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choa/Documents/cwi/crossminer/papers/MSR2018/public-artifacts/MSR2018-Artifacts/test-results/"/>
    </mc:Choice>
  </mc:AlternateContent>
  <bookViews>
    <workbookView xWindow="0" yWindow="460" windowWidth="28800" windowHeight="16260" xr2:uid="{E616913D-95C6-8941-8218-D8C8182AFC2C}"/>
  </bookViews>
  <sheets>
    <sheet name="classpathsize" sheetId="1" r:id="rId1"/>
    <sheet name="performance" sheetId="2" r:id="rId2"/>
    <sheet name="performance-resolved-only" sheetId="4" r:id="rId3"/>
    <sheet name="correlations" sheetId="6" r:id="rId4"/>
    <sheet name="graphs" sheetId="5" r:id="rId5"/>
  </sheets>
  <definedNames>
    <definedName name="_xlchart.v1.0" hidden="1">'performance-resolved-only'!$B$1</definedName>
    <definedName name="_xlchart.v1.1" hidden="1">'performance-resolved-only'!$B$2:$B$315</definedName>
    <definedName name="_xlchart.v1.10" hidden="1">'performance-resolved-only'!$L$1</definedName>
    <definedName name="_xlchart.v1.11" hidden="1">'performance-resolved-only'!$L$2:$L$315</definedName>
    <definedName name="_xlchart.v1.12" hidden="1">'performance-resolved-only'!$N$1</definedName>
    <definedName name="_xlchart.v1.13" hidden="1">'performance-resolved-only'!$N$2:$N$315</definedName>
    <definedName name="_xlchart.v1.14" hidden="1">classpathsize!$B$1</definedName>
    <definedName name="_xlchart.v1.15" hidden="1">classpathsize!$B$2:$B$315</definedName>
    <definedName name="_xlchart.v1.16" hidden="1">classpathsize!$C$1</definedName>
    <definedName name="_xlchart.v1.17" hidden="1">classpathsize!$C$2:$C$315</definedName>
    <definedName name="_xlchart.v1.18" hidden="1">classpathsize!$D$1</definedName>
    <definedName name="_xlchart.v1.19" hidden="1">classpathsize!$D$2:$D$315</definedName>
    <definedName name="_xlchart.v1.2" hidden="1">'performance-resolved-only'!$D$1</definedName>
    <definedName name="_xlchart.v1.20" hidden="1">classpathsize!$E$1</definedName>
    <definedName name="_xlchart.v1.21" hidden="1">classpathsize!$E$2:$E$315</definedName>
    <definedName name="_xlchart.v1.22" hidden="1">classpathsize!$F$1</definedName>
    <definedName name="_xlchart.v1.23" hidden="1">classpathsize!$F$2:$F$315</definedName>
    <definedName name="_xlchart.v1.24" hidden="1">classpathsize!$G$1</definedName>
    <definedName name="_xlchart.v1.25" hidden="1">classpathsize!$G$2:$G$315</definedName>
    <definedName name="_xlchart.v1.26" hidden="1">classpathsize!$H$1</definedName>
    <definedName name="_xlchart.v1.27" hidden="1">classpathsize!$H$2:$H$315</definedName>
    <definedName name="_xlchart.v1.3" hidden="1">'performance-resolved-only'!$D$2:$D$315</definedName>
    <definedName name="_xlchart.v1.4" hidden="1">'performance-resolved-only'!$F$1</definedName>
    <definedName name="_xlchart.v1.5" hidden="1">'performance-resolved-only'!$F$2:$F$315</definedName>
    <definedName name="_xlchart.v1.6" hidden="1">'performance-resolved-only'!$H$1</definedName>
    <definedName name="_xlchart.v1.7" hidden="1">'performance-resolved-only'!$H$2:$H$315</definedName>
    <definedName name="_xlchart.v1.8" hidden="1">'performance-resolved-only'!$J$1</definedName>
    <definedName name="_xlchart.v1.9" hidden="1">'performance-resolved-only'!$J$2:$J$315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6" l="1"/>
  <c r="C23" i="6"/>
  <c r="C22" i="6"/>
  <c r="C21" i="6"/>
  <c r="C20" i="6"/>
  <c r="C15" i="6"/>
  <c r="C14" i="6"/>
  <c r="C13" i="6"/>
  <c r="C12" i="6"/>
  <c r="C10" i="6"/>
  <c r="C11" i="6"/>
  <c r="C18" i="6"/>
  <c r="C19" i="6"/>
  <c r="C7" i="6"/>
  <c r="C6" i="6"/>
  <c r="C5" i="6"/>
  <c r="C4" i="6"/>
  <c r="C2" i="6"/>
  <c r="C3" i="6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B24" i="6" l="1"/>
  <c r="B23" i="6"/>
  <c r="B22" i="6"/>
  <c r="B21" i="6"/>
  <c r="B20" i="6"/>
  <c r="B18" i="6"/>
  <c r="B19" i="6"/>
  <c r="B15" i="6"/>
  <c r="B14" i="6"/>
  <c r="B13" i="6"/>
  <c r="B12" i="6"/>
  <c r="B10" i="6"/>
  <c r="B11" i="6"/>
  <c r="B7" i="6"/>
  <c r="B6" i="6"/>
  <c r="B5" i="6"/>
  <c r="B4" i="6"/>
  <c r="B2" i="6"/>
  <c r="B3" i="6"/>
  <c r="H320" i="4"/>
  <c r="G320" i="4"/>
  <c r="F320" i="4"/>
  <c r="E320" i="4"/>
  <c r="D320" i="4"/>
  <c r="C320" i="4"/>
  <c r="B320" i="4"/>
  <c r="C321" i="1" l="1"/>
  <c r="D321" i="1"/>
  <c r="E321" i="1"/>
  <c r="F321" i="1"/>
  <c r="G321" i="1"/>
  <c r="H321" i="1"/>
  <c r="B321" i="1"/>
  <c r="H318" i="4" l="1"/>
  <c r="H319" i="4"/>
  <c r="G318" i="4"/>
  <c r="G319" i="4"/>
  <c r="F319" i="4"/>
  <c r="F318" i="4"/>
  <c r="E319" i="4"/>
  <c r="E318" i="4"/>
  <c r="D319" i="4"/>
  <c r="D318" i="4"/>
  <c r="C319" i="4"/>
  <c r="C318" i="4"/>
  <c r="B318" i="4"/>
  <c r="B319" i="4"/>
  <c r="C318" i="1"/>
  <c r="D318" i="1"/>
  <c r="E318" i="1"/>
  <c r="F318" i="1"/>
  <c r="G318" i="1"/>
  <c r="H318" i="1"/>
  <c r="C319" i="1"/>
  <c r="D319" i="1"/>
  <c r="E319" i="1"/>
  <c r="F319" i="1"/>
  <c r="G319" i="1"/>
  <c r="H319" i="1"/>
  <c r="C320" i="1"/>
  <c r="D320" i="1"/>
  <c r="E320" i="1"/>
  <c r="F320" i="1"/>
  <c r="G320" i="1"/>
  <c r="H320" i="1"/>
  <c r="B320" i="1"/>
  <c r="B319" i="1"/>
  <c r="B318" i="1"/>
</calcChain>
</file>

<file path=xl/sharedStrings.xml><?xml version="1.0" encoding="utf-8"?>
<sst xmlns="http://schemas.openxmlformats.org/spreadsheetml/2006/main" count="1102" uniqueCount="410">
  <si>
    <t>com.google.code.atinject.tck_1.1.0.v20150813-0925</t>
  </si>
  <si>
    <t>com.ibm.icu_56.1.0.v201601250100</t>
  </si>
  <si>
    <t>com.jcraft.jsch_0.1.54.v20170116-1932</t>
  </si>
  <si>
    <t>com.sun.el_2.2.0.v201303151357</t>
  </si>
  <si>
    <t>javax.annotation_1.2.0.v201602091430</t>
  </si>
  <si>
    <t>javax.el_2.2.0.v201303151357</t>
  </si>
  <si>
    <t>javax.inject_1.0.0.v20091030</t>
  </si>
  <si>
    <t>javax.servlet_3.1.0.v201410161800</t>
  </si>
  <si>
    <t>javax.servlet.jsp_2.2.0.v201112011158</t>
  </si>
  <si>
    <t>javax.xml_1.3.4.v201005080400</t>
  </si>
  <si>
    <t>org.apache.ant_1.9.6.v201510161327</t>
  </si>
  <si>
    <t>org.apache.batik.css_1.7.0.v201011041433</t>
  </si>
  <si>
    <t>org.apache.batik.util_1.7.0.v201011041433</t>
  </si>
  <si>
    <t>org.apache.batik.util.gui_1.7.0.v200903091627</t>
  </si>
  <si>
    <t>org.apache.commons.codec_1.6.0.v201305230611</t>
  </si>
  <si>
    <t>org.apache.commons.fileupload_1.2.2.v20111214-1400</t>
  </si>
  <si>
    <t>org.apache.commons.io_2.2.0.v201405211200</t>
  </si>
  <si>
    <t>org.apache.commons.jxpath_1.3.0.v200911051830</t>
  </si>
  <si>
    <t>org.apache.commons.logging_1.1.1.v201101211721</t>
  </si>
  <si>
    <t>org.apache.httpcomponents.httpclient_4.3.6.v201511171540</t>
  </si>
  <si>
    <t>org.apache.httpcomponents.httpcore_4.3.3.v201411290715</t>
  </si>
  <si>
    <t>org.apache.jasper.glassfish_2.2.2.v201501141630</t>
  </si>
  <si>
    <t>org.apache.lucene.analysis_3.5.0.v20120725-1805</t>
  </si>
  <si>
    <t>org.apache.lucene.core_3.5.0.v20120725-1805</t>
  </si>
  <si>
    <t>org.apache.mina.core_2.0.7.v201401071602</t>
  </si>
  <si>
    <t>org.apache.sshd.core_0.7.0.v201303101611</t>
  </si>
  <si>
    <t>org.easymock_2.4.0.v20090202-0900</t>
  </si>
  <si>
    <t>org.eclipse.ant.core_3.4.100.v20160505-0642</t>
  </si>
  <si>
    <t>org.eclipse.ant.launching_1.1.201.v20161115-1135</t>
  </si>
  <si>
    <t>org.eclipse.ant.optional.junit_3.3.200.v20160315-2119</t>
  </si>
  <si>
    <t>org.eclipse.ant.ui_3.6.201.v20161115-1135</t>
  </si>
  <si>
    <t>org.eclipse.compare_3.7.1.v20170103-1805</t>
  </si>
  <si>
    <t>org.eclipse.compare.core_3.6.0.v20160418-1534</t>
  </si>
  <si>
    <t>org.eclipse.compare.examples_3.2.0.v20160323-1650</t>
  </si>
  <si>
    <t>org.eclipse.compare.examples.xml_3.4.0.v20161002-1953</t>
  </si>
  <si>
    <t>org.eclipse.core.commands_3.8.1.v20161221-1651</t>
  </si>
  <si>
    <t>org.eclipse.core.contenttype_3.5.100.v20160418-1621</t>
  </si>
  <si>
    <t>org.eclipse.core.databinding_1.6.0.v20160412-0910</t>
  </si>
  <si>
    <t>org.eclipse.core.databinding.beans_1.3.100.v20160509-1025</t>
  </si>
  <si>
    <t>org.eclipse.core.databinding.observable_1.6.0.v20160511-1747</t>
  </si>
  <si>
    <t>org.eclipse.core.databinding.property_1.6.0.v20160427-0852</t>
  </si>
  <si>
    <t>org.eclipse.core.expressions_3.5.100.v20160418-1621</t>
  </si>
  <si>
    <t>org.eclipse.core.externaltools_1.0.400.v20160509-1057</t>
  </si>
  <si>
    <t>org.eclipse.core.filebuffers_3.6.0.v20160503-1849</t>
  </si>
  <si>
    <t>org.eclipse.core.filesystem_1.6.1.v20161113-2349</t>
  </si>
  <si>
    <t>org.eclipse.core.filesystem.macosx_1.3.0.v20140124-1940</t>
  </si>
  <si>
    <t>org.eclipse.core.jobs_3.8.0.v20160509-0411</t>
  </si>
  <si>
    <t>org.eclipse.core.net_1.3.0.v20160418-1534</t>
  </si>
  <si>
    <t>org.eclipse.core.resources_3.11.1.v20161107-2032</t>
  </si>
  <si>
    <t>org.eclipse.core.runtime_3.12.0.v20160606-1342</t>
  </si>
  <si>
    <t>org.eclipse.core.variables_3.3.0.v20160419-1720</t>
  </si>
  <si>
    <t>org.eclipse.cvs_1.4.302.v20170301-0400</t>
  </si>
  <si>
    <t>org.eclipse.debug.core_3.10.100.v20160419-1720</t>
  </si>
  <si>
    <t>org.eclipse.debug.examples.core_1.4.0.v20160419-1720</t>
  </si>
  <si>
    <t>org.eclipse.debug.examples.ui_1.5.0.v20160419-1720</t>
  </si>
  <si>
    <t>org.eclipse.debug.ui_3.11.202.v20161114-0338</t>
  </si>
  <si>
    <t>org.eclipse.e4.core.commands_0.11.100.v20160506-0804</t>
  </si>
  <si>
    <t>org.eclipse.e4.core.contexts_1.5.1.v20170203-1100</t>
  </si>
  <si>
    <t>org.eclipse.e4.core.di_1.6.1.v20160712-0927</t>
  </si>
  <si>
    <t>org.eclipse.e4.core.di.annotations_1.5.0.v20151127-1241</t>
  </si>
  <si>
    <t>org.eclipse.e4.core.di.extensions_0.14.0.v20160211-1614</t>
  </si>
  <si>
    <t>org.eclipse.e4.core.services_2.0.100.v20160509-1032</t>
  </si>
  <si>
    <t>org.eclipse.e4.emf.xpath_0.1.200.v20160506-0804</t>
  </si>
  <si>
    <t>org.eclipse.e4.tools_4.5.0.v20160503-0947</t>
  </si>
  <si>
    <t>org.eclipse.e4.tools.compat_4.5.0.v20160503-0947</t>
  </si>
  <si>
    <t>org.eclipse.e4.tools.jdt.templates_4.5.0.v20161220-1401</t>
  </si>
  <si>
    <t>org.eclipse.e4.tools.services_4.5.0.v20160503-0947</t>
  </si>
  <si>
    <t>org.eclipse.e4.ui.bindings_0.11.100.v20160509-1025</t>
  </si>
  <si>
    <t>org.eclipse.e4.ui.css.core_0.12.1.v20161114-0210</t>
  </si>
  <si>
    <t>org.eclipse.e4.ui.css.swt_0.12.100.v20160517-1505</t>
  </si>
  <si>
    <t>org.eclipse.e4.ui.css.swt.theme_0.10.100.v20160523-0836</t>
  </si>
  <si>
    <t>org.eclipse.e4.ui.di_1.1.100.v20160506-0759</t>
  </si>
  <si>
    <t>org.eclipse.e4.ui.dialogs_1.1.0.v20151127-1218</t>
  </si>
  <si>
    <t>org.eclipse.e4.ui.model.workbench_1.2.0.v20160229-1459</t>
  </si>
  <si>
    <t>org.eclipse.e4.ui.services_1.2.100.v20160506-0759</t>
  </si>
  <si>
    <t>org.eclipse.e4.ui.widgets_1.1.100.v20160506-0759</t>
  </si>
  <si>
    <t>org.eclipse.e4.ui.workbench_1.4.0.v20160517-1624</t>
  </si>
  <si>
    <t>org.eclipse.e4.ui.workbench.addons.swt_1.2.101.v20170206-1129</t>
  </si>
  <si>
    <t>org.eclipse.e4.ui.workbench.renderers.swt_0.14.1.v20170117-1415</t>
  </si>
  <si>
    <t>org.eclipse.e4.ui.workbench.renderers.swt.cocoa_0.11.300.v20160330-1418</t>
  </si>
  <si>
    <t>org.eclipse.e4.ui.workbench.swt_0.14.1.v20160829-0832</t>
  </si>
  <si>
    <t>org.eclipse.e4.ui.workbench3_0.13.100.v20160506-0759</t>
  </si>
  <si>
    <t>org.eclipse.ecf_3.8.0.v20160405-1820</t>
  </si>
  <si>
    <t>org.eclipse.ecf.filetransfer_5.0.0.v20160405-1820</t>
  </si>
  <si>
    <t>org.eclipse.ecf.identity_3.7.0.v20160405-1820</t>
  </si>
  <si>
    <t>org.eclipse.ecf.provider.filetransfer_3.2.200.v20160405-1820</t>
  </si>
  <si>
    <t>org.eclipse.ecf.provider.filetransfer.httpclient4_1.1.100.v20160405-1820</t>
  </si>
  <si>
    <t>org.eclipse.ecf.provider.filetransfer.httpclient4.ssl_1.1.0.v20160405-1820</t>
  </si>
  <si>
    <t>org.eclipse.ecf.provider.filetransfer.ssl_1.0.0.v20160405-1820</t>
  </si>
  <si>
    <t>org.eclipse.ecf.ssl_1.2.0.v20160405-1820</t>
  </si>
  <si>
    <t>org.eclipse.emf.common_2.12.0.v20160420-0247</t>
  </si>
  <si>
    <t>org.eclipse.emf.ecore_2.12.0.v20160420-0247</t>
  </si>
  <si>
    <t>org.eclipse.emf.ecore.change_2.11.0.v20160420-0247</t>
  </si>
  <si>
    <t>org.eclipse.emf.ecore.xmi_2.12.0.v20160420-0247</t>
  </si>
  <si>
    <t>org.eclipse.equinox.app_1.3.400.v20150715-1528</t>
  </si>
  <si>
    <t>org.eclipse.equinox.bidi_1.0.0.v20160307-1318</t>
  </si>
  <si>
    <t>org.eclipse.equinox.cm_1.1.200.v20160324-1850</t>
  </si>
  <si>
    <t>org.eclipse.equinox.concurrent_1.1.0.v20130327-1442</t>
  </si>
  <si>
    <t>org.eclipse.equinox.console.jaas.fragment_1.0.0.v20130327-1442</t>
  </si>
  <si>
    <t>org.eclipse.equinox.console.ssh_1.0.100.v20131208-1728</t>
  </si>
  <si>
    <t>org.eclipse.equinox.coordinator_1.3.200.v20160325-1323</t>
  </si>
  <si>
    <t>org.eclipse.equinox.device_1.0.400.v20130327-1442</t>
  </si>
  <si>
    <t>org.eclipse.equinox.ds_1.4.400.v20160226-2036</t>
  </si>
  <si>
    <t>org.eclipse.equinox.event_1.3.200.v20160324-1850</t>
  </si>
  <si>
    <t>org.eclipse.equinox.frameworkadmin_2.0.300.v20160504-1450</t>
  </si>
  <si>
    <t>org.eclipse.equinox.frameworkadmin.equinox_1.0.700.v20160102-2223</t>
  </si>
  <si>
    <t>org.eclipse.equinox.frameworkadmin.test_1.1.100.v20150430-1836</t>
  </si>
  <si>
    <t>org.eclipse.equinox.http.jetty_3.3.0.v20160324-1850</t>
  </si>
  <si>
    <t>org.eclipse.equinox.http.registry_1.1.400.v20150715-1528</t>
  </si>
  <si>
    <t>org.eclipse.equinox.http.servlet_1.3.1.v20160808-1329</t>
  </si>
  <si>
    <t>org.eclipse.equinox.http.servletbridge_1.0.300.v20130327-1442</t>
  </si>
  <si>
    <t>org.eclipse.equinox.io_1.1.100.v20150430-1834</t>
  </si>
  <si>
    <t>org.eclipse.equinox.ip_1.1.300.v20130327-1442</t>
  </si>
  <si>
    <t>org.eclipse.equinox.jsp.jasper_1.0.500.v20150119-1358</t>
  </si>
  <si>
    <t>org.eclipse.equinox.jsp.jasper.registry_1.0.300.v20130327-1442</t>
  </si>
  <si>
    <t>org.eclipse.equinox.launcher_1.3.201.v20161025-1711</t>
  </si>
  <si>
    <t>org.eclipse.equinox.launcher.cocoa.macosx.x86_64_1.1.401.v20161122-1740</t>
  </si>
  <si>
    <t>org.eclipse.equinox.metatype_1.4.200.v20160324-1850</t>
  </si>
  <si>
    <t>org.eclipse.equinox.p2.artifact.repository_1.1.500.v20160419-0834</t>
  </si>
  <si>
    <t>org.eclipse.equinox.p2.console_1.0.500.v20160504-1450</t>
  </si>
  <si>
    <t>org.eclipse.equinox.p2.core_2.4.100.v20160419-0834</t>
  </si>
  <si>
    <t>org.eclipse.equinox.p2.director_2.3.300.v20160504-1450</t>
  </si>
  <si>
    <t>org.eclipse.equinox.p2.director.app_1.0.500.v20160419-0834</t>
  </si>
  <si>
    <t>org.eclipse.equinox.p2.directorywatcher_1.1.100.v20150423-1455</t>
  </si>
  <si>
    <t>org.eclipse.equinox.p2.discovery_1.0.400.v20160504-1450</t>
  </si>
  <si>
    <t>org.eclipse.equinox.p2.discovery.compatibility_1.0.200.v20131211-1531</t>
  </si>
  <si>
    <t>org.eclipse.equinox.p2.engine_2.4.100.v20160419-0834</t>
  </si>
  <si>
    <t>org.eclipse.equinox.p2.extensionlocation_1.2.300.v20160419-0834</t>
  </si>
  <si>
    <t>org.eclipse.equinox.p2.garbagecollector_1.0.300.v20160504-1450</t>
  </si>
  <si>
    <t>org.eclipse.equinox.p2.installer_1.0.500.v20160419-0100</t>
  </si>
  <si>
    <t>org.eclipse.equinox.p2.jarprocessor_1.0.500.v20160504-1450</t>
  </si>
  <si>
    <t>org.eclipse.equinox.p2.metadata_2.3.100.v20160427-2220</t>
  </si>
  <si>
    <t>org.eclipse.equinox.p2.metadata.repository_1.2.300.v20160419-0834</t>
  </si>
  <si>
    <t>org.eclipse.equinox.p2.operations_2.4.200.v20160504-1450</t>
  </si>
  <si>
    <t>org.eclipse.equinox.p2.publisher_1.4.100.v20160504-1450</t>
  </si>
  <si>
    <t>org.eclipse.equinox.p2.publisher.eclipse_1.2.100.v20160504-1450</t>
  </si>
  <si>
    <t>org.eclipse.equinox.p2.reconciler.dropins_1.1.400.v20160504-1450</t>
  </si>
  <si>
    <t>org.eclipse.equinox.p2.repository_2.3.200.v20160421-0324</t>
  </si>
  <si>
    <t>org.eclipse.equinox.p2.repository.tools_2.1.300.v20160421-0324</t>
  </si>
  <si>
    <t>org.eclipse.equinox.p2.touchpoint.eclipse_2.1.400.v20160419-0834</t>
  </si>
  <si>
    <t>org.eclipse.equinox.p2.touchpoint.natives_1.2.100.v20160419-0834</t>
  </si>
  <si>
    <t>org.eclipse.equinox.p2.transport.ecf_1.1.201.v20161115-1927</t>
  </si>
  <si>
    <t>org.eclipse.equinox.p2.ui_2.4.100.v20160419-0834</t>
  </si>
  <si>
    <t>org.eclipse.equinox.p2.ui.admin_1.0.200.v20150430-1836</t>
  </si>
  <si>
    <t>org.eclipse.equinox.p2.ui.admin.rcp_1.0.200.v20150220-1741</t>
  </si>
  <si>
    <t>org.eclipse.equinox.p2.ui.discovery_1.0.201.v20160901-1335</t>
  </si>
  <si>
    <t>org.eclipse.equinox.p2.ui.importexport_1.1.200.v20160521-1138</t>
  </si>
  <si>
    <t>org.eclipse.equinox.p2.ui.sdk_1.0.400.v20150423-1455</t>
  </si>
  <si>
    <t>org.eclipse.equinox.p2.ui.sdk.scheduler_1.3.0.v20161124-1529</t>
  </si>
  <si>
    <t>org.eclipse.equinox.p2.updatechecker_1.1.300.v20161124-1529</t>
  </si>
  <si>
    <t>org.eclipse.equinox.p2.updatesite_1.0.600.v20160504-1450</t>
  </si>
  <si>
    <t>org.eclipse.equinox.preferences_3.6.1.v20160815-1406</t>
  </si>
  <si>
    <t>org.eclipse.equinox.region_1.3.2.v20170118-1930</t>
  </si>
  <si>
    <t>org.eclipse.equinox.registry_3.6.100.v20160223-2218</t>
  </si>
  <si>
    <t>org.eclipse.equinox.security_1.2.200.v20150715-1528</t>
  </si>
  <si>
    <t>org.eclipse.equinox.security.macosx_1.100.200.v20130327-1442</t>
  </si>
  <si>
    <t>org.eclipse.equinox.security.ui_1.1.300.v20150803-1225</t>
  </si>
  <si>
    <t>org.eclipse.equinox.servletbridge_1.3.200.v20160128-1435</t>
  </si>
  <si>
    <t>org.eclipse.equinox.simpleconfigurator_1.1.200.v20160504-1450</t>
  </si>
  <si>
    <t>org.eclipse.equinox.simpleconfigurator.manipulator_2.0.200.v20160504-1450</t>
  </si>
  <si>
    <t>org.eclipse.equinox.supplement_1.6.100.v20160504-1419</t>
  </si>
  <si>
    <t>org.eclipse.equinox.transforms.hook_1.1.0.v20131021-1933</t>
  </si>
  <si>
    <t>org.eclipse.equinox.transforms.xslt_1.0.300.v20130327-1442</t>
  </si>
  <si>
    <t>org.eclipse.equinox.useradmin_1.1.400.v20130327-1442</t>
  </si>
  <si>
    <t>org.eclipse.equinox.util_1.0.500.v20130404-1337</t>
  </si>
  <si>
    <t>org.eclipse.equinox.weaving.caching_1.0.400.v20140529-1734</t>
  </si>
  <si>
    <t>org.eclipse.equinox.weaving.caching.j9_1.0.200.v20140529-1734</t>
  </si>
  <si>
    <t>org.eclipse.equinox.weaving.hook_1.1.200.v20150730-1648</t>
  </si>
  <si>
    <t>org.eclipse.equinox.wireadmin_1.0.600.v20150715-1528</t>
  </si>
  <si>
    <t>org.eclipse.help_3.7.0.v20160602-1307</t>
  </si>
  <si>
    <t>org.eclipse.help.base_4.1.2.v20170301-0400</t>
  </si>
  <si>
    <t>org.eclipse.help.ui_4.0.200.v20160510-0758</t>
  </si>
  <si>
    <t>org.eclipse.help.webapp_3.8.0.v20160504-0839</t>
  </si>
  <si>
    <t>org.eclipse.jdt_3.12.3.v20170301-0400</t>
  </si>
  <si>
    <t>org.eclipse.jdt.annotation_2.1.0.v20160418-1457</t>
  </si>
  <si>
    <t>org.eclipse.jdt.apt.core_3.4.100.v20160525-0952</t>
  </si>
  <si>
    <t>org.eclipse.jdt.apt.pluggable.core_1.1.100.v20160418-1457</t>
  </si>
  <si>
    <t>org.eclipse.jdt.apt.ui_3.4.100.v20160418-1457</t>
  </si>
  <si>
    <t>org.eclipse.jdt.compiler.apt_1.2.100.v20160418-1457</t>
  </si>
  <si>
    <t>org.eclipse.jdt.compiler.tool_1.1.100.v20160418-1457</t>
  </si>
  <si>
    <t>org.eclipse.jdt.core_3.12.3.v20170228-1205</t>
  </si>
  <si>
    <t>org.eclipse.jdt.core.compiler.batch_3.12.3.v20170228-1205</t>
  </si>
  <si>
    <t>org.eclipse.jdt.core.manipulation_1.7.0.v20160419-0705</t>
  </si>
  <si>
    <t>org.eclipse.jdt.debug_3.10.1.v20160811-0441</t>
  </si>
  <si>
    <t>org.eclipse.jdt.debug.ui_3.7.201.v20160811-0450</t>
  </si>
  <si>
    <t>org.eclipse.jdt.junit_3.9.0.v20160421-1701</t>
  </si>
  <si>
    <t>org.eclipse.jdt.junit.core_3.8.0.v20160421-1701</t>
  </si>
  <si>
    <t>org.eclipse.jdt.junit.runtime_3.4.600.v20160505-0715</t>
  </si>
  <si>
    <t>org.eclipse.jdt.junit4.runtime_1.1.600.v20160505-0715</t>
  </si>
  <si>
    <t>org.eclipse.jdt.launching_3.8.101.v20161111-2014</t>
  </si>
  <si>
    <t>org.eclipse.jdt.launching.macosx_3.3.0.v20160418-1524</t>
  </si>
  <si>
    <t>org.eclipse.jdt.launching.ui.macosx_1.1.0.v20160418-1524</t>
  </si>
  <si>
    <t>org.eclipse.jdt.ui_3.12.2.v20160929-0804</t>
  </si>
  <si>
    <t>org.eclipse.jetty.continuation_9.3.9.v20160517</t>
  </si>
  <si>
    <t>org.eclipse.jetty.http_9.3.9.v20160517</t>
  </si>
  <si>
    <t>org.eclipse.jetty.io_9.3.9.v20160517</t>
  </si>
  <si>
    <t>org.eclipse.jetty.security_9.3.9.v20160517</t>
  </si>
  <si>
    <t>org.eclipse.jetty.server_9.3.9.v20160517</t>
  </si>
  <si>
    <t>org.eclipse.jetty.servlet_9.3.9.v20160517</t>
  </si>
  <si>
    <t>org.eclipse.jetty.util_9.3.9.v20160517</t>
  </si>
  <si>
    <t>org.eclipse.jface_3.12.2.v20170113-2113</t>
  </si>
  <si>
    <t>org.eclipse.jface.databinding_1.8.1.v20161026-1531</t>
  </si>
  <si>
    <t>org.eclipse.jface.examples.databinding_1.0.300.v20160517-0715</t>
  </si>
  <si>
    <t>org.eclipse.jface.text_3.11.2.v20170220-1911</t>
  </si>
  <si>
    <t>org.eclipse.jsch.core_1.3.0.v20160422-1917</t>
  </si>
  <si>
    <t>org.eclipse.jsch.ui_1.3.0.v20160323-1650</t>
  </si>
  <si>
    <t>org.eclipse.ltk.core.refactoring_3.7.0.v20160419-0705</t>
  </si>
  <si>
    <t>org.eclipse.ltk.ui.refactoring_3.8.0.v20160518-1817</t>
  </si>
  <si>
    <t>org.eclipse.osgi.compatibility.plugins_1.0.0.v20131023-1243</t>
  </si>
  <si>
    <t>org.eclipse.osgi.compatibility.state_1.0.200.v20160504-1419</t>
  </si>
  <si>
    <t>org.eclipse.osgi.services_3.5.100.v20160504-1419</t>
  </si>
  <si>
    <t>org.eclipse.osgi.util_3.3.100.v20150423-1351</t>
  </si>
  <si>
    <t>org.eclipse.pde_3.12.3.v20170301-0400</t>
  </si>
  <si>
    <t>org.eclipse.pde.api.tools_1.1.2.v20161115-0549</t>
  </si>
  <si>
    <t>org.eclipse.pde.api.tools.annotations_1.0.100.v20160418-1724</t>
  </si>
  <si>
    <t>org.eclipse.pde.api.tools.ee.cdcfoundation10_1.0.200.v20130327-1631</t>
  </si>
  <si>
    <t>org.eclipse.pde.api.tools.ee.cdcfoundation11_1.0.200.v20130327-1631</t>
  </si>
  <si>
    <t>org.eclipse.pde.api.tools.ee.j2se12_1.0.200.v20130327-1631</t>
  </si>
  <si>
    <t>org.eclipse.pde.api.tools.ee.j2se13_1.0.200.v20130327-1631</t>
  </si>
  <si>
    <t>org.eclipse.pde.api.tools.ee.j2se14_1.0.200.v20130327-1631</t>
  </si>
  <si>
    <t>org.eclipse.pde.api.tools.ee.j2se15_1.0.200.v20130327-1631</t>
  </si>
  <si>
    <t>org.eclipse.pde.api.tools.ee.javase16_1.0.200.v20130327-1631</t>
  </si>
  <si>
    <t>org.eclipse.pde.api.tools.ee.javase17_1.0.100.v20130327-1631</t>
  </si>
  <si>
    <t>org.eclipse.pde.api.tools.ee.javase18_1.0.0.v20160419-1303</t>
  </si>
  <si>
    <t>org.eclipse.pde.api.tools.ee.jre11_1.0.200.v20130327-1631</t>
  </si>
  <si>
    <t>org.eclipse.pde.api.tools.ee.osgiminimum12_1.0.300.v20130327-1631</t>
  </si>
  <si>
    <t>org.eclipse.pde.api.tools.ui_1.1.0.v20160519-0701</t>
  </si>
  <si>
    <t>org.eclipse.pde.build_3.9.200.v20160204-0642</t>
  </si>
  <si>
    <t>org.eclipse.pde.core_3.11.1.v20161115-1951</t>
  </si>
  <si>
    <t>org.eclipse.pde.ds.annotations_1.0.0.v20160525-1437</t>
  </si>
  <si>
    <t>org.eclipse.pde.ds.core_1.1.0.v20151201-1325</t>
  </si>
  <si>
    <t>org.eclipse.pde.ds.ui_1.1.0.v20160518-1843</t>
  </si>
  <si>
    <t>org.eclipse.pde.junit.runtime_3.5.0.v20151013-0625</t>
  </si>
  <si>
    <t>org.eclipse.pde.launching_3.6.401.v20161115-0549</t>
  </si>
  <si>
    <t>org.eclipse.pde.runtime_3.5.0.v20160418-1724</t>
  </si>
  <si>
    <t>org.eclipse.pde.tools.versioning_1.0.200.v20140518-1929</t>
  </si>
  <si>
    <t>org.eclipse.pde.ua.core_1.0.500.v20160204-0642</t>
  </si>
  <si>
    <t>org.eclipse.pde.ua.ui_1.1.0.v20160518-1843</t>
  </si>
  <si>
    <t>org.eclipse.pde.ui_3.9.100.v20161102-0517</t>
  </si>
  <si>
    <t>org.eclipse.pde.ui.templates_3.6.0.v20160424-1948</t>
  </si>
  <si>
    <t>org.eclipse.platform_4.6.3.v20170301-0400</t>
  </si>
  <si>
    <t>org.eclipse.rcp_4.6.3.v20170301-0400</t>
  </si>
  <si>
    <t>org.eclipse.releng.tools_3.9.0.v20160416-2220</t>
  </si>
  <si>
    <t>org.eclipse.sdk_4.6.3.v20170301-0400</t>
  </si>
  <si>
    <t>org.eclipse.sdk.examples_3.5.600.v20170301-0400</t>
  </si>
  <si>
    <t>org.eclipse.search_3.11.1.v20161113-1700</t>
  </si>
  <si>
    <t>org.eclipse.swt_3.105.3.v20170228-0512</t>
  </si>
  <si>
    <t>org.eclipse.swt.cocoa.macosx.x86_64_3.105.3.v20170228-0512</t>
  </si>
  <si>
    <t>org.eclipse.swt.examples_3.105.3.v20161230-1118</t>
  </si>
  <si>
    <t>org.eclipse.swt.examples.browser.demos_3.105.3.v20161230-1118</t>
  </si>
  <si>
    <t>org.eclipse.swt.examples.launcher_3.105.3.v20161230-1118</t>
  </si>
  <si>
    <t>org.eclipse.swt.examples.ole.win32_3.105.3.v20161230-1118</t>
  </si>
  <si>
    <t>org.eclipse.swt.examples.views_3.105.3.v20161230-1118</t>
  </si>
  <si>
    <t>org.eclipse.swt.tools_3.105.3.v20161230-1118</t>
  </si>
  <si>
    <t>org.eclipse.team.core_3.8.0.v20160418-1534</t>
  </si>
  <si>
    <t>org.eclipse.team.cvs.core_3.4.0.v20160418-1534</t>
  </si>
  <si>
    <t>org.eclipse.team.cvs.ssh2_3.3.0.v20160418-1534</t>
  </si>
  <si>
    <t>org.eclipse.team.cvs.ui_3.4.0.v20160518-1906</t>
  </si>
  <si>
    <t>org.eclipse.team.examples.filesystem_3.5.0.v20160323-1650</t>
  </si>
  <si>
    <t>org.eclipse.team.ui_3.8.0.v20160518-1906</t>
  </si>
  <si>
    <t>org.eclipse.test.performance_3.12.0.v20170213-1316</t>
  </si>
  <si>
    <t>org.eclipse.test.performance.win32_3.1.200.v20140518-1929</t>
  </si>
  <si>
    <t>org.eclipse.text_3.6.0.v20160503-1849</t>
  </si>
  <si>
    <t>org.eclipse.ui_3.108.1.v20160929-1045</t>
  </si>
  <si>
    <t>org.eclipse.ui.browser_3.5.2.v20161114-0210</t>
  </si>
  <si>
    <t>org.eclipse.ui.cheatsheets_3.5.0.v20160504-0839</t>
  </si>
  <si>
    <t>org.eclipse.ui.cocoa_1.1.100.v20151202-1450</t>
  </si>
  <si>
    <t>org.eclipse.ui.console_3.6.201.v20161107-0337</t>
  </si>
  <si>
    <t>org.eclipse.ui.editors_3.10.1.v20161106-1856</t>
  </si>
  <si>
    <t>org.eclipse.ui.examples.contributions_3.4.0.v20160401-0528</t>
  </si>
  <si>
    <t>org.eclipse.ui.examples.fieldassist_1.1.100.v20160330-1439</t>
  </si>
  <si>
    <t>org.eclipse.ui.examples.javaeditor_3.2.0.v20160503-1849</t>
  </si>
  <si>
    <t>org.eclipse.ui.examples.multipageeditor_3.2.300.v20151104-0051</t>
  </si>
  <si>
    <t>org.eclipse.ui.examples.propertysheet_3.2.400.v20160329-2017</t>
  </si>
  <si>
    <t>org.eclipse.ui.examples.readmetool_3.4.0.v20160329-2017</t>
  </si>
  <si>
    <t>org.eclipse.ui.examples.undo_3.2.301.v20160329-2017</t>
  </si>
  <si>
    <t>org.eclipse.ui.examples.views.properties.tabbed.article_3.2.1.v20160330-1438</t>
  </si>
  <si>
    <t>org.eclipse.ui.externaltools_3.3.100.v20160518-1858</t>
  </si>
  <si>
    <t>org.eclipse.ui.forms_3.7.1.v20161220-1635</t>
  </si>
  <si>
    <t>org.eclipse.ui.ide_3.12.3.v20170119-0935</t>
  </si>
  <si>
    <t>org.eclipse.ui.ide.application_1.1.101.v20160829-0827</t>
  </si>
  <si>
    <t>org.eclipse.ui.intro_3.5.2.v20161116-1147</t>
  </si>
  <si>
    <t>org.eclipse.ui.intro.quicklinks_1.0.0.v20160515-0255</t>
  </si>
  <si>
    <t>org.eclipse.ui.intro.universal_3.3.1.v20160829-1558</t>
  </si>
  <si>
    <t>org.eclipse.ui.monitoring_1.1.2.v20170203-1115</t>
  </si>
  <si>
    <t>org.eclipse.ui.navigator_3.6.101.v20161006-1120</t>
  </si>
  <si>
    <t>org.eclipse.ui.navigator.resources_3.5.101.v20161006-0640</t>
  </si>
  <si>
    <t>org.eclipse.ui.net_1.3.0.v20160426-1633</t>
  </si>
  <si>
    <t>org.eclipse.ui.themes_1.1.300.v20161107-1827</t>
  </si>
  <si>
    <t>org.eclipse.ui.trace_1.0.400.v20160509-1055</t>
  </si>
  <si>
    <t>org.eclipse.ui.views_3.8.102.v20170111-0801</t>
  </si>
  <si>
    <t>org.eclipse.ui.views.log_1.2.1.v20160829-0826</t>
  </si>
  <si>
    <t>org.eclipse.ui.views.properties.tabbed_3.7.0.v20160310-0903</t>
  </si>
  <si>
    <t>org.eclipse.ui.workbench_3.108.3.v20170216-1539</t>
  </si>
  <si>
    <t>org.eclipse.ui.workbench.texteditor_3.10.1.v20160818-1626</t>
  </si>
  <si>
    <t>org.eclipse.update.core_3.2.800.v20160413-0713</t>
  </si>
  <si>
    <t>org.hamcrest_1.1.0.v20090501071000</t>
  </si>
  <si>
    <t>org.hamcrest.core_1.3.0.v201303031735</t>
  </si>
  <si>
    <t>org.hamcrest.integration_1.1.0.v201303031500</t>
  </si>
  <si>
    <t>org.hamcrest.library_1.1.0.v20090501071000</t>
  </si>
  <si>
    <t>org.hamcrest.text_1.1.0.v20090501071000</t>
  </si>
  <si>
    <t>org.junit_4.12.0.v201504281640</t>
  </si>
  <si>
    <t>org.mockito_1.8.4.v201303031500</t>
  </si>
  <si>
    <t>org.objectweb.asm_5.0.1.v201404251740</t>
  </si>
  <si>
    <t>org.objectweb.asm.tree_5.0.1.v201404251740</t>
  </si>
  <si>
    <t>org.objenesis_1.0.0.v201505121915</t>
  </si>
  <si>
    <t>org.sat4j.core_2.3.5.v201308161310</t>
  </si>
  <si>
    <t>org.sat4j.pb_2.3.5.v201404071733</t>
  </si>
  <si>
    <t>org.slf4j.api_1.7.2.v20121108-1250</t>
  </si>
  <si>
    <t>org.tukaani.xz_1.3.0.v201308270617</t>
  </si>
  <si>
    <t>org.w3c.css.sac_1.3.1.v200903091627</t>
  </si>
  <si>
    <t>org.w3c.dom.events_3.0.0.draft20060413_v201105210656</t>
  </si>
  <si>
    <t>org.w3c.dom.smil_1.0.1.v200903091627</t>
  </si>
  <si>
    <t>org.w3c.dom.svg_1.1.0.v201011041433</t>
  </si>
  <si>
    <t>Control</t>
  </si>
  <si>
    <t>Require Bundle</t>
  </si>
  <si>
    <t>org.apache.felix.gogo.command_0.10.0.v201209301215</t>
  </si>
  <si>
    <t>org.apache.felix.gogo.runtime_0.10.0.v201209301036</t>
  </si>
  <si>
    <t>org.apache.felix.gogo.shell_0.10.0.v201212101605</t>
  </si>
  <si>
    <t>org.eclipse.compare.win32_1.1.0.v20160418-1534</t>
  </si>
  <si>
    <t>org.eclipse.core.filesystem.aix.ppc_1.1.0.v20140124-1940</t>
  </si>
  <si>
    <t>org.eclipse.core.filesystem.aix.ppc64_1.1.0.v20140124-1940</t>
  </si>
  <si>
    <t>org.eclipse.core.filesystem.hpux.ia64_1.1.0.v20140124-1940</t>
  </si>
  <si>
    <t>org.eclipse.core.filesystem.linux.ppc_1.0.200.v20140124-1940</t>
  </si>
  <si>
    <t>org.eclipse.core.filesystem.linux.ppc64_1.4.0.v20140124-1940</t>
  </si>
  <si>
    <t>org.eclipse.core.filesystem.linux.ppc64le_1.4.0.v20140822-1153</t>
  </si>
  <si>
    <t>org.eclipse.core.filesystem.linux.x86_1.4.200.v20140124-1940</t>
  </si>
  <si>
    <t>org.eclipse.core.filesystem.linux.x86_64_1.2.200.v20140124-1940</t>
  </si>
  <si>
    <t>org.eclipse.core.filesystem.win32.x86_1.4.0.v20140124-1940</t>
  </si>
  <si>
    <t>org.eclipse.core.filesystem.win32.x86_64_1.4.0.v20140124-1940</t>
  </si>
  <si>
    <t>org.eclipse.core.net.linux.x86_1.2.0.v20160323-1650</t>
  </si>
  <si>
    <t>org.eclipse.core.net.linux.x86_64_1.2.0.v20160323-1650</t>
  </si>
  <si>
    <t>org.eclipse.core.net.win32.x86_1.1.0.v20160323-1650</t>
  </si>
  <si>
    <t>org.eclipse.core.net.win32.x86_64_1.1.0.v20160323-1650</t>
  </si>
  <si>
    <t>org.eclipse.core.resources.win32.x86_3.5.100.v20140124-1940</t>
  </si>
  <si>
    <t>org.eclipse.core.resources.win32.x86_64_3.5.0.v20140124-1940</t>
  </si>
  <si>
    <t>org.eclipse.e4.tools.emf.editor3x_4.5.0.v20160503-0947</t>
  </si>
  <si>
    <t>org.eclipse.e4.tools.emf.ui_4.5.100.v20170109-1815</t>
  </si>
  <si>
    <t>org.eclipse.e4.ui.swt.gtk_1.0.100.v20160301-1001</t>
  </si>
  <si>
    <t>org.eclipse.equinox.common_3.8.0.v20160509-1230</t>
  </si>
  <si>
    <t>org.eclipse.equinox.console_1.1.200.v20150929-1405</t>
  </si>
  <si>
    <t>org.eclipse.equinox.launcher.gtk.aix.ppc_1.1.401.v20161122-1740</t>
  </si>
  <si>
    <t>org.eclipse.equinox.launcher.gtk.aix.ppc64_1.1.401.v20161122-1740</t>
  </si>
  <si>
    <t>org.eclipse.equinox.launcher.gtk.hpux.ia64_1.1.401.v20161122-1740</t>
  </si>
  <si>
    <t>org.eclipse.equinox.launcher.gtk.linux.ppc_1.1.401.v20161122-1740</t>
  </si>
  <si>
    <t>org.eclipse.equinox.launcher.gtk.linux.ppc64_1.1.401.v20161122-1740</t>
  </si>
  <si>
    <t>org.eclipse.equinox.launcher.gtk.linux.ppc64le_1.1.401.v20161122-1740</t>
  </si>
  <si>
    <t>org.eclipse.equinox.launcher.gtk.linux.s390_1.1.401.v20161122-1740</t>
  </si>
  <si>
    <t>org.eclipse.equinox.launcher.gtk.linux.s390x_1.1.401.v20161122-1740</t>
  </si>
  <si>
    <t>org.eclipse.equinox.launcher.gtk.linux.x86_1.1.401.v20161122-1740</t>
  </si>
  <si>
    <t>org.eclipse.equinox.launcher.gtk.linux.x86_64_1.1.401.v20161122-1740</t>
  </si>
  <si>
    <t>org.eclipse.equinox.launcher.gtk.solaris.sparcv9_1.1.401.v20161122-1740</t>
  </si>
  <si>
    <t>org.eclipse.equinox.launcher.gtk.solaris.x86_64_1.1.401.v20161122-1740</t>
  </si>
  <si>
    <t>org.eclipse.equinox.launcher.win32.win32.x86_1.1.401.v20161122-1740</t>
  </si>
  <si>
    <t>org.eclipse.equinox.launcher.win32.win32.x86_64_1.1.401.v20161122-1740</t>
  </si>
  <si>
    <t>org.eclipse.equinox.security.win32.x86_1.0.300.v20130327-1442</t>
  </si>
  <si>
    <t>org.eclipse.equinox.security.win32.x86_64_1.0.100.v20130327-1442</t>
  </si>
  <si>
    <t>org.eclipse.swt.gtk.aix.ppc_3.105.3.v20170228-0512</t>
  </si>
  <si>
    <t>org.eclipse.swt.gtk.aix.ppc64_3.105.3.v20170228-0512</t>
  </si>
  <si>
    <t>org.eclipse.swt.gtk.hpux.ia64_3.105.3.v20170228-0512</t>
  </si>
  <si>
    <t>org.eclipse.swt.gtk.linux.ppc_3.105.3.v20170228-0512</t>
  </si>
  <si>
    <t>org.eclipse.swt.gtk.linux.ppc64_3.105.3.v20170228-0512</t>
  </si>
  <si>
    <t>org.eclipse.swt.gtk.linux.ppc64le_3.105.3.v20170228-0512</t>
  </si>
  <si>
    <t>org.eclipse.swt.gtk.linux.s390_3.105.3.v20170228-0512</t>
  </si>
  <si>
    <t>org.eclipse.swt.gtk.linux.s390x_3.105.3.v20170228-0512</t>
  </si>
  <si>
    <t>org.eclipse.swt.gtk.linux.x86_3.105.3.v20170228-0512</t>
  </si>
  <si>
    <t>org.eclipse.swt.gtk.linux.x86_64_3.105.3.v20170228-0512</t>
  </si>
  <si>
    <t>org.eclipse.swt.gtk.solaris.sparcv9_3.105.3.v20170228-0512</t>
  </si>
  <si>
    <t>org.eclipse.swt.gtk.solaris.x86_64_3.105.3.v20170228-0512</t>
  </si>
  <si>
    <t>org.eclipse.swt.win32.win32.x86_3.105.3.v20170228-0512</t>
  </si>
  <si>
    <t>org.eclipse.swt.win32.win32.x86_64_3.105.3.v20170228-0512</t>
  </si>
  <si>
    <t>org.eclipse.ui.win32_3.3.0.v20160505-1310</t>
  </si>
  <si>
    <t>org.eclipse.update.configurator_3.3.400.v20160506-0750</t>
  </si>
  <si>
    <t>Bundle</t>
  </si>
  <si>
    <t>Control Avg (ms)</t>
  </si>
  <si>
    <t>Control Sdev (ms)</t>
  </si>
  <si>
    <t>Require Bundle Avg (ms)</t>
  </si>
  <si>
    <t>Require Bundle SdevR (ms)</t>
  </si>
  <si>
    <t>Use Versions</t>
  </si>
  <si>
    <t>Use Versions Avg (ms)</t>
  </si>
  <si>
    <t>Use Versions Sdev (ms)</t>
  </si>
  <si>
    <t>Export Needed Packages</t>
  </si>
  <si>
    <t>Export Needed Packages Avg (ms)</t>
  </si>
  <si>
    <t>Export Needed Packages Sdev (ms)</t>
  </si>
  <si>
    <t>Minimize Dependencies</t>
  </si>
  <si>
    <t>Minimize Dependencies Avg (ms)</t>
  </si>
  <si>
    <t>Minimize Dependencies Sdev (ms)</t>
  </si>
  <si>
    <t>Needed Packages Avg (ms)</t>
  </si>
  <si>
    <t>Needed Packages Sdev (ms)</t>
  </si>
  <si>
    <t>Needed Packages</t>
  </si>
  <si>
    <t>Dynamic Import Avg (ms)</t>
  </si>
  <si>
    <t>Dynamic Import Sdev (ms)</t>
  </si>
  <si>
    <t>Dynamic Import</t>
  </si>
  <si>
    <t>Mean</t>
  </si>
  <si>
    <t>Median</t>
  </si>
  <si>
    <t>Mode</t>
  </si>
  <si>
    <t>Measure</t>
  </si>
  <si>
    <t>Standard Deviation</t>
  </si>
  <si>
    <t>Spearman R2</t>
  </si>
  <si>
    <t>Pearson</t>
  </si>
  <si>
    <t>Classpath Size</t>
  </si>
  <si>
    <t>Performance</t>
  </si>
  <si>
    <t>Classpath Size/Performance</t>
  </si>
  <si>
    <t>Control Rank</t>
  </si>
  <si>
    <t>Require Bundle Rank</t>
  </si>
  <si>
    <t>Use Versions Rank</t>
  </si>
  <si>
    <t>Export Needed Packages Rank</t>
  </si>
  <si>
    <t>Minimize Dependencies Rank</t>
  </si>
  <si>
    <t>Needed Packages Rank</t>
  </si>
  <si>
    <t>Dynamic Import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</si>
</sst>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7" formatCode="0.0000000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67" fontId="0" fillId="0" borderId="0" xfId="0" applyNumberFormat="1"/>
  </cellXfs>
  <cellStyles count="1">
    <cellStyle name="Normal" xfId="0" builtinId="0"/>
  </cellStyles>
  <dxfs count="58">
    <dxf>
      <numFmt numFmtId="167" formatCode="0.00000000"/>
    </dxf>
    <dxf>
      <numFmt numFmtId="164" formatCode="0.000000000"/>
    </dxf>
    <dxf>
      <numFmt numFmtId="167" formatCode="0.00000000"/>
    </dxf>
    <dxf>
      <numFmt numFmtId="164" formatCode="0.0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0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classpathsize!$C$1</c:f>
              <c:strCache>
                <c:ptCount val="1"/>
                <c:pt idx="0">
                  <c:v>Require Bundle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classpathsize!$B$2:$B$315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4460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6414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5732</c:v>
                </c:pt>
                <c:pt idx="148">
                  <c:v>6009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6722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6138</c:v>
                </c:pt>
                <c:pt idx="279">
                  <c:v>9282</c:v>
                </c:pt>
                <c:pt idx="280">
                  <c:v>7851</c:v>
                </c:pt>
                <c:pt idx="281">
                  <c:v>6335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8700</c:v>
                </c:pt>
                <c:pt idx="294">
                  <c:v>6932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xVal>
          <c:yVal>
            <c:numRef>
              <c:f>classpathsize!$C$2:$C$315</c:f>
              <c:numCache>
                <c:formatCode>General</c:formatCode>
                <c:ptCount val="314"/>
                <c:pt idx="0">
                  <c:v>41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15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303</c:v>
                </c:pt>
                <c:pt idx="10">
                  <c:v>1323</c:v>
                </c:pt>
                <c:pt idx="11">
                  <c:v>514</c:v>
                </c:pt>
                <c:pt idx="12">
                  <c:v>85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101</c:v>
                </c:pt>
                <c:pt idx="28">
                  <c:v>1253</c:v>
                </c:pt>
                <c:pt idx="29">
                  <c:v>0</c:v>
                </c:pt>
                <c:pt idx="30">
                  <c:v>4813</c:v>
                </c:pt>
                <c:pt idx="31">
                  <c:v>2923</c:v>
                </c:pt>
                <c:pt idx="32">
                  <c:v>715</c:v>
                </c:pt>
                <c:pt idx="33">
                  <c:v>529</c:v>
                </c:pt>
                <c:pt idx="34">
                  <c:v>469</c:v>
                </c:pt>
                <c:pt idx="35">
                  <c:v>148</c:v>
                </c:pt>
                <c:pt idx="36">
                  <c:v>303</c:v>
                </c:pt>
                <c:pt idx="37">
                  <c:v>958</c:v>
                </c:pt>
                <c:pt idx="38">
                  <c:v>329</c:v>
                </c:pt>
                <c:pt idx="39">
                  <c:v>382</c:v>
                </c:pt>
                <c:pt idx="40">
                  <c:v>376</c:v>
                </c:pt>
                <c:pt idx="41">
                  <c:v>118</c:v>
                </c:pt>
                <c:pt idx="42">
                  <c:v>230</c:v>
                </c:pt>
                <c:pt idx="43">
                  <c:v>839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830</c:v>
                </c:pt>
                <c:pt idx="48">
                  <c:v>1287</c:v>
                </c:pt>
                <c:pt idx="49">
                  <c:v>924</c:v>
                </c:pt>
                <c:pt idx="50">
                  <c:v>84</c:v>
                </c:pt>
                <c:pt idx="51">
                  <c:v>0</c:v>
                </c:pt>
                <c:pt idx="52">
                  <c:v>866</c:v>
                </c:pt>
                <c:pt idx="53">
                  <c:v>592</c:v>
                </c:pt>
                <c:pt idx="54">
                  <c:v>2326</c:v>
                </c:pt>
                <c:pt idx="55">
                  <c:v>4652</c:v>
                </c:pt>
                <c:pt idx="56">
                  <c:v>210</c:v>
                </c:pt>
                <c:pt idx="57">
                  <c:v>100</c:v>
                </c:pt>
                <c:pt idx="58">
                  <c:v>100</c:v>
                </c:pt>
                <c:pt idx="59">
                  <c:v>11</c:v>
                </c:pt>
                <c:pt idx="60">
                  <c:v>104</c:v>
                </c:pt>
                <c:pt idx="61">
                  <c:v>193</c:v>
                </c:pt>
                <c:pt idx="62">
                  <c:v>179</c:v>
                </c:pt>
                <c:pt idx="63">
                  <c:v>1390</c:v>
                </c:pt>
                <c:pt idx="64">
                  <c:v>132</c:v>
                </c:pt>
                <c:pt idx="65">
                  <c:v>341</c:v>
                </c:pt>
                <c:pt idx="66">
                  <c:v>884</c:v>
                </c:pt>
                <c:pt idx="67">
                  <c:v>739</c:v>
                </c:pt>
                <c:pt idx="68">
                  <c:v>320</c:v>
                </c:pt>
                <c:pt idx="69">
                  <c:v>690</c:v>
                </c:pt>
                <c:pt idx="70">
                  <c:v>437</c:v>
                </c:pt>
                <c:pt idx="71">
                  <c:v>36</c:v>
                </c:pt>
                <c:pt idx="72">
                  <c:v>799</c:v>
                </c:pt>
                <c:pt idx="73">
                  <c:v>658</c:v>
                </c:pt>
                <c:pt idx="74">
                  <c:v>667</c:v>
                </c:pt>
                <c:pt idx="75">
                  <c:v>176</c:v>
                </c:pt>
                <c:pt idx="76">
                  <c:v>1922</c:v>
                </c:pt>
                <c:pt idx="77">
                  <c:v>962</c:v>
                </c:pt>
                <c:pt idx="78">
                  <c:v>2379</c:v>
                </c:pt>
                <c:pt idx="79">
                  <c:v>0</c:v>
                </c:pt>
                <c:pt idx="80">
                  <c:v>2225</c:v>
                </c:pt>
                <c:pt idx="81">
                  <c:v>243</c:v>
                </c:pt>
                <c:pt idx="82">
                  <c:v>367</c:v>
                </c:pt>
                <c:pt idx="83">
                  <c:v>338</c:v>
                </c:pt>
                <c:pt idx="84">
                  <c:v>263</c:v>
                </c:pt>
                <c:pt idx="85">
                  <c:v>428</c:v>
                </c:pt>
                <c:pt idx="86">
                  <c:v>805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332</c:v>
                </c:pt>
                <c:pt idx="91">
                  <c:v>952</c:v>
                </c:pt>
                <c:pt idx="92">
                  <c:v>503</c:v>
                </c:pt>
                <c:pt idx="93">
                  <c:v>697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189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671</c:v>
                </c:pt>
                <c:pt idx="119">
                  <c:v>248</c:v>
                </c:pt>
                <c:pt idx="120">
                  <c:v>198</c:v>
                </c:pt>
                <c:pt idx="121">
                  <c:v>431</c:v>
                </c:pt>
                <c:pt idx="122">
                  <c:v>372</c:v>
                </c:pt>
                <c:pt idx="123">
                  <c:v>438</c:v>
                </c:pt>
                <c:pt idx="124">
                  <c:v>110</c:v>
                </c:pt>
                <c:pt idx="125">
                  <c:v>174</c:v>
                </c:pt>
                <c:pt idx="126">
                  <c:v>669</c:v>
                </c:pt>
                <c:pt idx="127">
                  <c:v>396</c:v>
                </c:pt>
                <c:pt idx="128">
                  <c:v>389</c:v>
                </c:pt>
                <c:pt idx="129">
                  <c:v>1011</c:v>
                </c:pt>
                <c:pt idx="130">
                  <c:v>101</c:v>
                </c:pt>
                <c:pt idx="131">
                  <c:v>368</c:v>
                </c:pt>
                <c:pt idx="132">
                  <c:v>536</c:v>
                </c:pt>
                <c:pt idx="133">
                  <c:v>341</c:v>
                </c:pt>
                <c:pt idx="134">
                  <c:v>1050</c:v>
                </c:pt>
                <c:pt idx="135">
                  <c:v>538</c:v>
                </c:pt>
                <c:pt idx="136">
                  <c:v>403</c:v>
                </c:pt>
                <c:pt idx="137">
                  <c:v>501</c:v>
                </c:pt>
                <c:pt idx="138">
                  <c:v>793</c:v>
                </c:pt>
                <c:pt idx="139">
                  <c:v>528</c:v>
                </c:pt>
                <c:pt idx="140">
                  <c:v>339</c:v>
                </c:pt>
                <c:pt idx="141">
                  <c:v>311</c:v>
                </c:pt>
                <c:pt idx="142">
                  <c:v>1232</c:v>
                </c:pt>
                <c:pt idx="143">
                  <c:v>3814</c:v>
                </c:pt>
                <c:pt idx="144">
                  <c:v>8</c:v>
                </c:pt>
                <c:pt idx="145">
                  <c:v>1586</c:v>
                </c:pt>
                <c:pt idx="146">
                  <c:v>683</c:v>
                </c:pt>
                <c:pt idx="147">
                  <c:v>466</c:v>
                </c:pt>
                <c:pt idx="148">
                  <c:v>909</c:v>
                </c:pt>
                <c:pt idx="149">
                  <c:v>168</c:v>
                </c:pt>
                <c:pt idx="150">
                  <c:v>475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293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694</c:v>
                </c:pt>
                <c:pt idx="170">
                  <c:v>1914</c:v>
                </c:pt>
                <c:pt idx="171">
                  <c:v>1141</c:v>
                </c:pt>
                <c:pt idx="172">
                  <c:v>929</c:v>
                </c:pt>
                <c:pt idx="173">
                  <c:v>314</c:v>
                </c:pt>
                <c:pt idx="174">
                  <c:v>6</c:v>
                </c:pt>
                <c:pt idx="175">
                  <c:v>982</c:v>
                </c:pt>
                <c:pt idx="176">
                  <c:v>1002</c:v>
                </c:pt>
                <c:pt idx="177">
                  <c:v>930</c:v>
                </c:pt>
                <c:pt idx="178">
                  <c:v>0</c:v>
                </c:pt>
                <c:pt idx="179">
                  <c:v>0</c:v>
                </c:pt>
                <c:pt idx="180">
                  <c:v>2087</c:v>
                </c:pt>
                <c:pt idx="181">
                  <c:v>599</c:v>
                </c:pt>
                <c:pt idx="182">
                  <c:v>944</c:v>
                </c:pt>
                <c:pt idx="183">
                  <c:v>1028</c:v>
                </c:pt>
                <c:pt idx="184">
                  <c:v>5554</c:v>
                </c:pt>
                <c:pt idx="185">
                  <c:v>3895</c:v>
                </c:pt>
                <c:pt idx="186">
                  <c:v>487</c:v>
                </c:pt>
                <c:pt idx="187">
                  <c:v>59</c:v>
                </c:pt>
                <c:pt idx="188">
                  <c:v>125</c:v>
                </c:pt>
                <c:pt idx="189">
                  <c:v>1612</c:v>
                </c:pt>
                <c:pt idx="190">
                  <c:v>164</c:v>
                </c:pt>
                <c:pt idx="191">
                  <c:v>509</c:v>
                </c:pt>
                <c:pt idx="192">
                  <c:v>9311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1195</c:v>
                </c:pt>
                <c:pt idx="201">
                  <c:v>1299</c:v>
                </c:pt>
                <c:pt idx="202">
                  <c:v>1486</c:v>
                </c:pt>
                <c:pt idx="203">
                  <c:v>2392</c:v>
                </c:pt>
                <c:pt idx="204">
                  <c:v>210</c:v>
                </c:pt>
                <c:pt idx="205">
                  <c:v>259</c:v>
                </c:pt>
                <c:pt idx="206">
                  <c:v>1076</c:v>
                </c:pt>
                <c:pt idx="207">
                  <c:v>1805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2697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3234</c:v>
                </c:pt>
                <c:pt idx="227">
                  <c:v>1224</c:v>
                </c:pt>
                <c:pt idx="228">
                  <c:v>1550</c:v>
                </c:pt>
                <c:pt idx="229">
                  <c:v>812</c:v>
                </c:pt>
                <c:pt idx="230">
                  <c:v>392</c:v>
                </c:pt>
                <c:pt idx="231">
                  <c:v>2353</c:v>
                </c:pt>
                <c:pt idx="232">
                  <c:v>125</c:v>
                </c:pt>
                <c:pt idx="233">
                  <c:v>633</c:v>
                </c:pt>
                <c:pt idx="234">
                  <c:v>1106</c:v>
                </c:pt>
                <c:pt idx="235">
                  <c:v>398</c:v>
                </c:pt>
                <c:pt idx="236">
                  <c:v>538</c:v>
                </c:pt>
                <c:pt idx="237">
                  <c:v>2601</c:v>
                </c:pt>
                <c:pt idx="238">
                  <c:v>8191</c:v>
                </c:pt>
                <c:pt idx="239">
                  <c:v>541</c:v>
                </c:pt>
                <c:pt idx="240">
                  <c:v>3</c:v>
                </c:pt>
                <c:pt idx="241">
                  <c:v>0</c:v>
                </c:pt>
                <c:pt idx="242">
                  <c:v>3249</c:v>
                </c:pt>
                <c:pt idx="243">
                  <c:v>0</c:v>
                </c:pt>
                <c:pt idx="244">
                  <c:v>0</c:v>
                </c:pt>
                <c:pt idx="245">
                  <c:v>2521</c:v>
                </c:pt>
                <c:pt idx="246">
                  <c:v>982</c:v>
                </c:pt>
                <c:pt idx="247">
                  <c:v>0</c:v>
                </c:pt>
                <c:pt idx="248">
                  <c:v>1132</c:v>
                </c:pt>
                <c:pt idx="249">
                  <c:v>73</c:v>
                </c:pt>
                <c:pt idx="250">
                  <c:v>75</c:v>
                </c:pt>
                <c:pt idx="251">
                  <c:v>775</c:v>
                </c:pt>
                <c:pt idx="252">
                  <c:v>239</c:v>
                </c:pt>
                <c:pt idx="253">
                  <c:v>679</c:v>
                </c:pt>
                <c:pt idx="254">
                  <c:v>411</c:v>
                </c:pt>
                <c:pt idx="255">
                  <c:v>1397</c:v>
                </c:pt>
                <c:pt idx="256">
                  <c:v>288</c:v>
                </c:pt>
                <c:pt idx="257">
                  <c:v>5041</c:v>
                </c:pt>
                <c:pt idx="258">
                  <c:v>2062</c:v>
                </c:pt>
                <c:pt idx="259">
                  <c:v>4237</c:v>
                </c:pt>
                <c:pt idx="260">
                  <c:v>160</c:v>
                </c:pt>
                <c:pt idx="261">
                  <c:v>0</c:v>
                </c:pt>
                <c:pt idx="262">
                  <c:v>875</c:v>
                </c:pt>
                <c:pt idx="263">
                  <c:v>2660</c:v>
                </c:pt>
                <c:pt idx="264">
                  <c:v>660</c:v>
                </c:pt>
                <c:pt idx="265">
                  <c:v>1106</c:v>
                </c:pt>
                <c:pt idx="266">
                  <c:v>0</c:v>
                </c:pt>
                <c:pt idx="267">
                  <c:v>1402</c:v>
                </c:pt>
                <c:pt idx="268">
                  <c:v>2959</c:v>
                </c:pt>
                <c:pt idx="269">
                  <c:v>119</c:v>
                </c:pt>
                <c:pt idx="270">
                  <c:v>3325</c:v>
                </c:pt>
                <c:pt idx="271">
                  <c:v>1223</c:v>
                </c:pt>
                <c:pt idx="272">
                  <c:v>1300</c:v>
                </c:pt>
                <c:pt idx="273">
                  <c:v>1347</c:v>
                </c:pt>
                <c:pt idx="274">
                  <c:v>1738</c:v>
                </c:pt>
                <c:pt idx="275">
                  <c:v>99</c:v>
                </c:pt>
                <c:pt idx="276">
                  <c:v>114</c:v>
                </c:pt>
                <c:pt idx="277">
                  <c:v>793</c:v>
                </c:pt>
                <c:pt idx="278">
                  <c:v>1217</c:v>
                </c:pt>
                <c:pt idx="279">
                  <c:v>4771</c:v>
                </c:pt>
                <c:pt idx="280">
                  <c:v>2148</c:v>
                </c:pt>
                <c:pt idx="281">
                  <c:v>1111</c:v>
                </c:pt>
                <c:pt idx="282">
                  <c:v>3058</c:v>
                </c:pt>
                <c:pt idx="283">
                  <c:v>182</c:v>
                </c:pt>
                <c:pt idx="284">
                  <c:v>264</c:v>
                </c:pt>
                <c:pt idx="285">
                  <c:v>355</c:v>
                </c:pt>
                <c:pt idx="286">
                  <c:v>2591</c:v>
                </c:pt>
                <c:pt idx="287">
                  <c:v>114</c:v>
                </c:pt>
                <c:pt idx="288">
                  <c:v>0</c:v>
                </c:pt>
                <c:pt idx="289">
                  <c:v>712</c:v>
                </c:pt>
                <c:pt idx="290">
                  <c:v>716</c:v>
                </c:pt>
                <c:pt idx="291">
                  <c:v>1290</c:v>
                </c:pt>
                <c:pt idx="292">
                  <c:v>769</c:v>
                </c:pt>
                <c:pt idx="293">
                  <c:v>5455</c:v>
                </c:pt>
                <c:pt idx="294">
                  <c:v>1548</c:v>
                </c:pt>
                <c:pt idx="295">
                  <c:v>417</c:v>
                </c:pt>
                <c:pt idx="296">
                  <c:v>72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381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4-1B42-9548-B5DC66102591}"/>
            </c:ext>
          </c:extLst>
        </c:ser>
        <c:ser>
          <c:idx val="1"/>
          <c:order val="1"/>
          <c:tx>
            <c:v>Overlay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411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Linux Biolinum" panose="02000503000000000000" pitchFamily="2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classpathsize!$B$2:$B$315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4460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6414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5732</c:v>
                </c:pt>
                <c:pt idx="148">
                  <c:v>6009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6722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6138</c:v>
                </c:pt>
                <c:pt idx="279">
                  <c:v>9282</c:v>
                </c:pt>
                <c:pt idx="280">
                  <c:v>7851</c:v>
                </c:pt>
                <c:pt idx="281">
                  <c:v>6335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8700</c:v>
                </c:pt>
                <c:pt idx="294">
                  <c:v>6932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xVal>
          <c:yVal>
            <c:numRef>
              <c:f>classpathsize!$B$2:$B$315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4460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6414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5732</c:v>
                </c:pt>
                <c:pt idx="148">
                  <c:v>6009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6722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6138</c:v>
                </c:pt>
                <c:pt idx="279">
                  <c:v>9282</c:v>
                </c:pt>
                <c:pt idx="280">
                  <c:v>7851</c:v>
                </c:pt>
                <c:pt idx="281">
                  <c:v>6335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8700</c:v>
                </c:pt>
                <c:pt idx="294">
                  <c:v>6932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B4-1B42-9548-B5DC66102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648495"/>
        <c:axId val="875650191"/>
      </c:scatterChart>
      <c:valAx>
        <c:axId val="87564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Classpath size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75650191"/>
        <c:crosses val="autoZero"/>
        <c:crossBetween val="midCat"/>
      </c:valAx>
      <c:valAx>
        <c:axId val="8756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Classpath size</a:t>
                </a:r>
                <a:r>
                  <a:rPr lang="en-US" b="1" baseline="0"/>
                  <a:t> </a:t>
                </a:r>
                <a:r>
                  <a:rPr lang="en-US" b="1"/>
                  <a:t>B1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7564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'performance-resolved-only'!$J$1</c:f>
              <c:strCache>
                <c:ptCount val="1"/>
                <c:pt idx="0">
                  <c:v>Minimize Dependencies Avg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'performance-resolved-only'!$B$2:$B$315</c:f>
              <c:numCache>
                <c:formatCode>0.00</c:formatCode>
                <c:ptCount val="314"/>
                <c:pt idx="0">
                  <c:v>923.06111670000007</c:v>
                </c:pt>
                <c:pt idx="1">
                  <c:v>921.26416500000005</c:v>
                </c:pt>
                <c:pt idx="2">
                  <c:v>918.99027339999998</c:v>
                </c:pt>
                <c:pt idx="3">
                  <c:v>917.56376179999995</c:v>
                </c:pt>
                <c:pt idx="4">
                  <c:v>916.45667089999995</c:v>
                </c:pt>
                <c:pt idx="5">
                  <c:v>915.26245210000002</c:v>
                </c:pt>
                <c:pt idx="6">
                  <c:v>914.60656900000004</c:v>
                </c:pt>
                <c:pt idx="7">
                  <c:v>911.73681650000003</c:v>
                </c:pt>
                <c:pt idx="8">
                  <c:v>913.2024047000001</c:v>
                </c:pt>
                <c:pt idx="9">
                  <c:v>909.49199650000003</c:v>
                </c:pt>
                <c:pt idx="10">
                  <c:v>907.47891029999994</c:v>
                </c:pt>
                <c:pt idx="11">
                  <c:v>906.11774529999991</c:v>
                </c:pt>
                <c:pt idx="12">
                  <c:v>903.52723229999992</c:v>
                </c:pt>
                <c:pt idx="13">
                  <c:v>904.69971179999993</c:v>
                </c:pt>
                <c:pt idx="14">
                  <c:v>901.4360203</c:v>
                </c:pt>
                <c:pt idx="15">
                  <c:v>900.22067629999992</c:v>
                </c:pt>
                <c:pt idx="16">
                  <c:v>899.04475509999997</c:v>
                </c:pt>
                <c:pt idx="17">
                  <c:v>896.88832200000002</c:v>
                </c:pt>
                <c:pt idx="18">
                  <c:v>895.12718099999995</c:v>
                </c:pt>
                <c:pt idx="19">
                  <c:v>880.20850439999992</c:v>
                </c:pt>
                <c:pt idx="20">
                  <c:v>878.78376979999996</c:v>
                </c:pt>
                <c:pt idx="21">
                  <c:v>875.40201100000002</c:v>
                </c:pt>
                <c:pt idx="22">
                  <c:v>873.16618560000006</c:v>
                </c:pt>
                <c:pt idx="23">
                  <c:v>870.97127350000005</c:v>
                </c:pt>
                <c:pt idx="24">
                  <c:v>866.34573060000002</c:v>
                </c:pt>
                <c:pt idx="25">
                  <c:v>862.27220450000004</c:v>
                </c:pt>
                <c:pt idx="26">
                  <c:v>861.11909720000006</c:v>
                </c:pt>
                <c:pt idx="27">
                  <c:v>859.77437129999998</c:v>
                </c:pt>
                <c:pt idx="28">
                  <c:v>858.14512189999994</c:v>
                </c:pt>
                <c:pt idx="29">
                  <c:v>856.98417770000003</c:v>
                </c:pt>
                <c:pt idx="30">
                  <c:v>853.6253524</c:v>
                </c:pt>
                <c:pt idx="31">
                  <c:v>846.24192749999997</c:v>
                </c:pt>
                <c:pt idx="32">
                  <c:v>852.37760920000005</c:v>
                </c:pt>
                <c:pt idx="33">
                  <c:v>850.00113210000006</c:v>
                </c:pt>
                <c:pt idx="34">
                  <c:v>851.20706499999994</c:v>
                </c:pt>
                <c:pt idx="35">
                  <c:v>845.1352222999999</c:v>
                </c:pt>
                <c:pt idx="36">
                  <c:v>843.9460133</c:v>
                </c:pt>
                <c:pt idx="37">
                  <c:v>837.48374779999995</c:v>
                </c:pt>
                <c:pt idx="38">
                  <c:v>842.88642289999996</c:v>
                </c:pt>
                <c:pt idx="39">
                  <c:v>841.0346452</c:v>
                </c:pt>
                <c:pt idx="40">
                  <c:v>839.65501560000007</c:v>
                </c:pt>
                <c:pt idx="41">
                  <c:v>835.83851900000002</c:v>
                </c:pt>
                <c:pt idx="42">
                  <c:v>834.79398029999993</c:v>
                </c:pt>
                <c:pt idx="43">
                  <c:v>833.61131190000003</c:v>
                </c:pt>
                <c:pt idx="44">
                  <c:v>822.23590189999993</c:v>
                </c:pt>
                <c:pt idx="45">
                  <c:v>824.78551400000003</c:v>
                </c:pt>
                <c:pt idx="46">
                  <c:v>821.21497520000003</c:v>
                </c:pt>
                <c:pt idx="47">
                  <c:v>817.292102</c:v>
                </c:pt>
                <c:pt idx="48">
                  <c:v>814.14158810000004</c:v>
                </c:pt>
                <c:pt idx="49">
                  <c:v>812.79792010000006</c:v>
                </c:pt>
                <c:pt idx="50">
                  <c:v>811.95855029999996</c:v>
                </c:pt>
                <c:pt idx="51">
                  <c:v>811.33184089999997</c:v>
                </c:pt>
                <c:pt idx="52">
                  <c:v>809.7416007999999</c:v>
                </c:pt>
                <c:pt idx="53">
                  <c:v>808.4917832000001</c:v>
                </c:pt>
                <c:pt idx="54">
                  <c:v>807.20198879999998</c:v>
                </c:pt>
                <c:pt idx="55">
                  <c:v>801.60272689999999</c:v>
                </c:pt>
                <c:pt idx="56">
                  <c:v>800.50645799999995</c:v>
                </c:pt>
                <c:pt idx="57">
                  <c:v>799.3786662</c:v>
                </c:pt>
                <c:pt idx="58">
                  <c:v>796.55961000000002</c:v>
                </c:pt>
                <c:pt idx="59">
                  <c:v>798.5668028</c:v>
                </c:pt>
                <c:pt idx="60">
                  <c:v>797.61724089999996</c:v>
                </c:pt>
                <c:pt idx="61">
                  <c:v>795.2422722</c:v>
                </c:pt>
                <c:pt idx="62">
                  <c:v>794.15125160000002</c:v>
                </c:pt>
                <c:pt idx="63">
                  <c:v>783.57449470000006</c:v>
                </c:pt>
                <c:pt idx="64">
                  <c:v>793.25968179999995</c:v>
                </c:pt>
                <c:pt idx="65">
                  <c:v>787.22073999999998</c:v>
                </c:pt>
                <c:pt idx="66">
                  <c:v>785.87354389999996</c:v>
                </c:pt>
                <c:pt idx="67">
                  <c:v>782.38836260000005</c:v>
                </c:pt>
                <c:pt idx="68">
                  <c:v>779.65684629999998</c:v>
                </c:pt>
                <c:pt idx="69">
                  <c:v>776.63327629999992</c:v>
                </c:pt>
                <c:pt idx="70">
                  <c:v>778.46344110000007</c:v>
                </c:pt>
                <c:pt idx="71">
                  <c:v>775.8157463</c:v>
                </c:pt>
                <c:pt idx="72">
                  <c:v>775.00866079999992</c:v>
                </c:pt>
                <c:pt idx="73">
                  <c:v>773.10994410000001</c:v>
                </c:pt>
                <c:pt idx="74">
                  <c:v>772.04283410000005</c:v>
                </c:pt>
                <c:pt idx="75">
                  <c:v>770.48800460000007</c:v>
                </c:pt>
                <c:pt idx="76">
                  <c:v>761.75965900000006</c:v>
                </c:pt>
                <c:pt idx="77">
                  <c:v>769.20224700000006</c:v>
                </c:pt>
                <c:pt idx="78">
                  <c:v>766.97483490000002</c:v>
                </c:pt>
                <c:pt idx="79">
                  <c:v>768.40438710000001</c:v>
                </c:pt>
                <c:pt idx="80">
                  <c:v>764.45835339999996</c:v>
                </c:pt>
                <c:pt idx="81">
                  <c:v>763.26084000000003</c:v>
                </c:pt>
                <c:pt idx="82">
                  <c:v>750.69232739999995</c:v>
                </c:pt>
                <c:pt idx="83">
                  <c:v>760.51795760000005</c:v>
                </c:pt>
                <c:pt idx="84">
                  <c:v>758.80114749999996</c:v>
                </c:pt>
                <c:pt idx="85">
                  <c:v>753.38546350000001</c:v>
                </c:pt>
                <c:pt idx="86">
                  <c:v>756.38315910000006</c:v>
                </c:pt>
                <c:pt idx="87">
                  <c:v>757.95101439999996</c:v>
                </c:pt>
                <c:pt idx="88">
                  <c:v>754.91647890000002</c:v>
                </c:pt>
                <c:pt idx="89">
                  <c:v>752.31455870000002</c:v>
                </c:pt>
                <c:pt idx="90">
                  <c:v>748.75685620000002</c:v>
                </c:pt>
                <c:pt idx="91">
                  <c:v>743.75919820000001</c:v>
                </c:pt>
                <c:pt idx="92">
                  <c:v>747.69865979999997</c:v>
                </c:pt>
                <c:pt idx="93">
                  <c:v>746.46507559999998</c:v>
                </c:pt>
                <c:pt idx="94">
                  <c:v>742.17221189999998</c:v>
                </c:pt>
                <c:pt idx="95">
                  <c:v>741.2029407</c:v>
                </c:pt>
                <c:pt idx="96">
                  <c:v>740.05148899999995</c:v>
                </c:pt>
                <c:pt idx="97">
                  <c:v>737.33023909999997</c:v>
                </c:pt>
                <c:pt idx="98">
                  <c:v>736.50780259999999</c:v>
                </c:pt>
                <c:pt idx="99">
                  <c:v>735.08667449999996</c:v>
                </c:pt>
                <c:pt idx="100">
                  <c:v>732.9120226</c:v>
                </c:pt>
                <c:pt idx="101">
                  <c:v>731.77826220000009</c:v>
                </c:pt>
                <c:pt idx="102">
                  <c:v>727.65350879999994</c:v>
                </c:pt>
                <c:pt idx="103">
                  <c:v>726.67784139999992</c:v>
                </c:pt>
                <c:pt idx="104">
                  <c:v>723.11304900000005</c:v>
                </c:pt>
                <c:pt idx="105">
                  <c:v>725.45118339999999</c:v>
                </c:pt>
                <c:pt idx="106">
                  <c:v>724.35208420000004</c:v>
                </c:pt>
                <c:pt idx="107">
                  <c:v>721.95209939999995</c:v>
                </c:pt>
                <c:pt idx="108">
                  <c:v>720.9802087999999</c:v>
                </c:pt>
                <c:pt idx="109">
                  <c:v>719.46459729999992</c:v>
                </c:pt>
                <c:pt idx="110">
                  <c:v>718.4893849</c:v>
                </c:pt>
                <c:pt idx="111">
                  <c:v>717.58391300000005</c:v>
                </c:pt>
                <c:pt idx="112">
                  <c:v>716.61193160000005</c:v>
                </c:pt>
                <c:pt idx="113">
                  <c:v>714.98810029999993</c:v>
                </c:pt>
                <c:pt idx="114">
                  <c:v>715.78495470000007</c:v>
                </c:pt>
                <c:pt idx="115">
                  <c:v>702.83041149999997</c:v>
                </c:pt>
                <c:pt idx="116">
                  <c:v>714.31065000000001</c:v>
                </c:pt>
                <c:pt idx="117">
                  <c:v>701.97717870000008</c:v>
                </c:pt>
                <c:pt idx="118">
                  <c:v>700.94126449999999</c:v>
                </c:pt>
                <c:pt idx="119">
                  <c:v>700.20423840000001</c:v>
                </c:pt>
                <c:pt idx="120">
                  <c:v>699.24948239999992</c:v>
                </c:pt>
                <c:pt idx="121">
                  <c:v>697.37575779999997</c:v>
                </c:pt>
                <c:pt idx="122">
                  <c:v>698.41767100000004</c:v>
                </c:pt>
                <c:pt idx="123">
                  <c:v>696.19494610000004</c:v>
                </c:pt>
                <c:pt idx="124">
                  <c:v>694.35400629999992</c:v>
                </c:pt>
                <c:pt idx="125">
                  <c:v>695.28926510000008</c:v>
                </c:pt>
                <c:pt idx="126">
                  <c:v>693.00195139999994</c:v>
                </c:pt>
                <c:pt idx="127">
                  <c:v>691.9808511</c:v>
                </c:pt>
                <c:pt idx="128">
                  <c:v>689.74126439999998</c:v>
                </c:pt>
                <c:pt idx="129">
                  <c:v>688.70098419999999</c:v>
                </c:pt>
                <c:pt idx="130">
                  <c:v>675.40410959999997</c:v>
                </c:pt>
                <c:pt idx="131">
                  <c:v>672.56819810000002</c:v>
                </c:pt>
                <c:pt idx="132">
                  <c:v>673.96545460000004</c:v>
                </c:pt>
                <c:pt idx="133">
                  <c:v>671.56339070000001</c:v>
                </c:pt>
                <c:pt idx="134">
                  <c:v>668.86021260000007</c:v>
                </c:pt>
                <c:pt idx="135">
                  <c:v>670.31680129999995</c:v>
                </c:pt>
                <c:pt idx="136">
                  <c:v>667.71902779999994</c:v>
                </c:pt>
                <c:pt idx="137">
                  <c:v>664.37319539999999</c:v>
                </c:pt>
                <c:pt idx="138">
                  <c:v>665.76997170000004</c:v>
                </c:pt>
                <c:pt idx="139">
                  <c:v>663.2280017999999</c:v>
                </c:pt>
                <c:pt idx="140">
                  <c:v>662.42650729999991</c:v>
                </c:pt>
                <c:pt idx="141">
                  <c:v>661.6958067999999</c:v>
                </c:pt>
                <c:pt idx="142">
                  <c:v>652.80798340000001</c:v>
                </c:pt>
                <c:pt idx="143">
                  <c:v>659.76304110000001</c:v>
                </c:pt>
                <c:pt idx="144">
                  <c:v>660.92949429999999</c:v>
                </c:pt>
                <c:pt idx="145">
                  <c:v>658.54962699999999</c:v>
                </c:pt>
                <c:pt idx="146">
                  <c:v>657.36513839999998</c:v>
                </c:pt>
                <c:pt idx="147">
                  <c:v>654.61029489999999</c:v>
                </c:pt>
                <c:pt idx="148">
                  <c:v>655.8048354</c:v>
                </c:pt>
                <c:pt idx="149">
                  <c:v>651.93262549999997</c:v>
                </c:pt>
                <c:pt idx="150">
                  <c:v>650.92010620000008</c:v>
                </c:pt>
                <c:pt idx="151">
                  <c:v>649.42900510000004</c:v>
                </c:pt>
                <c:pt idx="152">
                  <c:v>648.51785870000003</c:v>
                </c:pt>
                <c:pt idx="153">
                  <c:v>647.3833042</c:v>
                </c:pt>
                <c:pt idx="154">
                  <c:v>642.47115710000003</c:v>
                </c:pt>
                <c:pt idx="155">
                  <c:v>646.48970999999995</c:v>
                </c:pt>
                <c:pt idx="156">
                  <c:v>645.34977709999998</c:v>
                </c:pt>
                <c:pt idx="157">
                  <c:v>641.77908389999993</c:v>
                </c:pt>
                <c:pt idx="158">
                  <c:v>640.18243399999994</c:v>
                </c:pt>
                <c:pt idx="159">
                  <c:v>641.04057510000007</c:v>
                </c:pt>
                <c:pt idx="160">
                  <c:v>639.24796409999999</c:v>
                </c:pt>
                <c:pt idx="161">
                  <c:v>638.5863061</c:v>
                </c:pt>
                <c:pt idx="162">
                  <c:v>637.93091509999999</c:v>
                </c:pt>
                <c:pt idx="163">
                  <c:v>637.21147310000003</c:v>
                </c:pt>
                <c:pt idx="164">
                  <c:v>636.34009289999995</c:v>
                </c:pt>
                <c:pt idx="165">
                  <c:v>634.83796400000006</c:v>
                </c:pt>
                <c:pt idx="166">
                  <c:v>635.63766299999997</c:v>
                </c:pt>
                <c:pt idx="167">
                  <c:v>634.00405810000007</c:v>
                </c:pt>
                <c:pt idx="168">
                  <c:v>633.06604140000002</c:v>
                </c:pt>
                <c:pt idx="169">
                  <c:v>628.08237899999995</c:v>
                </c:pt>
                <c:pt idx="170">
                  <c:v>631.7286805</c:v>
                </c:pt>
                <c:pt idx="171">
                  <c:v>630.50540479999995</c:v>
                </c:pt>
                <c:pt idx="172">
                  <c:v>629.30834909999999</c:v>
                </c:pt>
                <c:pt idx="173">
                  <c:v>592.71733360000007</c:v>
                </c:pt>
                <c:pt idx="174">
                  <c:v>627.1274742999999</c:v>
                </c:pt>
                <c:pt idx="175">
                  <c:v>625.70763729999999</c:v>
                </c:pt>
                <c:pt idx="176">
                  <c:v>624.8220687999999</c:v>
                </c:pt>
                <c:pt idx="177">
                  <c:v>623.80801559999998</c:v>
                </c:pt>
                <c:pt idx="178">
                  <c:v>622.67266039999993</c:v>
                </c:pt>
                <c:pt idx="179">
                  <c:v>621.92499970000006</c:v>
                </c:pt>
                <c:pt idx="180">
                  <c:v>615.85155310000005</c:v>
                </c:pt>
                <c:pt idx="181">
                  <c:v>620.8860128</c:v>
                </c:pt>
                <c:pt idx="182">
                  <c:v>619.42329239999992</c:v>
                </c:pt>
                <c:pt idx="183">
                  <c:v>612.30372790000001</c:v>
                </c:pt>
                <c:pt idx="184">
                  <c:v>613.28928550000001</c:v>
                </c:pt>
                <c:pt idx="185">
                  <c:v>608.20984499999997</c:v>
                </c:pt>
                <c:pt idx="186">
                  <c:v>611.28876389999994</c:v>
                </c:pt>
                <c:pt idx="187">
                  <c:v>610.52532020000001</c:v>
                </c:pt>
                <c:pt idx="188">
                  <c:v>609.67120220000004</c:v>
                </c:pt>
                <c:pt idx="189">
                  <c:v>605.10264329999995</c:v>
                </c:pt>
                <c:pt idx="190">
                  <c:v>607.46038050000004</c:v>
                </c:pt>
                <c:pt idx="191">
                  <c:v>606.42105579999998</c:v>
                </c:pt>
                <c:pt idx="192">
                  <c:v>593.8317174</c:v>
                </c:pt>
                <c:pt idx="193">
                  <c:v>591.9308587999999</c:v>
                </c:pt>
                <c:pt idx="194">
                  <c:v>590.98717929999998</c:v>
                </c:pt>
                <c:pt idx="195">
                  <c:v>590.16880570000001</c:v>
                </c:pt>
                <c:pt idx="196">
                  <c:v>588.91559029999996</c:v>
                </c:pt>
                <c:pt idx="197">
                  <c:v>587.49918539999999</c:v>
                </c:pt>
                <c:pt idx="198">
                  <c:v>586.41406649999999</c:v>
                </c:pt>
                <c:pt idx="199">
                  <c:v>585.24154720000001</c:v>
                </c:pt>
                <c:pt idx="200">
                  <c:v>578.11666849999995</c:v>
                </c:pt>
                <c:pt idx="201">
                  <c:v>583.68829370000003</c:v>
                </c:pt>
                <c:pt idx="202">
                  <c:v>582.17664460000003</c:v>
                </c:pt>
                <c:pt idx="203">
                  <c:v>580.32596139999998</c:v>
                </c:pt>
                <c:pt idx="204">
                  <c:v>577.34448520000001</c:v>
                </c:pt>
                <c:pt idx="205">
                  <c:v>576.40809950000005</c:v>
                </c:pt>
                <c:pt idx="206">
                  <c:v>574.72990000000004</c:v>
                </c:pt>
                <c:pt idx="207">
                  <c:v>572.21865839999998</c:v>
                </c:pt>
                <c:pt idx="208">
                  <c:v>571.2412422000001</c:v>
                </c:pt>
                <c:pt idx="209">
                  <c:v>570.37972789999992</c:v>
                </c:pt>
                <c:pt idx="210">
                  <c:v>569.2125587999999</c:v>
                </c:pt>
                <c:pt idx="211">
                  <c:v>568.15089829999999</c:v>
                </c:pt>
                <c:pt idx="212">
                  <c:v>530.00913400000002</c:v>
                </c:pt>
                <c:pt idx="213">
                  <c:v>550.87059510000006</c:v>
                </c:pt>
                <c:pt idx="214">
                  <c:v>564.05813479999995</c:v>
                </c:pt>
                <c:pt idx="215">
                  <c:v>562.64704640000002</c:v>
                </c:pt>
                <c:pt idx="216">
                  <c:v>561.35947639999995</c:v>
                </c:pt>
                <c:pt idx="217">
                  <c:v>560.65735910000001</c:v>
                </c:pt>
                <c:pt idx="218">
                  <c:v>559.99369239999999</c:v>
                </c:pt>
                <c:pt idx="219">
                  <c:v>558.85211879999997</c:v>
                </c:pt>
                <c:pt idx="220">
                  <c:v>558.11218699999995</c:v>
                </c:pt>
                <c:pt idx="221">
                  <c:v>556.90520989999993</c:v>
                </c:pt>
                <c:pt idx="222">
                  <c:v>556.24289439999995</c:v>
                </c:pt>
                <c:pt idx="223">
                  <c:v>555.63087920000009</c:v>
                </c:pt>
                <c:pt idx="224">
                  <c:v>555.03399060000004</c:v>
                </c:pt>
                <c:pt idx="225">
                  <c:v>554.43255220000003</c:v>
                </c:pt>
                <c:pt idx="226">
                  <c:v>552.81080699999995</c:v>
                </c:pt>
                <c:pt idx="227">
                  <c:v>549.51659740000002</c:v>
                </c:pt>
                <c:pt idx="228">
                  <c:v>546.79333479999991</c:v>
                </c:pt>
                <c:pt idx="229">
                  <c:v>545.81284229999994</c:v>
                </c:pt>
                <c:pt idx="230">
                  <c:v>544.92163329999994</c:v>
                </c:pt>
                <c:pt idx="231">
                  <c:v>543.82333400000005</c:v>
                </c:pt>
                <c:pt idx="232">
                  <c:v>543.08592099999998</c:v>
                </c:pt>
                <c:pt idx="233">
                  <c:v>542.27765499999998</c:v>
                </c:pt>
                <c:pt idx="234">
                  <c:v>541.34398070000009</c:v>
                </c:pt>
                <c:pt idx="235">
                  <c:v>540.48254150000002</c:v>
                </c:pt>
                <c:pt idx="236">
                  <c:v>539.34467219999999</c:v>
                </c:pt>
                <c:pt idx="237">
                  <c:v>537.8027313</c:v>
                </c:pt>
                <c:pt idx="238">
                  <c:v>530.77725889999999</c:v>
                </c:pt>
                <c:pt idx="239">
                  <c:v>536.56611580000003</c:v>
                </c:pt>
                <c:pt idx="240">
                  <c:v>529.16645819999997</c:v>
                </c:pt>
                <c:pt idx="241">
                  <c:v>528.30935790000001</c:v>
                </c:pt>
                <c:pt idx="242">
                  <c:v>527.04279220000001</c:v>
                </c:pt>
                <c:pt idx="243">
                  <c:v>525.89230759999998</c:v>
                </c:pt>
                <c:pt idx="244">
                  <c:v>526.45972730000005</c:v>
                </c:pt>
                <c:pt idx="245">
                  <c:v>524.73502020000001</c:v>
                </c:pt>
                <c:pt idx="246">
                  <c:v>493.02775789999998</c:v>
                </c:pt>
                <c:pt idx="247">
                  <c:v>522.90730410000003</c:v>
                </c:pt>
                <c:pt idx="248">
                  <c:v>519.172101</c:v>
                </c:pt>
                <c:pt idx="249">
                  <c:v>522.24380539999993</c:v>
                </c:pt>
                <c:pt idx="250">
                  <c:v>521.71607189999997</c:v>
                </c:pt>
                <c:pt idx="251">
                  <c:v>521.1164622</c:v>
                </c:pt>
                <c:pt idx="252">
                  <c:v>520.61873439999999</c:v>
                </c:pt>
                <c:pt idx="253">
                  <c:v>496.9847173</c:v>
                </c:pt>
                <c:pt idx="254">
                  <c:v>492.00905239999997</c:v>
                </c:pt>
                <c:pt idx="255">
                  <c:v>490.82146729999999</c:v>
                </c:pt>
                <c:pt idx="256">
                  <c:v>490.0124022</c:v>
                </c:pt>
                <c:pt idx="257">
                  <c:v>487.96065119999997</c:v>
                </c:pt>
                <c:pt idx="258">
                  <c:v>486.9091914</c:v>
                </c:pt>
                <c:pt idx="259">
                  <c:v>484.9292064</c:v>
                </c:pt>
                <c:pt idx="260">
                  <c:v>483.65104780000001</c:v>
                </c:pt>
                <c:pt idx="261">
                  <c:v>484.35339479999999</c:v>
                </c:pt>
                <c:pt idx="262">
                  <c:v>482.87905480000001</c:v>
                </c:pt>
                <c:pt idx="263">
                  <c:v>449.87400650000001</c:v>
                </c:pt>
                <c:pt idx="264">
                  <c:v>481.8934577</c:v>
                </c:pt>
                <c:pt idx="265">
                  <c:v>480.89772419999997</c:v>
                </c:pt>
                <c:pt idx="266">
                  <c:v>480.32025339999996</c:v>
                </c:pt>
                <c:pt idx="267">
                  <c:v>479.56730019999998</c:v>
                </c:pt>
                <c:pt idx="268">
                  <c:v>478.2431656</c:v>
                </c:pt>
                <c:pt idx="269">
                  <c:v>477.51608369999997</c:v>
                </c:pt>
                <c:pt idx="270">
                  <c:v>476.94619739999996</c:v>
                </c:pt>
                <c:pt idx="271">
                  <c:v>476.29755230000001</c:v>
                </c:pt>
                <c:pt idx="272">
                  <c:v>475.7280346</c:v>
                </c:pt>
                <c:pt idx="273">
                  <c:v>475.09492189999997</c:v>
                </c:pt>
                <c:pt idx="274">
                  <c:v>474.2216454</c:v>
                </c:pt>
                <c:pt idx="275">
                  <c:v>473.62197430000003</c:v>
                </c:pt>
                <c:pt idx="276">
                  <c:v>473.07031760000001</c:v>
                </c:pt>
                <c:pt idx="277">
                  <c:v>472.19252369999998</c:v>
                </c:pt>
                <c:pt idx="278">
                  <c:v>471.26401730000003</c:v>
                </c:pt>
                <c:pt idx="279">
                  <c:v>467.82249050000001</c:v>
                </c:pt>
                <c:pt idx="280">
                  <c:v>470.34753519999998</c:v>
                </c:pt>
                <c:pt idx="281">
                  <c:v>464.59746949999999</c:v>
                </c:pt>
                <c:pt idx="282">
                  <c:v>467.06619929999999</c:v>
                </c:pt>
                <c:pt idx="283">
                  <c:v>465.77244230000002</c:v>
                </c:pt>
                <c:pt idx="284">
                  <c:v>463.8610056</c:v>
                </c:pt>
                <c:pt idx="285">
                  <c:v>461.8875716</c:v>
                </c:pt>
                <c:pt idx="286">
                  <c:v>462.97501619999997</c:v>
                </c:pt>
                <c:pt idx="287">
                  <c:v>461.24359930000003</c:v>
                </c:pt>
                <c:pt idx="288">
                  <c:v>460.69346260000003</c:v>
                </c:pt>
                <c:pt idx="289">
                  <c:v>459.99315460000003</c:v>
                </c:pt>
                <c:pt idx="290">
                  <c:v>457.50719580000003</c:v>
                </c:pt>
                <c:pt idx="291">
                  <c:v>459.24005779999999</c:v>
                </c:pt>
                <c:pt idx="292">
                  <c:v>458.39143919999998</c:v>
                </c:pt>
                <c:pt idx="293">
                  <c:v>451.15400310000001</c:v>
                </c:pt>
                <c:pt idx="294">
                  <c:v>455.33624610000004</c:v>
                </c:pt>
                <c:pt idx="295">
                  <c:v>447.95172120000001</c:v>
                </c:pt>
                <c:pt idx="296">
                  <c:v>443.36358100000001</c:v>
                </c:pt>
                <c:pt idx="297">
                  <c:v>446.61614310000004</c:v>
                </c:pt>
                <c:pt idx="298">
                  <c:v>445.6584967</c:v>
                </c:pt>
                <c:pt idx="299">
                  <c:v>444.73882420000001</c:v>
                </c:pt>
                <c:pt idx="300">
                  <c:v>444.0045399</c:v>
                </c:pt>
                <c:pt idx="301">
                  <c:v>442.55820410000001</c:v>
                </c:pt>
                <c:pt idx="302">
                  <c:v>439.90502600000002</c:v>
                </c:pt>
                <c:pt idx="303">
                  <c:v>438.48334399999999</c:v>
                </c:pt>
                <c:pt idx="304">
                  <c:v>439.12077379999999</c:v>
                </c:pt>
                <c:pt idx="305">
                  <c:v>437.8159119</c:v>
                </c:pt>
                <c:pt idx="306">
                  <c:v>437.04046989999995</c:v>
                </c:pt>
                <c:pt idx="307">
                  <c:v>436.30661720000001</c:v>
                </c:pt>
                <c:pt idx="308">
                  <c:v>435.70814010000004</c:v>
                </c:pt>
                <c:pt idx="309">
                  <c:v>434.92023399999999</c:v>
                </c:pt>
                <c:pt idx="310">
                  <c:v>434.24713220000001</c:v>
                </c:pt>
                <c:pt idx="311">
                  <c:v>433.39425089999997</c:v>
                </c:pt>
                <c:pt idx="312">
                  <c:v>432.52850699999999</c:v>
                </c:pt>
                <c:pt idx="313">
                  <c:v>431.4494009</c:v>
                </c:pt>
              </c:numCache>
            </c:numRef>
          </c:xVal>
          <c:yVal>
            <c:numRef>
              <c:f>'performance-resolved-only'!$J$2:$J$315</c:f>
              <c:numCache>
                <c:formatCode>0.00</c:formatCode>
                <c:ptCount val="314"/>
                <c:pt idx="0">
                  <c:v>885.99502960000007</c:v>
                </c:pt>
                <c:pt idx="1">
                  <c:v>884.01849279999999</c:v>
                </c:pt>
                <c:pt idx="2">
                  <c:v>882.12809440000001</c:v>
                </c:pt>
                <c:pt idx="3">
                  <c:v>880.9087591</c:v>
                </c:pt>
                <c:pt idx="4">
                  <c:v>879.79869379999991</c:v>
                </c:pt>
                <c:pt idx="5">
                  <c:v>878.62191310000003</c:v>
                </c:pt>
                <c:pt idx="6">
                  <c:v>877.8696119</c:v>
                </c:pt>
                <c:pt idx="7">
                  <c:v>874.83483000000001</c:v>
                </c:pt>
                <c:pt idx="8">
                  <c:v>876.51728170000001</c:v>
                </c:pt>
                <c:pt idx="9">
                  <c:v>872.48987179999995</c:v>
                </c:pt>
                <c:pt idx="10">
                  <c:v>870.38097729999993</c:v>
                </c:pt>
                <c:pt idx="11">
                  <c:v>868.89943040000003</c:v>
                </c:pt>
                <c:pt idx="12">
                  <c:v>866.75226529999998</c:v>
                </c:pt>
                <c:pt idx="13">
                  <c:v>867.79850620000002</c:v>
                </c:pt>
                <c:pt idx="14">
                  <c:v>864.4072529</c:v>
                </c:pt>
                <c:pt idx="15">
                  <c:v>862.80555829999992</c:v>
                </c:pt>
                <c:pt idx="16">
                  <c:v>861.30830109999999</c:v>
                </c:pt>
                <c:pt idx="17">
                  <c:v>859.5383008</c:v>
                </c:pt>
                <c:pt idx="18">
                  <c:v>858.29299049999997</c:v>
                </c:pt>
                <c:pt idx="19">
                  <c:v>843.70468340000002</c:v>
                </c:pt>
                <c:pt idx="20">
                  <c:v>841.99542470000006</c:v>
                </c:pt>
                <c:pt idx="21">
                  <c:v>838.1478194</c:v>
                </c:pt>
                <c:pt idx="22">
                  <c:v>835.59398110000006</c:v>
                </c:pt>
                <c:pt idx="23">
                  <c:v>833.36052199999995</c:v>
                </c:pt>
                <c:pt idx="24">
                  <c:v>828.01876089999996</c:v>
                </c:pt>
                <c:pt idx="25">
                  <c:v>823.84843420000004</c:v>
                </c:pt>
                <c:pt idx="26">
                  <c:v>822.62718529999995</c:v>
                </c:pt>
                <c:pt idx="27">
                  <c:v>821.26619470000003</c:v>
                </c:pt>
                <c:pt idx="28">
                  <c:v>819.77680850000002</c:v>
                </c:pt>
                <c:pt idx="29">
                  <c:v>818.74376480000001</c:v>
                </c:pt>
                <c:pt idx="30">
                  <c:v>814.80296570000007</c:v>
                </c:pt>
                <c:pt idx="31">
                  <c:v>806.52062520000004</c:v>
                </c:pt>
                <c:pt idx="32">
                  <c:v>813.49498110000002</c:v>
                </c:pt>
                <c:pt idx="33">
                  <c:v>811.18798200000003</c:v>
                </c:pt>
                <c:pt idx="34">
                  <c:v>812.27396650000003</c:v>
                </c:pt>
                <c:pt idx="35">
                  <c:v>804.66498799999999</c:v>
                </c:pt>
                <c:pt idx="36">
                  <c:v>803.05145829999992</c:v>
                </c:pt>
                <c:pt idx="37">
                  <c:v>797.01334699999995</c:v>
                </c:pt>
                <c:pt idx="38">
                  <c:v>801.82822939999994</c:v>
                </c:pt>
                <c:pt idx="39">
                  <c:v>800.07050160000006</c:v>
                </c:pt>
                <c:pt idx="40">
                  <c:v>798.60361720000003</c:v>
                </c:pt>
                <c:pt idx="41">
                  <c:v>795.86242420000008</c:v>
                </c:pt>
                <c:pt idx="42">
                  <c:v>794.85543399999995</c:v>
                </c:pt>
                <c:pt idx="43">
                  <c:v>793.71295429999998</c:v>
                </c:pt>
                <c:pt idx="44">
                  <c:v>780.12949029999993</c:v>
                </c:pt>
                <c:pt idx="45">
                  <c:v>783.21353360000001</c:v>
                </c:pt>
                <c:pt idx="46">
                  <c:v>779.14344340000002</c:v>
                </c:pt>
                <c:pt idx="47">
                  <c:v>775.26716899999997</c:v>
                </c:pt>
                <c:pt idx="48">
                  <c:v>771.2860682999999</c:v>
                </c:pt>
                <c:pt idx="49">
                  <c:v>770.12777600000004</c:v>
                </c:pt>
                <c:pt idx="50">
                  <c:v>769.20953950000001</c:v>
                </c:pt>
                <c:pt idx="51">
                  <c:v>768.54187879999995</c:v>
                </c:pt>
                <c:pt idx="52">
                  <c:v>766.32413939999992</c:v>
                </c:pt>
                <c:pt idx="53">
                  <c:v>765.08878549999997</c:v>
                </c:pt>
                <c:pt idx="54">
                  <c:v>763.59371320000002</c:v>
                </c:pt>
                <c:pt idx="55">
                  <c:v>757.63783310000008</c:v>
                </c:pt>
                <c:pt idx="56">
                  <c:v>756.47605959999999</c:v>
                </c:pt>
                <c:pt idx="57">
                  <c:v>755.4498059</c:v>
                </c:pt>
                <c:pt idx="58">
                  <c:v>753.27545120000002</c:v>
                </c:pt>
                <c:pt idx="59">
                  <c:v>754.7605587999999</c:v>
                </c:pt>
                <c:pt idx="60">
                  <c:v>754.06319699999995</c:v>
                </c:pt>
                <c:pt idx="61">
                  <c:v>752.29400470000007</c:v>
                </c:pt>
                <c:pt idx="62">
                  <c:v>750.92984200000001</c:v>
                </c:pt>
                <c:pt idx="63">
                  <c:v>742.09873420000008</c:v>
                </c:pt>
                <c:pt idx="64">
                  <c:v>749.93420509999999</c:v>
                </c:pt>
                <c:pt idx="65">
                  <c:v>744.39637579999999</c:v>
                </c:pt>
                <c:pt idx="66">
                  <c:v>743.56540170000005</c:v>
                </c:pt>
                <c:pt idx="67">
                  <c:v>741.07039499999996</c:v>
                </c:pt>
                <c:pt idx="68">
                  <c:v>738.86873520000006</c:v>
                </c:pt>
                <c:pt idx="69">
                  <c:v>735.24068629999999</c:v>
                </c:pt>
                <c:pt idx="70">
                  <c:v>736.65822889999993</c:v>
                </c:pt>
                <c:pt idx="71">
                  <c:v>734.00864810000007</c:v>
                </c:pt>
                <c:pt idx="72">
                  <c:v>732.69882860000007</c:v>
                </c:pt>
                <c:pt idx="73">
                  <c:v>730.43101489999992</c:v>
                </c:pt>
                <c:pt idx="74">
                  <c:v>729.13879689999999</c:v>
                </c:pt>
                <c:pt idx="75">
                  <c:v>727.37673119999999</c:v>
                </c:pt>
                <c:pt idx="76">
                  <c:v>718.94941589999996</c:v>
                </c:pt>
                <c:pt idx="77">
                  <c:v>726.16794570000002</c:v>
                </c:pt>
                <c:pt idx="78">
                  <c:v>723.87413979999997</c:v>
                </c:pt>
                <c:pt idx="79">
                  <c:v>725.23129629999994</c:v>
                </c:pt>
                <c:pt idx="80">
                  <c:v>721.8213252999999</c:v>
                </c:pt>
                <c:pt idx="81">
                  <c:v>720.55380920000005</c:v>
                </c:pt>
                <c:pt idx="82">
                  <c:v>708.41848800000002</c:v>
                </c:pt>
                <c:pt idx="83">
                  <c:v>717.58649479999997</c:v>
                </c:pt>
                <c:pt idx="84">
                  <c:v>715.53765979999991</c:v>
                </c:pt>
                <c:pt idx="85">
                  <c:v>710.79639970000005</c:v>
                </c:pt>
                <c:pt idx="86">
                  <c:v>713.45539450000001</c:v>
                </c:pt>
                <c:pt idx="87">
                  <c:v>714.59211440000001</c:v>
                </c:pt>
                <c:pt idx="88">
                  <c:v>712.25408589999995</c:v>
                </c:pt>
                <c:pt idx="89">
                  <c:v>709.86788189999993</c:v>
                </c:pt>
                <c:pt idx="90">
                  <c:v>707.00214400000004</c:v>
                </c:pt>
                <c:pt idx="91">
                  <c:v>701.53354089999993</c:v>
                </c:pt>
                <c:pt idx="92">
                  <c:v>706.0001827000001</c:v>
                </c:pt>
                <c:pt idx="93">
                  <c:v>704.15947370000004</c:v>
                </c:pt>
                <c:pt idx="94">
                  <c:v>700.23607449999997</c:v>
                </c:pt>
                <c:pt idx="95">
                  <c:v>699.28582979999999</c:v>
                </c:pt>
                <c:pt idx="96">
                  <c:v>697.87778920000005</c:v>
                </c:pt>
                <c:pt idx="97">
                  <c:v>695.08547270000008</c:v>
                </c:pt>
                <c:pt idx="98">
                  <c:v>694.29862029999993</c:v>
                </c:pt>
                <c:pt idx="99">
                  <c:v>693.19649679999998</c:v>
                </c:pt>
                <c:pt idx="100">
                  <c:v>690.83070599999996</c:v>
                </c:pt>
                <c:pt idx="101">
                  <c:v>689.62262439999995</c:v>
                </c:pt>
                <c:pt idx="102">
                  <c:v>686.67053679999992</c:v>
                </c:pt>
                <c:pt idx="103">
                  <c:v>685.58003229999997</c:v>
                </c:pt>
                <c:pt idx="104">
                  <c:v>682.76326170000004</c:v>
                </c:pt>
                <c:pt idx="105">
                  <c:v>684.58282350000002</c:v>
                </c:pt>
                <c:pt idx="106">
                  <c:v>683.61915050000005</c:v>
                </c:pt>
                <c:pt idx="107">
                  <c:v>681.69179589999999</c:v>
                </c:pt>
                <c:pt idx="108">
                  <c:v>680.76684089999992</c:v>
                </c:pt>
                <c:pt idx="109">
                  <c:v>679.41720759999998</c:v>
                </c:pt>
                <c:pt idx="110">
                  <c:v>678.46859119999999</c:v>
                </c:pt>
                <c:pt idx="111">
                  <c:v>677.32880939999995</c:v>
                </c:pt>
                <c:pt idx="112">
                  <c:v>676.13601420000009</c:v>
                </c:pt>
                <c:pt idx="113">
                  <c:v>674.12301679999996</c:v>
                </c:pt>
                <c:pt idx="114">
                  <c:v>675.18414710000002</c:v>
                </c:pt>
                <c:pt idx="115">
                  <c:v>660.66311020000001</c:v>
                </c:pt>
                <c:pt idx="116">
                  <c:v>673.34801529999993</c:v>
                </c:pt>
                <c:pt idx="117">
                  <c:v>659.47263010000006</c:v>
                </c:pt>
                <c:pt idx="118">
                  <c:v>658.05841210000006</c:v>
                </c:pt>
                <c:pt idx="119">
                  <c:v>657.14107860000001</c:v>
                </c:pt>
                <c:pt idx="120">
                  <c:v>655.8761634</c:v>
                </c:pt>
                <c:pt idx="121">
                  <c:v>653.80203270000004</c:v>
                </c:pt>
                <c:pt idx="122">
                  <c:v>654.9018817000001</c:v>
                </c:pt>
                <c:pt idx="123">
                  <c:v>652.78157579999993</c:v>
                </c:pt>
                <c:pt idx="124">
                  <c:v>650.83022200000005</c:v>
                </c:pt>
                <c:pt idx="125">
                  <c:v>651.81302049999999</c:v>
                </c:pt>
                <c:pt idx="126">
                  <c:v>649.56581140000003</c:v>
                </c:pt>
                <c:pt idx="127">
                  <c:v>648.60758370000008</c:v>
                </c:pt>
                <c:pt idx="128">
                  <c:v>647.70381939999993</c:v>
                </c:pt>
                <c:pt idx="129">
                  <c:v>646.62631620000002</c:v>
                </c:pt>
                <c:pt idx="130">
                  <c:v>645.80438100000003</c:v>
                </c:pt>
                <c:pt idx="131">
                  <c:v>643.41509129999997</c:v>
                </c:pt>
                <c:pt idx="132">
                  <c:v>644.75319649999994</c:v>
                </c:pt>
                <c:pt idx="133">
                  <c:v>628.28459529999998</c:v>
                </c:pt>
                <c:pt idx="134">
                  <c:v>625.10880220000001</c:v>
                </c:pt>
                <c:pt idx="135">
                  <c:v>626.54719890000001</c:v>
                </c:pt>
                <c:pt idx="136">
                  <c:v>623.80098829999997</c:v>
                </c:pt>
                <c:pt idx="137">
                  <c:v>621.02424310000004</c:v>
                </c:pt>
                <c:pt idx="138">
                  <c:v>622.48798970000007</c:v>
                </c:pt>
                <c:pt idx="139">
                  <c:v>619.69558389999997</c:v>
                </c:pt>
                <c:pt idx="140">
                  <c:v>618.65305899999998</c:v>
                </c:pt>
                <c:pt idx="141">
                  <c:v>617.42758149999997</c:v>
                </c:pt>
                <c:pt idx="142">
                  <c:v>607.72644149999996</c:v>
                </c:pt>
                <c:pt idx="143">
                  <c:v>615.15496079999991</c:v>
                </c:pt>
                <c:pt idx="144">
                  <c:v>616.55280979999998</c:v>
                </c:pt>
                <c:pt idx="145">
                  <c:v>613.59017840000001</c:v>
                </c:pt>
                <c:pt idx="146">
                  <c:v>612.40383679999991</c:v>
                </c:pt>
                <c:pt idx="147">
                  <c:v>609.57014049999998</c:v>
                </c:pt>
                <c:pt idx="148">
                  <c:v>610.74273960000005</c:v>
                </c:pt>
                <c:pt idx="149">
                  <c:v>606.87667179999994</c:v>
                </c:pt>
                <c:pt idx="150">
                  <c:v>605.54567510000004</c:v>
                </c:pt>
                <c:pt idx="151">
                  <c:v>603.32094870000003</c:v>
                </c:pt>
                <c:pt idx="152">
                  <c:v>601.97738920000006</c:v>
                </c:pt>
                <c:pt idx="153">
                  <c:v>600.66166779999992</c:v>
                </c:pt>
                <c:pt idx="154">
                  <c:v>595.84425729999998</c:v>
                </c:pt>
                <c:pt idx="155">
                  <c:v>599.64346239999998</c:v>
                </c:pt>
                <c:pt idx="156">
                  <c:v>598.44448360000001</c:v>
                </c:pt>
                <c:pt idx="157">
                  <c:v>595.19183320000002</c:v>
                </c:pt>
                <c:pt idx="158">
                  <c:v>593.80795360000002</c:v>
                </c:pt>
                <c:pt idx="159">
                  <c:v>594.52959470000008</c:v>
                </c:pt>
                <c:pt idx="160">
                  <c:v>592.9713187000001</c:v>
                </c:pt>
                <c:pt idx="161">
                  <c:v>592.34803450000004</c:v>
                </c:pt>
                <c:pt idx="162">
                  <c:v>591.74735070000008</c:v>
                </c:pt>
                <c:pt idx="163">
                  <c:v>591.09582760000001</c:v>
                </c:pt>
                <c:pt idx="164">
                  <c:v>590.08481280000001</c:v>
                </c:pt>
                <c:pt idx="165">
                  <c:v>588.43421239999998</c:v>
                </c:pt>
                <c:pt idx="166">
                  <c:v>589.25289739999994</c:v>
                </c:pt>
                <c:pt idx="167">
                  <c:v>587.54773379999995</c:v>
                </c:pt>
                <c:pt idx="168">
                  <c:v>586.6212137</c:v>
                </c:pt>
                <c:pt idx="169">
                  <c:v>580.29121989999999</c:v>
                </c:pt>
                <c:pt idx="170">
                  <c:v>585.16294800000003</c:v>
                </c:pt>
                <c:pt idx="171">
                  <c:v>583.42373699999996</c:v>
                </c:pt>
                <c:pt idx="172">
                  <c:v>581.45789960000002</c:v>
                </c:pt>
                <c:pt idx="173">
                  <c:v>544.96964760000003</c:v>
                </c:pt>
                <c:pt idx="174">
                  <c:v>579.54485460000001</c:v>
                </c:pt>
                <c:pt idx="175">
                  <c:v>578.0720986</c:v>
                </c:pt>
                <c:pt idx="176">
                  <c:v>576.91996689999996</c:v>
                </c:pt>
                <c:pt idx="177">
                  <c:v>575.90865099999996</c:v>
                </c:pt>
                <c:pt idx="178">
                  <c:v>574.80029449999995</c:v>
                </c:pt>
                <c:pt idx="179">
                  <c:v>574.05936859999997</c:v>
                </c:pt>
                <c:pt idx="180">
                  <c:v>568.48290339999994</c:v>
                </c:pt>
                <c:pt idx="181">
                  <c:v>573.11513000000002</c:v>
                </c:pt>
                <c:pt idx="182">
                  <c:v>571.93635370000004</c:v>
                </c:pt>
                <c:pt idx="183">
                  <c:v>564.96477429999993</c:v>
                </c:pt>
                <c:pt idx="184">
                  <c:v>566.0130112999999</c:v>
                </c:pt>
                <c:pt idx="185">
                  <c:v>560.20957099999998</c:v>
                </c:pt>
                <c:pt idx="186">
                  <c:v>563.6628978</c:v>
                </c:pt>
                <c:pt idx="187">
                  <c:v>562.78087189999997</c:v>
                </c:pt>
                <c:pt idx="188">
                  <c:v>561.86906779999993</c:v>
                </c:pt>
                <c:pt idx="189">
                  <c:v>556.4852386</c:v>
                </c:pt>
                <c:pt idx="190">
                  <c:v>559.29010649999998</c:v>
                </c:pt>
                <c:pt idx="191">
                  <c:v>558.03561109999998</c:v>
                </c:pt>
                <c:pt idx="192">
                  <c:v>545.84507170000006</c:v>
                </c:pt>
                <c:pt idx="193">
                  <c:v>544.12304810000001</c:v>
                </c:pt>
                <c:pt idx="194">
                  <c:v>543.23158599999999</c:v>
                </c:pt>
                <c:pt idx="195">
                  <c:v>542.35979889999999</c:v>
                </c:pt>
                <c:pt idx="196">
                  <c:v>541.42699279999999</c:v>
                </c:pt>
                <c:pt idx="197">
                  <c:v>540.07737229999998</c:v>
                </c:pt>
                <c:pt idx="198">
                  <c:v>538.96295199999997</c:v>
                </c:pt>
                <c:pt idx="199">
                  <c:v>537.62233839999999</c:v>
                </c:pt>
                <c:pt idx="200">
                  <c:v>530.62262520000002</c:v>
                </c:pt>
                <c:pt idx="201">
                  <c:v>536.08835250000004</c:v>
                </c:pt>
                <c:pt idx="202">
                  <c:v>534.80190809999999</c:v>
                </c:pt>
                <c:pt idx="203">
                  <c:v>532.80760280000004</c:v>
                </c:pt>
                <c:pt idx="204">
                  <c:v>529.62653699999998</c:v>
                </c:pt>
                <c:pt idx="205">
                  <c:v>528.04354790000002</c:v>
                </c:pt>
                <c:pt idx="206">
                  <c:v>526.15721629999996</c:v>
                </c:pt>
                <c:pt idx="207">
                  <c:v>524.23663420000003</c:v>
                </c:pt>
                <c:pt idx="208">
                  <c:v>523.23493529999996</c:v>
                </c:pt>
                <c:pt idx="209">
                  <c:v>522.40466349999997</c:v>
                </c:pt>
                <c:pt idx="210">
                  <c:v>521.24946399999999</c:v>
                </c:pt>
                <c:pt idx="211">
                  <c:v>520.50645599999996</c:v>
                </c:pt>
                <c:pt idx="212">
                  <c:v>484.06503410000005</c:v>
                </c:pt>
                <c:pt idx="213">
                  <c:v>503.58372450000002</c:v>
                </c:pt>
                <c:pt idx="214">
                  <c:v>516.56578969999998</c:v>
                </c:pt>
                <c:pt idx="215">
                  <c:v>516.06555800000001</c:v>
                </c:pt>
                <c:pt idx="216">
                  <c:v>514.44874800000002</c:v>
                </c:pt>
                <c:pt idx="217">
                  <c:v>513.75260979999996</c:v>
                </c:pt>
                <c:pt idx="218">
                  <c:v>512.45813780000003</c:v>
                </c:pt>
                <c:pt idx="219">
                  <c:v>511.7610828</c:v>
                </c:pt>
                <c:pt idx="220">
                  <c:v>511.12937169999998</c:v>
                </c:pt>
                <c:pt idx="221">
                  <c:v>510.25011280000001</c:v>
                </c:pt>
                <c:pt idx="222">
                  <c:v>509.6731135</c:v>
                </c:pt>
                <c:pt idx="223">
                  <c:v>508.25360000000001</c:v>
                </c:pt>
                <c:pt idx="224">
                  <c:v>507.6002307</c:v>
                </c:pt>
                <c:pt idx="225">
                  <c:v>506.9661863</c:v>
                </c:pt>
                <c:pt idx="226">
                  <c:v>505.29474850000003</c:v>
                </c:pt>
                <c:pt idx="227">
                  <c:v>502.72145869999997</c:v>
                </c:pt>
                <c:pt idx="228">
                  <c:v>500.64762589999998</c:v>
                </c:pt>
                <c:pt idx="229">
                  <c:v>499.72363949999999</c:v>
                </c:pt>
                <c:pt idx="230">
                  <c:v>498.8920971</c:v>
                </c:pt>
                <c:pt idx="231">
                  <c:v>498.06824039999998</c:v>
                </c:pt>
                <c:pt idx="232">
                  <c:v>497.5255712</c:v>
                </c:pt>
                <c:pt idx="233">
                  <c:v>496.83551030000001</c:v>
                </c:pt>
                <c:pt idx="234">
                  <c:v>495.94292989999997</c:v>
                </c:pt>
                <c:pt idx="235">
                  <c:v>495.26782919999999</c:v>
                </c:pt>
                <c:pt idx="236">
                  <c:v>494.34614249999998</c:v>
                </c:pt>
                <c:pt idx="237">
                  <c:v>491.94178429999999</c:v>
                </c:pt>
                <c:pt idx="238">
                  <c:v>484.916156</c:v>
                </c:pt>
                <c:pt idx="239">
                  <c:v>490.7710672</c:v>
                </c:pt>
                <c:pt idx="240">
                  <c:v>483.2092227</c:v>
                </c:pt>
                <c:pt idx="241">
                  <c:v>482.52567010000001</c:v>
                </c:pt>
                <c:pt idx="242">
                  <c:v>481.60576570000001</c:v>
                </c:pt>
                <c:pt idx="243">
                  <c:v>480.54466939999998</c:v>
                </c:pt>
                <c:pt idx="244">
                  <c:v>481.0585997</c:v>
                </c:pt>
                <c:pt idx="245">
                  <c:v>479.36060310000005</c:v>
                </c:pt>
                <c:pt idx="246">
                  <c:v>447.31328430000002</c:v>
                </c:pt>
                <c:pt idx="247">
                  <c:v>477.48524380000003</c:v>
                </c:pt>
                <c:pt idx="248">
                  <c:v>473.58786720000001</c:v>
                </c:pt>
                <c:pt idx="249">
                  <c:v>476.80795719999998</c:v>
                </c:pt>
                <c:pt idx="250">
                  <c:v>476.22162310000004</c:v>
                </c:pt>
                <c:pt idx="251">
                  <c:v>475.61872139999997</c:v>
                </c:pt>
                <c:pt idx="252">
                  <c:v>475.0850365</c:v>
                </c:pt>
                <c:pt idx="253">
                  <c:v>451.66791480000001</c:v>
                </c:pt>
                <c:pt idx="254">
                  <c:v>446.29853539999999</c:v>
                </c:pt>
                <c:pt idx="255">
                  <c:v>445.08113500000002</c:v>
                </c:pt>
                <c:pt idx="256">
                  <c:v>444.4305908</c:v>
                </c:pt>
                <c:pt idx="257">
                  <c:v>442.54417739999997</c:v>
                </c:pt>
                <c:pt idx="258">
                  <c:v>441.3381503</c:v>
                </c:pt>
                <c:pt idx="259">
                  <c:v>439.27788660000004</c:v>
                </c:pt>
                <c:pt idx="260">
                  <c:v>438.1204146</c:v>
                </c:pt>
                <c:pt idx="261">
                  <c:v>438.72723930000001</c:v>
                </c:pt>
                <c:pt idx="262">
                  <c:v>437.35052719999999</c:v>
                </c:pt>
                <c:pt idx="263">
                  <c:v>404.09544189999997</c:v>
                </c:pt>
                <c:pt idx="264">
                  <c:v>436.40428919999999</c:v>
                </c:pt>
                <c:pt idx="265">
                  <c:v>435.24452389999999</c:v>
                </c:pt>
                <c:pt idx="266">
                  <c:v>434.56032089999997</c:v>
                </c:pt>
                <c:pt idx="267">
                  <c:v>433.74049839999998</c:v>
                </c:pt>
                <c:pt idx="268">
                  <c:v>432.3601127</c:v>
                </c:pt>
                <c:pt idx="269">
                  <c:v>431.57407760000001</c:v>
                </c:pt>
                <c:pt idx="270">
                  <c:v>431.01135910000005</c:v>
                </c:pt>
                <c:pt idx="271">
                  <c:v>430.31811319999997</c:v>
                </c:pt>
                <c:pt idx="272">
                  <c:v>429.7303197</c:v>
                </c:pt>
                <c:pt idx="273">
                  <c:v>429.06034629999999</c:v>
                </c:pt>
                <c:pt idx="274">
                  <c:v>428.15886260000002</c:v>
                </c:pt>
                <c:pt idx="275">
                  <c:v>427.57198649999998</c:v>
                </c:pt>
                <c:pt idx="276">
                  <c:v>426.9019864</c:v>
                </c:pt>
                <c:pt idx="277">
                  <c:v>426.04792850000001</c:v>
                </c:pt>
                <c:pt idx="278">
                  <c:v>424.96942939999997</c:v>
                </c:pt>
                <c:pt idx="279">
                  <c:v>421.63354029999999</c:v>
                </c:pt>
                <c:pt idx="280">
                  <c:v>424.10632770000001</c:v>
                </c:pt>
                <c:pt idx="281">
                  <c:v>418.44957310000001</c:v>
                </c:pt>
                <c:pt idx="282">
                  <c:v>420.78622280000002</c:v>
                </c:pt>
                <c:pt idx="283">
                  <c:v>419.5021969</c:v>
                </c:pt>
                <c:pt idx="284">
                  <c:v>417.74384330000004</c:v>
                </c:pt>
                <c:pt idx="285">
                  <c:v>415.8980909</c:v>
                </c:pt>
                <c:pt idx="286">
                  <c:v>416.8843435</c:v>
                </c:pt>
                <c:pt idx="287">
                  <c:v>415.27871169999997</c:v>
                </c:pt>
                <c:pt idx="288">
                  <c:v>414.74172379999999</c:v>
                </c:pt>
                <c:pt idx="289">
                  <c:v>413.97640810000001</c:v>
                </c:pt>
                <c:pt idx="290">
                  <c:v>411.53288839999999</c:v>
                </c:pt>
                <c:pt idx="291">
                  <c:v>413.16183869999998</c:v>
                </c:pt>
                <c:pt idx="292">
                  <c:v>412.3483478</c:v>
                </c:pt>
                <c:pt idx="293">
                  <c:v>405.31292860000002</c:v>
                </c:pt>
                <c:pt idx="294">
                  <c:v>409.49036799999999</c:v>
                </c:pt>
                <c:pt idx="295">
                  <c:v>401.81946069999998</c:v>
                </c:pt>
                <c:pt idx="296">
                  <c:v>397.73274780000003</c:v>
                </c:pt>
                <c:pt idx="297">
                  <c:v>400.9644151</c:v>
                </c:pt>
                <c:pt idx="298">
                  <c:v>399.92604829999999</c:v>
                </c:pt>
                <c:pt idx="299">
                  <c:v>399.21936210000001</c:v>
                </c:pt>
                <c:pt idx="300">
                  <c:v>398.4403337</c:v>
                </c:pt>
                <c:pt idx="301">
                  <c:v>396.84458849999999</c:v>
                </c:pt>
                <c:pt idx="302">
                  <c:v>395.21638580000001</c:v>
                </c:pt>
                <c:pt idx="303">
                  <c:v>393.81301050000002</c:v>
                </c:pt>
                <c:pt idx="304">
                  <c:v>394.45923970000001</c:v>
                </c:pt>
                <c:pt idx="305">
                  <c:v>393.12335100000001</c:v>
                </c:pt>
                <c:pt idx="306">
                  <c:v>392.29860680000002</c:v>
                </c:pt>
                <c:pt idx="307">
                  <c:v>391.40626139999995</c:v>
                </c:pt>
                <c:pt idx="308">
                  <c:v>390.69023169999997</c:v>
                </c:pt>
                <c:pt idx="309">
                  <c:v>389.7832707</c:v>
                </c:pt>
                <c:pt idx="310">
                  <c:v>389.06537280000003</c:v>
                </c:pt>
                <c:pt idx="311">
                  <c:v>388.23798519999997</c:v>
                </c:pt>
                <c:pt idx="312">
                  <c:v>387.40865489999999</c:v>
                </c:pt>
                <c:pt idx="313">
                  <c:v>386.4132692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1-D141-AB10-FF94C893F855}"/>
            </c:ext>
          </c:extLst>
        </c:ser>
        <c:ser>
          <c:idx val="1"/>
          <c:order val="1"/>
          <c:tx>
            <c:v>Overlay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411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Linux Biolinum" panose="02000503000000000000" pitchFamily="2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'performance-resolved-only'!$B$2:$B$315</c:f>
              <c:numCache>
                <c:formatCode>0.00</c:formatCode>
                <c:ptCount val="314"/>
                <c:pt idx="0">
                  <c:v>923.06111670000007</c:v>
                </c:pt>
                <c:pt idx="1">
                  <c:v>921.26416500000005</c:v>
                </c:pt>
                <c:pt idx="2">
                  <c:v>918.99027339999998</c:v>
                </c:pt>
                <c:pt idx="3">
                  <c:v>917.56376179999995</c:v>
                </c:pt>
                <c:pt idx="4">
                  <c:v>916.45667089999995</c:v>
                </c:pt>
                <c:pt idx="5">
                  <c:v>915.26245210000002</c:v>
                </c:pt>
                <c:pt idx="6">
                  <c:v>914.60656900000004</c:v>
                </c:pt>
                <c:pt idx="7">
                  <c:v>911.73681650000003</c:v>
                </c:pt>
                <c:pt idx="8">
                  <c:v>913.2024047000001</c:v>
                </c:pt>
                <c:pt idx="9">
                  <c:v>909.49199650000003</c:v>
                </c:pt>
                <c:pt idx="10">
                  <c:v>907.47891029999994</c:v>
                </c:pt>
                <c:pt idx="11">
                  <c:v>906.11774529999991</c:v>
                </c:pt>
                <c:pt idx="12">
                  <c:v>903.52723229999992</c:v>
                </c:pt>
                <c:pt idx="13">
                  <c:v>904.69971179999993</c:v>
                </c:pt>
                <c:pt idx="14">
                  <c:v>901.4360203</c:v>
                </c:pt>
                <c:pt idx="15">
                  <c:v>900.22067629999992</c:v>
                </c:pt>
                <c:pt idx="16">
                  <c:v>899.04475509999997</c:v>
                </c:pt>
                <c:pt idx="17">
                  <c:v>896.88832200000002</c:v>
                </c:pt>
                <c:pt idx="18">
                  <c:v>895.12718099999995</c:v>
                </c:pt>
                <c:pt idx="19">
                  <c:v>880.20850439999992</c:v>
                </c:pt>
                <c:pt idx="20">
                  <c:v>878.78376979999996</c:v>
                </c:pt>
                <c:pt idx="21">
                  <c:v>875.40201100000002</c:v>
                </c:pt>
                <c:pt idx="22">
                  <c:v>873.16618560000006</c:v>
                </c:pt>
                <c:pt idx="23">
                  <c:v>870.97127350000005</c:v>
                </c:pt>
                <c:pt idx="24">
                  <c:v>866.34573060000002</c:v>
                </c:pt>
                <c:pt idx="25">
                  <c:v>862.27220450000004</c:v>
                </c:pt>
                <c:pt idx="26">
                  <c:v>861.11909720000006</c:v>
                </c:pt>
                <c:pt idx="27">
                  <c:v>859.77437129999998</c:v>
                </c:pt>
                <c:pt idx="28">
                  <c:v>858.14512189999994</c:v>
                </c:pt>
                <c:pt idx="29">
                  <c:v>856.98417770000003</c:v>
                </c:pt>
                <c:pt idx="30">
                  <c:v>853.6253524</c:v>
                </c:pt>
                <c:pt idx="31">
                  <c:v>846.24192749999997</c:v>
                </c:pt>
                <c:pt idx="32">
                  <c:v>852.37760920000005</c:v>
                </c:pt>
                <c:pt idx="33">
                  <c:v>850.00113210000006</c:v>
                </c:pt>
                <c:pt idx="34">
                  <c:v>851.20706499999994</c:v>
                </c:pt>
                <c:pt idx="35">
                  <c:v>845.1352222999999</c:v>
                </c:pt>
                <c:pt idx="36">
                  <c:v>843.9460133</c:v>
                </c:pt>
                <c:pt idx="37">
                  <c:v>837.48374779999995</c:v>
                </c:pt>
                <c:pt idx="38">
                  <c:v>842.88642289999996</c:v>
                </c:pt>
                <c:pt idx="39">
                  <c:v>841.0346452</c:v>
                </c:pt>
                <c:pt idx="40">
                  <c:v>839.65501560000007</c:v>
                </c:pt>
                <c:pt idx="41">
                  <c:v>835.83851900000002</c:v>
                </c:pt>
                <c:pt idx="42">
                  <c:v>834.79398029999993</c:v>
                </c:pt>
                <c:pt idx="43">
                  <c:v>833.61131190000003</c:v>
                </c:pt>
                <c:pt idx="44">
                  <c:v>822.23590189999993</c:v>
                </c:pt>
                <c:pt idx="45">
                  <c:v>824.78551400000003</c:v>
                </c:pt>
                <c:pt idx="46">
                  <c:v>821.21497520000003</c:v>
                </c:pt>
                <c:pt idx="47">
                  <c:v>817.292102</c:v>
                </c:pt>
                <c:pt idx="48">
                  <c:v>814.14158810000004</c:v>
                </c:pt>
                <c:pt idx="49">
                  <c:v>812.79792010000006</c:v>
                </c:pt>
                <c:pt idx="50">
                  <c:v>811.95855029999996</c:v>
                </c:pt>
                <c:pt idx="51">
                  <c:v>811.33184089999997</c:v>
                </c:pt>
                <c:pt idx="52">
                  <c:v>809.7416007999999</c:v>
                </c:pt>
                <c:pt idx="53">
                  <c:v>808.4917832000001</c:v>
                </c:pt>
                <c:pt idx="54">
                  <c:v>807.20198879999998</c:v>
                </c:pt>
                <c:pt idx="55">
                  <c:v>801.60272689999999</c:v>
                </c:pt>
                <c:pt idx="56">
                  <c:v>800.50645799999995</c:v>
                </c:pt>
                <c:pt idx="57">
                  <c:v>799.3786662</c:v>
                </c:pt>
                <c:pt idx="58">
                  <c:v>796.55961000000002</c:v>
                </c:pt>
                <c:pt idx="59">
                  <c:v>798.5668028</c:v>
                </c:pt>
                <c:pt idx="60">
                  <c:v>797.61724089999996</c:v>
                </c:pt>
                <c:pt idx="61">
                  <c:v>795.2422722</c:v>
                </c:pt>
                <c:pt idx="62">
                  <c:v>794.15125160000002</c:v>
                </c:pt>
                <c:pt idx="63">
                  <c:v>783.57449470000006</c:v>
                </c:pt>
                <c:pt idx="64">
                  <c:v>793.25968179999995</c:v>
                </c:pt>
                <c:pt idx="65">
                  <c:v>787.22073999999998</c:v>
                </c:pt>
                <c:pt idx="66">
                  <c:v>785.87354389999996</c:v>
                </c:pt>
                <c:pt idx="67">
                  <c:v>782.38836260000005</c:v>
                </c:pt>
                <c:pt idx="68">
                  <c:v>779.65684629999998</c:v>
                </c:pt>
                <c:pt idx="69">
                  <c:v>776.63327629999992</c:v>
                </c:pt>
                <c:pt idx="70">
                  <c:v>778.46344110000007</c:v>
                </c:pt>
                <c:pt idx="71">
                  <c:v>775.8157463</c:v>
                </c:pt>
                <c:pt idx="72">
                  <c:v>775.00866079999992</c:v>
                </c:pt>
                <c:pt idx="73">
                  <c:v>773.10994410000001</c:v>
                </c:pt>
                <c:pt idx="74">
                  <c:v>772.04283410000005</c:v>
                </c:pt>
                <c:pt idx="75">
                  <c:v>770.48800460000007</c:v>
                </c:pt>
                <c:pt idx="76">
                  <c:v>761.75965900000006</c:v>
                </c:pt>
                <c:pt idx="77">
                  <c:v>769.20224700000006</c:v>
                </c:pt>
                <c:pt idx="78">
                  <c:v>766.97483490000002</c:v>
                </c:pt>
                <c:pt idx="79">
                  <c:v>768.40438710000001</c:v>
                </c:pt>
                <c:pt idx="80">
                  <c:v>764.45835339999996</c:v>
                </c:pt>
                <c:pt idx="81">
                  <c:v>763.26084000000003</c:v>
                </c:pt>
                <c:pt idx="82">
                  <c:v>750.69232739999995</c:v>
                </c:pt>
                <c:pt idx="83">
                  <c:v>760.51795760000005</c:v>
                </c:pt>
                <c:pt idx="84">
                  <c:v>758.80114749999996</c:v>
                </c:pt>
                <c:pt idx="85">
                  <c:v>753.38546350000001</c:v>
                </c:pt>
                <c:pt idx="86">
                  <c:v>756.38315910000006</c:v>
                </c:pt>
                <c:pt idx="87">
                  <c:v>757.95101439999996</c:v>
                </c:pt>
                <c:pt idx="88">
                  <c:v>754.91647890000002</c:v>
                </c:pt>
                <c:pt idx="89">
                  <c:v>752.31455870000002</c:v>
                </c:pt>
                <c:pt idx="90">
                  <c:v>748.75685620000002</c:v>
                </c:pt>
                <c:pt idx="91">
                  <c:v>743.75919820000001</c:v>
                </c:pt>
                <c:pt idx="92">
                  <c:v>747.69865979999997</c:v>
                </c:pt>
                <c:pt idx="93">
                  <c:v>746.46507559999998</c:v>
                </c:pt>
                <c:pt idx="94">
                  <c:v>742.17221189999998</c:v>
                </c:pt>
                <c:pt idx="95">
                  <c:v>741.2029407</c:v>
                </c:pt>
                <c:pt idx="96">
                  <c:v>740.05148899999995</c:v>
                </c:pt>
                <c:pt idx="97">
                  <c:v>737.33023909999997</c:v>
                </c:pt>
                <c:pt idx="98">
                  <c:v>736.50780259999999</c:v>
                </c:pt>
                <c:pt idx="99">
                  <c:v>735.08667449999996</c:v>
                </c:pt>
                <c:pt idx="100">
                  <c:v>732.9120226</c:v>
                </c:pt>
                <c:pt idx="101">
                  <c:v>731.77826220000009</c:v>
                </c:pt>
                <c:pt idx="102">
                  <c:v>727.65350879999994</c:v>
                </c:pt>
                <c:pt idx="103">
                  <c:v>726.67784139999992</c:v>
                </c:pt>
                <c:pt idx="104">
                  <c:v>723.11304900000005</c:v>
                </c:pt>
                <c:pt idx="105">
                  <c:v>725.45118339999999</c:v>
                </c:pt>
                <c:pt idx="106">
                  <c:v>724.35208420000004</c:v>
                </c:pt>
                <c:pt idx="107">
                  <c:v>721.95209939999995</c:v>
                </c:pt>
                <c:pt idx="108">
                  <c:v>720.9802087999999</c:v>
                </c:pt>
                <c:pt idx="109">
                  <c:v>719.46459729999992</c:v>
                </c:pt>
                <c:pt idx="110">
                  <c:v>718.4893849</c:v>
                </c:pt>
                <c:pt idx="111">
                  <c:v>717.58391300000005</c:v>
                </c:pt>
                <c:pt idx="112">
                  <c:v>716.61193160000005</c:v>
                </c:pt>
                <c:pt idx="113">
                  <c:v>714.98810029999993</c:v>
                </c:pt>
                <c:pt idx="114">
                  <c:v>715.78495470000007</c:v>
                </c:pt>
                <c:pt idx="115">
                  <c:v>702.83041149999997</c:v>
                </c:pt>
                <c:pt idx="116">
                  <c:v>714.31065000000001</c:v>
                </c:pt>
                <c:pt idx="117">
                  <c:v>701.97717870000008</c:v>
                </c:pt>
                <c:pt idx="118">
                  <c:v>700.94126449999999</c:v>
                </c:pt>
                <c:pt idx="119">
                  <c:v>700.20423840000001</c:v>
                </c:pt>
                <c:pt idx="120">
                  <c:v>699.24948239999992</c:v>
                </c:pt>
                <c:pt idx="121">
                  <c:v>697.37575779999997</c:v>
                </c:pt>
                <c:pt idx="122">
                  <c:v>698.41767100000004</c:v>
                </c:pt>
                <c:pt idx="123">
                  <c:v>696.19494610000004</c:v>
                </c:pt>
                <c:pt idx="124">
                  <c:v>694.35400629999992</c:v>
                </c:pt>
                <c:pt idx="125">
                  <c:v>695.28926510000008</c:v>
                </c:pt>
                <c:pt idx="126">
                  <c:v>693.00195139999994</c:v>
                </c:pt>
                <c:pt idx="127">
                  <c:v>691.9808511</c:v>
                </c:pt>
                <c:pt idx="128">
                  <c:v>689.74126439999998</c:v>
                </c:pt>
                <c:pt idx="129">
                  <c:v>688.70098419999999</c:v>
                </c:pt>
                <c:pt idx="130">
                  <c:v>675.40410959999997</c:v>
                </c:pt>
                <c:pt idx="131">
                  <c:v>672.56819810000002</c:v>
                </c:pt>
                <c:pt idx="132">
                  <c:v>673.96545460000004</c:v>
                </c:pt>
                <c:pt idx="133">
                  <c:v>671.56339070000001</c:v>
                </c:pt>
                <c:pt idx="134">
                  <c:v>668.86021260000007</c:v>
                </c:pt>
                <c:pt idx="135">
                  <c:v>670.31680129999995</c:v>
                </c:pt>
                <c:pt idx="136">
                  <c:v>667.71902779999994</c:v>
                </c:pt>
                <c:pt idx="137">
                  <c:v>664.37319539999999</c:v>
                </c:pt>
                <c:pt idx="138">
                  <c:v>665.76997170000004</c:v>
                </c:pt>
                <c:pt idx="139">
                  <c:v>663.2280017999999</c:v>
                </c:pt>
                <c:pt idx="140">
                  <c:v>662.42650729999991</c:v>
                </c:pt>
                <c:pt idx="141">
                  <c:v>661.6958067999999</c:v>
                </c:pt>
                <c:pt idx="142">
                  <c:v>652.80798340000001</c:v>
                </c:pt>
                <c:pt idx="143">
                  <c:v>659.76304110000001</c:v>
                </c:pt>
                <c:pt idx="144">
                  <c:v>660.92949429999999</c:v>
                </c:pt>
                <c:pt idx="145">
                  <c:v>658.54962699999999</c:v>
                </c:pt>
                <c:pt idx="146">
                  <c:v>657.36513839999998</c:v>
                </c:pt>
                <c:pt idx="147">
                  <c:v>654.61029489999999</c:v>
                </c:pt>
                <c:pt idx="148">
                  <c:v>655.8048354</c:v>
                </c:pt>
                <c:pt idx="149">
                  <c:v>651.93262549999997</c:v>
                </c:pt>
                <c:pt idx="150">
                  <c:v>650.92010620000008</c:v>
                </c:pt>
                <c:pt idx="151">
                  <c:v>649.42900510000004</c:v>
                </c:pt>
                <c:pt idx="152">
                  <c:v>648.51785870000003</c:v>
                </c:pt>
                <c:pt idx="153">
                  <c:v>647.3833042</c:v>
                </c:pt>
                <c:pt idx="154">
                  <c:v>642.47115710000003</c:v>
                </c:pt>
                <c:pt idx="155">
                  <c:v>646.48970999999995</c:v>
                </c:pt>
                <c:pt idx="156">
                  <c:v>645.34977709999998</c:v>
                </c:pt>
                <c:pt idx="157">
                  <c:v>641.77908389999993</c:v>
                </c:pt>
                <c:pt idx="158">
                  <c:v>640.18243399999994</c:v>
                </c:pt>
                <c:pt idx="159">
                  <c:v>641.04057510000007</c:v>
                </c:pt>
                <c:pt idx="160">
                  <c:v>639.24796409999999</c:v>
                </c:pt>
                <c:pt idx="161">
                  <c:v>638.5863061</c:v>
                </c:pt>
                <c:pt idx="162">
                  <c:v>637.93091509999999</c:v>
                </c:pt>
                <c:pt idx="163">
                  <c:v>637.21147310000003</c:v>
                </c:pt>
                <c:pt idx="164">
                  <c:v>636.34009289999995</c:v>
                </c:pt>
                <c:pt idx="165">
                  <c:v>634.83796400000006</c:v>
                </c:pt>
                <c:pt idx="166">
                  <c:v>635.63766299999997</c:v>
                </c:pt>
                <c:pt idx="167">
                  <c:v>634.00405810000007</c:v>
                </c:pt>
                <c:pt idx="168">
                  <c:v>633.06604140000002</c:v>
                </c:pt>
                <c:pt idx="169">
                  <c:v>628.08237899999995</c:v>
                </c:pt>
                <c:pt idx="170">
                  <c:v>631.7286805</c:v>
                </c:pt>
                <c:pt idx="171">
                  <c:v>630.50540479999995</c:v>
                </c:pt>
                <c:pt idx="172">
                  <c:v>629.30834909999999</c:v>
                </c:pt>
                <c:pt idx="173">
                  <c:v>592.71733360000007</c:v>
                </c:pt>
                <c:pt idx="174">
                  <c:v>627.1274742999999</c:v>
                </c:pt>
                <c:pt idx="175">
                  <c:v>625.70763729999999</c:v>
                </c:pt>
                <c:pt idx="176">
                  <c:v>624.8220687999999</c:v>
                </c:pt>
                <c:pt idx="177">
                  <c:v>623.80801559999998</c:v>
                </c:pt>
                <c:pt idx="178">
                  <c:v>622.67266039999993</c:v>
                </c:pt>
                <c:pt idx="179">
                  <c:v>621.92499970000006</c:v>
                </c:pt>
                <c:pt idx="180">
                  <c:v>615.85155310000005</c:v>
                </c:pt>
                <c:pt idx="181">
                  <c:v>620.8860128</c:v>
                </c:pt>
                <c:pt idx="182">
                  <c:v>619.42329239999992</c:v>
                </c:pt>
                <c:pt idx="183">
                  <c:v>612.30372790000001</c:v>
                </c:pt>
                <c:pt idx="184">
                  <c:v>613.28928550000001</c:v>
                </c:pt>
                <c:pt idx="185">
                  <c:v>608.20984499999997</c:v>
                </c:pt>
                <c:pt idx="186">
                  <c:v>611.28876389999994</c:v>
                </c:pt>
                <c:pt idx="187">
                  <c:v>610.52532020000001</c:v>
                </c:pt>
                <c:pt idx="188">
                  <c:v>609.67120220000004</c:v>
                </c:pt>
                <c:pt idx="189">
                  <c:v>605.10264329999995</c:v>
                </c:pt>
                <c:pt idx="190">
                  <c:v>607.46038050000004</c:v>
                </c:pt>
                <c:pt idx="191">
                  <c:v>606.42105579999998</c:v>
                </c:pt>
                <c:pt idx="192">
                  <c:v>593.8317174</c:v>
                </c:pt>
                <c:pt idx="193">
                  <c:v>591.9308587999999</c:v>
                </c:pt>
                <c:pt idx="194">
                  <c:v>590.98717929999998</c:v>
                </c:pt>
                <c:pt idx="195">
                  <c:v>590.16880570000001</c:v>
                </c:pt>
                <c:pt idx="196">
                  <c:v>588.91559029999996</c:v>
                </c:pt>
                <c:pt idx="197">
                  <c:v>587.49918539999999</c:v>
                </c:pt>
                <c:pt idx="198">
                  <c:v>586.41406649999999</c:v>
                </c:pt>
                <c:pt idx="199">
                  <c:v>585.24154720000001</c:v>
                </c:pt>
                <c:pt idx="200">
                  <c:v>578.11666849999995</c:v>
                </c:pt>
                <c:pt idx="201">
                  <c:v>583.68829370000003</c:v>
                </c:pt>
                <c:pt idx="202">
                  <c:v>582.17664460000003</c:v>
                </c:pt>
                <c:pt idx="203">
                  <c:v>580.32596139999998</c:v>
                </c:pt>
                <c:pt idx="204">
                  <c:v>577.34448520000001</c:v>
                </c:pt>
                <c:pt idx="205">
                  <c:v>576.40809950000005</c:v>
                </c:pt>
                <c:pt idx="206">
                  <c:v>574.72990000000004</c:v>
                </c:pt>
                <c:pt idx="207">
                  <c:v>572.21865839999998</c:v>
                </c:pt>
                <c:pt idx="208">
                  <c:v>571.2412422000001</c:v>
                </c:pt>
                <c:pt idx="209">
                  <c:v>570.37972789999992</c:v>
                </c:pt>
                <c:pt idx="210">
                  <c:v>569.2125587999999</c:v>
                </c:pt>
                <c:pt idx="211">
                  <c:v>568.15089829999999</c:v>
                </c:pt>
                <c:pt idx="212">
                  <c:v>530.00913400000002</c:v>
                </c:pt>
                <c:pt idx="213">
                  <c:v>550.87059510000006</c:v>
                </c:pt>
                <c:pt idx="214">
                  <c:v>564.05813479999995</c:v>
                </c:pt>
                <c:pt idx="215">
                  <c:v>562.64704640000002</c:v>
                </c:pt>
                <c:pt idx="216">
                  <c:v>561.35947639999995</c:v>
                </c:pt>
                <c:pt idx="217">
                  <c:v>560.65735910000001</c:v>
                </c:pt>
                <c:pt idx="218">
                  <c:v>559.99369239999999</c:v>
                </c:pt>
                <c:pt idx="219">
                  <c:v>558.85211879999997</c:v>
                </c:pt>
                <c:pt idx="220">
                  <c:v>558.11218699999995</c:v>
                </c:pt>
                <c:pt idx="221">
                  <c:v>556.90520989999993</c:v>
                </c:pt>
                <c:pt idx="222">
                  <c:v>556.24289439999995</c:v>
                </c:pt>
                <c:pt idx="223">
                  <c:v>555.63087920000009</c:v>
                </c:pt>
                <c:pt idx="224">
                  <c:v>555.03399060000004</c:v>
                </c:pt>
                <c:pt idx="225">
                  <c:v>554.43255220000003</c:v>
                </c:pt>
                <c:pt idx="226">
                  <c:v>552.81080699999995</c:v>
                </c:pt>
                <c:pt idx="227">
                  <c:v>549.51659740000002</c:v>
                </c:pt>
                <c:pt idx="228">
                  <c:v>546.79333479999991</c:v>
                </c:pt>
                <c:pt idx="229">
                  <c:v>545.81284229999994</c:v>
                </c:pt>
                <c:pt idx="230">
                  <c:v>544.92163329999994</c:v>
                </c:pt>
                <c:pt idx="231">
                  <c:v>543.82333400000005</c:v>
                </c:pt>
                <c:pt idx="232">
                  <c:v>543.08592099999998</c:v>
                </c:pt>
                <c:pt idx="233">
                  <c:v>542.27765499999998</c:v>
                </c:pt>
                <c:pt idx="234">
                  <c:v>541.34398070000009</c:v>
                </c:pt>
                <c:pt idx="235">
                  <c:v>540.48254150000002</c:v>
                </c:pt>
                <c:pt idx="236">
                  <c:v>539.34467219999999</c:v>
                </c:pt>
                <c:pt idx="237">
                  <c:v>537.8027313</c:v>
                </c:pt>
                <c:pt idx="238">
                  <c:v>530.77725889999999</c:v>
                </c:pt>
                <c:pt idx="239">
                  <c:v>536.56611580000003</c:v>
                </c:pt>
                <c:pt idx="240">
                  <c:v>529.16645819999997</c:v>
                </c:pt>
                <c:pt idx="241">
                  <c:v>528.30935790000001</c:v>
                </c:pt>
                <c:pt idx="242">
                  <c:v>527.04279220000001</c:v>
                </c:pt>
                <c:pt idx="243">
                  <c:v>525.89230759999998</c:v>
                </c:pt>
                <c:pt idx="244">
                  <c:v>526.45972730000005</c:v>
                </c:pt>
                <c:pt idx="245">
                  <c:v>524.73502020000001</c:v>
                </c:pt>
                <c:pt idx="246">
                  <c:v>493.02775789999998</c:v>
                </c:pt>
                <c:pt idx="247">
                  <c:v>522.90730410000003</c:v>
                </c:pt>
                <c:pt idx="248">
                  <c:v>519.172101</c:v>
                </c:pt>
                <c:pt idx="249">
                  <c:v>522.24380539999993</c:v>
                </c:pt>
                <c:pt idx="250">
                  <c:v>521.71607189999997</c:v>
                </c:pt>
                <c:pt idx="251">
                  <c:v>521.1164622</c:v>
                </c:pt>
                <c:pt idx="252">
                  <c:v>520.61873439999999</c:v>
                </c:pt>
                <c:pt idx="253">
                  <c:v>496.9847173</c:v>
                </c:pt>
                <c:pt idx="254">
                  <c:v>492.00905239999997</c:v>
                </c:pt>
                <c:pt idx="255">
                  <c:v>490.82146729999999</c:v>
                </c:pt>
                <c:pt idx="256">
                  <c:v>490.0124022</c:v>
                </c:pt>
                <c:pt idx="257">
                  <c:v>487.96065119999997</c:v>
                </c:pt>
                <c:pt idx="258">
                  <c:v>486.9091914</c:v>
                </c:pt>
                <c:pt idx="259">
                  <c:v>484.9292064</c:v>
                </c:pt>
                <c:pt idx="260">
                  <c:v>483.65104780000001</c:v>
                </c:pt>
                <c:pt idx="261">
                  <c:v>484.35339479999999</c:v>
                </c:pt>
                <c:pt idx="262">
                  <c:v>482.87905480000001</c:v>
                </c:pt>
                <c:pt idx="263">
                  <c:v>449.87400650000001</c:v>
                </c:pt>
                <c:pt idx="264">
                  <c:v>481.8934577</c:v>
                </c:pt>
                <c:pt idx="265">
                  <c:v>480.89772419999997</c:v>
                </c:pt>
                <c:pt idx="266">
                  <c:v>480.32025339999996</c:v>
                </c:pt>
                <c:pt idx="267">
                  <c:v>479.56730019999998</c:v>
                </c:pt>
                <c:pt idx="268">
                  <c:v>478.2431656</c:v>
                </c:pt>
                <c:pt idx="269">
                  <c:v>477.51608369999997</c:v>
                </c:pt>
                <c:pt idx="270">
                  <c:v>476.94619739999996</c:v>
                </c:pt>
                <c:pt idx="271">
                  <c:v>476.29755230000001</c:v>
                </c:pt>
                <c:pt idx="272">
                  <c:v>475.7280346</c:v>
                </c:pt>
                <c:pt idx="273">
                  <c:v>475.09492189999997</c:v>
                </c:pt>
                <c:pt idx="274">
                  <c:v>474.2216454</c:v>
                </c:pt>
                <c:pt idx="275">
                  <c:v>473.62197430000003</c:v>
                </c:pt>
                <c:pt idx="276">
                  <c:v>473.07031760000001</c:v>
                </c:pt>
                <c:pt idx="277">
                  <c:v>472.19252369999998</c:v>
                </c:pt>
                <c:pt idx="278">
                  <c:v>471.26401730000003</c:v>
                </c:pt>
                <c:pt idx="279">
                  <c:v>467.82249050000001</c:v>
                </c:pt>
                <c:pt idx="280">
                  <c:v>470.34753519999998</c:v>
                </c:pt>
                <c:pt idx="281">
                  <c:v>464.59746949999999</c:v>
                </c:pt>
                <c:pt idx="282">
                  <c:v>467.06619929999999</c:v>
                </c:pt>
                <c:pt idx="283">
                  <c:v>465.77244230000002</c:v>
                </c:pt>
                <c:pt idx="284">
                  <c:v>463.8610056</c:v>
                </c:pt>
                <c:pt idx="285">
                  <c:v>461.8875716</c:v>
                </c:pt>
                <c:pt idx="286">
                  <c:v>462.97501619999997</c:v>
                </c:pt>
                <c:pt idx="287">
                  <c:v>461.24359930000003</c:v>
                </c:pt>
                <c:pt idx="288">
                  <c:v>460.69346260000003</c:v>
                </c:pt>
                <c:pt idx="289">
                  <c:v>459.99315460000003</c:v>
                </c:pt>
                <c:pt idx="290">
                  <c:v>457.50719580000003</c:v>
                </c:pt>
                <c:pt idx="291">
                  <c:v>459.24005779999999</c:v>
                </c:pt>
                <c:pt idx="292">
                  <c:v>458.39143919999998</c:v>
                </c:pt>
                <c:pt idx="293">
                  <c:v>451.15400310000001</c:v>
                </c:pt>
                <c:pt idx="294">
                  <c:v>455.33624610000004</c:v>
                </c:pt>
                <c:pt idx="295">
                  <c:v>447.95172120000001</c:v>
                </c:pt>
                <c:pt idx="296">
                  <c:v>443.36358100000001</c:v>
                </c:pt>
                <c:pt idx="297">
                  <c:v>446.61614310000004</c:v>
                </c:pt>
                <c:pt idx="298">
                  <c:v>445.6584967</c:v>
                </c:pt>
                <c:pt idx="299">
                  <c:v>444.73882420000001</c:v>
                </c:pt>
                <c:pt idx="300">
                  <c:v>444.0045399</c:v>
                </c:pt>
                <c:pt idx="301">
                  <c:v>442.55820410000001</c:v>
                </c:pt>
                <c:pt idx="302">
                  <c:v>439.90502600000002</c:v>
                </c:pt>
                <c:pt idx="303">
                  <c:v>438.48334399999999</c:v>
                </c:pt>
                <c:pt idx="304">
                  <c:v>439.12077379999999</c:v>
                </c:pt>
                <c:pt idx="305">
                  <c:v>437.8159119</c:v>
                </c:pt>
                <c:pt idx="306">
                  <c:v>437.04046989999995</c:v>
                </c:pt>
                <c:pt idx="307">
                  <c:v>436.30661720000001</c:v>
                </c:pt>
                <c:pt idx="308">
                  <c:v>435.70814010000004</c:v>
                </c:pt>
                <c:pt idx="309">
                  <c:v>434.92023399999999</c:v>
                </c:pt>
                <c:pt idx="310">
                  <c:v>434.24713220000001</c:v>
                </c:pt>
                <c:pt idx="311">
                  <c:v>433.39425089999997</c:v>
                </c:pt>
                <c:pt idx="312">
                  <c:v>432.52850699999999</c:v>
                </c:pt>
                <c:pt idx="313">
                  <c:v>431.4494009</c:v>
                </c:pt>
              </c:numCache>
            </c:numRef>
          </c:xVal>
          <c:yVal>
            <c:numRef>
              <c:f>'performance-resolved-only'!$B$2:$B$315</c:f>
              <c:numCache>
                <c:formatCode>0.00</c:formatCode>
                <c:ptCount val="314"/>
                <c:pt idx="0">
                  <c:v>923.06111670000007</c:v>
                </c:pt>
                <c:pt idx="1">
                  <c:v>921.26416500000005</c:v>
                </c:pt>
                <c:pt idx="2">
                  <c:v>918.99027339999998</c:v>
                </c:pt>
                <c:pt idx="3">
                  <c:v>917.56376179999995</c:v>
                </c:pt>
                <c:pt idx="4">
                  <c:v>916.45667089999995</c:v>
                </c:pt>
                <c:pt idx="5">
                  <c:v>915.26245210000002</c:v>
                </c:pt>
                <c:pt idx="6">
                  <c:v>914.60656900000004</c:v>
                </c:pt>
                <c:pt idx="7">
                  <c:v>911.73681650000003</c:v>
                </c:pt>
                <c:pt idx="8">
                  <c:v>913.2024047000001</c:v>
                </c:pt>
                <c:pt idx="9">
                  <c:v>909.49199650000003</c:v>
                </c:pt>
                <c:pt idx="10">
                  <c:v>907.47891029999994</c:v>
                </c:pt>
                <c:pt idx="11">
                  <c:v>906.11774529999991</c:v>
                </c:pt>
                <c:pt idx="12">
                  <c:v>903.52723229999992</c:v>
                </c:pt>
                <c:pt idx="13">
                  <c:v>904.69971179999993</c:v>
                </c:pt>
                <c:pt idx="14">
                  <c:v>901.4360203</c:v>
                </c:pt>
                <c:pt idx="15">
                  <c:v>900.22067629999992</c:v>
                </c:pt>
                <c:pt idx="16">
                  <c:v>899.04475509999997</c:v>
                </c:pt>
                <c:pt idx="17">
                  <c:v>896.88832200000002</c:v>
                </c:pt>
                <c:pt idx="18">
                  <c:v>895.12718099999995</c:v>
                </c:pt>
                <c:pt idx="19">
                  <c:v>880.20850439999992</c:v>
                </c:pt>
                <c:pt idx="20">
                  <c:v>878.78376979999996</c:v>
                </c:pt>
                <c:pt idx="21">
                  <c:v>875.40201100000002</c:v>
                </c:pt>
                <c:pt idx="22">
                  <c:v>873.16618560000006</c:v>
                </c:pt>
                <c:pt idx="23">
                  <c:v>870.97127350000005</c:v>
                </c:pt>
                <c:pt idx="24">
                  <c:v>866.34573060000002</c:v>
                </c:pt>
                <c:pt idx="25">
                  <c:v>862.27220450000004</c:v>
                </c:pt>
                <c:pt idx="26">
                  <c:v>861.11909720000006</c:v>
                </c:pt>
                <c:pt idx="27">
                  <c:v>859.77437129999998</c:v>
                </c:pt>
                <c:pt idx="28">
                  <c:v>858.14512189999994</c:v>
                </c:pt>
                <c:pt idx="29">
                  <c:v>856.98417770000003</c:v>
                </c:pt>
                <c:pt idx="30">
                  <c:v>853.6253524</c:v>
                </c:pt>
                <c:pt idx="31">
                  <c:v>846.24192749999997</c:v>
                </c:pt>
                <c:pt idx="32">
                  <c:v>852.37760920000005</c:v>
                </c:pt>
                <c:pt idx="33">
                  <c:v>850.00113210000006</c:v>
                </c:pt>
                <c:pt idx="34">
                  <c:v>851.20706499999994</c:v>
                </c:pt>
                <c:pt idx="35">
                  <c:v>845.1352222999999</c:v>
                </c:pt>
                <c:pt idx="36">
                  <c:v>843.9460133</c:v>
                </c:pt>
                <c:pt idx="37">
                  <c:v>837.48374779999995</c:v>
                </c:pt>
                <c:pt idx="38">
                  <c:v>842.88642289999996</c:v>
                </c:pt>
                <c:pt idx="39">
                  <c:v>841.0346452</c:v>
                </c:pt>
                <c:pt idx="40">
                  <c:v>839.65501560000007</c:v>
                </c:pt>
                <c:pt idx="41">
                  <c:v>835.83851900000002</c:v>
                </c:pt>
                <c:pt idx="42">
                  <c:v>834.79398029999993</c:v>
                </c:pt>
                <c:pt idx="43">
                  <c:v>833.61131190000003</c:v>
                </c:pt>
                <c:pt idx="44">
                  <c:v>822.23590189999993</c:v>
                </c:pt>
                <c:pt idx="45">
                  <c:v>824.78551400000003</c:v>
                </c:pt>
                <c:pt idx="46">
                  <c:v>821.21497520000003</c:v>
                </c:pt>
                <c:pt idx="47">
                  <c:v>817.292102</c:v>
                </c:pt>
                <c:pt idx="48">
                  <c:v>814.14158810000004</c:v>
                </c:pt>
                <c:pt idx="49">
                  <c:v>812.79792010000006</c:v>
                </c:pt>
                <c:pt idx="50">
                  <c:v>811.95855029999996</c:v>
                </c:pt>
                <c:pt idx="51">
                  <c:v>811.33184089999997</c:v>
                </c:pt>
                <c:pt idx="52">
                  <c:v>809.7416007999999</c:v>
                </c:pt>
                <c:pt idx="53">
                  <c:v>808.4917832000001</c:v>
                </c:pt>
                <c:pt idx="54">
                  <c:v>807.20198879999998</c:v>
                </c:pt>
                <c:pt idx="55">
                  <c:v>801.60272689999999</c:v>
                </c:pt>
                <c:pt idx="56">
                  <c:v>800.50645799999995</c:v>
                </c:pt>
                <c:pt idx="57">
                  <c:v>799.3786662</c:v>
                </c:pt>
                <c:pt idx="58">
                  <c:v>796.55961000000002</c:v>
                </c:pt>
                <c:pt idx="59">
                  <c:v>798.5668028</c:v>
                </c:pt>
                <c:pt idx="60">
                  <c:v>797.61724089999996</c:v>
                </c:pt>
                <c:pt idx="61">
                  <c:v>795.2422722</c:v>
                </c:pt>
                <c:pt idx="62">
                  <c:v>794.15125160000002</c:v>
                </c:pt>
                <c:pt idx="63">
                  <c:v>783.57449470000006</c:v>
                </c:pt>
                <c:pt idx="64">
                  <c:v>793.25968179999995</c:v>
                </c:pt>
                <c:pt idx="65">
                  <c:v>787.22073999999998</c:v>
                </c:pt>
                <c:pt idx="66">
                  <c:v>785.87354389999996</c:v>
                </c:pt>
                <c:pt idx="67">
                  <c:v>782.38836260000005</c:v>
                </c:pt>
                <c:pt idx="68">
                  <c:v>779.65684629999998</c:v>
                </c:pt>
                <c:pt idx="69">
                  <c:v>776.63327629999992</c:v>
                </c:pt>
                <c:pt idx="70">
                  <c:v>778.46344110000007</c:v>
                </c:pt>
                <c:pt idx="71">
                  <c:v>775.8157463</c:v>
                </c:pt>
                <c:pt idx="72">
                  <c:v>775.00866079999992</c:v>
                </c:pt>
                <c:pt idx="73">
                  <c:v>773.10994410000001</c:v>
                </c:pt>
                <c:pt idx="74">
                  <c:v>772.04283410000005</c:v>
                </c:pt>
                <c:pt idx="75">
                  <c:v>770.48800460000007</c:v>
                </c:pt>
                <c:pt idx="76">
                  <c:v>761.75965900000006</c:v>
                </c:pt>
                <c:pt idx="77">
                  <c:v>769.20224700000006</c:v>
                </c:pt>
                <c:pt idx="78">
                  <c:v>766.97483490000002</c:v>
                </c:pt>
                <c:pt idx="79">
                  <c:v>768.40438710000001</c:v>
                </c:pt>
                <c:pt idx="80">
                  <c:v>764.45835339999996</c:v>
                </c:pt>
                <c:pt idx="81">
                  <c:v>763.26084000000003</c:v>
                </c:pt>
                <c:pt idx="82">
                  <c:v>750.69232739999995</c:v>
                </c:pt>
                <c:pt idx="83">
                  <c:v>760.51795760000005</c:v>
                </c:pt>
                <c:pt idx="84">
                  <c:v>758.80114749999996</c:v>
                </c:pt>
                <c:pt idx="85">
                  <c:v>753.38546350000001</c:v>
                </c:pt>
                <c:pt idx="86">
                  <c:v>756.38315910000006</c:v>
                </c:pt>
                <c:pt idx="87">
                  <c:v>757.95101439999996</c:v>
                </c:pt>
                <c:pt idx="88">
                  <c:v>754.91647890000002</c:v>
                </c:pt>
                <c:pt idx="89">
                  <c:v>752.31455870000002</c:v>
                </c:pt>
                <c:pt idx="90">
                  <c:v>748.75685620000002</c:v>
                </c:pt>
                <c:pt idx="91">
                  <c:v>743.75919820000001</c:v>
                </c:pt>
                <c:pt idx="92">
                  <c:v>747.69865979999997</c:v>
                </c:pt>
                <c:pt idx="93">
                  <c:v>746.46507559999998</c:v>
                </c:pt>
                <c:pt idx="94">
                  <c:v>742.17221189999998</c:v>
                </c:pt>
                <c:pt idx="95">
                  <c:v>741.2029407</c:v>
                </c:pt>
                <c:pt idx="96">
                  <c:v>740.05148899999995</c:v>
                </c:pt>
                <c:pt idx="97">
                  <c:v>737.33023909999997</c:v>
                </c:pt>
                <c:pt idx="98">
                  <c:v>736.50780259999999</c:v>
                </c:pt>
                <c:pt idx="99">
                  <c:v>735.08667449999996</c:v>
                </c:pt>
                <c:pt idx="100">
                  <c:v>732.9120226</c:v>
                </c:pt>
                <c:pt idx="101">
                  <c:v>731.77826220000009</c:v>
                </c:pt>
                <c:pt idx="102">
                  <c:v>727.65350879999994</c:v>
                </c:pt>
                <c:pt idx="103">
                  <c:v>726.67784139999992</c:v>
                </c:pt>
                <c:pt idx="104">
                  <c:v>723.11304900000005</c:v>
                </c:pt>
                <c:pt idx="105">
                  <c:v>725.45118339999999</c:v>
                </c:pt>
                <c:pt idx="106">
                  <c:v>724.35208420000004</c:v>
                </c:pt>
                <c:pt idx="107">
                  <c:v>721.95209939999995</c:v>
                </c:pt>
                <c:pt idx="108">
                  <c:v>720.9802087999999</c:v>
                </c:pt>
                <c:pt idx="109">
                  <c:v>719.46459729999992</c:v>
                </c:pt>
                <c:pt idx="110">
                  <c:v>718.4893849</c:v>
                </c:pt>
                <c:pt idx="111">
                  <c:v>717.58391300000005</c:v>
                </c:pt>
                <c:pt idx="112">
                  <c:v>716.61193160000005</c:v>
                </c:pt>
                <c:pt idx="113">
                  <c:v>714.98810029999993</c:v>
                </c:pt>
                <c:pt idx="114">
                  <c:v>715.78495470000007</c:v>
                </c:pt>
                <c:pt idx="115">
                  <c:v>702.83041149999997</c:v>
                </c:pt>
                <c:pt idx="116">
                  <c:v>714.31065000000001</c:v>
                </c:pt>
                <c:pt idx="117">
                  <c:v>701.97717870000008</c:v>
                </c:pt>
                <c:pt idx="118">
                  <c:v>700.94126449999999</c:v>
                </c:pt>
                <c:pt idx="119">
                  <c:v>700.20423840000001</c:v>
                </c:pt>
                <c:pt idx="120">
                  <c:v>699.24948239999992</c:v>
                </c:pt>
                <c:pt idx="121">
                  <c:v>697.37575779999997</c:v>
                </c:pt>
                <c:pt idx="122">
                  <c:v>698.41767100000004</c:v>
                </c:pt>
                <c:pt idx="123">
                  <c:v>696.19494610000004</c:v>
                </c:pt>
                <c:pt idx="124">
                  <c:v>694.35400629999992</c:v>
                </c:pt>
                <c:pt idx="125">
                  <c:v>695.28926510000008</c:v>
                </c:pt>
                <c:pt idx="126">
                  <c:v>693.00195139999994</c:v>
                </c:pt>
                <c:pt idx="127">
                  <c:v>691.9808511</c:v>
                </c:pt>
                <c:pt idx="128">
                  <c:v>689.74126439999998</c:v>
                </c:pt>
                <c:pt idx="129">
                  <c:v>688.70098419999999</c:v>
                </c:pt>
                <c:pt idx="130">
                  <c:v>675.40410959999997</c:v>
                </c:pt>
                <c:pt idx="131">
                  <c:v>672.56819810000002</c:v>
                </c:pt>
                <c:pt idx="132">
                  <c:v>673.96545460000004</c:v>
                </c:pt>
                <c:pt idx="133">
                  <c:v>671.56339070000001</c:v>
                </c:pt>
                <c:pt idx="134">
                  <c:v>668.86021260000007</c:v>
                </c:pt>
                <c:pt idx="135">
                  <c:v>670.31680129999995</c:v>
                </c:pt>
                <c:pt idx="136">
                  <c:v>667.71902779999994</c:v>
                </c:pt>
                <c:pt idx="137">
                  <c:v>664.37319539999999</c:v>
                </c:pt>
                <c:pt idx="138">
                  <c:v>665.76997170000004</c:v>
                </c:pt>
                <c:pt idx="139">
                  <c:v>663.2280017999999</c:v>
                </c:pt>
                <c:pt idx="140">
                  <c:v>662.42650729999991</c:v>
                </c:pt>
                <c:pt idx="141">
                  <c:v>661.6958067999999</c:v>
                </c:pt>
                <c:pt idx="142">
                  <c:v>652.80798340000001</c:v>
                </c:pt>
                <c:pt idx="143">
                  <c:v>659.76304110000001</c:v>
                </c:pt>
                <c:pt idx="144">
                  <c:v>660.92949429999999</c:v>
                </c:pt>
                <c:pt idx="145">
                  <c:v>658.54962699999999</c:v>
                </c:pt>
                <c:pt idx="146">
                  <c:v>657.36513839999998</c:v>
                </c:pt>
                <c:pt idx="147">
                  <c:v>654.61029489999999</c:v>
                </c:pt>
                <c:pt idx="148">
                  <c:v>655.8048354</c:v>
                </c:pt>
                <c:pt idx="149">
                  <c:v>651.93262549999997</c:v>
                </c:pt>
                <c:pt idx="150">
                  <c:v>650.92010620000008</c:v>
                </c:pt>
                <c:pt idx="151">
                  <c:v>649.42900510000004</c:v>
                </c:pt>
                <c:pt idx="152">
                  <c:v>648.51785870000003</c:v>
                </c:pt>
                <c:pt idx="153">
                  <c:v>647.3833042</c:v>
                </c:pt>
                <c:pt idx="154">
                  <c:v>642.47115710000003</c:v>
                </c:pt>
                <c:pt idx="155">
                  <c:v>646.48970999999995</c:v>
                </c:pt>
                <c:pt idx="156">
                  <c:v>645.34977709999998</c:v>
                </c:pt>
                <c:pt idx="157">
                  <c:v>641.77908389999993</c:v>
                </c:pt>
                <c:pt idx="158">
                  <c:v>640.18243399999994</c:v>
                </c:pt>
                <c:pt idx="159">
                  <c:v>641.04057510000007</c:v>
                </c:pt>
                <c:pt idx="160">
                  <c:v>639.24796409999999</c:v>
                </c:pt>
                <c:pt idx="161">
                  <c:v>638.5863061</c:v>
                </c:pt>
                <c:pt idx="162">
                  <c:v>637.93091509999999</c:v>
                </c:pt>
                <c:pt idx="163">
                  <c:v>637.21147310000003</c:v>
                </c:pt>
                <c:pt idx="164">
                  <c:v>636.34009289999995</c:v>
                </c:pt>
                <c:pt idx="165">
                  <c:v>634.83796400000006</c:v>
                </c:pt>
                <c:pt idx="166">
                  <c:v>635.63766299999997</c:v>
                </c:pt>
                <c:pt idx="167">
                  <c:v>634.00405810000007</c:v>
                </c:pt>
                <c:pt idx="168">
                  <c:v>633.06604140000002</c:v>
                </c:pt>
                <c:pt idx="169">
                  <c:v>628.08237899999995</c:v>
                </c:pt>
                <c:pt idx="170">
                  <c:v>631.7286805</c:v>
                </c:pt>
                <c:pt idx="171">
                  <c:v>630.50540479999995</c:v>
                </c:pt>
                <c:pt idx="172">
                  <c:v>629.30834909999999</c:v>
                </c:pt>
                <c:pt idx="173">
                  <c:v>592.71733360000007</c:v>
                </c:pt>
                <c:pt idx="174">
                  <c:v>627.1274742999999</c:v>
                </c:pt>
                <c:pt idx="175">
                  <c:v>625.70763729999999</c:v>
                </c:pt>
                <c:pt idx="176">
                  <c:v>624.8220687999999</c:v>
                </c:pt>
                <c:pt idx="177">
                  <c:v>623.80801559999998</c:v>
                </c:pt>
                <c:pt idx="178">
                  <c:v>622.67266039999993</c:v>
                </c:pt>
                <c:pt idx="179">
                  <c:v>621.92499970000006</c:v>
                </c:pt>
                <c:pt idx="180">
                  <c:v>615.85155310000005</c:v>
                </c:pt>
                <c:pt idx="181">
                  <c:v>620.8860128</c:v>
                </c:pt>
                <c:pt idx="182">
                  <c:v>619.42329239999992</c:v>
                </c:pt>
                <c:pt idx="183">
                  <c:v>612.30372790000001</c:v>
                </c:pt>
                <c:pt idx="184">
                  <c:v>613.28928550000001</c:v>
                </c:pt>
                <c:pt idx="185">
                  <c:v>608.20984499999997</c:v>
                </c:pt>
                <c:pt idx="186">
                  <c:v>611.28876389999994</c:v>
                </c:pt>
                <c:pt idx="187">
                  <c:v>610.52532020000001</c:v>
                </c:pt>
                <c:pt idx="188">
                  <c:v>609.67120220000004</c:v>
                </c:pt>
                <c:pt idx="189">
                  <c:v>605.10264329999995</c:v>
                </c:pt>
                <c:pt idx="190">
                  <c:v>607.46038050000004</c:v>
                </c:pt>
                <c:pt idx="191">
                  <c:v>606.42105579999998</c:v>
                </c:pt>
                <c:pt idx="192">
                  <c:v>593.8317174</c:v>
                </c:pt>
                <c:pt idx="193">
                  <c:v>591.9308587999999</c:v>
                </c:pt>
                <c:pt idx="194">
                  <c:v>590.98717929999998</c:v>
                </c:pt>
                <c:pt idx="195">
                  <c:v>590.16880570000001</c:v>
                </c:pt>
                <c:pt idx="196">
                  <c:v>588.91559029999996</c:v>
                </c:pt>
                <c:pt idx="197">
                  <c:v>587.49918539999999</c:v>
                </c:pt>
                <c:pt idx="198">
                  <c:v>586.41406649999999</c:v>
                </c:pt>
                <c:pt idx="199">
                  <c:v>585.24154720000001</c:v>
                </c:pt>
                <c:pt idx="200">
                  <c:v>578.11666849999995</c:v>
                </c:pt>
                <c:pt idx="201">
                  <c:v>583.68829370000003</c:v>
                </c:pt>
                <c:pt idx="202">
                  <c:v>582.17664460000003</c:v>
                </c:pt>
                <c:pt idx="203">
                  <c:v>580.32596139999998</c:v>
                </c:pt>
                <c:pt idx="204">
                  <c:v>577.34448520000001</c:v>
                </c:pt>
                <c:pt idx="205">
                  <c:v>576.40809950000005</c:v>
                </c:pt>
                <c:pt idx="206">
                  <c:v>574.72990000000004</c:v>
                </c:pt>
                <c:pt idx="207">
                  <c:v>572.21865839999998</c:v>
                </c:pt>
                <c:pt idx="208">
                  <c:v>571.2412422000001</c:v>
                </c:pt>
                <c:pt idx="209">
                  <c:v>570.37972789999992</c:v>
                </c:pt>
                <c:pt idx="210">
                  <c:v>569.2125587999999</c:v>
                </c:pt>
                <c:pt idx="211">
                  <c:v>568.15089829999999</c:v>
                </c:pt>
                <c:pt idx="212">
                  <c:v>530.00913400000002</c:v>
                </c:pt>
                <c:pt idx="213">
                  <c:v>550.87059510000006</c:v>
                </c:pt>
                <c:pt idx="214">
                  <c:v>564.05813479999995</c:v>
                </c:pt>
                <c:pt idx="215">
                  <c:v>562.64704640000002</c:v>
                </c:pt>
                <c:pt idx="216">
                  <c:v>561.35947639999995</c:v>
                </c:pt>
                <c:pt idx="217">
                  <c:v>560.65735910000001</c:v>
                </c:pt>
                <c:pt idx="218">
                  <c:v>559.99369239999999</c:v>
                </c:pt>
                <c:pt idx="219">
                  <c:v>558.85211879999997</c:v>
                </c:pt>
                <c:pt idx="220">
                  <c:v>558.11218699999995</c:v>
                </c:pt>
                <c:pt idx="221">
                  <c:v>556.90520989999993</c:v>
                </c:pt>
                <c:pt idx="222">
                  <c:v>556.24289439999995</c:v>
                </c:pt>
                <c:pt idx="223">
                  <c:v>555.63087920000009</c:v>
                </c:pt>
                <c:pt idx="224">
                  <c:v>555.03399060000004</c:v>
                </c:pt>
                <c:pt idx="225">
                  <c:v>554.43255220000003</c:v>
                </c:pt>
                <c:pt idx="226">
                  <c:v>552.81080699999995</c:v>
                </c:pt>
                <c:pt idx="227">
                  <c:v>549.51659740000002</c:v>
                </c:pt>
                <c:pt idx="228">
                  <c:v>546.79333479999991</c:v>
                </c:pt>
                <c:pt idx="229">
                  <c:v>545.81284229999994</c:v>
                </c:pt>
                <c:pt idx="230">
                  <c:v>544.92163329999994</c:v>
                </c:pt>
                <c:pt idx="231">
                  <c:v>543.82333400000005</c:v>
                </c:pt>
                <c:pt idx="232">
                  <c:v>543.08592099999998</c:v>
                </c:pt>
                <c:pt idx="233">
                  <c:v>542.27765499999998</c:v>
                </c:pt>
                <c:pt idx="234">
                  <c:v>541.34398070000009</c:v>
                </c:pt>
                <c:pt idx="235">
                  <c:v>540.48254150000002</c:v>
                </c:pt>
                <c:pt idx="236">
                  <c:v>539.34467219999999</c:v>
                </c:pt>
                <c:pt idx="237">
                  <c:v>537.8027313</c:v>
                </c:pt>
                <c:pt idx="238">
                  <c:v>530.77725889999999</c:v>
                </c:pt>
                <c:pt idx="239">
                  <c:v>536.56611580000003</c:v>
                </c:pt>
                <c:pt idx="240">
                  <c:v>529.16645819999997</c:v>
                </c:pt>
                <c:pt idx="241">
                  <c:v>528.30935790000001</c:v>
                </c:pt>
                <c:pt idx="242">
                  <c:v>527.04279220000001</c:v>
                </c:pt>
                <c:pt idx="243">
                  <c:v>525.89230759999998</c:v>
                </c:pt>
                <c:pt idx="244">
                  <c:v>526.45972730000005</c:v>
                </c:pt>
                <c:pt idx="245">
                  <c:v>524.73502020000001</c:v>
                </c:pt>
                <c:pt idx="246">
                  <c:v>493.02775789999998</c:v>
                </c:pt>
                <c:pt idx="247">
                  <c:v>522.90730410000003</c:v>
                </c:pt>
                <c:pt idx="248">
                  <c:v>519.172101</c:v>
                </c:pt>
                <c:pt idx="249">
                  <c:v>522.24380539999993</c:v>
                </c:pt>
                <c:pt idx="250">
                  <c:v>521.71607189999997</c:v>
                </c:pt>
                <c:pt idx="251">
                  <c:v>521.1164622</c:v>
                </c:pt>
                <c:pt idx="252">
                  <c:v>520.61873439999999</c:v>
                </c:pt>
                <c:pt idx="253">
                  <c:v>496.9847173</c:v>
                </c:pt>
                <c:pt idx="254">
                  <c:v>492.00905239999997</c:v>
                </c:pt>
                <c:pt idx="255">
                  <c:v>490.82146729999999</c:v>
                </c:pt>
                <c:pt idx="256">
                  <c:v>490.0124022</c:v>
                </c:pt>
                <c:pt idx="257">
                  <c:v>487.96065119999997</c:v>
                </c:pt>
                <c:pt idx="258">
                  <c:v>486.9091914</c:v>
                </c:pt>
                <c:pt idx="259">
                  <c:v>484.9292064</c:v>
                </c:pt>
                <c:pt idx="260">
                  <c:v>483.65104780000001</c:v>
                </c:pt>
                <c:pt idx="261">
                  <c:v>484.35339479999999</c:v>
                </c:pt>
                <c:pt idx="262">
                  <c:v>482.87905480000001</c:v>
                </c:pt>
                <c:pt idx="263">
                  <c:v>449.87400650000001</c:v>
                </c:pt>
                <c:pt idx="264">
                  <c:v>481.8934577</c:v>
                </c:pt>
                <c:pt idx="265">
                  <c:v>480.89772419999997</c:v>
                </c:pt>
                <c:pt idx="266">
                  <c:v>480.32025339999996</c:v>
                </c:pt>
                <c:pt idx="267">
                  <c:v>479.56730019999998</c:v>
                </c:pt>
                <c:pt idx="268">
                  <c:v>478.2431656</c:v>
                </c:pt>
                <c:pt idx="269">
                  <c:v>477.51608369999997</c:v>
                </c:pt>
                <c:pt idx="270">
                  <c:v>476.94619739999996</c:v>
                </c:pt>
                <c:pt idx="271">
                  <c:v>476.29755230000001</c:v>
                </c:pt>
                <c:pt idx="272">
                  <c:v>475.7280346</c:v>
                </c:pt>
                <c:pt idx="273">
                  <c:v>475.09492189999997</c:v>
                </c:pt>
                <c:pt idx="274">
                  <c:v>474.2216454</c:v>
                </c:pt>
                <c:pt idx="275">
                  <c:v>473.62197430000003</c:v>
                </c:pt>
                <c:pt idx="276">
                  <c:v>473.07031760000001</c:v>
                </c:pt>
                <c:pt idx="277">
                  <c:v>472.19252369999998</c:v>
                </c:pt>
                <c:pt idx="278">
                  <c:v>471.26401730000003</c:v>
                </c:pt>
                <c:pt idx="279">
                  <c:v>467.82249050000001</c:v>
                </c:pt>
                <c:pt idx="280">
                  <c:v>470.34753519999998</c:v>
                </c:pt>
                <c:pt idx="281">
                  <c:v>464.59746949999999</c:v>
                </c:pt>
                <c:pt idx="282">
                  <c:v>467.06619929999999</c:v>
                </c:pt>
                <c:pt idx="283">
                  <c:v>465.77244230000002</c:v>
                </c:pt>
                <c:pt idx="284">
                  <c:v>463.8610056</c:v>
                </c:pt>
                <c:pt idx="285">
                  <c:v>461.8875716</c:v>
                </c:pt>
                <c:pt idx="286">
                  <c:v>462.97501619999997</c:v>
                </c:pt>
                <c:pt idx="287">
                  <c:v>461.24359930000003</c:v>
                </c:pt>
                <c:pt idx="288">
                  <c:v>460.69346260000003</c:v>
                </c:pt>
                <c:pt idx="289">
                  <c:v>459.99315460000003</c:v>
                </c:pt>
                <c:pt idx="290">
                  <c:v>457.50719580000003</c:v>
                </c:pt>
                <c:pt idx="291">
                  <c:v>459.24005779999999</c:v>
                </c:pt>
                <c:pt idx="292">
                  <c:v>458.39143919999998</c:v>
                </c:pt>
                <c:pt idx="293">
                  <c:v>451.15400310000001</c:v>
                </c:pt>
                <c:pt idx="294">
                  <c:v>455.33624610000004</c:v>
                </c:pt>
                <c:pt idx="295">
                  <c:v>447.95172120000001</c:v>
                </c:pt>
                <c:pt idx="296">
                  <c:v>443.36358100000001</c:v>
                </c:pt>
                <c:pt idx="297">
                  <c:v>446.61614310000004</c:v>
                </c:pt>
                <c:pt idx="298">
                  <c:v>445.6584967</c:v>
                </c:pt>
                <c:pt idx="299">
                  <c:v>444.73882420000001</c:v>
                </c:pt>
                <c:pt idx="300">
                  <c:v>444.0045399</c:v>
                </c:pt>
                <c:pt idx="301">
                  <c:v>442.55820410000001</c:v>
                </c:pt>
                <c:pt idx="302">
                  <c:v>439.90502600000002</c:v>
                </c:pt>
                <c:pt idx="303">
                  <c:v>438.48334399999999</c:v>
                </c:pt>
                <c:pt idx="304">
                  <c:v>439.12077379999999</c:v>
                </c:pt>
                <c:pt idx="305">
                  <c:v>437.8159119</c:v>
                </c:pt>
                <c:pt idx="306">
                  <c:v>437.04046989999995</c:v>
                </c:pt>
                <c:pt idx="307">
                  <c:v>436.30661720000001</c:v>
                </c:pt>
                <c:pt idx="308">
                  <c:v>435.70814010000004</c:v>
                </c:pt>
                <c:pt idx="309">
                  <c:v>434.92023399999999</c:v>
                </c:pt>
                <c:pt idx="310">
                  <c:v>434.24713220000001</c:v>
                </c:pt>
                <c:pt idx="311">
                  <c:v>433.39425089999997</c:v>
                </c:pt>
                <c:pt idx="312">
                  <c:v>432.52850699999999</c:v>
                </c:pt>
                <c:pt idx="313">
                  <c:v>431.4494009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1-D141-AB10-FF94C893F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722463"/>
        <c:axId val="895211263"/>
      </c:scatterChart>
      <c:valAx>
        <c:axId val="821722463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Performance C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95211263"/>
        <c:crosses val="autoZero"/>
        <c:crossBetween val="midCat"/>
      </c:valAx>
      <c:valAx>
        <c:axId val="8952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Performance B4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2172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'performance-resolved-only'!$L$1</c:f>
              <c:strCache>
                <c:ptCount val="1"/>
                <c:pt idx="0">
                  <c:v>Needed Packages Avg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'performance-resolved-only'!$B$2:$B$315</c:f>
              <c:numCache>
                <c:formatCode>0.00</c:formatCode>
                <c:ptCount val="314"/>
                <c:pt idx="0">
                  <c:v>923.06111670000007</c:v>
                </c:pt>
                <c:pt idx="1">
                  <c:v>921.26416500000005</c:v>
                </c:pt>
                <c:pt idx="2">
                  <c:v>918.99027339999998</c:v>
                </c:pt>
                <c:pt idx="3">
                  <c:v>917.56376179999995</c:v>
                </c:pt>
                <c:pt idx="4">
                  <c:v>916.45667089999995</c:v>
                </c:pt>
                <c:pt idx="5">
                  <c:v>915.26245210000002</c:v>
                </c:pt>
                <c:pt idx="6">
                  <c:v>914.60656900000004</c:v>
                </c:pt>
                <c:pt idx="7">
                  <c:v>911.73681650000003</c:v>
                </c:pt>
                <c:pt idx="8">
                  <c:v>913.2024047000001</c:v>
                </c:pt>
                <c:pt idx="9">
                  <c:v>909.49199650000003</c:v>
                </c:pt>
                <c:pt idx="10">
                  <c:v>907.47891029999994</c:v>
                </c:pt>
                <c:pt idx="11">
                  <c:v>906.11774529999991</c:v>
                </c:pt>
                <c:pt idx="12">
                  <c:v>903.52723229999992</c:v>
                </c:pt>
                <c:pt idx="13">
                  <c:v>904.69971179999993</c:v>
                </c:pt>
                <c:pt idx="14">
                  <c:v>901.4360203</c:v>
                </c:pt>
                <c:pt idx="15">
                  <c:v>900.22067629999992</c:v>
                </c:pt>
                <c:pt idx="16">
                  <c:v>899.04475509999997</c:v>
                </c:pt>
                <c:pt idx="17">
                  <c:v>896.88832200000002</c:v>
                </c:pt>
                <c:pt idx="18">
                  <c:v>895.12718099999995</c:v>
                </c:pt>
                <c:pt idx="19">
                  <c:v>880.20850439999992</c:v>
                </c:pt>
                <c:pt idx="20">
                  <c:v>878.78376979999996</c:v>
                </c:pt>
                <c:pt idx="21">
                  <c:v>875.40201100000002</c:v>
                </c:pt>
                <c:pt idx="22">
                  <c:v>873.16618560000006</c:v>
                </c:pt>
                <c:pt idx="23">
                  <c:v>870.97127350000005</c:v>
                </c:pt>
                <c:pt idx="24">
                  <c:v>866.34573060000002</c:v>
                </c:pt>
                <c:pt idx="25">
                  <c:v>862.27220450000004</c:v>
                </c:pt>
                <c:pt idx="26">
                  <c:v>861.11909720000006</c:v>
                </c:pt>
                <c:pt idx="27">
                  <c:v>859.77437129999998</c:v>
                </c:pt>
                <c:pt idx="28">
                  <c:v>858.14512189999994</c:v>
                </c:pt>
                <c:pt idx="29">
                  <c:v>856.98417770000003</c:v>
                </c:pt>
                <c:pt idx="30">
                  <c:v>853.6253524</c:v>
                </c:pt>
                <c:pt idx="31">
                  <c:v>846.24192749999997</c:v>
                </c:pt>
                <c:pt idx="32">
                  <c:v>852.37760920000005</c:v>
                </c:pt>
                <c:pt idx="33">
                  <c:v>850.00113210000006</c:v>
                </c:pt>
                <c:pt idx="34">
                  <c:v>851.20706499999994</c:v>
                </c:pt>
                <c:pt idx="35">
                  <c:v>845.1352222999999</c:v>
                </c:pt>
                <c:pt idx="36">
                  <c:v>843.9460133</c:v>
                </c:pt>
                <c:pt idx="37">
                  <c:v>837.48374779999995</c:v>
                </c:pt>
                <c:pt idx="38">
                  <c:v>842.88642289999996</c:v>
                </c:pt>
                <c:pt idx="39">
                  <c:v>841.0346452</c:v>
                </c:pt>
                <c:pt idx="40">
                  <c:v>839.65501560000007</c:v>
                </c:pt>
                <c:pt idx="41">
                  <c:v>835.83851900000002</c:v>
                </c:pt>
                <c:pt idx="42">
                  <c:v>834.79398029999993</c:v>
                </c:pt>
                <c:pt idx="43">
                  <c:v>833.61131190000003</c:v>
                </c:pt>
                <c:pt idx="44">
                  <c:v>822.23590189999993</c:v>
                </c:pt>
                <c:pt idx="45">
                  <c:v>824.78551400000003</c:v>
                </c:pt>
                <c:pt idx="46">
                  <c:v>821.21497520000003</c:v>
                </c:pt>
                <c:pt idx="47">
                  <c:v>817.292102</c:v>
                </c:pt>
                <c:pt idx="48">
                  <c:v>814.14158810000004</c:v>
                </c:pt>
                <c:pt idx="49">
                  <c:v>812.79792010000006</c:v>
                </c:pt>
                <c:pt idx="50">
                  <c:v>811.95855029999996</c:v>
                </c:pt>
                <c:pt idx="51">
                  <c:v>811.33184089999997</c:v>
                </c:pt>
                <c:pt idx="52">
                  <c:v>809.7416007999999</c:v>
                </c:pt>
                <c:pt idx="53">
                  <c:v>808.4917832000001</c:v>
                </c:pt>
                <c:pt idx="54">
                  <c:v>807.20198879999998</c:v>
                </c:pt>
                <c:pt idx="55">
                  <c:v>801.60272689999999</c:v>
                </c:pt>
                <c:pt idx="56">
                  <c:v>800.50645799999995</c:v>
                </c:pt>
                <c:pt idx="57">
                  <c:v>799.3786662</c:v>
                </c:pt>
                <c:pt idx="58">
                  <c:v>796.55961000000002</c:v>
                </c:pt>
                <c:pt idx="59">
                  <c:v>798.5668028</c:v>
                </c:pt>
                <c:pt idx="60">
                  <c:v>797.61724089999996</c:v>
                </c:pt>
                <c:pt idx="61">
                  <c:v>795.2422722</c:v>
                </c:pt>
                <c:pt idx="62">
                  <c:v>794.15125160000002</c:v>
                </c:pt>
                <c:pt idx="63">
                  <c:v>783.57449470000006</c:v>
                </c:pt>
                <c:pt idx="64">
                  <c:v>793.25968179999995</c:v>
                </c:pt>
                <c:pt idx="65">
                  <c:v>787.22073999999998</c:v>
                </c:pt>
                <c:pt idx="66">
                  <c:v>785.87354389999996</c:v>
                </c:pt>
                <c:pt idx="67">
                  <c:v>782.38836260000005</c:v>
                </c:pt>
                <c:pt idx="68">
                  <c:v>779.65684629999998</c:v>
                </c:pt>
                <c:pt idx="69">
                  <c:v>776.63327629999992</c:v>
                </c:pt>
                <c:pt idx="70">
                  <c:v>778.46344110000007</c:v>
                </c:pt>
                <c:pt idx="71">
                  <c:v>775.8157463</c:v>
                </c:pt>
                <c:pt idx="72">
                  <c:v>775.00866079999992</c:v>
                </c:pt>
                <c:pt idx="73">
                  <c:v>773.10994410000001</c:v>
                </c:pt>
                <c:pt idx="74">
                  <c:v>772.04283410000005</c:v>
                </c:pt>
                <c:pt idx="75">
                  <c:v>770.48800460000007</c:v>
                </c:pt>
                <c:pt idx="76">
                  <c:v>761.75965900000006</c:v>
                </c:pt>
                <c:pt idx="77">
                  <c:v>769.20224700000006</c:v>
                </c:pt>
                <c:pt idx="78">
                  <c:v>766.97483490000002</c:v>
                </c:pt>
                <c:pt idx="79">
                  <c:v>768.40438710000001</c:v>
                </c:pt>
                <c:pt idx="80">
                  <c:v>764.45835339999996</c:v>
                </c:pt>
                <c:pt idx="81">
                  <c:v>763.26084000000003</c:v>
                </c:pt>
                <c:pt idx="82">
                  <c:v>750.69232739999995</c:v>
                </c:pt>
                <c:pt idx="83">
                  <c:v>760.51795760000005</c:v>
                </c:pt>
                <c:pt idx="84">
                  <c:v>758.80114749999996</c:v>
                </c:pt>
                <c:pt idx="85">
                  <c:v>753.38546350000001</c:v>
                </c:pt>
                <c:pt idx="86">
                  <c:v>756.38315910000006</c:v>
                </c:pt>
                <c:pt idx="87">
                  <c:v>757.95101439999996</c:v>
                </c:pt>
                <c:pt idx="88">
                  <c:v>754.91647890000002</c:v>
                </c:pt>
                <c:pt idx="89">
                  <c:v>752.31455870000002</c:v>
                </c:pt>
                <c:pt idx="90">
                  <c:v>748.75685620000002</c:v>
                </c:pt>
                <c:pt idx="91">
                  <c:v>743.75919820000001</c:v>
                </c:pt>
                <c:pt idx="92">
                  <c:v>747.69865979999997</c:v>
                </c:pt>
                <c:pt idx="93">
                  <c:v>746.46507559999998</c:v>
                </c:pt>
                <c:pt idx="94">
                  <c:v>742.17221189999998</c:v>
                </c:pt>
                <c:pt idx="95">
                  <c:v>741.2029407</c:v>
                </c:pt>
                <c:pt idx="96">
                  <c:v>740.05148899999995</c:v>
                </c:pt>
                <c:pt idx="97">
                  <c:v>737.33023909999997</c:v>
                </c:pt>
                <c:pt idx="98">
                  <c:v>736.50780259999999</c:v>
                </c:pt>
                <c:pt idx="99">
                  <c:v>735.08667449999996</c:v>
                </c:pt>
                <c:pt idx="100">
                  <c:v>732.9120226</c:v>
                </c:pt>
                <c:pt idx="101">
                  <c:v>731.77826220000009</c:v>
                </c:pt>
                <c:pt idx="102">
                  <c:v>727.65350879999994</c:v>
                </c:pt>
                <c:pt idx="103">
                  <c:v>726.67784139999992</c:v>
                </c:pt>
                <c:pt idx="104">
                  <c:v>723.11304900000005</c:v>
                </c:pt>
                <c:pt idx="105">
                  <c:v>725.45118339999999</c:v>
                </c:pt>
                <c:pt idx="106">
                  <c:v>724.35208420000004</c:v>
                </c:pt>
                <c:pt idx="107">
                  <c:v>721.95209939999995</c:v>
                </c:pt>
                <c:pt idx="108">
                  <c:v>720.9802087999999</c:v>
                </c:pt>
                <c:pt idx="109">
                  <c:v>719.46459729999992</c:v>
                </c:pt>
                <c:pt idx="110">
                  <c:v>718.4893849</c:v>
                </c:pt>
                <c:pt idx="111">
                  <c:v>717.58391300000005</c:v>
                </c:pt>
                <c:pt idx="112">
                  <c:v>716.61193160000005</c:v>
                </c:pt>
                <c:pt idx="113">
                  <c:v>714.98810029999993</c:v>
                </c:pt>
                <c:pt idx="114">
                  <c:v>715.78495470000007</c:v>
                </c:pt>
                <c:pt idx="115">
                  <c:v>702.83041149999997</c:v>
                </c:pt>
                <c:pt idx="116">
                  <c:v>714.31065000000001</c:v>
                </c:pt>
                <c:pt idx="117">
                  <c:v>701.97717870000008</c:v>
                </c:pt>
                <c:pt idx="118">
                  <c:v>700.94126449999999</c:v>
                </c:pt>
                <c:pt idx="119">
                  <c:v>700.20423840000001</c:v>
                </c:pt>
                <c:pt idx="120">
                  <c:v>699.24948239999992</c:v>
                </c:pt>
                <c:pt idx="121">
                  <c:v>697.37575779999997</c:v>
                </c:pt>
                <c:pt idx="122">
                  <c:v>698.41767100000004</c:v>
                </c:pt>
                <c:pt idx="123">
                  <c:v>696.19494610000004</c:v>
                </c:pt>
                <c:pt idx="124">
                  <c:v>694.35400629999992</c:v>
                </c:pt>
                <c:pt idx="125">
                  <c:v>695.28926510000008</c:v>
                </c:pt>
                <c:pt idx="126">
                  <c:v>693.00195139999994</c:v>
                </c:pt>
                <c:pt idx="127">
                  <c:v>691.9808511</c:v>
                </c:pt>
                <c:pt idx="128">
                  <c:v>689.74126439999998</c:v>
                </c:pt>
                <c:pt idx="129">
                  <c:v>688.70098419999999</c:v>
                </c:pt>
                <c:pt idx="130">
                  <c:v>675.40410959999997</c:v>
                </c:pt>
                <c:pt idx="131">
                  <c:v>672.56819810000002</c:v>
                </c:pt>
                <c:pt idx="132">
                  <c:v>673.96545460000004</c:v>
                </c:pt>
                <c:pt idx="133">
                  <c:v>671.56339070000001</c:v>
                </c:pt>
                <c:pt idx="134">
                  <c:v>668.86021260000007</c:v>
                </c:pt>
                <c:pt idx="135">
                  <c:v>670.31680129999995</c:v>
                </c:pt>
                <c:pt idx="136">
                  <c:v>667.71902779999994</c:v>
                </c:pt>
                <c:pt idx="137">
                  <c:v>664.37319539999999</c:v>
                </c:pt>
                <c:pt idx="138">
                  <c:v>665.76997170000004</c:v>
                </c:pt>
                <c:pt idx="139">
                  <c:v>663.2280017999999</c:v>
                </c:pt>
                <c:pt idx="140">
                  <c:v>662.42650729999991</c:v>
                </c:pt>
                <c:pt idx="141">
                  <c:v>661.6958067999999</c:v>
                </c:pt>
                <c:pt idx="142">
                  <c:v>652.80798340000001</c:v>
                </c:pt>
                <c:pt idx="143">
                  <c:v>659.76304110000001</c:v>
                </c:pt>
                <c:pt idx="144">
                  <c:v>660.92949429999999</c:v>
                </c:pt>
                <c:pt idx="145">
                  <c:v>658.54962699999999</c:v>
                </c:pt>
                <c:pt idx="146">
                  <c:v>657.36513839999998</c:v>
                </c:pt>
                <c:pt idx="147">
                  <c:v>654.61029489999999</c:v>
                </c:pt>
                <c:pt idx="148">
                  <c:v>655.8048354</c:v>
                </c:pt>
                <c:pt idx="149">
                  <c:v>651.93262549999997</c:v>
                </c:pt>
                <c:pt idx="150">
                  <c:v>650.92010620000008</c:v>
                </c:pt>
                <c:pt idx="151">
                  <c:v>649.42900510000004</c:v>
                </c:pt>
                <c:pt idx="152">
                  <c:v>648.51785870000003</c:v>
                </c:pt>
                <c:pt idx="153">
                  <c:v>647.3833042</c:v>
                </c:pt>
                <c:pt idx="154">
                  <c:v>642.47115710000003</c:v>
                </c:pt>
                <c:pt idx="155">
                  <c:v>646.48970999999995</c:v>
                </c:pt>
                <c:pt idx="156">
                  <c:v>645.34977709999998</c:v>
                </c:pt>
                <c:pt idx="157">
                  <c:v>641.77908389999993</c:v>
                </c:pt>
                <c:pt idx="158">
                  <c:v>640.18243399999994</c:v>
                </c:pt>
                <c:pt idx="159">
                  <c:v>641.04057510000007</c:v>
                </c:pt>
                <c:pt idx="160">
                  <c:v>639.24796409999999</c:v>
                </c:pt>
                <c:pt idx="161">
                  <c:v>638.5863061</c:v>
                </c:pt>
                <c:pt idx="162">
                  <c:v>637.93091509999999</c:v>
                </c:pt>
                <c:pt idx="163">
                  <c:v>637.21147310000003</c:v>
                </c:pt>
                <c:pt idx="164">
                  <c:v>636.34009289999995</c:v>
                </c:pt>
                <c:pt idx="165">
                  <c:v>634.83796400000006</c:v>
                </c:pt>
                <c:pt idx="166">
                  <c:v>635.63766299999997</c:v>
                </c:pt>
                <c:pt idx="167">
                  <c:v>634.00405810000007</c:v>
                </c:pt>
                <c:pt idx="168">
                  <c:v>633.06604140000002</c:v>
                </c:pt>
                <c:pt idx="169">
                  <c:v>628.08237899999995</c:v>
                </c:pt>
                <c:pt idx="170">
                  <c:v>631.7286805</c:v>
                </c:pt>
                <c:pt idx="171">
                  <c:v>630.50540479999995</c:v>
                </c:pt>
                <c:pt idx="172">
                  <c:v>629.30834909999999</c:v>
                </c:pt>
                <c:pt idx="173">
                  <c:v>592.71733360000007</c:v>
                </c:pt>
                <c:pt idx="174">
                  <c:v>627.1274742999999</c:v>
                </c:pt>
                <c:pt idx="175">
                  <c:v>625.70763729999999</c:v>
                </c:pt>
                <c:pt idx="176">
                  <c:v>624.8220687999999</c:v>
                </c:pt>
                <c:pt idx="177">
                  <c:v>623.80801559999998</c:v>
                </c:pt>
                <c:pt idx="178">
                  <c:v>622.67266039999993</c:v>
                </c:pt>
                <c:pt idx="179">
                  <c:v>621.92499970000006</c:v>
                </c:pt>
                <c:pt idx="180">
                  <c:v>615.85155310000005</c:v>
                </c:pt>
                <c:pt idx="181">
                  <c:v>620.8860128</c:v>
                </c:pt>
                <c:pt idx="182">
                  <c:v>619.42329239999992</c:v>
                </c:pt>
                <c:pt idx="183">
                  <c:v>612.30372790000001</c:v>
                </c:pt>
                <c:pt idx="184">
                  <c:v>613.28928550000001</c:v>
                </c:pt>
                <c:pt idx="185">
                  <c:v>608.20984499999997</c:v>
                </c:pt>
                <c:pt idx="186">
                  <c:v>611.28876389999994</c:v>
                </c:pt>
                <c:pt idx="187">
                  <c:v>610.52532020000001</c:v>
                </c:pt>
                <c:pt idx="188">
                  <c:v>609.67120220000004</c:v>
                </c:pt>
                <c:pt idx="189">
                  <c:v>605.10264329999995</c:v>
                </c:pt>
                <c:pt idx="190">
                  <c:v>607.46038050000004</c:v>
                </c:pt>
                <c:pt idx="191">
                  <c:v>606.42105579999998</c:v>
                </c:pt>
                <c:pt idx="192">
                  <c:v>593.8317174</c:v>
                </c:pt>
                <c:pt idx="193">
                  <c:v>591.9308587999999</c:v>
                </c:pt>
                <c:pt idx="194">
                  <c:v>590.98717929999998</c:v>
                </c:pt>
                <c:pt idx="195">
                  <c:v>590.16880570000001</c:v>
                </c:pt>
                <c:pt idx="196">
                  <c:v>588.91559029999996</c:v>
                </c:pt>
                <c:pt idx="197">
                  <c:v>587.49918539999999</c:v>
                </c:pt>
                <c:pt idx="198">
                  <c:v>586.41406649999999</c:v>
                </c:pt>
                <c:pt idx="199">
                  <c:v>585.24154720000001</c:v>
                </c:pt>
                <c:pt idx="200">
                  <c:v>578.11666849999995</c:v>
                </c:pt>
                <c:pt idx="201">
                  <c:v>583.68829370000003</c:v>
                </c:pt>
                <c:pt idx="202">
                  <c:v>582.17664460000003</c:v>
                </c:pt>
                <c:pt idx="203">
                  <c:v>580.32596139999998</c:v>
                </c:pt>
                <c:pt idx="204">
                  <c:v>577.34448520000001</c:v>
                </c:pt>
                <c:pt idx="205">
                  <c:v>576.40809950000005</c:v>
                </c:pt>
                <c:pt idx="206">
                  <c:v>574.72990000000004</c:v>
                </c:pt>
                <c:pt idx="207">
                  <c:v>572.21865839999998</c:v>
                </c:pt>
                <c:pt idx="208">
                  <c:v>571.2412422000001</c:v>
                </c:pt>
                <c:pt idx="209">
                  <c:v>570.37972789999992</c:v>
                </c:pt>
                <c:pt idx="210">
                  <c:v>569.2125587999999</c:v>
                </c:pt>
                <c:pt idx="211">
                  <c:v>568.15089829999999</c:v>
                </c:pt>
                <c:pt idx="212">
                  <c:v>530.00913400000002</c:v>
                </c:pt>
                <c:pt idx="213">
                  <c:v>550.87059510000006</c:v>
                </c:pt>
                <c:pt idx="214">
                  <c:v>564.05813479999995</c:v>
                </c:pt>
                <c:pt idx="215">
                  <c:v>562.64704640000002</c:v>
                </c:pt>
                <c:pt idx="216">
                  <c:v>561.35947639999995</c:v>
                </c:pt>
                <c:pt idx="217">
                  <c:v>560.65735910000001</c:v>
                </c:pt>
                <c:pt idx="218">
                  <c:v>559.99369239999999</c:v>
                </c:pt>
                <c:pt idx="219">
                  <c:v>558.85211879999997</c:v>
                </c:pt>
                <c:pt idx="220">
                  <c:v>558.11218699999995</c:v>
                </c:pt>
                <c:pt idx="221">
                  <c:v>556.90520989999993</c:v>
                </c:pt>
                <c:pt idx="222">
                  <c:v>556.24289439999995</c:v>
                </c:pt>
                <c:pt idx="223">
                  <c:v>555.63087920000009</c:v>
                </c:pt>
                <c:pt idx="224">
                  <c:v>555.03399060000004</c:v>
                </c:pt>
                <c:pt idx="225">
                  <c:v>554.43255220000003</c:v>
                </c:pt>
                <c:pt idx="226">
                  <c:v>552.81080699999995</c:v>
                </c:pt>
                <c:pt idx="227">
                  <c:v>549.51659740000002</c:v>
                </c:pt>
                <c:pt idx="228">
                  <c:v>546.79333479999991</c:v>
                </c:pt>
                <c:pt idx="229">
                  <c:v>545.81284229999994</c:v>
                </c:pt>
                <c:pt idx="230">
                  <c:v>544.92163329999994</c:v>
                </c:pt>
                <c:pt idx="231">
                  <c:v>543.82333400000005</c:v>
                </c:pt>
                <c:pt idx="232">
                  <c:v>543.08592099999998</c:v>
                </c:pt>
                <c:pt idx="233">
                  <c:v>542.27765499999998</c:v>
                </c:pt>
                <c:pt idx="234">
                  <c:v>541.34398070000009</c:v>
                </c:pt>
                <c:pt idx="235">
                  <c:v>540.48254150000002</c:v>
                </c:pt>
                <c:pt idx="236">
                  <c:v>539.34467219999999</c:v>
                </c:pt>
                <c:pt idx="237">
                  <c:v>537.8027313</c:v>
                </c:pt>
                <c:pt idx="238">
                  <c:v>530.77725889999999</c:v>
                </c:pt>
                <c:pt idx="239">
                  <c:v>536.56611580000003</c:v>
                </c:pt>
                <c:pt idx="240">
                  <c:v>529.16645819999997</c:v>
                </c:pt>
                <c:pt idx="241">
                  <c:v>528.30935790000001</c:v>
                </c:pt>
                <c:pt idx="242">
                  <c:v>527.04279220000001</c:v>
                </c:pt>
                <c:pt idx="243">
                  <c:v>525.89230759999998</c:v>
                </c:pt>
                <c:pt idx="244">
                  <c:v>526.45972730000005</c:v>
                </c:pt>
                <c:pt idx="245">
                  <c:v>524.73502020000001</c:v>
                </c:pt>
                <c:pt idx="246">
                  <c:v>493.02775789999998</c:v>
                </c:pt>
                <c:pt idx="247">
                  <c:v>522.90730410000003</c:v>
                </c:pt>
                <c:pt idx="248">
                  <c:v>519.172101</c:v>
                </c:pt>
                <c:pt idx="249">
                  <c:v>522.24380539999993</c:v>
                </c:pt>
                <c:pt idx="250">
                  <c:v>521.71607189999997</c:v>
                </c:pt>
                <c:pt idx="251">
                  <c:v>521.1164622</c:v>
                </c:pt>
                <c:pt idx="252">
                  <c:v>520.61873439999999</c:v>
                </c:pt>
                <c:pt idx="253">
                  <c:v>496.9847173</c:v>
                </c:pt>
                <c:pt idx="254">
                  <c:v>492.00905239999997</c:v>
                </c:pt>
                <c:pt idx="255">
                  <c:v>490.82146729999999</c:v>
                </c:pt>
                <c:pt idx="256">
                  <c:v>490.0124022</c:v>
                </c:pt>
                <c:pt idx="257">
                  <c:v>487.96065119999997</c:v>
                </c:pt>
                <c:pt idx="258">
                  <c:v>486.9091914</c:v>
                </c:pt>
                <c:pt idx="259">
                  <c:v>484.9292064</c:v>
                </c:pt>
                <c:pt idx="260">
                  <c:v>483.65104780000001</c:v>
                </c:pt>
                <c:pt idx="261">
                  <c:v>484.35339479999999</c:v>
                </c:pt>
                <c:pt idx="262">
                  <c:v>482.87905480000001</c:v>
                </c:pt>
                <c:pt idx="263">
                  <c:v>449.87400650000001</c:v>
                </c:pt>
                <c:pt idx="264">
                  <c:v>481.8934577</c:v>
                </c:pt>
                <c:pt idx="265">
                  <c:v>480.89772419999997</c:v>
                </c:pt>
                <c:pt idx="266">
                  <c:v>480.32025339999996</c:v>
                </c:pt>
                <c:pt idx="267">
                  <c:v>479.56730019999998</c:v>
                </c:pt>
                <c:pt idx="268">
                  <c:v>478.2431656</c:v>
                </c:pt>
                <c:pt idx="269">
                  <c:v>477.51608369999997</c:v>
                </c:pt>
                <c:pt idx="270">
                  <c:v>476.94619739999996</c:v>
                </c:pt>
                <c:pt idx="271">
                  <c:v>476.29755230000001</c:v>
                </c:pt>
                <c:pt idx="272">
                  <c:v>475.7280346</c:v>
                </c:pt>
                <c:pt idx="273">
                  <c:v>475.09492189999997</c:v>
                </c:pt>
                <c:pt idx="274">
                  <c:v>474.2216454</c:v>
                </c:pt>
                <c:pt idx="275">
                  <c:v>473.62197430000003</c:v>
                </c:pt>
                <c:pt idx="276">
                  <c:v>473.07031760000001</c:v>
                </c:pt>
                <c:pt idx="277">
                  <c:v>472.19252369999998</c:v>
                </c:pt>
                <c:pt idx="278">
                  <c:v>471.26401730000003</c:v>
                </c:pt>
                <c:pt idx="279">
                  <c:v>467.82249050000001</c:v>
                </c:pt>
                <c:pt idx="280">
                  <c:v>470.34753519999998</c:v>
                </c:pt>
                <c:pt idx="281">
                  <c:v>464.59746949999999</c:v>
                </c:pt>
                <c:pt idx="282">
                  <c:v>467.06619929999999</c:v>
                </c:pt>
                <c:pt idx="283">
                  <c:v>465.77244230000002</c:v>
                </c:pt>
                <c:pt idx="284">
                  <c:v>463.8610056</c:v>
                </c:pt>
                <c:pt idx="285">
                  <c:v>461.8875716</c:v>
                </c:pt>
                <c:pt idx="286">
                  <c:v>462.97501619999997</c:v>
                </c:pt>
                <c:pt idx="287">
                  <c:v>461.24359930000003</c:v>
                </c:pt>
                <c:pt idx="288">
                  <c:v>460.69346260000003</c:v>
                </c:pt>
                <c:pt idx="289">
                  <c:v>459.99315460000003</c:v>
                </c:pt>
                <c:pt idx="290">
                  <c:v>457.50719580000003</c:v>
                </c:pt>
                <c:pt idx="291">
                  <c:v>459.24005779999999</c:v>
                </c:pt>
                <c:pt idx="292">
                  <c:v>458.39143919999998</c:v>
                </c:pt>
                <c:pt idx="293">
                  <c:v>451.15400310000001</c:v>
                </c:pt>
                <c:pt idx="294">
                  <c:v>455.33624610000004</c:v>
                </c:pt>
                <c:pt idx="295">
                  <c:v>447.95172120000001</c:v>
                </c:pt>
                <c:pt idx="296">
                  <c:v>443.36358100000001</c:v>
                </c:pt>
                <c:pt idx="297">
                  <c:v>446.61614310000004</c:v>
                </c:pt>
                <c:pt idx="298">
                  <c:v>445.6584967</c:v>
                </c:pt>
                <c:pt idx="299">
                  <c:v>444.73882420000001</c:v>
                </c:pt>
                <c:pt idx="300">
                  <c:v>444.0045399</c:v>
                </c:pt>
                <c:pt idx="301">
                  <c:v>442.55820410000001</c:v>
                </c:pt>
                <c:pt idx="302">
                  <c:v>439.90502600000002</c:v>
                </c:pt>
                <c:pt idx="303">
                  <c:v>438.48334399999999</c:v>
                </c:pt>
                <c:pt idx="304">
                  <c:v>439.12077379999999</c:v>
                </c:pt>
                <c:pt idx="305">
                  <c:v>437.8159119</c:v>
                </c:pt>
                <c:pt idx="306">
                  <c:v>437.04046989999995</c:v>
                </c:pt>
                <c:pt idx="307">
                  <c:v>436.30661720000001</c:v>
                </c:pt>
                <c:pt idx="308">
                  <c:v>435.70814010000004</c:v>
                </c:pt>
                <c:pt idx="309">
                  <c:v>434.92023399999999</c:v>
                </c:pt>
                <c:pt idx="310">
                  <c:v>434.24713220000001</c:v>
                </c:pt>
                <c:pt idx="311">
                  <c:v>433.39425089999997</c:v>
                </c:pt>
                <c:pt idx="312">
                  <c:v>432.52850699999999</c:v>
                </c:pt>
                <c:pt idx="313">
                  <c:v>431.4494009</c:v>
                </c:pt>
              </c:numCache>
            </c:numRef>
          </c:xVal>
          <c:yVal>
            <c:numRef>
              <c:f>'performance-resolved-only'!$L$2:$L$315</c:f>
              <c:numCache>
                <c:formatCode>0.00</c:formatCode>
                <c:ptCount val="314"/>
                <c:pt idx="0">
                  <c:v>1018.9620006</c:v>
                </c:pt>
                <c:pt idx="1">
                  <c:v>1016.9246807000001</c:v>
                </c:pt>
                <c:pt idx="2">
                  <c:v>1014.8989074</c:v>
                </c:pt>
                <c:pt idx="3">
                  <c:v>1013.5603962</c:v>
                </c:pt>
                <c:pt idx="4">
                  <c:v>1012.383877</c:v>
                </c:pt>
                <c:pt idx="5">
                  <c:v>1011.2862205</c:v>
                </c:pt>
                <c:pt idx="6">
                  <c:v>1010.5425683</c:v>
                </c:pt>
                <c:pt idx="7">
                  <c:v>1007.2930368</c:v>
                </c:pt>
                <c:pt idx="8">
                  <c:v>1009.1237291</c:v>
                </c:pt>
                <c:pt idx="9">
                  <c:v>1004.7415162000001</c:v>
                </c:pt>
                <c:pt idx="10">
                  <c:v>1002.895066</c:v>
                </c:pt>
                <c:pt idx="11">
                  <c:v>1001.4753749</c:v>
                </c:pt>
                <c:pt idx="12">
                  <c:v>999.33608820000006</c:v>
                </c:pt>
                <c:pt idx="13">
                  <c:v>1000.3640866000001</c:v>
                </c:pt>
                <c:pt idx="14">
                  <c:v>997.23218539999993</c:v>
                </c:pt>
                <c:pt idx="15">
                  <c:v>995.92173120000007</c:v>
                </c:pt>
                <c:pt idx="16">
                  <c:v>994.64409490000003</c:v>
                </c:pt>
                <c:pt idx="17">
                  <c:v>992.88655010000002</c:v>
                </c:pt>
                <c:pt idx="18">
                  <c:v>991.5550753</c:v>
                </c:pt>
                <c:pt idx="19">
                  <c:v>978.08525199999997</c:v>
                </c:pt>
                <c:pt idx="20">
                  <c:v>975.3626233</c:v>
                </c:pt>
                <c:pt idx="21">
                  <c:v>971.52484270000002</c:v>
                </c:pt>
                <c:pt idx="22">
                  <c:v>969.2736635</c:v>
                </c:pt>
                <c:pt idx="23">
                  <c:v>967.73811950000004</c:v>
                </c:pt>
                <c:pt idx="24">
                  <c:v>962.39725210000006</c:v>
                </c:pt>
                <c:pt idx="25">
                  <c:v>958.22286789999998</c:v>
                </c:pt>
                <c:pt idx="26">
                  <c:v>957.02802299999996</c:v>
                </c:pt>
                <c:pt idx="27">
                  <c:v>955.44258930000001</c:v>
                </c:pt>
                <c:pt idx="28">
                  <c:v>953.73887560000003</c:v>
                </c:pt>
                <c:pt idx="29">
                  <c:v>952.7400707999999</c:v>
                </c:pt>
                <c:pt idx="30">
                  <c:v>948.27171970000006</c:v>
                </c:pt>
                <c:pt idx="31">
                  <c:v>939.82862579999994</c:v>
                </c:pt>
                <c:pt idx="32">
                  <c:v>947.07868039999994</c:v>
                </c:pt>
                <c:pt idx="33">
                  <c:v>944.72648520000007</c:v>
                </c:pt>
                <c:pt idx="34">
                  <c:v>945.72019779999994</c:v>
                </c:pt>
                <c:pt idx="35">
                  <c:v>938.49019850000002</c:v>
                </c:pt>
                <c:pt idx="36">
                  <c:v>937.15593209999997</c:v>
                </c:pt>
                <c:pt idx="37">
                  <c:v>929.81102899999996</c:v>
                </c:pt>
                <c:pt idx="38">
                  <c:v>935.82992639999998</c:v>
                </c:pt>
                <c:pt idx="39">
                  <c:v>933.75116649999995</c:v>
                </c:pt>
                <c:pt idx="40">
                  <c:v>931.9176197999999</c:v>
                </c:pt>
                <c:pt idx="41">
                  <c:v>928.60278160000007</c:v>
                </c:pt>
                <c:pt idx="42">
                  <c:v>927.22577209999997</c:v>
                </c:pt>
                <c:pt idx="43">
                  <c:v>925.84346670000002</c:v>
                </c:pt>
                <c:pt idx="44">
                  <c:v>914.580827</c:v>
                </c:pt>
                <c:pt idx="45">
                  <c:v>917.3365063</c:v>
                </c:pt>
                <c:pt idx="46">
                  <c:v>913.55052499999999</c:v>
                </c:pt>
                <c:pt idx="47">
                  <c:v>909.17253460000006</c:v>
                </c:pt>
                <c:pt idx="48">
                  <c:v>905.22920650000003</c:v>
                </c:pt>
                <c:pt idx="49">
                  <c:v>903.65869420000001</c:v>
                </c:pt>
                <c:pt idx="50">
                  <c:v>902.63001689999999</c:v>
                </c:pt>
                <c:pt idx="51">
                  <c:v>901.84042539999996</c:v>
                </c:pt>
                <c:pt idx="52">
                  <c:v>900.21909629999993</c:v>
                </c:pt>
                <c:pt idx="53">
                  <c:v>898.9143722</c:v>
                </c:pt>
                <c:pt idx="54">
                  <c:v>897.46408110000004</c:v>
                </c:pt>
                <c:pt idx="55">
                  <c:v>890.94930939999995</c:v>
                </c:pt>
                <c:pt idx="56">
                  <c:v>889.85144100000002</c:v>
                </c:pt>
                <c:pt idx="57">
                  <c:v>888.68821960000002</c:v>
                </c:pt>
                <c:pt idx="58">
                  <c:v>886.0225537</c:v>
                </c:pt>
                <c:pt idx="59">
                  <c:v>887.8955479</c:v>
                </c:pt>
                <c:pt idx="60">
                  <c:v>886.95514720000006</c:v>
                </c:pt>
                <c:pt idx="61">
                  <c:v>884.70605899999998</c:v>
                </c:pt>
                <c:pt idx="62">
                  <c:v>883.52410020000002</c:v>
                </c:pt>
                <c:pt idx="63">
                  <c:v>873.91217760000006</c:v>
                </c:pt>
                <c:pt idx="64">
                  <c:v>882.66743899999994</c:v>
                </c:pt>
                <c:pt idx="65">
                  <c:v>876.35284009999998</c:v>
                </c:pt>
                <c:pt idx="66">
                  <c:v>875.33190139999999</c:v>
                </c:pt>
                <c:pt idx="67">
                  <c:v>872.81145749999996</c:v>
                </c:pt>
                <c:pt idx="68">
                  <c:v>871.06259439999997</c:v>
                </c:pt>
                <c:pt idx="69">
                  <c:v>868.59809039999993</c:v>
                </c:pt>
                <c:pt idx="70">
                  <c:v>869.99946490000002</c:v>
                </c:pt>
                <c:pt idx="71">
                  <c:v>867.84803899999997</c:v>
                </c:pt>
                <c:pt idx="72">
                  <c:v>866.99401750000004</c:v>
                </c:pt>
                <c:pt idx="73">
                  <c:v>864.8514801</c:v>
                </c:pt>
                <c:pt idx="74">
                  <c:v>863.7961497</c:v>
                </c:pt>
                <c:pt idx="75">
                  <c:v>861.87618999999995</c:v>
                </c:pt>
                <c:pt idx="76">
                  <c:v>852.4586309</c:v>
                </c:pt>
                <c:pt idx="77">
                  <c:v>860.71628639999994</c:v>
                </c:pt>
                <c:pt idx="78">
                  <c:v>858.04225910000002</c:v>
                </c:pt>
                <c:pt idx="79">
                  <c:v>859.67785160000005</c:v>
                </c:pt>
                <c:pt idx="80">
                  <c:v>855.78260160000002</c:v>
                </c:pt>
                <c:pt idx="81">
                  <c:v>854.40079289999994</c:v>
                </c:pt>
                <c:pt idx="82">
                  <c:v>841.93034120000004</c:v>
                </c:pt>
                <c:pt idx="83">
                  <c:v>851.26860370000009</c:v>
                </c:pt>
                <c:pt idx="84">
                  <c:v>849.22396839999999</c:v>
                </c:pt>
                <c:pt idx="85">
                  <c:v>844.40524760000005</c:v>
                </c:pt>
                <c:pt idx="86">
                  <c:v>846.6859551</c:v>
                </c:pt>
                <c:pt idx="87">
                  <c:v>848.00115720000008</c:v>
                </c:pt>
                <c:pt idx="88">
                  <c:v>845.81397489999995</c:v>
                </c:pt>
                <c:pt idx="89">
                  <c:v>843.30609249999998</c:v>
                </c:pt>
                <c:pt idx="90">
                  <c:v>840.42152539999995</c:v>
                </c:pt>
                <c:pt idx="91">
                  <c:v>835.05220339999994</c:v>
                </c:pt>
                <c:pt idx="92">
                  <c:v>839.04179670000008</c:v>
                </c:pt>
                <c:pt idx="93">
                  <c:v>837.47855400000003</c:v>
                </c:pt>
                <c:pt idx="94">
                  <c:v>833.56299100000001</c:v>
                </c:pt>
                <c:pt idx="95">
                  <c:v>832.44991749999997</c:v>
                </c:pt>
                <c:pt idx="96">
                  <c:v>830.32452970000008</c:v>
                </c:pt>
                <c:pt idx="97">
                  <c:v>827.65806199999997</c:v>
                </c:pt>
                <c:pt idx="98">
                  <c:v>826.88479360000008</c:v>
                </c:pt>
                <c:pt idx="99">
                  <c:v>825.79723690000003</c:v>
                </c:pt>
                <c:pt idx="100">
                  <c:v>823.60472709999999</c:v>
                </c:pt>
                <c:pt idx="101">
                  <c:v>822.58339220000005</c:v>
                </c:pt>
                <c:pt idx="102">
                  <c:v>819.98751129999994</c:v>
                </c:pt>
                <c:pt idx="103">
                  <c:v>819.10712810000007</c:v>
                </c:pt>
                <c:pt idx="104">
                  <c:v>816.42955529999995</c:v>
                </c:pt>
                <c:pt idx="105">
                  <c:v>818.1654565</c:v>
                </c:pt>
                <c:pt idx="106">
                  <c:v>817.21352279999996</c:v>
                </c:pt>
                <c:pt idx="107">
                  <c:v>815.5157729</c:v>
                </c:pt>
                <c:pt idx="108">
                  <c:v>814.74891079999998</c:v>
                </c:pt>
                <c:pt idx="109">
                  <c:v>813.44356120000009</c:v>
                </c:pt>
                <c:pt idx="110">
                  <c:v>812.53857729999993</c:v>
                </c:pt>
                <c:pt idx="111">
                  <c:v>811.58743870000001</c:v>
                </c:pt>
                <c:pt idx="112">
                  <c:v>810.3981902999999</c:v>
                </c:pt>
                <c:pt idx="113">
                  <c:v>808.52841260000002</c:v>
                </c:pt>
                <c:pt idx="114">
                  <c:v>809.52836339999999</c:v>
                </c:pt>
                <c:pt idx="115">
                  <c:v>795.37558539999998</c:v>
                </c:pt>
                <c:pt idx="116">
                  <c:v>807.76239720000001</c:v>
                </c:pt>
                <c:pt idx="117">
                  <c:v>794.1903542</c:v>
                </c:pt>
                <c:pt idx="118">
                  <c:v>792.84851500000002</c:v>
                </c:pt>
                <c:pt idx="119">
                  <c:v>791.91401960000007</c:v>
                </c:pt>
                <c:pt idx="120">
                  <c:v>790.73611789999995</c:v>
                </c:pt>
                <c:pt idx="121">
                  <c:v>774.58329270000002</c:v>
                </c:pt>
                <c:pt idx="122">
                  <c:v>788.47585929999991</c:v>
                </c:pt>
                <c:pt idx="123">
                  <c:v>773.30379260000007</c:v>
                </c:pt>
                <c:pt idx="124">
                  <c:v>771.57166820000009</c:v>
                </c:pt>
                <c:pt idx="125">
                  <c:v>772.41969989999996</c:v>
                </c:pt>
                <c:pt idx="126">
                  <c:v>770.32030210000005</c:v>
                </c:pt>
                <c:pt idx="127">
                  <c:v>769.34521050000001</c:v>
                </c:pt>
                <c:pt idx="128">
                  <c:v>768.43136529999992</c:v>
                </c:pt>
                <c:pt idx="129">
                  <c:v>767.24948710000001</c:v>
                </c:pt>
                <c:pt idx="130">
                  <c:v>766.37118829999997</c:v>
                </c:pt>
                <c:pt idx="131">
                  <c:v>763.50301309999998</c:v>
                </c:pt>
                <c:pt idx="132">
                  <c:v>765.02143029999991</c:v>
                </c:pt>
                <c:pt idx="133">
                  <c:v>762.46410500000002</c:v>
                </c:pt>
                <c:pt idx="134">
                  <c:v>759.40949639999997</c:v>
                </c:pt>
                <c:pt idx="135">
                  <c:v>760.95601970000007</c:v>
                </c:pt>
                <c:pt idx="136">
                  <c:v>757.91302710000002</c:v>
                </c:pt>
                <c:pt idx="137">
                  <c:v>754.6052797000001</c:v>
                </c:pt>
                <c:pt idx="138">
                  <c:v>756.42746379999994</c:v>
                </c:pt>
                <c:pt idx="139">
                  <c:v>752.88859200000002</c:v>
                </c:pt>
                <c:pt idx="140">
                  <c:v>751.85864149999998</c:v>
                </c:pt>
                <c:pt idx="141">
                  <c:v>750.96861249999995</c:v>
                </c:pt>
                <c:pt idx="142">
                  <c:v>738.97928710000008</c:v>
                </c:pt>
                <c:pt idx="143">
                  <c:v>747.8241246</c:v>
                </c:pt>
                <c:pt idx="144">
                  <c:v>749.67535239999995</c:v>
                </c:pt>
                <c:pt idx="145">
                  <c:v>745.6824987</c:v>
                </c:pt>
                <c:pt idx="146">
                  <c:v>743.86082279999994</c:v>
                </c:pt>
                <c:pt idx="147">
                  <c:v>741.08323670000004</c:v>
                </c:pt>
                <c:pt idx="148">
                  <c:v>742.13219660000004</c:v>
                </c:pt>
                <c:pt idx="149">
                  <c:v>738.02817010000001</c:v>
                </c:pt>
                <c:pt idx="150">
                  <c:v>736.88667650000002</c:v>
                </c:pt>
                <c:pt idx="151">
                  <c:v>735.78508199999999</c:v>
                </c:pt>
                <c:pt idx="152">
                  <c:v>734.70489229999998</c:v>
                </c:pt>
                <c:pt idx="153">
                  <c:v>733.52302099999997</c:v>
                </c:pt>
                <c:pt idx="154">
                  <c:v>727.96849410000004</c:v>
                </c:pt>
                <c:pt idx="155">
                  <c:v>732.54116299999998</c:v>
                </c:pt>
                <c:pt idx="156">
                  <c:v>731.30006149999997</c:v>
                </c:pt>
                <c:pt idx="157">
                  <c:v>727.22684179999999</c:v>
                </c:pt>
                <c:pt idx="158">
                  <c:v>725.49557979999997</c:v>
                </c:pt>
                <c:pt idx="159">
                  <c:v>726.34451239999999</c:v>
                </c:pt>
                <c:pt idx="160">
                  <c:v>724.56469360000006</c:v>
                </c:pt>
                <c:pt idx="161">
                  <c:v>723.85329479999996</c:v>
                </c:pt>
                <c:pt idx="162">
                  <c:v>723.13485600000001</c:v>
                </c:pt>
                <c:pt idx="163">
                  <c:v>722.25728920000006</c:v>
                </c:pt>
                <c:pt idx="164">
                  <c:v>721.34806639999999</c:v>
                </c:pt>
                <c:pt idx="165">
                  <c:v>719.49091150000004</c:v>
                </c:pt>
                <c:pt idx="166">
                  <c:v>720.22398420000002</c:v>
                </c:pt>
                <c:pt idx="167">
                  <c:v>718.42873659999998</c:v>
                </c:pt>
                <c:pt idx="168">
                  <c:v>717.42681229999994</c:v>
                </c:pt>
                <c:pt idx="169">
                  <c:v>711.88422429999991</c:v>
                </c:pt>
                <c:pt idx="170">
                  <c:v>715.85754829999996</c:v>
                </c:pt>
                <c:pt idx="171">
                  <c:v>714.48321739999994</c:v>
                </c:pt>
                <c:pt idx="172">
                  <c:v>713.09500489999994</c:v>
                </c:pt>
                <c:pt idx="173">
                  <c:v>675.0136637999999</c:v>
                </c:pt>
                <c:pt idx="174">
                  <c:v>711.09993829999996</c:v>
                </c:pt>
                <c:pt idx="175">
                  <c:v>709.78682229999993</c:v>
                </c:pt>
                <c:pt idx="176">
                  <c:v>708.85455810000008</c:v>
                </c:pt>
                <c:pt idx="177">
                  <c:v>707.56905949999998</c:v>
                </c:pt>
                <c:pt idx="178">
                  <c:v>706.46065070000009</c:v>
                </c:pt>
                <c:pt idx="179">
                  <c:v>705.64958979999994</c:v>
                </c:pt>
                <c:pt idx="180">
                  <c:v>699.87480349999998</c:v>
                </c:pt>
                <c:pt idx="181">
                  <c:v>704.71560490000002</c:v>
                </c:pt>
                <c:pt idx="182">
                  <c:v>703.64067490000002</c:v>
                </c:pt>
                <c:pt idx="183">
                  <c:v>695.61242010000001</c:v>
                </c:pt>
                <c:pt idx="184">
                  <c:v>696.72475350000002</c:v>
                </c:pt>
                <c:pt idx="185">
                  <c:v>689.79269199999999</c:v>
                </c:pt>
                <c:pt idx="186">
                  <c:v>694.35313739999992</c:v>
                </c:pt>
                <c:pt idx="187">
                  <c:v>693.45463189999998</c:v>
                </c:pt>
                <c:pt idx="188">
                  <c:v>692.52753039999993</c:v>
                </c:pt>
                <c:pt idx="189">
                  <c:v>686.81544039999994</c:v>
                </c:pt>
                <c:pt idx="190">
                  <c:v>689.02204629999994</c:v>
                </c:pt>
                <c:pt idx="191">
                  <c:v>688.10830510000005</c:v>
                </c:pt>
                <c:pt idx="192">
                  <c:v>676.21336150000002</c:v>
                </c:pt>
                <c:pt idx="193">
                  <c:v>673.97187139999994</c:v>
                </c:pt>
                <c:pt idx="194">
                  <c:v>672.97841340000002</c:v>
                </c:pt>
                <c:pt idx="195">
                  <c:v>672.12421210000002</c:v>
                </c:pt>
                <c:pt idx="196">
                  <c:v>670.83715700000005</c:v>
                </c:pt>
                <c:pt idx="197">
                  <c:v>669.51083100000005</c:v>
                </c:pt>
                <c:pt idx="198">
                  <c:v>668.16954270000008</c:v>
                </c:pt>
                <c:pt idx="199">
                  <c:v>666.66676689999997</c:v>
                </c:pt>
                <c:pt idx="200">
                  <c:v>659.92154020000009</c:v>
                </c:pt>
                <c:pt idx="201">
                  <c:v>665.18336570000008</c:v>
                </c:pt>
                <c:pt idx="202">
                  <c:v>663.75984549999998</c:v>
                </c:pt>
                <c:pt idx="203">
                  <c:v>661.8488486</c:v>
                </c:pt>
                <c:pt idx="204">
                  <c:v>659.13405899999998</c:v>
                </c:pt>
                <c:pt idx="205">
                  <c:v>658.04676440000003</c:v>
                </c:pt>
                <c:pt idx="206">
                  <c:v>655.79818450000005</c:v>
                </c:pt>
                <c:pt idx="207">
                  <c:v>653.58190579999996</c:v>
                </c:pt>
                <c:pt idx="208">
                  <c:v>652.78153339999994</c:v>
                </c:pt>
                <c:pt idx="209">
                  <c:v>651.96669129999998</c:v>
                </c:pt>
                <c:pt idx="210">
                  <c:v>650.79363810000007</c:v>
                </c:pt>
                <c:pt idx="211">
                  <c:v>649.98566949999997</c:v>
                </c:pt>
                <c:pt idx="212">
                  <c:v>611.25971400000003</c:v>
                </c:pt>
                <c:pt idx="213">
                  <c:v>633.29120009999997</c:v>
                </c:pt>
                <c:pt idx="214">
                  <c:v>645.19096750000006</c:v>
                </c:pt>
                <c:pt idx="215">
                  <c:v>644.3400795</c:v>
                </c:pt>
                <c:pt idx="216">
                  <c:v>642.72731079999994</c:v>
                </c:pt>
                <c:pt idx="217">
                  <c:v>642.15947349999999</c:v>
                </c:pt>
                <c:pt idx="218">
                  <c:v>641.54673460000004</c:v>
                </c:pt>
                <c:pt idx="219">
                  <c:v>641.0061584</c:v>
                </c:pt>
                <c:pt idx="220">
                  <c:v>640.44297749999998</c:v>
                </c:pt>
                <c:pt idx="221">
                  <c:v>639.63823489999993</c:v>
                </c:pt>
                <c:pt idx="222">
                  <c:v>639.19278939999992</c:v>
                </c:pt>
                <c:pt idx="223">
                  <c:v>638.54491099999996</c:v>
                </c:pt>
                <c:pt idx="224">
                  <c:v>637.83213320000004</c:v>
                </c:pt>
                <c:pt idx="225">
                  <c:v>636.94968060000008</c:v>
                </c:pt>
                <c:pt idx="226">
                  <c:v>634.96364040000003</c:v>
                </c:pt>
                <c:pt idx="227">
                  <c:v>632.33022160000007</c:v>
                </c:pt>
                <c:pt idx="228">
                  <c:v>630.16653670000005</c:v>
                </c:pt>
                <c:pt idx="229">
                  <c:v>628.64949520000005</c:v>
                </c:pt>
                <c:pt idx="230">
                  <c:v>627.81014629999993</c:v>
                </c:pt>
                <c:pt idx="231">
                  <c:v>626.60870420000003</c:v>
                </c:pt>
                <c:pt idx="232">
                  <c:v>625.80655850000005</c:v>
                </c:pt>
                <c:pt idx="233">
                  <c:v>624.90193390000002</c:v>
                </c:pt>
                <c:pt idx="234">
                  <c:v>623.60671449999995</c:v>
                </c:pt>
                <c:pt idx="235">
                  <c:v>622.75209170000005</c:v>
                </c:pt>
                <c:pt idx="236">
                  <c:v>620.95013879999999</c:v>
                </c:pt>
                <c:pt idx="237">
                  <c:v>619.24758059999999</c:v>
                </c:pt>
                <c:pt idx="238">
                  <c:v>612.06985699999996</c:v>
                </c:pt>
                <c:pt idx="239">
                  <c:v>617.93110879999995</c:v>
                </c:pt>
                <c:pt idx="240">
                  <c:v>610.34498589999998</c:v>
                </c:pt>
                <c:pt idx="241">
                  <c:v>609.50194260000001</c:v>
                </c:pt>
                <c:pt idx="242">
                  <c:v>608.38452199999995</c:v>
                </c:pt>
                <c:pt idx="243">
                  <c:v>607.24840989999996</c:v>
                </c:pt>
                <c:pt idx="244">
                  <c:v>607.8392169</c:v>
                </c:pt>
                <c:pt idx="245">
                  <c:v>605.93015860000003</c:v>
                </c:pt>
                <c:pt idx="246">
                  <c:v>572.40741869999999</c:v>
                </c:pt>
                <c:pt idx="247">
                  <c:v>604.07586189999995</c:v>
                </c:pt>
                <c:pt idx="248">
                  <c:v>600.00573350000002</c:v>
                </c:pt>
                <c:pt idx="249">
                  <c:v>603.32611010000005</c:v>
                </c:pt>
                <c:pt idx="250">
                  <c:v>602.68358379999995</c:v>
                </c:pt>
                <c:pt idx="251">
                  <c:v>602.07242239999994</c:v>
                </c:pt>
                <c:pt idx="252">
                  <c:v>601.5072007</c:v>
                </c:pt>
                <c:pt idx="253">
                  <c:v>577.2382672</c:v>
                </c:pt>
                <c:pt idx="254">
                  <c:v>571.21885770000006</c:v>
                </c:pt>
                <c:pt idx="255">
                  <c:v>569.90547509999999</c:v>
                </c:pt>
                <c:pt idx="256">
                  <c:v>569.08119539999996</c:v>
                </c:pt>
                <c:pt idx="257">
                  <c:v>566.18075650000003</c:v>
                </c:pt>
                <c:pt idx="258">
                  <c:v>564.99403210000003</c:v>
                </c:pt>
                <c:pt idx="259">
                  <c:v>562.3949073</c:v>
                </c:pt>
                <c:pt idx="260">
                  <c:v>561.04693779999991</c:v>
                </c:pt>
                <c:pt idx="261">
                  <c:v>561.76536160000001</c:v>
                </c:pt>
                <c:pt idx="262">
                  <c:v>560.18391199999996</c:v>
                </c:pt>
                <c:pt idx="263">
                  <c:v>523.40676499999995</c:v>
                </c:pt>
                <c:pt idx="264">
                  <c:v>559.11472949999995</c:v>
                </c:pt>
                <c:pt idx="265">
                  <c:v>557.97805060000007</c:v>
                </c:pt>
                <c:pt idx="266">
                  <c:v>557.38518529999999</c:v>
                </c:pt>
                <c:pt idx="267">
                  <c:v>556.52841379999995</c:v>
                </c:pt>
                <c:pt idx="268">
                  <c:v>554.90535870000008</c:v>
                </c:pt>
                <c:pt idx="269">
                  <c:v>554.0209519</c:v>
                </c:pt>
                <c:pt idx="270">
                  <c:v>553.31993970000008</c:v>
                </c:pt>
                <c:pt idx="271">
                  <c:v>552.6321653</c:v>
                </c:pt>
                <c:pt idx="272">
                  <c:v>552.01802699999996</c:v>
                </c:pt>
                <c:pt idx="273">
                  <c:v>551.31773239999995</c:v>
                </c:pt>
                <c:pt idx="274">
                  <c:v>550.3825994</c:v>
                </c:pt>
                <c:pt idx="275">
                  <c:v>549.64737809999997</c:v>
                </c:pt>
                <c:pt idx="276">
                  <c:v>549.05284510000001</c:v>
                </c:pt>
                <c:pt idx="277">
                  <c:v>548.12575989999993</c:v>
                </c:pt>
                <c:pt idx="278">
                  <c:v>547.0223555</c:v>
                </c:pt>
                <c:pt idx="279">
                  <c:v>542.7132335</c:v>
                </c:pt>
                <c:pt idx="280">
                  <c:v>545.94608649999998</c:v>
                </c:pt>
                <c:pt idx="281">
                  <c:v>539.2949807</c:v>
                </c:pt>
                <c:pt idx="282">
                  <c:v>541.84171279999998</c:v>
                </c:pt>
                <c:pt idx="283">
                  <c:v>540.4105988</c:v>
                </c:pt>
                <c:pt idx="284">
                  <c:v>538.58653040000002</c:v>
                </c:pt>
                <c:pt idx="285">
                  <c:v>536.2350874</c:v>
                </c:pt>
                <c:pt idx="286">
                  <c:v>537.66105560000005</c:v>
                </c:pt>
                <c:pt idx="287">
                  <c:v>535.54783710000004</c:v>
                </c:pt>
                <c:pt idx="288">
                  <c:v>535.03087049999999</c:v>
                </c:pt>
                <c:pt idx="289">
                  <c:v>534.16732860000002</c:v>
                </c:pt>
                <c:pt idx="290">
                  <c:v>531.41876679999996</c:v>
                </c:pt>
                <c:pt idx="291">
                  <c:v>533.27725299999997</c:v>
                </c:pt>
                <c:pt idx="292">
                  <c:v>532.38472780000006</c:v>
                </c:pt>
                <c:pt idx="293">
                  <c:v>524.604331</c:v>
                </c:pt>
                <c:pt idx="294">
                  <c:v>529.18014670000002</c:v>
                </c:pt>
                <c:pt idx="295">
                  <c:v>521.4692374</c:v>
                </c:pt>
                <c:pt idx="296">
                  <c:v>516.99971779999998</c:v>
                </c:pt>
                <c:pt idx="297">
                  <c:v>520.64786219999996</c:v>
                </c:pt>
                <c:pt idx="298">
                  <c:v>519.69200280000007</c:v>
                </c:pt>
                <c:pt idx="299">
                  <c:v>518.61380769999994</c:v>
                </c:pt>
                <c:pt idx="300">
                  <c:v>517.75630720000004</c:v>
                </c:pt>
                <c:pt idx="301">
                  <c:v>516.00010789999999</c:v>
                </c:pt>
                <c:pt idx="302">
                  <c:v>514.0704624</c:v>
                </c:pt>
                <c:pt idx="303">
                  <c:v>512.54177460000005</c:v>
                </c:pt>
                <c:pt idx="304">
                  <c:v>513.28156660000002</c:v>
                </c:pt>
                <c:pt idx="305">
                  <c:v>511.3903613</c:v>
                </c:pt>
                <c:pt idx="306">
                  <c:v>510.4493938</c:v>
                </c:pt>
                <c:pt idx="307">
                  <c:v>509.50310780000001</c:v>
                </c:pt>
                <c:pt idx="308">
                  <c:v>508.80331749999999</c:v>
                </c:pt>
                <c:pt idx="309">
                  <c:v>507.6294643</c:v>
                </c:pt>
                <c:pt idx="310">
                  <c:v>506.7618999</c:v>
                </c:pt>
                <c:pt idx="311">
                  <c:v>505.77935580000002</c:v>
                </c:pt>
                <c:pt idx="312">
                  <c:v>504.52013189999997</c:v>
                </c:pt>
                <c:pt idx="313">
                  <c:v>503.80129739999995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2-3748-9CEA-396523C4DB79}"/>
            </c:ext>
          </c:extLst>
        </c:ser>
        <c:ser>
          <c:idx val="1"/>
          <c:order val="1"/>
          <c:tx>
            <c:v>Overlay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411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Linux Biolinum" panose="02000503000000000000" pitchFamily="2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'performance-resolved-only'!$B$2:$B$315</c:f>
              <c:numCache>
                <c:formatCode>0.00</c:formatCode>
                <c:ptCount val="314"/>
                <c:pt idx="0">
                  <c:v>923.06111670000007</c:v>
                </c:pt>
                <c:pt idx="1">
                  <c:v>921.26416500000005</c:v>
                </c:pt>
                <c:pt idx="2">
                  <c:v>918.99027339999998</c:v>
                </c:pt>
                <c:pt idx="3">
                  <c:v>917.56376179999995</c:v>
                </c:pt>
                <c:pt idx="4">
                  <c:v>916.45667089999995</c:v>
                </c:pt>
                <c:pt idx="5">
                  <c:v>915.26245210000002</c:v>
                </c:pt>
                <c:pt idx="6">
                  <c:v>914.60656900000004</c:v>
                </c:pt>
                <c:pt idx="7">
                  <c:v>911.73681650000003</c:v>
                </c:pt>
                <c:pt idx="8">
                  <c:v>913.2024047000001</c:v>
                </c:pt>
                <c:pt idx="9">
                  <c:v>909.49199650000003</c:v>
                </c:pt>
                <c:pt idx="10">
                  <c:v>907.47891029999994</c:v>
                </c:pt>
                <c:pt idx="11">
                  <c:v>906.11774529999991</c:v>
                </c:pt>
                <c:pt idx="12">
                  <c:v>903.52723229999992</c:v>
                </c:pt>
                <c:pt idx="13">
                  <c:v>904.69971179999993</c:v>
                </c:pt>
                <c:pt idx="14">
                  <c:v>901.4360203</c:v>
                </c:pt>
                <c:pt idx="15">
                  <c:v>900.22067629999992</c:v>
                </c:pt>
                <c:pt idx="16">
                  <c:v>899.04475509999997</c:v>
                </c:pt>
                <c:pt idx="17">
                  <c:v>896.88832200000002</c:v>
                </c:pt>
                <c:pt idx="18">
                  <c:v>895.12718099999995</c:v>
                </c:pt>
                <c:pt idx="19">
                  <c:v>880.20850439999992</c:v>
                </c:pt>
                <c:pt idx="20">
                  <c:v>878.78376979999996</c:v>
                </c:pt>
                <c:pt idx="21">
                  <c:v>875.40201100000002</c:v>
                </c:pt>
                <c:pt idx="22">
                  <c:v>873.16618560000006</c:v>
                </c:pt>
                <c:pt idx="23">
                  <c:v>870.97127350000005</c:v>
                </c:pt>
                <c:pt idx="24">
                  <c:v>866.34573060000002</c:v>
                </c:pt>
                <c:pt idx="25">
                  <c:v>862.27220450000004</c:v>
                </c:pt>
                <c:pt idx="26">
                  <c:v>861.11909720000006</c:v>
                </c:pt>
                <c:pt idx="27">
                  <c:v>859.77437129999998</c:v>
                </c:pt>
                <c:pt idx="28">
                  <c:v>858.14512189999994</c:v>
                </c:pt>
                <c:pt idx="29">
                  <c:v>856.98417770000003</c:v>
                </c:pt>
                <c:pt idx="30">
                  <c:v>853.6253524</c:v>
                </c:pt>
                <c:pt idx="31">
                  <c:v>846.24192749999997</c:v>
                </c:pt>
                <c:pt idx="32">
                  <c:v>852.37760920000005</c:v>
                </c:pt>
                <c:pt idx="33">
                  <c:v>850.00113210000006</c:v>
                </c:pt>
                <c:pt idx="34">
                  <c:v>851.20706499999994</c:v>
                </c:pt>
                <c:pt idx="35">
                  <c:v>845.1352222999999</c:v>
                </c:pt>
                <c:pt idx="36">
                  <c:v>843.9460133</c:v>
                </c:pt>
                <c:pt idx="37">
                  <c:v>837.48374779999995</c:v>
                </c:pt>
                <c:pt idx="38">
                  <c:v>842.88642289999996</c:v>
                </c:pt>
                <c:pt idx="39">
                  <c:v>841.0346452</c:v>
                </c:pt>
                <c:pt idx="40">
                  <c:v>839.65501560000007</c:v>
                </c:pt>
                <c:pt idx="41">
                  <c:v>835.83851900000002</c:v>
                </c:pt>
                <c:pt idx="42">
                  <c:v>834.79398029999993</c:v>
                </c:pt>
                <c:pt idx="43">
                  <c:v>833.61131190000003</c:v>
                </c:pt>
                <c:pt idx="44">
                  <c:v>822.23590189999993</c:v>
                </c:pt>
                <c:pt idx="45">
                  <c:v>824.78551400000003</c:v>
                </c:pt>
                <c:pt idx="46">
                  <c:v>821.21497520000003</c:v>
                </c:pt>
                <c:pt idx="47">
                  <c:v>817.292102</c:v>
                </c:pt>
                <c:pt idx="48">
                  <c:v>814.14158810000004</c:v>
                </c:pt>
                <c:pt idx="49">
                  <c:v>812.79792010000006</c:v>
                </c:pt>
                <c:pt idx="50">
                  <c:v>811.95855029999996</c:v>
                </c:pt>
                <c:pt idx="51">
                  <c:v>811.33184089999997</c:v>
                </c:pt>
                <c:pt idx="52">
                  <c:v>809.7416007999999</c:v>
                </c:pt>
                <c:pt idx="53">
                  <c:v>808.4917832000001</c:v>
                </c:pt>
                <c:pt idx="54">
                  <c:v>807.20198879999998</c:v>
                </c:pt>
                <c:pt idx="55">
                  <c:v>801.60272689999999</c:v>
                </c:pt>
                <c:pt idx="56">
                  <c:v>800.50645799999995</c:v>
                </c:pt>
                <c:pt idx="57">
                  <c:v>799.3786662</c:v>
                </c:pt>
                <c:pt idx="58">
                  <c:v>796.55961000000002</c:v>
                </c:pt>
                <c:pt idx="59">
                  <c:v>798.5668028</c:v>
                </c:pt>
                <c:pt idx="60">
                  <c:v>797.61724089999996</c:v>
                </c:pt>
                <c:pt idx="61">
                  <c:v>795.2422722</c:v>
                </c:pt>
                <c:pt idx="62">
                  <c:v>794.15125160000002</c:v>
                </c:pt>
                <c:pt idx="63">
                  <c:v>783.57449470000006</c:v>
                </c:pt>
                <c:pt idx="64">
                  <c:v>793.25968179999995</c:v>
                </c:pt>
                <c:pt idx="65">
                  <c:v>787.22073999999998</c:v>
                </c:pt>
                <c:pt idx="66">
                  <c:v>785.87354389999996</c:v>
                </c:pt>
                <c:pt idx="67">
                  <c:v>782.38836260000005</c:v>
                </c:pt>
                <c:pt idx="68">
                  <c:v>779.65684629999998</c:v>
                </c:pt>
                <c:pt idx="69">
                  <c:v>776.63327629999992</c:v>
                </c:pt>
                <c:pt idx="70">
                  <c:v>778.46344110000007</c:v>
                </c:pt>
                <c:pt idx="71">
                  <c:v>775.8157463</c:v>
                </c:pt>
                <c:pt idx="72">
                  <c:v>775.00866079999992</c:v>
                </c:pt>
                <c:pt idx="73">
                  <c:v>773.10994410000001</c:v>
                </c:pt>
                <c:pt idx="74">
                  <c:v>772.04283410000005</c:v>
                </c:pt>
                <c:pt idx="75">
                  <c:v>770.48800460000007</c:v>
                </c:pt>
                <c:pt idx="76">
                  <c:v>761.75965900000006</c:v>
                </c:pt>
                <c:pt idx="77">
                  <c:v>769.20224700000006</c:v>
                </c:pt>
                <c:pt idx="78">
                  <c:v>766.97483490000002</c:v>
                </c:pt>
                <c:pt idx="79">
                  <c:v>768.40438710000001</c:v>
                </c:pt>
                <c:pt idx="80">
                  <c:v>764.45835339999996</c:v>
                </c:pt>
                <c:pt idx="81">
                  <c:v>763.26084000000003</c:v>
                </c:pt>
                <c:pt idx="82">
                  <c:v>750.69232739999995</c:v>
                </c:pt>
                <c:pt idx="83">
                  <c:v>760.51795760000005</c:v>
                </c:pt>
                <c:pt idx="84">
                  <c:v>758.80114749999996</c:v>
                </c:pt>
                <c:pt idx="85">
                  <c:v>753.38546350000001</c:v>
                </c:pt>
                <c:pt idx="86">
                  <c:v>756.38315910000006</c:v>
                </c:pt>
                <c:pt idx="87">
                  <c:v>757.95101439999996</c:v>
                </c:pt>
                <c:pt idx="88">
                  <c:v>754.91647890000002</c:v>
                </c:pt>
                <c:pt idx="89">
                  <c:v>752.31455870000002</c:v>
                </c:pt>
                <c:pt idx="90">
                  <c:v>748.75685620000002</c:v>
                </c:pt>
                <c:pt idx="91">
                  <c:v>743.75919820000001</c:v>
                </c:pt>
                <c:pt idx="92">
                  <c:v>747.69865979999997</c:v>
                </c:pt>
                <c:pt idx="93">
                  <c:v>746.46507559999998</c:v>
                </c:pt>
                <c:pt idx="94">
                  <c:v>742.17221189999998</c:v>
                </c:pt>
                <c:pt idx="95">
                  <c:v>741.2029407</c:v>
                </c:pt>
                <c:pt idx="96">
                  <c:v>740.05148899999995</c:v>
                </c:pt>
                <c:pt idx="97">
                  <c:v>737.33023909999997</c:v>
                </c:pt>
                <c:pt idx="98">
                  <c:v>736.50780259999999</c:v>
                </c:pt>
                <c:pt idx="99">
                  <c:v>735.08667449999996</c:v>
                </c:pt>
                <c:pt idx="100">
                  <c:v>732.9120226</c:v>
                </c:pt>
                <c:pt idx="101">
                  <c:v>731.77826220000009</c:v>
                </c:pt>
                <c:pt idx="102">
                  <c:v>727.65350879999994</c:v>
                </c:pt>
                <c:pt idx="103">
                  <c:v>726.67784139999992</c:v>
                </c:pt>
                <c:pt idx="104">
                  <c:v>723.11304900000005</c:v>
                </c:pt>
                <c:pt idx="105">
                  <c:v>725.45118339999999</c:v>
                </c:pt>
                <c:pt idx="106">
                  <c:v>724.35208420000004</c:v>
                </c:pt>
                <c:pt idx="107">
                  <c:v>721.95209939999995</c:v>
                </c:pt>
                <c:pt idx="108">
                  <c:v>720.9802087999999</c:v>
                </c:pt>
                <c:pt idx="109">
                  <c:v>719.46459729999992</c:v>
                </c:pt>
                <c:pt idx="110">
                  <c:v>718.4893849</c:v>
                </c:pt>
                <c:pt idx="111">
                  <c:v>717.58391300000005</c:v>
                </c:pt>
                <c:pt idx="112">
                  <c:v>716.61193160000005</c:v>
                </c:pt>
                <c:pt idx="113">
                  <c:v>714.98810029999993</c:v>
                </c:pt>
                <c:pt idx="114">
                  <c:v>715.78495470000007</c:v>
                </c:pt>
                <c:pt idx="115">
                  <c:v>702.83041149999997</c:v>
                </c:pt>
                <c:pt idx="116">
                  <c:v>714.31065000000001</c:v>
                </c:pt>
                <c:pt idx="117">
                  <c:v>701.97717870000008</c:v>
                </c:pt>
                <c:pt idx="118">
                  <c:v>700.94126449999999</c:v>
                </c:pt>
                <c:pt idx="119">
                  <c:v>700.20423840000001</c:v>
                </c:pt>
                <c:pt idx="120">
                  <c:v>699.24948239999992</c:v>
                </c:pt>
                <c:pt idx="121">
                  <c:v>697.37575779999997</c:v>
                </c:pt>
                <c:pt idx="122">
                  <c:v>698.41767100000004</c:v>
                </c:pt>
                <c:pt idx="123">
                  <c:v>696.19494610000004</c:v>
                </c:pt>
                <c:pt idx="124">
                  <c:v>694.35400629999992</c:v>
                </c:pt>
                <c:pt idx="125">
                  <c:v>695.28926510000008</c:v>
                </c:pt>
                <c:pt idx="126">
                  <c:v>693.00195139999994</c:v>
                </c:pt>
                <c:pt idx="127">
                  <c:v>691.9808511</c:v>
                </c:pt>
                <c:pt idx="128">
                  <c:v>689.74126439999998</c:v>
                </c:pt>
                <c:pt idx="129">
                  <c:v>688.70098419999999</c:v>
                </c:pt>
                <c:pt idx="130">
                  <c:v>675.40410959999997</c:v>
                </c:pt>
                <c:pt idx="131">
                  <c:v>672.56819810000002</c:v>
                </c:pt>
                <c:pt idx="132">
                  <c:v>673.96545460000004</c:v>
                </c:pt>
                <c:pt idx="133">
                  <c:v>671.56339070000001</c:v>
                </c:pt>
                <c:pt idx="134">
                  <c:v>668.86021260000007</c:v>
                </c:pt>
                <c:pt idx="135">
                  <c:v>670.31680129999995</c:v>
                </c:pt>
                <c:pt idx="136">
                  <c:v>667.71902779999994</c:v>
                </c:pt>
                <c:pt idx="137">
                  <c:v>664.37319539999999</c:v>
                </c:pt>
                <c:pt idx="138">
                  <c:v>665.76997170000004</c:v>
                </c:pt>
                <c:pt idx="139">
                  <c:v>663.2280017999999</c:v>
                </c:pt>
                <c:pt idx="140">
                  <c:v>662.42650729999991</c:v>
                </c:pt>
                <c:pt idx="141">
                  <c:v>661.6958067999999</c:v>
                </c:pt>
                <c:pt idx="142">
                  <c:v>652.80798340000001</c:v>
                </c:pt>
                <c:pt idx="143">
                  <c:v>659.76304110000001</c:v>
                </c:pt>
                <c:pt idx="144">
                  <c:v>660.92949429999999</c:v>
                </c:pt>
                <c:pt idx="145">
                  <c:v>658.54962699999999</c:v>
                </c:pt>
                <c:pt idx="146">
                  <c:v>657.36513839999998</c:v>
                </c:pt>
                <c:pt idx="147">
                  <c:v>654.61029489999999</c:v>
                </c:pt>
                <c:pt idx="148">
                  <c:v>655.8048354</c:v>
                </c:pt>
                <c:pt idx="149">
                  <c:v>651.93262549999997</c:v>
                </c:pt>
                <c:pt idx="150">
                  <c:v>650.92010620000008</c:v>
                </c:pt>
                <c:pt idx="151">
                  <c:v>649.42900510000004</c:v>
                </c:pt>
                <c:pt idx="152">
                  <c:v>648.51785870000003</c:v>
                </c:pt>
                <c:pt idx="153">
                  <c:v>647.3833042</c:v>
                </c:pt>
                <c:pt idx="154">
                  <c:v>642.47115710000003</c:v>
                </c:pt>
                <c:pt idx="155">
                  <c:v>646.48970999999995</c:v>
                </c:pt>
                <c:pt idx="156">
                  <c:v>645.34977709999998</c:v>
                </c:pt>
                <c:pt idx="157">
                  <c:v>641.77908389999993</c:v>
                </c:pt>
                <c:pt idx="158">
                  <c:v>640.18243399999994</c:v>
                </c:pt>
                <c:pt idx="159">
                  <c:v>641.04057510000007</c:v>
                </c:pt>
                <c:pt idx="160">
                  <c:v>639.24796409999999</c:v>
                </c:pt>
                <c:pt idx="161">
                  <c:v>638.5863061</c:v>
                </c:pt>
                <c:pt idx="162">
                  <c:v>637.93091509999999</c:v>
                </c:pt>
                <c:pt idx="163">
                  <c:v>637.21147310000003</c:v>
                </c:pt>
                <c:pt idx="164">
                  <c:v>636.34009289999995</c:v>
                </c:pt>
                <c:pt idx="165">
                  <c:v>634.83796400000006</c:v>
                </c:pt>
                <c:pt idx="166">
                  <c:v>635.63766299999997</c:v>
                </c:pt>
                <c:pt idx="167">
                  <c:v>634.00405810000007</c:v>
                </c:pt>
                <c:pt idx="168">
                  <c:v>633.06604140000002</c:v>
                </c:pt>
                <c:pt idx="169">
                  <c:v>628.08237899999995</c:v>
                </c:pt>
                <c:pt idx="170">
                  <c:v>631.7286805</c:v>
                </c:pt>
                <c:pt idx="171">
                  <c:v>630.50540479999995</c:v>
                </c:pt>
                <c:pt idx="172">
                  <c:v>629.30834909999999</c:v>
                </c:pt>
                <c:pt idx="173">
                  <c:v>592.71733360000007</c:v>
                </c:pt>
                <c:pt idx="174">
                  <c:v>627.1274742999999</c:v>
                </c:pt>
                <c:pt idx="175">
                  <c:v>625.70763729999999</c:v>
                </c:pt>
                <c:pt idx="176">
                  <c:v>624.8220687999999</c:v>
                </c:pt>
                <c:pt idx="177">
                  <c:v>623.80801559999998</c:v>
                </c:pt>
                <c:pt idx="178">
                  <c:v>622.67266039999993</c:v>
                </c:pt>
                <c:pt idx="179">
                  <c:v>621.92499970000006</c:v>
                </c:pt>
                <c:pt idx="180">
                  <c:v>615.85155310000005</c:v>
                </c:pt>
                <c:pt idx="181">
                  <c:v>620.8860128</c:v>
                </c:pt>
                <c:pt idx="182">
                  <c:v>619.42329239999992</c:v>
                </c:pt>
                <c:pt idx="183">
                  <c:v>612.30372790000001</c:v>
                </c:pt>
                <c:pt idx="184">
                  <c:v>613.28928550000001</c:v>
                </c:pt>
                <c:pt idx="185">
                  <c:v>608.20984499999997</c:v>
                </c:pt>
                <c:pt idx="186">
                  <c:v>611.28876389999994</c:v>
                </c:pt>
                <c:pt idx="187">
                  <c:v>610.52532020000001</c:v>
                </c:pt>
                <c:pt idx="188">
                  <c:v>609.67120220000004</c:v>
                </c:pt>
                <c:pt idx="189">
                  <c:v>605.10264329999995</c:v>
                </c:pt>
                <c:pt idx="190">
                  <c:v>607.46038050000004</c:v>
                </c:pt>
                <c:pt idx="191">
                  <c:v>606.42105579999998</c:v>
                </c:pt>
                <c:pt idx="192">
                  <c:v>593.8317174</c:v>
                </c:pt>
                <c:pt idx="193">
                  <c:v>591.9308587999999</c:v>
                </c:pt>
                <c:pt idx="194">
                  <c:v>590.98717929999998</c:v>
                </c:pt>
                <c:pt idx="195">
                  <c:v>590.16880570000001</c:v>
                </c:pt>
                <c:pt idx="196">
                  <c:v>588.91559029999996</c:v>
                </c:pt>
                <c:pt idx="197">
                  <c:v>587.49918539999999</c:v>
                </c:pt>
                <c:pt idx="198">
                  <c:v>586.41406649999999</c:v>
                </c:pt>
                <c:pt idx="199">
                  <c:v>585.24154720000001</c:v>
                </c:pt>
                <c:pt idx="200">
                  <c:v>578.11666849999995</c:v>
                </c:pt>
                <c:pt idx="201">
                  <c:v>583.68829370000003</c:v>
                </c:pt>
                <c:pt idx="202">
                  <c:v>582.17664460000003</c:v>
                </c:pt>
                <c:pt idx="203">
                  <c:v>580.32596139999998</c:v>
                </c:pt>
                <c:pt idx="204">
                  <c:v>577.34448520000001</c:v>
                </c:pt>
                <c:pt idx="205">
                  <c:v>576.40809950000005</c:v>
                </c:pt>
                <c:pt idx="206">
                  <c:v>574.72990000000004</c:v>
                </c:pt>
                <c:pt idx="207">
                  <c:v>572.21865839999998</c:v>
                </c:pt>
                <c:pt idx="208">
                  <c:v>571.2412422000001</c:v>
                </c:pt>
                <c:pt idx="209">
                  <c:v>570.37972789999992</c:v>
                </c:pt>
                <c:pt idx="210">
                  <c:v>569.2125587999999</c:v>
                </c:pt>
                <c:pt idx="211">
                  <c:v>568.15089829999999</c:v>
                </c:pt>
                <c:pt idx="212">
                  <c:v>530.00913400000002</c:v>
                </c:pt>
                <c:pt idx="213">
                  <c:v>550.87059510000006</c:v>
                </c:pt>
                <c:pt idx="214">
                  <c:v>564.05813479999995</c:v>
                </c:pt>
                <c:pt idx="215">
                  <c:v>562.64704640000002</c:v>
                </c:pt>
                <c:pt idx="216">
                  <c:v>561.35947639999995</c:v>
                </c:pt>
                <c:pt idx="217">
                  <c:v>560.65735910000001</c:v>
                </c:pt>
                <c:pt idx="218">
                  <c:v>559.99369239999999</c:v>
                </c:pt>
                <c:pt idx="219">
                  <c:v>558.85211879999997</c:v>
                </c:pt>
                <c:pt idx="220">
                  <c:v>558.11218699999995</c:v>
                </c:pt>
                <c:pt idx="221">
                  <c:v>556.90520989999993</c:v>
                </c:pt>
                <c:pt idx="222">
                  <c:v>556.24289439999995</c:v>
                </c:pt>
                <c:pt idx="223">
                  <c:v>555.63087920000009</c:v>
                </c:pt>
                <c:pt idx="224">
                  <c:v>555.03399060000004</c:v>
                </c:pt>
                <c:pt idx="225">
                  <c:v>554.43255220000003</c:v>
                </c:pt>
                <c:pt idx="226">
                  <c:v>552.81080699999995</c:v>
                </c:pt>
                <c:pt idx="227">
                  <c:v>549.51659740000002</c:v>
                </c:pt>
                <c:pt idx="228">
                  <c:v>546.79333479999991</c:v>
                </c:pt>
                <c:pt idx="229">
                  <c:v>545.81284229999994</c:v>
                </c:pt>
                <c:pt idx="230">
                  <c:v>544.92163329999994</c:v>
                </c:pt>
                <c:pt idx="231">
                  <c:v>543.82333400000005</c:v>
                </c:pt>
                <c:pt idx="232">
                  <c:v>543.08592099999998</c:v>
                </c:pt>
                <c:pt idx="233">
                  <c:v>542.27765499999998</c:v>
                </c:pt>
                <c:pt idx="234">
                  <c:v>541.34398070000009</c:v>
                </c:pt>
                <c:pt idx="235">
                  <c:v>540.48254150000002</c:v>
                </c:pt>
                <c:pt idx="236">
                  <c:v>539.34467219999999</c:v>
                </c:pt>
                <c:pt idx="237">
                  <c:v>537.8027313</c:v>
                </c:pt>
                <c:pt idx="238">
                  <c:v>530.77725889999999</c:v>
                </c:pt>
                <c:pt idx="239">
                  <c:v>536.56611580000003</c:v>
                </c:pt>
                <c:pt idx="240">
                  <c:v>529.16645819999997</c:v>
                </c:pt>
                <c:pt idx="241">
                  <c:v>528.30935790000001</c:v>
                </c:pt>
                <c:pt idx="242">
                  <c:v>527.04279220000001</c:v>
                </c:pt>
                <c:pt idx="243">
                  <c:v>525.89230759999998</c:v>
                </c:pt>
                <c:pt idx="244">
                  <c:v>526.45972730000005</c:v>
                </c:pt>
                <c:pt idx="245">
                  <c:v>524.73502020000001</c:v>
                </c:pt>
                <c:pt idx="246">
                  <c:v>493.02775789999998</c:v>
                </c:pt>
                <c:pt idx="247">
                  <c:v>522.90730410000003</c:v>
                </c:pt>
                <c:pt idx="248">
                  <c:v>519.172101</c:v>
                </c:pt>
                <c:pt idx="249">
                  <c:v>522.24380539999993</c:v>
                </c:pt>
                <c:pt idx="250">
                  <c:v>521.71607189999997</c:v>
                </c:pt>
                <c:pt idx="251">
                  <c:v>521.1164622</c:v>
                </c:pt>
                <c:pt idx="252">
                  <c:v>520.61873439999999</c:v>
                </c:pt>
                <c:pt idx="253">
                  <c:v>496.9847173</c:v>
                </c:pt>
                <c:pt idx="254">
                  <c:v>492.00905239999997</c:v>
                </c:pt>
                <c:pt idx="255">
                  <c:v>490.82146729999999</c:v>
                </c:pt>
                <c:pt idx="256">
                  <c:v>490.0124022</c:v>
                </c:pt>
                <c:pt idx="257">
                  <c:v>487.96065119999997</c:v>
                </c:pt>
                <c:pt idx="258">
                  <c:v>486.9091914</c:v>
                </c:pt>
                <c:pt idx="259">
                  <c:v>484.9292064</c:v>
                </c:pt>
                <c:pt idx="260">
                  <c:v>483.65104780000001</c:v>
                </c:pt>
                <c:pt idx="261">
                  <c:v>484.35339479999999</c:v>
                </c:pt>
                <c:pt idx="262">
                  <c:v>482.87905480000001</c:v>
                </c:pt>
                <c:pt idx="263">
                  <c:v>449.87400650000001</c:v>
                </c:pt>
                <c:pt idx="264">
                  <c:v>481.8934577</c:v>
                </c:pt>
                <c:pt idx="265">
                  <c:v>480.89772419999997</c:v>
                </c:pt>
                <c:pt idx="266">
                  <c:v>480.32025339999996</c:v>
                </c:pt>
                <c:pt idx="267">
                  <c:v>479.56730019999998</c:v>
                </c:pt>
                <c:pt idx="268">
                  <c:v>478.2431656</c:v>
                </c:pt>
                <c:pt idx="269">
                  <c:v>477.51608369999997</c:v>
                </c:pt>
                <c:pt idx="270">
                  <c:v>476.94619739999996</c:v>
                </c:pt>
                <c:pt idx="271">
                  <c:v>476.29755230000001</c:v>
                </c:pt>
                <c:pt idx="272">
                  <c:v>475.7280346</c:v>
                </c:pt>
                <c:pt idx="273">
                  <c:v>475.09492189999997</c:v>
                </c:pt>
                <c:pt idx="274">
                  <c:v>474.2216454</c:v>
                </c:pt>
                <c:pt idx="275">
                  <c:v>473.62197430000003</c:v>
                </c:pt>
                <c:pt idx="276">
                  <c:v>473.07031760000001</c:v>
                </c:pt>
                <c:pt idx="277">
                  <c:v>472.19252369999998</c:v>
                </c:pt>
                <c:pt idx="278">
                  <c:v>471.26401730000003</c:v>
                </c:pt>
                <c:pt idx="279">
                  <c:v>467.82249050000001</c:v>
                </c:pt>
                <c:pt idx="280">
                  <c:v>470.34753519999998</c:v>
                </c:pt>
                <c:pt idx="281">
                  <c:v>464.59746949999999</c:v>
                </c:pt>
                <c:pt idx="282">
                  <c:v>467.06619929999999</c:v>
                </c:pt>
                <c:pt idx="283">
                  <c:v>465.77244230000002</c:v>
                </c:pt>
                <c:pt idx="284">
                  <c:v>463.8610056</c:v>
                </c:pt>
                <c:pt idx="285">
                  <c:v>461.8875716</c:v>
                </c:pt>
                <c:pt idx="286">
                  <c:v>462.97501619999997</c:v>
                </c:pt>
                <c:pt idx="287">
                  <c:v>461.24359930000003</c:v>
                </c:pt>
                <c:pt idx="288">
                  <c:v>460.69346260000003</c:v>
                </c:pt>
                <c:pt idx="289">
                  <c:v>459.99315460000003</c:v>
                </c:pt>
                <c:pt idx="290">
                  <c:v>457.50719580000003</c:v>
                </c:pt>
                <c:pt idx="291">
                  <c:v>459.24005779999999</c:v>
                </c:pt>
                <c:pt idx="292">
                  <c:v>458.39143919999998</c:v>
                </c:pt>
                <c:pt idx="293">
                  <c:v>451.15400310000001</c:v>
                </c:pt>
                <c:pt idx="294">
                  <c:v>455.33624610000004</c:v>
                </c:pt>
                <c:pt idx="295">
                  <c:v>447.95172120000001</c:v>
                </c:pt>
                <c:pt idx="296">
                  <c:v>443.36358100000001</c:v>
                </c:pt>
                <c:pt idx="297">
                  <c:v>446.61614310000004</c:v>
                </c:pt>
                <c:pt idx="298">
                  <c:v>445.6584967</c:v>
                </c:pt>
                <c:pt idx="299">
                  <c:v>444.73882420000001</c:v>
                </c:pt>
                <c:pt idx="300">
                  <c:v>444.0045399</c:v>
                </c:pt>
                <c:pt idx="301">
                  <c:v>442.55820410000001</c:v>
                </c:pt>
                <c:pt idx="302">
                  <c:v>439.90502600000002</c:v>
                </c:pt>
                <c:pt idx="303">
                  <c:v>438.48334399999999</c:v>
                </c:pt>
                <c:pt idx="304">
                  <c:v>439.12077379999999</c:v>
                </c:pt>
                <c:pt idx="305">
                  <c:v>437.8159119</c:v>
                </c:pt>
                <c:pt idx="306">
                  <c:v>437.04046989999995</c:v>
                </c:pt>
                <c:pt idx="307">
                  <c:v>436.30661720000001</c:v>
                </c:pt>
                <c:pt idx="308">
                  <c:v>435.70814010000004</c:v>
                </c:pt>
                <c:pt idx="309">
                  <c:v>434.92023399999999</c:v>
                </c:pt>
                <c:pt idx="310">
                  <c:v>434.24713220000001</c:v>
                </c:pt>
                <c:pt idx="311">
                  <c:v>433.39425089999997</c:v>
                </c:pt>
                <c:pt idx="312">
                  <c:v>432.52850699999999</c:v>
                </c:pt>
                <c:pt idx="313">
                  <c:v>431.4494009</c:v>
                </c:pt>
              </c:numCache>
            </c:numRef>
          </c:xVal>
          <c:yVal>
            <c:numRef>
              <c:f>'performance-resolved-only'!$B$2:$B$315</c:f>
              <c:numCache>
                <c:formatCode>0.00</c:formatCode>
                <c:ptCount val="314"/>
                <c:pt idx="0">
                  <c:v>923.06111670000007</c:v>
                </c:pt>
                <c:pt idx="1">
                  <c:v>921.26416500000005</c:v>
                </c:pt>
                <c:pt idx="2">
                  <c:v>918.99027339999998</c:v>
                </c:pt>
                <c:pt idx="3">
                  <c:v>917.56376179999995</c:v>
                </c:pt>
                <c:pt idx="4">
                  <c:v>916.45667089999995</c:v>
                </c:pt>
                <c:pt idx="5">
                  <c:v>915.26245210000002</c:v>
                </c:pt>
                <c:pt idx="6">
                  <c:v>914.60656900000004</c:v>
                </c:pt>
                <c:pt idx="7">
                  <c:v>911.73681650000003</c:v>
                </c:pt>
                <c:pt idx="8">
                  <c:v>913.2024047000001</c:v>
                </c:pt>
                <c:pt idx="9">
                  <c:v>909.49199650000003</c:v>
                </c:pt>
                <c:pt idx="10">
                  <c:v>907.47891029999994</c:v>
                </c:pt>
                <c:pt idx="11">
                  <c:v>906.11774529999991</c:v>
                </c:pt>
                <c:pt idx="12">
                  <c:v>903.52723229999992</c:v>
                </c:pt>
                <c:pt idx="13">
                  <c:v>904.69971179999993</c:v>
                </c:pt>
                <c:pt idx="14">
                  <c:v>901.4360203</c:v>
                </c:pt>
                <c:pt idx="15">
                  <c:v>900.22067629999992</c:v>
                </c:pt>
                <c:pt idx="16">
                  <c:v>899.04475509999997</c:v>
                </c:pt>
                <c:pt idx="17">
                  <c:v>896.88832200000002</c:v>
                </c:pt>
                <c:pt idx="18">
                  <c:v>895.12718099999995</c:v>
                </c:pt>
                <c:pt idx="19">
                  <c:v>880.20850439999992</c:v>
                </c:pt>
                <c:pt idx="20">
                  <c:v>878.78376979999996</c:v>
                </c:pt>
                <c:pt idx="21">
                  <c:v>875.40201100000002</c:v>
                </c:pt>
                <c:pt idx="22">
                  <c:v>873.16618560000006</c:v>
                </c:pt>
                <c:pt idx="23">
                  <c:v>870.97127350000005</c:v>
                </c:pt>
                <c:pt idx="24">
                  <c:v>866.34573060000002</c:v>
                </c:pt>
                <c:pt idx="25">
                  <c:v>862.27220450000004</c:v>
                </c:pt>
                <c:pt idx="26">
                  <c:v>861.11909720000006</c:v>
                </c:pt>
                <c:pt idx="27">
                  <c:v>859.77437129999998</c:v>
                </c:pt>
                <c:pt idx="28">
                  <c:v>858.14512189999994</c:v>
                </c:pt>
                <c:pt idx="29">
                  <c:v>856.98417770000003</c:v>
                </c:pt>
                <c:pt idx="30">
                  <c:v>853.6253524</c:v>
                </c:pt>
                <c:pt idx="31">
                  <c:v>846.24192749999997</c:v>
                </c:pt>
                <c:pt idx="32">
                  <c:v>852.37760920000005</c:v>
                </c:pt>
                <c:pt idx="33">
                  <c:v>850.00113210000006</c:v>
                </c:pt>
                <c:pt idx="34">
                  <c:v>851.20706499999994</c:v>
                </c:pt>
                <c:pt idx="35">
                  <c:v>845.1352222999999</c:v>
                </c:pt>
                <c:pt idx="36">
                  <c:v>843.9460133</c:v>
                </c:pt>
                <c:pt idx="37">
                  <c:v>837.48374779999995</c:v>
                </c:pt>
                <c:pt idx="38">
                  <c:v>842.88642289999996</c:v>
                </c:pt>
                <c:pt idx="39">
                  <c:v>841.0346452</c:v>
                </c:pt>
                <c:pt idx="40">
                  <c:v>839.65501560000007</c:v>
                </c:pt>
                <c:pt idx="41">
                  <c:v>835.83851900000002</c:v>
                </c:pt>
                <c:pt idx="42">
                  <c:v>834.79398029999993</c:v>
                </c:pt>
                <c:pt idx="43">
                  <c:v>833.61131190000003</c:v>
                </c:pt>
                <c:pt idx="44">
                  <c:v>822.23590189999993</c:v>
                </c:pt>
                <c:pt idx="45">
                  <c:v>824.78551400000003</c:v>
                </c:pt>
                <c:pt idx="46">
                  <c:v>821.21497520000003</c:v>
                </c:pt>
                <c:pt idx="47">
                  <c:v>817.292102</c:v>
                </c:pt>
                <c:pt idx="48">
                  <c:v>814.14158810000004</c:v>
                </c:pt>
                <c:pt idx="49">
                  <c:v>812.79792010000006</c:v>
                </c:pt>
                <c:pt idx="50">
                  <c:v>811.95855029999996</c:v>
                </c:pt>
                <c:pt idx="51">
                  <c:v>811.33184089999997</c:v>
                </c:pt>
                <c:pt idx="52">
                  <c:v>809.7416007999999</c:v>
                </c:pt>
                <c:pt idx="53">
                  <c:v>808.4917832000001</c:v>
                </c:pt>
                <c:pt idx="54">
                  <c:v>807.20198879999998</c:v>
                </c:pt>
                <c:pt idx="55">
                  <c:v>801.60272689999999</c:v>
                </c:pt>
                <c:pt idx="56">
                  <c:v>800.50645799999995</c:v>
                </c:pt>
                <c:pt idx="57">
                  <c:v>799.3786662</c:v>
                </c:pt>
                <c:pt idx="58">
                  <c:v>796.55961000000002</c:v>
                </c:pt>
                <c:pt idx="59">
                  <c:v>798.5668028</c:v>
                </c:pt>
                <c:pt idx="60">
                  <c:v>797.61724089999996</c:v>
                </c:pt>
                <c:pt idx="61">
                  <c:v>795.2422722</c:v>
                </c:pt>
                <c:pt idx="62">
                  <c:v>794.15125160000002</c:v>
                </c:pt>
                <c:pt idx="63">
                  <c:v>783.57449470000006</c:v>
                </c:pt>
                <c:pt idx="64">
                  <c:v>793.25968179999995</c:v>
                </c:pt>
                <c:pt idx="65">
                  <c:v>787.22073999999998</c:v>
                </c:pt>
                <c:pt idx="66">
                  <c:v>785.87354389999996</c:v>
                </c:pt>
                <c:pt idx="67">
                  <c:v>782.38836260000005</c:v>
                </c:pt>
                <c:pt idx="68">
                  <c:v>779.65684629999998</c:v>
                </c:pt>
                <c:pt idx="69">
                  <c:v>776.63327629999992</c:v>
                </c:pt>
                <c:pt idx="70">
                  <c:v>778.46344110000007</c:v>
                </c:pt>
                <c:pt idx="71">
                  <c:v>775.8157463</c:v>
                </c:pt>
                <c:pt idx="72">
                  <c:v>775.00866079999992</c:v>
                </c:pt>
                <c:pt idx="73">
                  <c:v>773.10994410000001</c:v>
                </c:pt>
                <c:pt idx="74">
                  <c:v>772.04283410000005</c:v>
                </c:pt>
                <c:pt idx="75">
                  <c:v>770.48800460000007</c:v>
                </c:pt>
                <c:pt idx="76">
                  <c:v>761.75965900000006</c:v>
                </c:pt>
                <c:pt idx="77">
                  <c:v>769.20224700000006</c:v>
                </c:pt>
                <c:pt idx="78">
                  <c:v>766.97483490000002</c:v>
                </c:pt>
                <c:pt idx="79">
                  <c:v>768.40438710000001</c:v>
                </c:pt>
                <c:pt idx="80">
                  <c:v>764.45835339999996</c:v>
                </c:pt>
                <c:pt idx="81">
                  <c:v>763.26084000000003</c:v>
                </c:pt>
                <c:pt idx="82">
                  <c:v>750.69232739999995</c:v>
                </c:pt>
                <c:pt idx="83">
                  <c:v>760.51795760000005</c:v>
                </c:pt>
                <c:pt idx="84">
                  <c:v>758.80114749999996</c:v>
                </c:pt>
                <c:pt idx="85">
                  <c:v>753.38546350000001</c:v>
                </c:pt>
                <c:pt idx="86">
                  <c:v>756.38315910000006</c:v>
                </c:pt>
                <c:pt idx="87">
                  <c:v>757.95101439999996</c:v>
                </c:pt>
                <c:pt idx="88">
                  <c:v>754.91647890000002</c:v>
                </c:pt>
                <c:pt idx="89">
                  <c:v>752.31455870000002</c:v>
                </c:pt>
                <c:pt idx="90">
                  <c:v>748.75685620000002</c:v>
                </c:pt>
                <c:pt idx="91">
                  <c:v>743.75919820000001</c:v>
                </c:pt>
                <c:pt idx="92">
                  <c:v>747.69865979999997</c:v>
                </c:pt>
                <c:pt idx="93">
                  <c:v>746.46507559999998</c:v>
                </c:pt>
                <c:pt idx="94">
                  <c:v>742.17221189999998</c:v>
                </c:pt>
                <c:pt idx="95">
                  <c:v>741.2029407</c:v>
                </c:pt>
                <c:pt idx="96">
                  <c:v>740.05148899999995</c:v>
                </c:pt>
                <c:pt idx="97">
                  <c:v>737.33023909999997</c:v>
                </c:pt>
                <c:pt idx="98">
                  <c:v>736.50780259999999</c:v>
                </c:pt>
                <c:pt idx="99">
                  <c:v>735.08667449999996</c:v>
                </c:pt>
                <c:pt idx="100">
                  <c:v>732.9120226</c:v>
                </c:pt>
                <c:pt idx="101">
                  <c:v>731.77826220000009</c:v>
                </c:pt>
                <c:pt idx="102">
                  <c:v>727.65350879999994</c:v>
                </c:pt>
                <c:pt idx="103">
                  <c:v>726.67784139999992</c:v>
                </c:pt>
                <c:pt idx="104">
                  <c:v>723.11304900000005</c:v>
                </c:pt>
                <c:pt idx="105">
                  <c:v>725.45118339999999</c:v>
                </c:pt>
                <c:pt idx="106">
                  <c:v>724.35208420000004</c:v>
                </c:pt>
                <c:pt idx="107">
                  <c:v>721.95209939999995</c:v>
                </c:pt>
                <c:pt idx="108">
                  <c:v>720.9802087999999</c:v>
                </c:pt>
                <c:pt idx="109">
                  <c:v>719.46459729999992</c:v>
                </c:pt>
                <c:pt idx="110">
                  <c:v>718.4893849</c:v>
                </c:pt>
                <c:pt idx="111">
                  <c:v>717.58391300000005</c:v>
                </c:pt>
                <c:pt idx="112">
                  <c:v>716.61193160000005</c:v>
                </c:pt>
                <c:pt idx="113">
                  <c:v>714.98810029999993</c:v>
                </c:pt>
                <c:pt idx="114">
                  <c:v>715.78495470000007</c:v>
                </c:pt>
                <c:pt idx="115">
                  <c:v>702.83041149999997</c:v>
                </c:pt>
                <c:pt idx="116">
                  <c:v>714.31065000000001</c:v>
                </c:pt>
                <c:pt idx="117">
                  <c:v>701.97717870000008</c:v>
                </c:pt>
                <c:pt idx="118">
                  <c:v>700.94126449999999</c:v>
                </c:pt>
                <c:pt idx="119">
                  <c:v>700.20423840000001</c:v>
                </c:pt>
                <c:pt idx="120">
                  <c:v>699.24948239999992</c:v>
                </c:pt>
                <c:pt idx="121">
                  <c:v>697.37575779999997</c:v>
                </c:pt>
                <c:pt idx="122">
                  <c:v>698.41767100000004</c:v>
                </c:pt>
                <c:pt idx="123">
                  <c:v>696.19494610000004</c:v>
                </c:pt>
                <c:pt idx="124">
                  <c:v>694.35400629999992</c:v>
                </c:pt>
                <c:pt idx="125">
                  <c:v>695.28926510000008</c:v>
                </c:pt>
                <c:pt idx="126">
                  <c:v>693.00195139999994</c:v>
                </c:pt>
                <c:pt idx="127">
                  <c:v>691.9808511</c:v>
                </c:pt>
                <c:pt idx="128">
                  <c:v>689.74126439999998</c:v>
                </c:pt>
                <c:pt idx="129">
                  <c:v>688.70098419999999</c:v>
                </c:pt>
                <c:pt idx="130">
                  <c:v>675.40410959999997</c:v>
                </c:pt>
                <c:pt idx="131">
                  <c:v>672.56819810000002</c:v>
                </c:pt>
                <c:pt idx="132">
                  <c:v>673.96545460000004</c:v>
                </c:pt>
                <c:pt idx="133">
                  <c:v>671.56339070000001</c:v>
                </c:pt>
                <c:pt idx="134">
                  <c:v>668.86021260000007</c:v>
                </c:pt>
                <c:pt idx="135">
                  <c:v>670.31680129999995</c:v>
                </c:pt>
                <c:pt idx="136">
                  <c:v>667.71902779999994</c:v>
                </c:pt>
                <c:pt idx="137">
                  <c:v>664.37319539999999</c:v>
                </c:pt>
                <c:pt idx="138">
                  <c:v>665.76997170000004</c:v>
                </c:pt>
                <c:pt idx="139">
                  <c:v>663.2280017999999</c:v>
                </c:pt>
                <c:pt idx="140">
                  <c:v>662.42650729999991</c:v>
                </c:pt>
                <c:pt idx="141">
                  <c:v>661.6958067999999</c:v>
                </c:pt>
                <c:pt idx="142">
                  <c:v>652.80798340000001</c:v>
                </c:pt>
                <c:pt idx="143">
                  <c:v>659.76304110000001</c:v>
                </c:pt>
                <c:pt idx="144">
                  <c:v>660.92949429999999</c:v>
                </c:pt>
                <c:pt idx="145">
                  <c:v>658.54962699999999</c:v>
                </c:pt>
                <c:pt idx="146">
                  <c:v>657.36513839999998</c:v>
                </c:pt>
                <c:pt idx="147">
                  <c:v>654.61029489999999</c:v>
                </c:pt>
                <c:pt idx="148">
                  <c:v>655.8048354</c:v>
                </c:pt>
                <c:pt idx="149">
                  <c:v>651.93262549999997</c:v>
                </c:pt>
                <c:pt idx="150">
                  <c:v>650.92010620000008</c:v>
                </c:pt>
                <c:pt idx="151">
                  <c:v>649.42900510000004</c:v>
                </c:pt>
                <c:pt idx="152">
                  <c:v>648.51785870000003</c:v>
                </c:pt>
                <c:pt idx="153">
                  <c:v>647.3833042</c:v>
                </c:pt>
                <c:pt idx="154">
                  <c:v>642.47115710000003</c:v>
                </c:pt>
                <c:pt idx="155">
                  <c:v>646.48970999999995</c:v>
                </c:pt>
                <c:pt idx="156">
                  <c:v>645.34977709999998</c:v>
                </c:pt>
                <c:pt idx="157">
                  <c:v>641.77908389999993</c:v>
                </c:pt>
                <c:pt idx="158">
                  <c:v>640.18243399999994</c:v>
                </c:pt>
                <c:pt idx="159">
                  <c:v>641.04057510000007</c:v>
                </c:pt>
                <c:pt idx="160">
                  <c:v>639.24796409999999</c:v>
                </c:pt>
                <c:pt idx="161">
                  <c:v>638.5863061</c:v>
                </c:pt>
                <c:pt idx="162">
                  <c:v>637.93091509999999</c:v>
                </c:pt>
                <c:pt idx="163">
                  <c:v>637.21147310000003</c:v>
                </c:pt>
                <c:pt idx="164">
                  <c:v>636.34009289999995</c:v>
                </c:pt>
                <c:pt idx="165">
                  <c:v>634.83796400000006</c:v>
                </c:pt>
                <c:pt idx="166">
                  <c:v>635.63766299999997</c:v>
                </c:pt>
                <c:pt idx="167">
                  <c:v>634.00405810000007</c:v>
                </c:pt>
                <c:pt idx="168">
                  <c:v>633.06604140000002</c:v>
                </c:pt>
                <c:pt idx="169">
                  <c:v>628.08237899999995</c:v>
                </c:pt>
                <c:pt idx="170">
                  <c:v>631.7286805</c:v>
                </c:pt>
                <c:pt idx="171">
                  <c:v>630.50540479999995</c:v>
                </c:pt>
                <c:pt idx="172">
                  <c:v>629.30834909999999</c:v>
                </c:pt>
                <c:pt idx="173">
                  <c:v>592.71733360000007</c:v>
                </c:pt>
                <c:pt idx="174">
                  <c:v>627.1274742999999</c:v>
                </c:pt>
                <c:pt idx="175">
                  <c:v>625.70763729999999</c:v>
                </c:pt>
                <c:pt idx="176">
                  <c:v>624.8220687999999</c:v>
                </c:pt>
                <c:pt idx="177">
                  <c:v>623.80801559999998</c:v>
                </c:pt>
                <c:pt idx="178">
                  <c:v>622.67266039999993</c:v>
                </c:pt>
                <c:pt idx="179">
                  <c:v>621.92499970000006</c:v>
                </c:pt>
                <c:pt idx="180">
                  <c:v>615.85155310000005</c:v>
                </c:pt>
                <c:pt idx="181">
                  <c:v>620.8860128</c:v>
                </c:pt>
                <c:pt idx="182">
                  <c:v>619.42329239999992</c:v>
                </c:pt>
                <c:pt idx="183">
                  <c:v>612.30372790000001</c:v>
                </c:pt>
                <c:pt idx="184">
                  <c:v>613.28928550000001</c:v>
                </c:pt>
                <c:pt idx="185">
                  <c:v>608.20984499999997</c:v>
                </c:pt>
                <c:pt idx="186">
                  <c:v>611.28876389999994</c:v>
                </c:pt>
                <c:pt idx="187">
                  <c:v>610.52532020000001</c:v>
                </c:pt>
                <c:pt idx="188">
                  <c:v>609.67120220000004</c:v>
                </c:pt>
                <c:pt idx="189">
                  <c:v>605.10264329999995</c:v>
                </c:pt>
                <c:pt idx="190">
                  <c:v>607.46038050000004</c:v>
                </c:pt>
                <c:pt idx="191">
                  <c:v>606.42105579999998</c:v>
                </c:pt>
                <c:pt idx="192">
                  <c:v>593.8317174</c:v>
                </c:pt>
                <c:pt idx="193">
                  <c:v>591.9308587999999</c:v>
                </c:pt>
                <c:pt idx="194">
                  <c:v>590.98717929999998</c:v>
                </c:pt>
                <c:pt idx="195">
                  <c:v>590.16880570000001</c:v>
                </c:pt>
                <c:pt idx="196">
                  <c:v>588.91559029999996</c:v>
                </c:pt>
                <c:pt idx="197">
                  <c:v>587.49918539999999</c:v>
                </c:pt>
                <c:pt idx="198">
                  <c:v>586.41406649999999</c:v>
                </c:pt>
                <c:pt idx="199">
                  <c:v>585.24154720000001</c:v>
                </c:pt>
                <c:pt idx="200">
                  <c:v>578.11666849999995</c:v>
                </c:pt>
                <c:pt idx="201">
                  <c:v>583.68829370000003</c:v>
                </c:pt>
                <c:pt idx="202">
                  <c:v>582.17664460000003</c:v>
                </c:pt>
                <c:pt idx="203">
                  <c:v>580.32596139999998</c:v>
                </c:pt>
                <c:pt idx="204">
                  <c:v>577.34448520000001</c:v>
                </c:pt>
                <c:pt idx="205">
                  <c:v>576.40809950000005</c:v>
                </c:pt>
                <c:pt idx="206">
                  <c:v>574.72990000000004</c:v>
                </c:pt>
                <c:pt idx="207">
                  <c:v>572.21865839999998</c:v>
                </c:pt>
                <c:pt idx="208">
                  <c:v>571.2412422000001</c:v>
                </c:pt>
                <c:pt idx="209">
                  <c:v>570.37972789999992</c:v>
                </c:pt>
                <c:pt idx="210">
                  <c:v>569.2125587999999</c:v>
                </c:pt>
                <c:pt idx="211">
                  <c:v>568.15089829999999</c:v>
                </c:pt>
                <c:pt idx="212">
                  <c:v>530.00913400000002</c:v>
                </c:pt>
                <c:pt idx="213">
                  <c:v>550.87059510000006</c:v>
                </c:pt>
                <c:pt idx="214">
                  <c:v>564.05813479999995</c:v>
                </c:pt>
                <c:pt idx="215">
                  <c:v>562.64704640000002</c:v>
                </c:pt>
                <c:pt idx="216">
                  <c:v>561.35947639999995</c:v>
                </c:pt>
                <c:pt idx="217">
                  <c:v>560.65735910000001</c:v>
                </c:pt>
                <c:pt idx="218">
                  <c:v>559.99369239999999</c:v>
                </c:pt>
                <c:pt idx="219">
                  <c:v>558.85211879999997</c:v>
                </c:pt>
                <c:pt idx="220">
                  <c:v>558.11218699999995</c:v>
                </c:pt>
                <c:pt idx="221">
                  <c:v>556.90520989999993</c:v>
                </c:pt>
                <c:pt idx="222">
                  <c:v>556.24289439999995</c:v>
                </c:pt>
                <c:pt idx="223">
                  <c:v>555.63087920000009</c:v>
                </c:pt>
                <c:pt idx="224">
                  <c:v>555.03399060000004</c:v>
                </c:pt>
                <c:pt idx="225">
                  <c:v>554.43255220000003</c:v>
                </c:pt>
                <c:pt idx="226">
                  <c:v>552.81080699999995</c:v>
                </c:pt>
                <c:pt idx="227">
                  <c:v>549.51659740000002</c:v>
                </c:pt>
                <c:pt idx="228">
                  <c:v>546.79333479999991</c:v>
                </c:pt>
                <c:pt idx="229">
                  <c:v>545.81284229999994</c:v>
                </c:pt>
                <c:pt idx="230">
                  <c:v>544.92163329999994</c:v>
                </c:pt>
                <c:pt idx="231">
                  <c:v>543.82333400000005</c:v>
                </c:pt>
                <c:pt idx="232">
                  <c:v>543.08592099999998</c:v>
                </c:pt>
                <c:pt idx="233">
                  <c:v>542.27765499999998</c:v>
                </c:pt>
                <c:pt idx="234">
                  <c:v>541.34398070000009</c:v>
                </c:pt>
                <c:pt idx="235">
                  <c:v>540.48254150000002</c:v>
                </c:pt>
                <c:pt idx="236">
                  <c:v>539.34467219999999</c:v>
                </c:pt>
                <c:pt idx="237">
                  <c:v>537.8027313</c:v>
                </c:pt>
                <c:pt idx="238">
                  <c:v>530.77725889999999</c:v>
                </c:pt>
                <c:pt idx="239">
                  <c:v>536.56611580000003</c:v>
                </c:pt>
                <c:pt idx="240">
                  <c:v>529.16645819999997</c:v>
                </c:pt>
                <c:pt idx="241">
                  <c:v>528.30935790000001</c:v>
                </c:pt>
                <c:pt idx="242">
                  <c:v>527.04279220000001</c:v>
                </c:pt>
                <c:pt idx="243">
                  <c:v>525.89230759999998</c:v>
                </c:pt>
                <c:pt idx="244">
                  <c:v>526.45972730000005</c:v>
                </c:pt>
                <c:pt idx="245">
                  <c:v>524.73502020000001</c:v>
                </c:pt>
                <c:pt idx="246">
                  <c:v>493.02775789999998</c:v>
                </c:pt>
                <c:pt idx="247">
                  <c:v>522.90730410000003</c:v>
                </c:pt>
                <c:pt idx="248">
                  <c:v>519.172101</c:v>
                </c:pt>
                <c:pt idx="249">
                  <c:v>522.24380539999993</c:v>
                </c:pt>
                <c:pt idx="250">
                  <c:v>521.71607189999997</c:v>
                </c:pt>
                <c:pt idx="251">
                  <c:v>521.1164622</c:v>
                </c:pt>
                <c:pt idx="252">
                  <c:v>520.61873439999999</c:v>
                </c:pt>
                <c:pt idx="253">
                  <c:v>496.9847173</c:v>
                </c:pt>
                <c:pt idx="254">
                  <c:v>492.00905239999997</c:v>
                </c:pt>
                <c:pt idx="255">
                  <c:v>490.82146729999999</c:v>
                </c:pt>
                <c:pt idx="256">
                  <c:v>490.0124022</c:v>
                </c:pt>
                <c:pt idx="257">
                  <c:v>487.96065119999997</c:v>
                </c:pt>
                <c:pt idx="258">
                  <c:v>486.9091914</c:v>
                </c:pt>
                <c:pt idx="259">
                  <c:v>484.9292064</c:v>
                </c:pt>
                <c:pt idx="260">
                  <c:v>483.65104780000001</c:v>
                </c:pt>
                <c:pt idx="261">
                  <c:v>484.35339479999999</c:v>
                </c:pt>
                <c:pt idx="262">
                  <c:v>482.87905480000001</c:v>
                </c:pt>
                <c:pt idx="263">
                  <c:v>449.87400650000001</c:v>
                </c:pt>
                <c:pt idx="264">
                  <c:v>481.8934577</c:v>
                </c:pt>
                <c:pt idx="265">
                  <c:v>480.89772419999997</c:v>
                </c:pt>
                <c:pt idx="266">
                  <c:v>480.32025339999996</c:v>
                </c:pt>
                <c:pt idx="267">
                  <c:v>479.56730019999998</c:v>
                </c:pt>
                <c:pt idx="268">
                  <c:v>478.2431656</c:v>
                </c:pt>
                <c:pt idx="269">
                  <c:v>477.51608369999997</c:v>
                </c:pt>
                <c:pt idx="270">
                  <c:v>476.94619739999996</c:v>
                </c:pt>
                <c:pt idx="271">
                  <c:v>476.29755230000001</c:v>
                </c:pt>
                <c:pt idx="272">
                  <c:v>475.7280346</c:v>
                </c:pt>
                <c:pt idx="273">
                  <c:v>475.09492189999997</c:v>
                </c:pt>
                <c:pt idx="274">
                  <c:v>474.2216454</c:v>
                </c:pt>
                <c:pt idx="275">
                  <c:v>473.62197430000003</c:v>
                </c:pt>
                <c:pt idx="276">
                  <c:v>473.07031760000001</c:v>
                </c:pt>
                <c:pt idx="277">
                  <c:v>472.19252369999998</c:v>
                </c:pt>
                <c:pt idx="278">
                  <c:v>471.26401730000003</c:v>
                </c:pt>
                <c:pt idx="279">
                  <c:v>467.82249050000001</c:v>
                </c:pt>
                <c:pt idx="280">
                  <c:v>470.34753519999998</c:v>
                </c:pt>
                <c:pt idx="281">
                  <c:v>464.59746949999999</c:v>
                </c:pt>
                <c:pt idx="282">
                  <c:v>467.06619929999999</c:v>
                </c:pt>
                <c:pt idx="283">
                  <c:v>465.77244230000002</c:v>
                </c:pt>
                <c:pt idx="284">
                  <c:v>463.8610056</c:v>
                </c:pt>
                <c:pt idx="285">
                  <c:v>461.8875716</c:v>
                </c:pt>
                <c:pt idx="286">
                  <c:v>462.97501619999997</c:v>
                </c:pt>
                <c:pt idx="287">
                  <c:v>461.24359930000003</c:v>
                </c:pt>
                <c:pt idx="288">
                  <c:v>460.69346260000003</c:v>
                </c:pt>
                <c:pt idx="289">
                  <c:v>459.99315460000003</c:v>
                </c:pt>
                <c:pt idx="290">
                  <c:v>457.50719580000003</c:v>
                </c:pt>
                <c:pt idx="291">
                  <c:v>459.24005779999999</c:v>
                </c:pt>
                <c:pt idx="292">
                  <c:v>458.39143919999998</c:v>
                </c:pt>
                <c:pt idx="293">
                  <c:v>451.15400310000001</c:v>
                </c:pt>
                <c:pt idx="294">
                  <c:v>455.33624610000004</c:v>
                </c:pt>
                <c:pt idx="295">
                  <c:v>447.95172120000001</c:v>
                </c:pt>
                <c:pt idx="296">
                  <c:v>443.36358100000001</c:v>
                </c:pt>
                <c:pt idx="297">
                  <c:v>446.61614310000004</c:v>
                </c:pt>
                <c:pt idx="298">
                  <c:v>445.6584967</c:v>
                </c:pt>
                <c:pt idx="299">
                  <c:v>444.73882420000001</c:v>
                </c:pt>
                <c:pt idx="300">
                  <c:v>444.0045399</c:v>
                </c:pt>
                <c:pt idx="301">
                  <c:v>442.55820410000001</c:v>
                </c:pt>
                <c:pt idx="302">
                  <c:v>439.90502600000002</c:v>
                </c:pt>
                <c:pt idx="303">
                  <c:v>438.48334399999999</c:v>
                </c:pt>
                <c:pt idx="304">
                  <c:v>439.12077379999999</c:v>
                </c:pt>
                <c:pt idx="305">
                  <c:v>437.8159119</c:v>
                </c:pt>
                <c:pt idx="306">
                  <c:v>437.04046989999995</c:v>
                </c:pt>
                <c:pt idx="307">
                  <c:v>436.30661720000001</c:v>
                </c:pt>
                <c:pt idx="308">
                  <c:v>435.70814010000004</c:v>
                </c:pt>
                <c:pt idx="309">
                  <c:v>434.92023399999999</c:v>
                </c:pt>
                <c:pt idx="310">
                  <c:v>434.24713220000001</c:v>
                </c:pt>
                <c:pt idx="311">
                  <c:v>433.39425089999997</c:v>
                </c:pt>
                <c:pt idx="312">
                  <c:v>432.52850699999999</c:v>
                </c:pt>
                <c:pt idx="313">
                  <c:v>431.4494009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22-3748-9CEA-396523C4D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722463"/>
        <c:axId val="895211263"/>
      </c:scatterChart>
      <c:valAx>
        <c:axId val="821722463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Performance C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95211263"/>
        <c:crosses val="autoZero"/>
        <c:crossBetween val="midCat"/>
      </c:valAx>
      <c:valAx>
        <c:axId val="8952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Performance B5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2172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'performance-resolved-only'!$N$1</c:f>
              <c:strCache>
                <c:ptCount val="1"/>
                <c:pt idx="0">
                  <c:v>Dynamic Import Avg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'performance-resolved-only'!$B$2:$B$315</c:f>
              <c:numCache>
                <c:formatCode>0.00</c:formatCode>
                <c:ptCount val="314"/>
                <c:pt idx="0">
                  <c:v>923.06111670000007</c:v>
                </c:pt>
                <c:pt idx="1">
                  <c:v>921.26416500000005</c:v>
                </c:pt>
                <c:pt idx="2">
                  <c:v>918.99027339999998</c:v>
                </c:pt>
                <c:pt idx="3">
                  <c:v>917.56376179999995</c:v>
                </c:pt>
                <c:pt idx="4">
                  <c:v>916.45667089999995</c:v>
                </c:pt>
                <c:pt idx="5">
                  <c:v>915.26245210000002</c:v>
                </c:pt>
                <c:pt idx="6">
                  <c:v>914.60656900000004</c:v>
                </c:pt>
                <c:pt idx="7">
                  <c:v>911.73681650000003</c:v>
                </c:pt>
                <c:pt idx="8">
                  <c:v>913.2024047000001</c:v>
                </c:pt>
                <c:pt idx="9">
                  <c:v>909.49199650000003</c:v>
                </c:pt>
                <c:pt idx="10">
                  <c:v>907.47891029999994</c:v>
                </c:pt>
                <c:pt idx="11">
                  <c:v>906.11774529999991</c:v>
                </c:pt>
                <c:pt idx="12">
                  <c:v>903.52723229999992</c:v>
                </c:pt>
                <c:pt idx="13">
                  <c:v>904.69971179999993</c:v>
                </c:pt>
                <c:pt idx="14">
                  <c:v>901.4360203</c:v>
                </c:pt>
                <c:pt idx="15">
                  <c:v>900.22067629999992</c:v>
                </c:pt>
                <c:pt idx="16">
                  <c:v>899.04475509999997</c:v>
                </c:pt>
                <c:pt idx="17">
                  <c:v>896.88832200000002</c:v>
                </c:pt>
                <c:pt idx="18">
                  <c:v>895.12718099999995</c:v>
                </c:pt>
                <c:pt idx="19">
                  <c:v>880.20850439999992</c:v>
                </c:pt>
                <c:pt idx="20">
                  <c:v>878.78376979999996</c:v>
                </c:pt>
                <c:pt idx="21">
                  <c:v>875.40201100000002</c:v>
                </c:pt>
                <c:pt idx="22">
                  <c:v>873.16618560000006</c:v>
                </c:pt>
                <c:pt idx="23">
                  <c:v>870.97127350000005</c:v>
                </c:pt>
                <c:pt idx="24">
                  <c:v>866.34573060000002</c:v>
                </c:pt>
                <c:pt idx="25">
                  <c:v>862.27220450000004</c:v>
                </c:pt>
                <c:pt idx="26">
                  <c:v>861.11909720000006</c:v>
                </c:pt>
                <c:pt idx="27">
                  <c:v>859.77437129999998</c:v>
                </c:pt>
                <c:pt idx="28">
                  <c:v>858.14512189999994</c:v>
                </c:pt>
                <c:pt idx="29">
                  <c:v>856.98417770000003</c:v>
                </c:pt>
                <c:pt idx="30">
                  <c:v>853.6253524</c:v>
                </c:pt>
                <c:pt idx="31">
                  <c:v>846.24192749999997</c:v>
                </c:pt>
                <c:pt idx="32">
                  <c:v>852.37760920000005</c:v>
                </c:pt>
                <c:pt idx="33">
                  <c:v>850.00113210000006</c:v>
                </c:pt>
                <c:pt idx="34">
                  <c:v>851.20706499999994</c:v>
                </c:pt>
                <c:pt idx="35">
                  <c:v>845.1352222999999</c:v>
                </c:pt>
                <c:pt idx="36">
                  <c:v>843.9460133</c:v>
                </c:pt>
                <c:pt idx="37">
                  <c:v>837.48374779999995</c:v>
                </c:pt>
                <c:pt idx="38">
                  <c:v>842.88642289999996</c:v>
                </c:pt>
                <c:pt idx="39">
                  <c:v>841.0346452</c:v>
                </c:pt>
                <c:pt idx="40">
                  <c:v>839.65501560000007</c:v>
                </c:pt>
                <c:pt idx="41">
                  <c:v>835.83851900000002</c:v>
                </c:pt>
                <c:pt idx="42">
                  <c:v>834.79398029999993</c:v>
                </c:pt>
                <c:pt idx="43">
                  <c:v>833.61131190000003</c:v>
                </c:pt>
                <c:pt idx="44">
                  <c:v>822.23590189999993</c:v>
                </c:pt>
                <c:pt idx="45">
                  <c:v>824.78551400000003</c:v>
                </c:pt>
                <c:pt idx="46">
                  <c:v>821.21497520000003</c:v>
                </c:pt>
                <c:pt idx="47">
                  <c:v>817.292102</c:v>
                </c:pt>
                <c:pt idx="48">
                  <c:v>814.14158810000004</c:v>
                </c:pt>
                <c:pt idx="49">
                  <c:v>812.79792010000006</c:v>
                </c:pt>
                <c:pt idx="50">
                  <c:v>811.95855029999996</c:v>
                </c:pt>
                <c:pt idx="51">
                  <c:v>811.33184089999997</c:v>
                </c:pt>
                <c:pt idx="52">
                  <c:v>809.7416007999999</c:v>
                </c:pt>
                <c:pt idx="53">
                  <c:v>808.4917832000001</c:v>
                </c:pt>
                <c:pt idx="54">
                  <c:v>807.20198879999998</c:v>
                </c:pt>
                <c:pt idx="55">
                  <c:v>801.60272689999999</c:v>
                </c:pt>
                <c:pt idx="56">
                  <c:v>800.50645799999995</c:v>
                </c:pt>
                <c:pt idx="57">
                  <c:v>799.3786662</c:v>
                </c:pt>
                <c:pt idx="58">
                  <c:v>796.55961000000002</c:v>
                </c:pt>
                <c:pt idx="59">
                  <c:v>798.5668028</c:v>
                </c:pt>
                <c:pt idx="60">
                  <c:v>797.61724089999996</c:v>
                </c:pt>
                <c:pt idx="61">
                  <c:v>795.2422722</c:v>
                </c:pt>
                <c:pt idx="62">
                  <c:v>794.15125160000002</c:v>
                </c:pt>
                <c:pt idx="63">
                  <c:v>783.57449470000006</c:v>
                </c:pt>
                <c:pt idx="64">
                  <c:v>793.25968179999995</c:v>
                </c:pt>
                <c:pt idx="65">
                  <c:v>787.22073999999998</c:v>
                </c:pt>
                <c:pt idx="66">
                  <c:v>785.87354389999996</c:v>
                </c:pt>
                <c:pt idx="67">
                  <c:v>782.38836260000005</c:v>
                </c:pt>
                <c:pt idx="68">
                  <c:v>779.65684629999998</c:v>
                </c:pt>
                <c:pt idx="69">
                  <c:v>776.63327629999992</c:v>
                </c:pt>
                <c:pt idx="70">
                  <c:v>778.46344110000007</c:v>
                </c:pt>
                <c:pt idx="71">
                  <c:v>775.8157463</c:v>
                </c:pt>
                <c:pt idx="72">
                  <c:v>775.00866079999992</c:v>
                </c:pt>
                <c:pt idx="73">
                  <c:v>773.10994410000001</c:v>
                </c:pt>
                <c:pt idx="74">
                  <c:v>772.04283410000005</c:v>
                </c:pt>
                <c:pt idx="75">
                  <c:v>770.48800460000007</c:v>
                </c:pt>
                <c:pt idx="76">
                  <c:v>761.75965900000006</c:v>
                </c:pt>
                <c:pt idx="77">
                  <c:v>769.20224700000006</c:v>
                </c:pt>
                <c:pt idx="78">
                  <c:v>766.97483490000002</c:v>
                </c:pt>
                <c:pt idx="79">
                  <c:v>768.40438710000001</c:v>
                </c:pt>
                <c:pt idx="80">
                  <c:v>764.45835339999996</c:v>
                </c:pt>
                <c:pt idx="81">
                  <c:v>763.26084000000003</c:v>
                </c:pt>
                <c:pt idx="82">
                  <c:v>750.69232739999995</c:v>
                </c:pt>
                <c:pt idx="83">
                  <c:v>760.51795760000005</c:v>
                </c:pt>
                <c:pt idx="84">
                  <c:v>758.80114749999996</c:v>
                </c:pt>
                <c:pt idx="85">
                  <c:v>753.38546350000001</c:v>
                </c:pt>
                <c:pt idx="86">
                  <c:v>756.38315910000006</c:v>
                </c:pt>
                <c:pt idx="87">
                  <c:v>757.95101439999996</c:v>
                </c:pt>
                <c:pt idx="88">
                  <c:v>754.91647890000002</c:v>
                </c:pt>
                <c:pt idx="89">
                  <c:v>752.31455870000002</c:v>
                </c:pt>
                <c:pt idx="90">
                  <c:v>748.75685620000002</c:v>
                </c:pt>
                <c:pt idx="91">
                  <c:v>743.75919820000001</c:v>
                </c:pt>
                <c:pt idx="92">
                  <c:v>747.69865979999997</c:v>
                </c:pt>
                <c:pt idx="93">
                  <c:v>746.46507559999998</c:v>
                </c:pt>
                <c:pt idx="94">
                  <c:v>742.17221189999998</c:v>
                </c:pt>
                <c:pt idx="95">
                  <c:v>741.2029407</c:v>
                </c:pt>
                <c:pt idx="96">
                  <c:v>740.05148899999995</c:v>
                </c:pt>
                <c:pt idx="97">
                  <c:v>737.33023909999997</c:v>
                </c:pt>
                <c:pt idx="98">
                  <c:v>736.50780259999999</c:v>
                </c:pt>
                <c:pt idx="99">
                  <c:v>735.08667449999996</c:v>
                </c:pt>
                <c:pt idx="100">
                  <c:v>732.9120226</c:v>
                </c:pt>
                <c:pt idx="101">
                  <c:v>731.77826220000009</c:v>
                </c:pt>
                <c:pt idx="102">
                  <c:v>727.65350879999994</c:v>
                </c:pt>
                <c:pt idx="103">
                  <c:v>726.67784139999992</c:v>
                </c:pt>
                <c:pt idx="104">
                  <c:v>723.11304900000005</c:v>
                </c:pt>
                <c:pt idx="105">
                  <c:v>725.45118339999999</c:v>
                </c:pt>
                <c:pt idx="106">
                  <c:v>724.35208420000004</c:v>
                </c:pt>
                <c:pt idx="107">
                  <c:v>721.95209939999995</c:v>
                </c:pt>
                <c:pt idx="108">
                  <c:v>720.9802087999999</c:v>
                </c:pt>
                <c:pt idx="109">
                  <c:v>719.46459729999992</c:v>
                </c:pt>
                <c:pt idx="110">
                  <c:v>718.4893849</c:v>
                </c:pt>
                <c:pt idx="111">
                  <c:v>717.58391300000005</c:v>
                </c:pt>
                <c:pt idx="112">
                  <c:v>716.61193160000005</c:v>
                </c:pt>
                <c:pt idx="113">
                  <c:v>714.98810029999993</c:v>
                </c:pt>
                <c:pt idx="114">
                  <c:v>715.78495470000007</c:v>
                </c:pt>
                <c:pt idx="115">
                  <c:v>702.83041149999997</c:v>
                </c:pt>
                <c:pt idx="116">
                  <c:v>714.31065000000001</c:v>
                </c:pt>
                <c:pt idx="117">
                  <c:v>701.97717870000008</c:v>
                </c:pt>
                <c:pt idx="118">
                  <c:v>700.94126449999999</c:v>
                </c:pt>
                <c:pt idx="119">
                  <c:v>700.20423840000001</c:v>
                </c:pt>
                <c:pt idx="120">
                  <c:v>699.24948239999992</c:v>
                </c:pt>
                <c:pt idx="121">
                  <c:v>697.37575779999997</c:v>
                </c:pt>
                <c:pt idx="122">
                  <c:v>698.41767100000004</c:v>
                </c:pt>
                <c:pt idx="123">
                  <c:v>696.19494610000004</c:v>
                </c:pt>
                <c:pt idx="124">
                  <c:v>694.35400629999992</c:v>
                </c:pt>
                <c:pt idx="125">
                  <c:v>695.28926510000008</c:v>
                </c:pt>
                <c:pt idx="126">
                  <c:v>693.00195139999994</c:v>
                </c:pt>
                <c:pt idx="127">
                  <c:v>691.9808511</c:v>
                </c:pt>
                <c:pt idx="128">
                  <c:v>689.74126439999998</c:v>
                </c:pt>
                <c:pt idx="129">
                  <c:v>688.70098419999999</c:v>
                </c:pt>
                <c:pt idx="130">
                  <c:v>675.40410959999997</c:v>
                </c:pt>
                <c:pt idx="131">
                  <c:v>672.56819810000002</c:v>
                </c:pt>
                <c:pt idx="132">
                  <c:v>673.96545460000004</c:v>
                </c:pt>
                <c:pt idx="133">
                  <c:v>671.56339070000001</c:v>
                </c:pt>
                <c:pt idx="134">
                  <c:v>668.86021260000007</c:v>
                </c:pt>
                <c:pt idx="135">
                  <c:v>670.31680129999995</c:v>
                </c:pt>
                <c:pt idx="136">
                  <c:v>667.71902779999994</c:v>
                </c:pt>
                <c:pt idx="137">
                  <c:v>664.37319539999999</c:v>
                </c:pt>
                <c:pt idx="138">
                  <c:v>665.76997170000004</c:v>
                </c:pt>
                <c:pt idx="139">
                  <c:v>663.2280017999999</c:v>
                </c:pt>
                <c:pt idx="140">
                  <c:v>662.42650729999991</c:v>
                </c:pt>
                <c:pt idx="141">
                  <c:v>661.6958067999999</c:v>
                </c:pt>
                <c:pt idx="142">
                  <c:v>652.80798340000001</c:v>
                </c:pt>
                <c:pt idx="143">
                  <c:v>659.76304110000001</c:v>
                </c:pt>
                <c:pt idx="144">
                  <c:v>660.92949429999999</c:v>
                </c:pt>
                <c:pt idx="145">
                  <c:v>658.54962699999999</c:v>
                </c:pt>
                <c:pt idx="146">
                  <c:v>657.36513839999998</c:v>
                </c:pt>
                <c:pt idx="147">
                  <c:v>654.61029489999999</c:v>
                </c:pt>
                <c:pt idx="148">
                  <c:v>655.8048354</c:v>
                </c:pt>
                <c:pt idx="149">
                  <c:v>651.93262549999997</c:v>
                </c:pt>
                <c:pt idx="150">
                  <c:v>650.92010620000008</c:v>
                </c:pt>
                <c:pt idx="151">
                  <c:v>649.42900510000004</c:v>
                </c:pt>
                <c:pt idx="152">
                  <c:v>648.51785870000003</c:v>
                </c:pt>
                <c:pt idx="153">
                  <c:v>647.3833042</c:v>
                </c:pt>
                <c:pt idx="154">
                  <c:v>642.47115710000003</c:v>
                </c:pt>
                <c:pt idx="155">
                  <c:v>646.48970999999995</c:v>
                </c:pt>
                <c:pt idx="156">
                  <c:v>645.34977709999998</c:v>
                </c:pt>
                <c:pt idx="157">
                  <c:v>641.77908389999993</c:v>
                </c:pt>
                <c:pt idx="158">
                  <c:v>640.18243399999994</c:v>
                </c:pt>
                <c:pt idx="159">
                  <c:v>641.04057510000007</c:v>
                </c:pt>
                <c:pt idx="160">
                  <c:v>639.24796409999999</c:v>
                </c:pt>
                <c:pt idx="161">
                  <c:v>638.5863061</c:v>
                </c:pt>
                <c:pt idx="162">
                  <c:v>637.93091509999999</c:v>
                </c:pt>
                <c:pt idx="163">
                  <c:v>637.21147310000003</c:v>
                </c:pt>
                <c:pt idx="164">
                  <c:v>636.34009289999995</c:v>
                </c:pt>
                <c:pt idx="165">
                  <c:v>634.83796400000006</c:v>
                </c:pt>
                <c:pt idx="166">
                  <c:v>635.63766299999997</c:v>
                </c:pt>
                <c:pt idx="167">
                  <c:v>634.00405810000007</c:v>
                </c:pt>
                <c:pt idx="168">
                  <c:v>633.06604140000002</c:v>
                </c:pt>
                <c:pt idx="169">
                  <c:v>628.08237899999995</c:v>
                </c:pt>
                <c:pt idx="170">
                  <c:v>631.7286805</c:v>
                </c:pt>
                <c:pt idx="171">
                  <c:v>630.50540479999995</c:v>
                </c:pt>
                <c:pt idx="172">
                  <c:v>629.30834909999999</c:v>
                </c:pt>
                <c:pt idx="173">
                  <c:v>592.71733360000007</c:v>
                </c:pt>
                <c:pt idx="174">
                  <c:v>627.1274742999999</c:v>
                </c:pt>
                <c:pt idx="175">
                  <c:v>625.70763729999999</c:v>
                </c:pt>
                <c:pt idx="176">
                  <c:v>624.8220687999999</c:v>
                </c:pt>
                <c:pt idx="177">
                  <c:v>623.80801559999998</c:v>
                </c:pt>
                <c:pt idx="178">
                  <c:v>622.67266039999993</c:v>
                </c:pt>
                <c:pt idx="179">
                  <c:v>621.92499970000006</c:v>
                </c:pt>
                <c:pt idx="180">
                  <c:v>615.85155310000005</c:v>
                </c:pt>
                <c:pt idx="181">
                  <c:v>620.8860128</c:v>
                </c:pt>
                <c:pt idx="182">
                  <c:v>619.42329239999992</c:v>
                </c:pt>
                <c:pt idx="183">
                  <c:v>612.30372790000001</c:v>
                </c:pt>
                <c:pt idx="184">
                  <c:v>613.28928550000001</c:v>
                </c:pt>
                <c:pt idx="185">
                  <c:v>608.20984499999997</c:v>
                </c:pt>
                <c:pt idx="186">
                  <c:v>611.28876389999994</c:v>
                </c:pt>
                <c:pt idx="187">
                  <c:v>610.52532020000001</c:v>
                </c:pt>
                <c:pt idx="188">
                  <c:v>609.67120220000004</c:v>
                </c:pt>
                <c:pt idx="189">
                  <c:v>605.10264329999995</c:v>
                </c:pt>
                <c:pt idx="190">
                  <c:v>607.46038050000004</c:v>
                </c:pt>
                <c:pt idx="191">
                  <c:v>606.42105579999998</c:v>
                </c:pt>
                <c:pt idx="192">
                  <c:v>593.8317174</c:v>
                </c:pt>
                <c:pt idx="193">
                  <c:v>591.9308587999999</c:v>
                </c:pt>
                <c:pt idx="194">
                  <c:v>590.98717929999998</c:v>
                </c:pt>
                <c:pt idx="195">
                  <c:v>590.16880570000001</c:v>
                </c:pt>
                <c:pt idx="196">
                  <c:v>588.91559029999996</c:v>
                </c:pt>
                <c:pt idx="197">
                  <c:v>587.49918539999999</c:v>
                </c:pt>
                <c:pt idx="198">
                  <c:v>586.41406649999999</c:v>
                </c:pt>
                <c:pt idx="199">
                  <c:v>585.24154720000001</c:v>
                </c:pt>
                <c:pt idx="200">
                  <c:v>578.11666849999995</c:v>
                </c:pt>
                <c:pt idx="201">
                  <c:v>583.68829370000003</c:v>
                </c:pt>
                <c:pt idx="202">
                  <c:v>582.17664460000003</c:v>
                </c:pt>
                <c:pt idx="203">
                  <c:v>580.32596139999998</c:v>
                </c:pt>
                <c:pt idx="204">
                  <c:v>577.34448520000001</c:v>
                </c:pt>
                <c:pt idx="205">
                  <c:v>576.40809950000005</c:v>
                </c:pt>
                <c:pt idx="206">
                  <c:v>574.72990000000004</c:v>
                </c:pt>
                <c:pt idx="207">
                  <c:v>572.21865839999998</c:v>
                </c:pt>
                <c:pt idx="208">
                  <c:v>571.2412422000001</c:v>
                </c:pt>
                <c:pt idx="209">
                  <c:v>570.37972789999992</c:v>
                </c:pt>
                <c:pt idx="210">
                  <c:v>569.2125587999999</c:v>
                </c:pt>
                <c:pt idx="211">
                  <c:v>568.15089829999999</c:v>
                </c:pt>
                <c:pt idx="212">
                  <c:v>530.00913400000002</c:v>
                </c:pt>
                <c:pt idx="213">
                  <c:v>550.87059510000006</c:v>
                </c:pt>
                <c:pt idx="214">
                  <c:v>564.05813479999995</c:v>
                </c:pt>
                <c:pt idx="215">
                  <c:v>562.64704640000002</c:v>
                </c:pt>
                <c:pt idx="216">
                  <c:v>561.35947639999995</c:v>
                </c:pt>
                <c:pt idx="217">
                  <c:v>560.65735910000001</c:v>
                </c:pt>
                <c:pt idx="218">
                  <c:v>559.99369239999999</c:v>
                </c:pt>
                <c:pt idx="219">
                  <c:v>558.85211879999997</c:v>
                </c:pt>
                <c:pt idx="220">
                  <c:v>558.11218699999995</c:v>
                </c:pt>
                <c:pt idx="221">
                  <c:v>556.90520989999993</c:v>
                </c:pt>
                <c:pt idx="222">
                  <c:v>556.24289439999995</c:v>
                </c:pt>
                <c:pt idx="223">
                  <c:v>555.63087920000009</c:v>
                </c:pt>
                <c:pt idx="224">
                  <c:v>555.03399060000004</c:v>
                </c:pt>
                <c:pt idx="225">
                  <c:v>554.43255220000003</c:v>
                </c:pt>
                <c:pt idx="226">
                  <c:v>552.81080699999995</c:v>
                </c:pt>
                <c:pt idx="227">
                  <c:v>549.51659740000002</c:v>
                </c:pt>
                <c:pt idx="228">
                  <c:v>546.79333479999991</c:v>
                </c:pt>
                <c:pt idx="229">
                  <c:v>545.81284229999994</c:v>
                </c:pt>
                <c:pt idx="230">
                  <c:v>544.92163329999994</c:v>
                </c:pt>
                <c:pt idx="231">
                  <c:v>543.82333400000005</c:v>
                </c:pt>
                <c:pt idx="232">
                  <c:v>543.08592099999998</c:v>
                </c:pt>
                <c:pt idx="233">
                  <c:v>542.27765499999998</c:v>
                </c:pt>
                <c:pt idx="234">
                  <c:v>541.34398070000009</c:v>
                </c:pt>
                <c:pt idx="235">
                  <c:v>540.48254150000002</c:v>
                </c:pt>
                <c:pt idx="236">
                  <c:v>539.34467219999999</c:v>
                </c:pt>
                <c:pt idx="237">
                  <c:v>537.8027313</c:v>
                </c:pt>
                <c:pt idx="238">
                  <c:v>530.77725889999999</c:v>
                </c:pt>
                <c:pt idx="239">
                  <c:v>536.56611580000003</c:v>
                </c:pt>
                <c:pt idx="240">
                  <c:v>529.16645819999997</c:v>
                </c:pt>
                <c:pt idx="241">
                  <c:v>528.30935790000001</c:v>
                </c:pt>
                <c:pt idx="242">
                  <c:v>527.04279220000001</c:v>
                </c:pt>
                <c:pt idx="243">
                  <c:v>525.89230759999998</c:v>
                </c:pt>
                <c:pt idx="244">
                  <c:v>526.45972730000005</c:v>
                </c:pt>
                <c:pt idx="245">
                  <c:v>524.73502020000001</c:v>
                </c:pt>
                <c:pt idx="246">
                  <c:v>493.02775789999998</c:v>
                </c:pt>
                <c:pt idx="247">
                  <c:v>522.90730410000003</c:v>
                </c:pt>
                <c:pt idx="248">
                  <c:v>519.172101</c:v>
                </c:pt>
                <c:pt idx="249">
                  <c:v>522.24380539999993</c:v>
                </c:pt>
                <c:pt idx="250">
                  <c:v>521.71607189999997</c:v>
                </c:pt>
                <c:pt idx="251">
                  <c:v>521.1164622</c:v>
                </c:pt>
                <c:pt idx="252">
                  <c:v>520.61873439999999</c:v>
                </c:pt>
                <c:pt idx="253">
                  <c:v>496.9847173</c:v>
                </c:pt>
                <c:pt idx="254">
                  <c:v>492.00905239999997</c:v>
                </c:pt>
                <c:pt idx="255">
                  <c:v>490.82146729999999</c:v>
                </c:pt>
                <c:pt idx="256">
                  <c:v>490.0124022</c:v>
                </c:pt>
                <c:pt idx="257">
                  <c:v>487.96065119999997</c:v>
                </c:pt>
                <c:pt idx="258">
                  <c:v>486.9091914</c:v>
                </c:pt>
                <c:pt idx="259">
                  <c:v>484.9292064</c:v>
                </c:pt>
                <c:pt idx="260">
                  <c:v>483.65104780000001</c:v>
                </c:pt>
                <c:pt idx="261">
                  <c:v>484.35339479999999</c:v>
                </c:pt>
                <c:pt idx="262">
                  <c:v>482.87905480000001</c:v>
                </c:pt>
                <c:pt idx="263">
                  <c:v>449.87400650000001</c:v>
                </c:pt>
                <c:pt idx="264">
                  <c:v>481.8934577</c:v>
                </c:pt>
                <c:pt idx="265">
                  <c:v>480.89772419999997</c:v>
                </c:pt>
                <c:pt idx="266">
                  <c:v>480.32025339999996</c:v>
                </c:pt>
                <c:pt idx="267">
                  <c:v>479.56730019999998</c:v>
                </c:pt>
                <c:pt idx="268">
                  <c:v>478.2431656</c:v>
                </c:pt>
                <c:pt idx="269">
                  <c:v>477.51608369999997</c:v>
                </c:pt>
                <c:pt idx="270">
                  <c:v>476.94619739999996</c:v>
                </c:pt>
                <c:pt idx="271">
                  <c:v>476.29755230000001</c:v>
                </c:pt>
                <c:pt idx="272">
                  <c:v>475.7280346</c:v>
                </c:pt>
                <c:pt idx="273">
                  <c:v>475.09492189999997</c:v>
                </c:pt>
                <c:pt idx="274">
                  <c:v>474.2216454</c:v>
                </c:pt>
                <c:pt idx="275">
                  <c:v>473.62197430000003</c:v>
                </c:pt>
                <c:pt idx="276">
                  <c:v>473.07031760000001</c:v>
                </c:pt>
                <c:pt idx="277">
                  <c:v>472.19252369999998</c:v>
                </c:pt>
                <c:pt idx="278">
                  <c:v>471.26401730000003</c:v>
                </c:pt>
                <c:pt idx="279">
                  <c:v>467.82249050000001</c:v>
                </c:pt>
                <c:pt idx="280">
                  <c:v>470.34753519999998</c:v>
                </c:pt>
                <c:pt idx="281">
                  <c:v>464.59746949999999</c:v>
                </c:pt>
                <c:pt idx="282">
                  <c:v>467.06619929999999</c:v>
                </c:pt>
                <c:pt idx="283">
                  <c:v>465.77244230000002</c:v>
                </c:pt>
                <c:pt idx="284">
                  <c:v>463.8610056</c:v>
                </c:pt>
                <c:pt idx="285">
                  <c:v>461.8875716</c:v>
                </c:pt>
                <c:pt idx="286">
                  <c:v>462.97501619999997</c:v>
                </c:pt>
                <c:pt idx="287">
                  <c:v>461.24359930000003</c:v>
                </c:pt>
                <c:pt idx="288">
                  <c:v>460.69346260000003</c:v>
                </c:pt>
                <c:pt idx="289">
                  <c:v>459.99315460000003</c:v>
                </c:pt>
                <c:pt idx="290">
                  <c:v>457.50719580000003</c:v>
                </c:pt>
                <c:pt idx="291">
                  <c:v>459.24005779999999</c:v>
                </c:pt>
                <c:pt idx="292">
                  <c:v>458.39143919999998</c:v>
                </c:pt>
                <c:pt idx="293">
                  <c:v>451.15400310000001</c:v>
                </c:pt>
                <c:pt idx="294">
                  <c:v>455.33624610000004</c:v>
                </c:pt>
                <c:pt idx="295">
                  <c:v>447.95172120000001</c:v>
                </c:pt>
                <c:pt idx="296">
                  <c:v>443.36358100000001</c:v>
                </c:pt>
                <c:pt idx="297">
                  <c:v>446.61614310000004</c:v>
                </c:pt>
                <c:pt idx="298">
                  <c:v>445.6584967</c:v>
                </c:pt>
                <c:pt idx="299">
                  <c:v>444.73882420000001</c:v>
                </c:pt>
                <c:pt idx="300">
                  <c:v>444.0045399</c:v>
                </c:pt>
                <c:pt idx="301">
                  <c:v>442.55820410000001</c:v>
                </c:pt>
                <c:pt idx="302">
                  <c:v>439.90502600000002</c:v>
                </c:pt>
                <c:pt idx="303">
                  <c:v>438.48334399999999</c:v>
                </c:pt>
                <c:pt idx="304">
                  <c:v>439.12077379999999</c:v>
                </c:pt>
                <c:pt idx="305">
                  <c:v>437.8159119</c:v>
                </c:pt>
                <c:pt idx="306">
                  <c:v>437.04046989999995</c:v>
                </c:pt>
                <c:pt idx="307">
                  <c:v>436.30661720000001</c:v>
                </c:pt>
                <c:pt idx="308">
                  <c:v>435.70814010000004</c:v>
                </c:pt>
                <c:pt idx="309">
                  <c:v>434.92023399999999</c:v>
                </c:pt>
                <c:pt idx="310">
                  <c:v>434.24713220000001</c:v>
                </c:pt>
                <c:pt idx="311">
                  <c:v>433.39425089999997</c:v>
                </c:pt>
                <c:pt idx="312">
                  <c:v>432.52850699999999</c:v>
                </c:pt>
                <c:pt idx="313">
                  <c:v>431.4494009</c:v>
                </c:pt>
              </c:numCache>
            </c:numRef>
          </c:xVal>
          <c:yVal>
            <c:numRef>
              <c:f>'performance-resolved-only'!$N$2:$N$315</c:f>
              <c:numCache>
                <c:formatCode>0.00</c:formatCode>
                <c:ptCount val="314"/>
                <c:pt idx="0">
                  <c:v>902.25955199999999</c:v>
                </c:pt>
                <c:pt idx="1">
                  <c:v>900.42202550000002</c:v>
                </c:pt>
                <c:pt idx="2">
                  <c:v>898.41364850000002</c:v>
                </c:pt>
                <c:pt idx="3">
                  <c:v>897.07676660000004</c:v>
                </c:pt>
                <c:pt idx="4">
                  <c:v>895.87150999999994</c:v>
                </c:pt>
                <c:pt idx="5">
                  <c:v>894.8204907999999</c:v>
                </c:pt>
                <c:pt idx="6">
                  <c:v>893.77987729999995</c:v>
                </c:pt>
                <c:pt idx="7">
                  <c:v>890.68003179999994</c:v>
                </c:pt>
                <c:pt idx="8">
                  <c:v>892.44557220000002</c:v>
                </c:pt>
                <c:pt idx="9">
                  <c:v>887.86231899999996</c:v>
                </c:pt>
                <c:pt idx="10">
                  <c:v>886.05111599999998</c:v>
                </c:pt>
                <c:pt idx="11">
                  <c:v>884.68625839999993</c:v>
                </c:pt>
                <c:pt idx="12">
                  <c:v>882.74089100000003</c:v>
                </c:pt>
                <c:pt idx="13">
                  <c:v>883.72576400000003</c:v>
                </c:pt>
                <c:pt idx="14">
                  <c:v>880.5229243</c:v>
                </c:pt>
                <c:pt idx="15">
                  <c:v>879.33705679999991</c:v>
                </c:pt>
                <c:pt idx="16">
                  <c:v>877.91311519999999</c:v>
                </c:pt>
                <c:pt idx="17">
                  <c:v>876.12343899999996</c:v>
                </c:pt>
                <c:pt idx="18">
                  <c:v>874.84704970000007</c:v>
                </c:pt>
                <c:pt idx="19">
                  <c:v>861.10165940000002</c:v>
                </c:pt>
                <c:pt idx="20">
                  <c:v>859.64926960000003</c:v>
                </c:pt>
                <c:pt idx="21">
                  <c:v>856.30766510000001</c:v>
                </c:pt>
                <c:pt idx="22">
                  <c:v>854.47272529999998</c:v>
                </c:pt>
                <c:pt idx="23">
                  <c:v>853.11883399999999</c:v>
                </c:pt>
                <c:pt idx="24">
                  <c:v>848.17403960000001</c:v>
                </c:pt>
                <c:pt idx="25">
                  <c:v>843.41827650000005</c:v>
                </c:pt>
                <c:pt idx="26">
                  <c:v>842.24496250000004</c:v>
                </c:pt>
                <c:pt idx="27">
                  <c:v>840.94905740000002</c:v>
                </c:pt>
                <c:pt idx="28">
                  <c:v>839.38819009999997</c:v>
                </c:pt>
                <c:pt idx="29">
                  <c:v>838.43022840000003</c:v>
                </c:pt>
                <c:pt idx="30">
                  <c:v>834.69549260000008</c:v>
                </c:pt>
                <c:pt idx="31">
                  <c:v>826.75514239999995</c:v>
                </c:pt>
                <c:pt idx="32">
                  <c:v>833.4515308</c:v>
                </c:pt>
                <c:pt idx="33">
                  <c:v>831.36718310000003</c:v>
                </c:pt>
                <c:pt idx="34">
                  <c:v>832.35414040000001</c:v>
                </c:pt>
                <c:pt idx="35">
                  <c:v>825.48512660000006</c:v>
                </c:pt>
                <c:pt idx="36">
                  <c:v>824.0344814</c:v>
                </c:pt>
                <c:pt idx="37">
                  <c:v>817.22143960000005</c:v>
                </c:pt>
                <c:pt idx="38">
                  <c:v>822.77509859999998</c:v>
                </c:pt>
                <c:pt idx="39">
                  <c:v>820.83329939999999</c:v>
                </c:pt>
                <c:pt idx="40">
                  <c:v>819.22137899999996</c:v>
                </c:pt>
                <c:pt idx="41">
                  <c:v>815.1561117</c:v>
                </c:pt>
                <c:pt idx="42">
                  <c:v>814.00355279999997</c:v>
                </c:pt>
                <c:pt idx="43">
                  <c:v>812.86394529999995</c:v>
                </c:pt>
                <c:pt idx="44">
                  <c:v>801.6832435</c:v>
                </c:pt>
                <c:pt idx="45">
                  <c:v>804.51702910000006</c:v>
                </c:pt>
                <c:pt idx="46">
                  <c:v>800.62221959999999</c:v>
                </c:pt>
                <c:pt idx="47">
                  <c:v>796.46696250000002</c:v>
                </c:pt>
                <c:pt idx="48">
                  <c:v>792.25691240000003</c:v>
                </c:pt>
                <c:pt idx="49">
                  <c:v>791.08780400000001</c:v>
                </c:pt>
                <c:pt idx="50">
                  <c:v>790.26622259999999</c:v>
                </c:pt>
                <c:pt idx="51">
                  <c:v>789.63936169999999</c:v>
                </c:pt>
                <c:pt idx="52">
                  <c:v>788.21703409999998</c:v>
                </c:pt>
                <c:pt idx="53">
                  <c:v>787.07796889999997</c:v>
                </c:pt>
                <c:pt idx="54">
                  <c:v>785.95037000000002</c:v>
                </c:pt>
                <c:pt idx="55">
                  <c:v>780.44625289999999</c:v>
                </c:pt>
                <c:pt idx="56">
                  <c:v>779.46834100000001</c:v>
                </c:pt>
                <c:pt idx="57">
                  <c:v>778.44796170000006</c:v>
                </c:pt>
                <c:pt idx="58">
                  <c:v>775.55775070000004</c:v>
                </c:pt>
                <c:pt idx="59">
                  <c:v>777.46473489999994</c:v>
                </c:pt>
                <c:pt idx="60">
                  <c:v>776.64721279999992</c:v>
                </c:pt>
                <c:pt idx="61">
                  <c:v>774.50894410000001</c:v>
                </c:pt>
                <c:pt idx="62">
                  <c:v>773.68744379999998</c:v>
                </c:pt>
                <c:pt idx="63">
                  <c:v>764.19849729999999</c:v>
                </c:pt>
                <c:pt idx="64">
                  <c:v>772.7883617</c:v>
                </c:pt>
                <c:pt idx="65">
                  <c:v>767.15535360000001</c:v>
                </c:pt>
                <c:pt idx="66">
                  <c:v>765.85773840000002</c:v>
                </c:pt>
                <c:pt idx="67">
                  <c:v>763.09362539999995</c:v>
                </c:pt>
                <c:pt idx="68">
                  <c:v>761.47461879999992</c:v>
                </c:pt>
                <c:pt idx="69">
                  <c:v>758.96705750000001</c:v>
                </c:pt>
                <c:pt idx="70">
                  <c:v>760.34691739999994</c:v>
                </c:pt>
                <c:pt idx="71">
                  <c:v>757.92870470000003</c:v>
                </c:pt>
                <c:pt idx="72">
                  <c:v>756.76489660000004</c:v>
                </c:pt>
                <c:pt idx="73">
                  <c:v>754.3930914</c:v>
                </c:pt>
                <c:pt idx="74">
                  <c:v>753.26904339999999</c:v>
                </c:pt>
                <c:pt idx="75">
                  <c:v>751.45456089999993</c:v>
                </c:pt>
                <c:pt idx="76">
                  <c:v>742.92855879999991</c:v>
                </c:pt>
                <c:pt idx="77">
                  <c:v>750.15491910000003</c:v>
                </c:pt>
                <c:pt idx="78">
                  <c:v>747.49732840000001</c:v>
                </c:pt>
                <c:pt idx="79">
                  <c:v>749.19618529999991</c:v>
                </c:pt>
                <c:pt idx="80">
                  <c:v>745.6947467</c:v>
                </c:pt>
                <c:pt idx="81">
                  <c:v>744.35582879999993</c:v>
                </c:pt>
                <c:pt idx="82">
                  <c:v>732.68580670000006</c:v>
                </c:pt>
                <c:pt idx="83">
                  <c:v>741.52714020000008</c:v>
                </c:pt>
                <c:pt idx="84">
                  <c:v>739.4234348</c:v>
                </c:pt>
                <c:pt idx="85">
                  <c:v>734.99600470000007</c:v>
                </c:pt>
                <c:pt idx="86">
                  <c:v>737.25976679999997</c:v>
                </c:pt>
                <c:pt idx="87">
                  <c:v>738.61657709999997</c:v>
                </c:pt>
                <c:pt idx="88">
                  <c:v>736.24050790000001</c:v>
                </c:pt>
                <c:pt idx="89">
                  <c:v>734.12392939999995</c:v>
                </c:pt>
                <c:pt idx="90">
                  <c:v>730.44219390000001</c:v>
                </c:pt>
                <c:pt idx="91">
                  <c:v>725.08830049999995</c:v>
                </c:pt>
                <c:pt idx="92">
                  <c:v>729.38731329999996</c:v>
                </c:pt>
                <c:pt idx="93">
                  <c:v>728.25640310000006</c:v>
                </c:pt>
                <c:pt idx="94">
                  <c:v>723.85922540000001</c:v>
                </c:pt>
                <c:pt idx="95">
                  <c:v>722.86447310000005</c:v>
                </c:pt>
                <c:pt idx="96">
                  <c:v>721.11981939999998</c:v>
                </c:pt>
                <c:pt idx="97">
                  <c:v>718.27839870000003</c:v>
                </c:pt>
                <c:pt idx="98">
                  <c:v>717.26626229999999</c:v>
                </c:pt>
                <c:pt idx="99">
                  <c:v>716.12644150000006</c:v>
                </c:pt>
                <c:pt idx="100">
                  <c:v>714.10896760000003</c:v>
                </c:pt>
                <c:pt idx="101">
                  <c:v>712.90885000000003</c:v>
                </c:pt>
                <c:pt idx="102">
                  <c:v>709.08512339999993</c:v>
                </c:pt>
                <c:pt idx="103">
                  <c:v>708.04338370000005</c:v>
                </c:pt>
                <c:pt idx="104">
                  <c:v>703.84507439999993</c:v>
                </c:pt>
                <c:pt idx="105">
                  <c:v>706.0324822</c:v>
                </c:pt>
                <c:pt idx="106">
                  <c:v>705.02896959999998</c:v>
                </c:pt>
                <c:pt idx="107">
                  <c:v>702.80773970000007</c:v>
                </c:pt>
                <c:pt idx="108">
                  <c:v>701.74647649999997</c:v>
                </c:pt>
                <c:pt idx="109">
                  <c:v>700.21465420000004</c:v>
                </c:pt>
                <c:pt idx="110">
                  <c:v>699.46245190000002</c:v>
                </c:pt>
                <c:pt idx="111">
                  <c:v>698.65576220000003</c:v>
                </c:pt>
                <c:pt idx="112">
                  <c:v>697.25450590000003</c:v>
                </c:pt>
                <c:pt idx="113">
                  <c:v>695.70379179999998</c:v>
                </c:pt>
                <c:pt idx="114">
                  <c:v>696.52916909999999</c:v>
                </c:pt>
                <c:pt idx="115">
                  <c:v>683.01492810000002</c:v>
                </c:pt>
                <c:pt idx="116">
                  <c:v>695.02330470000004</c:v>
                </c:pt>
                <c:pt idx="117">
                  <c:v>681.99962320000009</c:v>
                </c:pt>
                <c:pt idx="118">
                  <c:v>680.94566259999999</c:v>
                </c:pt>
                <c:pt idx="119">
                  <c:v>680.18930060000002</c:v>
                </c:pt>
                <c:pt idx="120">
                  <c:v>679.20860900000002</c:v>
                </c:pt>
                <c:pt idx="121">
                  <c:v>677.31661789999998</c:v>
                </c:pt>
                <c:pt idx="122">
                  <c:v>678.39967920000004</c:v>
                </c:pt>
                <c:pt idx="123">
                  <c:v>676.2263494</c:v>
                </c:pt>
                <c:pt idx="124">
                  <c:v>674.25560889999997</c:v>
                </c:pt>
                <c:pt idx="125">
                  <c:v>675.04764</c:v>
                </c:pt>
                <c:pt idx="126">
                  <c:v>672.98499440000001</c:v>
                </c:pt>
                <c:pt idx="127">
                  <c:v>670.51730879999991</c:v>
                </c:pt>
                <c:pt idx="128">
                  <c:v>669.70497060000002</c:v>
                </c:pt>
                <c:pt idx="129">
                  <c:v>668.73376860000008</c:v>
                </c:pt>
                <c:pt idx="130">
                  <c:v>654.66321389999996</c:v>
                </c:pt>
                <c:pt idx="131">
                  <c:v>651.57517989999997</c:v>
                </c:pt>
                <c:pt idx="132">
                  <c:v>653.2979777999999</c:v>
                </c:pt>
                <c:pt idx="133">
                  <c:v>650.47370179999996</c:v>
                </c:pt>
                <c:pt idx="134">
                  <c:v>647.1256977999999</c:v>
                </c:pt>
                <c:pt idx="135">
                  <c:v>648.80833199999995</c:v>
                </c:pt>
                <c:pt idx="136">
                  <c:v>645.91259189999994</c:v>
                </c:pt>
                <c:pt idx="137">
                  <c:v>643.45886039999993</c:v>
                </c:pt>
                <c:pt idx="138">
                  <c:v>644.73943729999996</c:v>
                </c:pt>
                <c:pt idx="139">
                  <c:v>642.29997020000008</c:v>
                </c:pt>
                <c:pt idx="140">
                  <c:v>641.44860300000005</c:v>
                </c:pt>
                <c:pt idx="141">
                  <c:v>640.6322093</c:v>
                </c:pt>
                <c:pt idx="142">
                  <c:v>630.74076120000007</c:v>
                </c:pt>
                <c:pt idx="143">
                  <c:v>638.5277377000001</c:v>
                </c:pt>
                <c:pt idx="144">
                  <c:v>639.78999599999997</c:v>
                </c:pt>
                <c:pt idx="145">
                  <c:v>637.14870429999996</c:v>
                </c:pt>
                <c:pt idx="146">
                  <c:v>635.67525739999996</c:v>
                </c:pt>
                <c:pt idx="147">
                  <c:v>632.62520729999994</c:v>
                </c:pt>
                <c:pt idx="148">
                  <c:v>634.04073500000004</c:v>
                </c:pt>
                <c:pt idx="149">
                  <c:v>629.81487120000008</c:v>
                </c:pt>
                <c:pt idx="150">
                  <c:v>628.74790960000007</c:v>
                </c:pt>
                <c:pt idx="151">
                  <c:v>626.71254260000001</c:v>
                </c:pt>
                <c:pt idx="152">
                  <c:v>625.82297549999998</c:v>
                </c:pt>
                <c:pt idx="153">
                  <c:v>624.77184190000003</c:v>
                </c:pt>
                <c:pt idx="154">
                  <c:v>620.11127390000001</c:v>
                </c:pt>
                <c:pt idx="155">
                  <c:v>623.93714010000008</c:v>
                </c:pt>
                <c:pt idx="156">
                  <c:v>622.86675939999998</c:v>
                </c:pt>
                <c:pt idx="157">
                  <c:v>619.4559696</c:v>
                </c:pt>
                <c:pt idx="158">
                  <c:v>617.80459889999997</c:v>
                </c:pt>
                <c:pt idx="159">
                  <c:v>618.72394829999996</c:v>
                </c:pt>
                <c:pt idx="160">
                  <c:v>616.80113649999998</c:v>
                </c:pt>
                <c:pt idx="161">
                  <c:v>616.0284527</c:v>
                </c:pt>
                <c:pt idx="162">
                  <c:v>615.423857</c:v>
                </c:pt>
                <c:pt idx="163">
                  <c:v>614.7546519</c:v>
                </c:pt>
                <c:pt idx="164">
                  <c:v>613.89335789999996</c:v>
                </c:pt>
                <c:pt idx="165">
                  <c:v>612.1646197</c:v>
                </c:pt>
                <c:pt idx="166">
                  <c:v>613.11396329999991</c:v>
                </c:pt>
                <c:pt idx="167">
                  <c:v>611.1122646</c:v>
                </c:pt>
                <c:pt idx="168">
                  <c:v>609.84906439999997</c:v>
                </c:pt>
                <c:pt idx="169">
                  <c:v>603.89509429999998</c:v>
                </c:pt>
                <c:pt idx="170">
                  <c:v>608.45944910000003</c:v>
                </c:pt>
                <c:pt idx="171">
                  <c:v>607.03026320000004</c:v>
                </c:pt>
                <c:pt idx="172">
                  <c:v>605.44117320000009</c:v>
                </c:pt>
                <c:pt idx="173">
                  <c:v>569.84837770000001</c:v>
                </c:pt>
                <c:pt idx="174">
                  <c:v>603.15108859999998</c:v>
                </c:pt>
                <c:pt idx="175">
                  <c:v>601.63862620000009</c:v>
                </c:pt>
                <c:pt idx="176">
                  <c:v>600.58250350000003</c:v>
                </c:pt>
                <c:pt idx="177">
                  <c:v>599.53542620000007</c:v>
                </c:pt>
                <c:pt idx="178">
                  <c:v>598.53697120000004</c:v>
                </c:pt>
                <c:pt idx="179">
                  <c:v>597.82681129999992</c:v>
                </c:pt>
                <c:pt idx="180">
                  <c:v>592.16369610000004</c:v>
                </c:pt>
                <c:pt idx="181">
                  <c:v>597.00179349999996</c:v>
                </c:pt>
                <c:pt idx="182">
                  <c:v>595.63168870000004</c:v>
                </c:pt>
                <c:pt idx="183">
                  <c:v>588.95255050000003</c:v>
                </c:pt>
                <c:pt idx="184">
                  <c:v>589.92009259999998</c:v>
                </c:pt>
                <c:pt idx="185">
                  <c:v>584.99676679999993</c:v>
                </c:pt>
                <c:pt idx="186">
                  <c:v>587.95842500000003</c:v>
                </c:pt>
                <c:pt idx="187">
                  <c:v>587.22409870000001</c:v>
                </c:pt>
                <c:pt idx="188">
                  <c:v>586.27486870000007</c:v>
                </c:pt>
                <c:pt idx="189">
                  <c:v>581.58457299999998</c:v>
                </c:pt>
                <c:pt idx="190">
                  <c:v>584.21713479999994</c:v>
                </c:pt>
                <c:pt idx="191">
                  <c:v>582.90938549999998</c:v>
                </c:pt>
                <c:pt idx="192">
                  <c:v>571.03826370000002</c:v>
                </c:pt>
                <c:pt idx="193">
                  <c:v>568.97132020000004</c:v>
                </c:pt>
                <c:pt idx="194">
                  <c:v>567.96189320000008</c:v>
                </c:pt>
                <c:pt idx="195">
                  <c:v>567.13165549999997</c:v>
                </c:pt>
                <c:pt idx="196">
                  <c:v>566.0529679</c:v>
                </c:pt>
                <c:pt idx="197">
                  <c:v>564.45510899999999</c:v>
                </c:pt>
                <c:pt idx="198">
                  <c:v>563.26887039999997</c:v>
                </c:pt>
                <c:pt idx="199">
                  <c:v>561.64440560000003</c:v>
                </c:pt>
                <c:pt idx="200">
                  <c:v>555.33984579999992</c:v>
                </c:pt>
                <c:pt idx="201">
                  <c:v>560.05998160000001</c:v>
                </c:pt>
                <c:pt idx="202">
                  <c:v>558.89495179999994</c:v>
                </c:pt>
                <c:pt idx="203">
                  <c:v>557.11222559999999</c:v>
                </c:pt>
                <c:pt idx="204">
                  <c:v>554.6252892</c:v>
                </c:pt>
                <c:pt idx="205">
                  <c:v>553.7555208</c:v>
                </c:pt>
                <c:pt idx="206">
                  <c:v>552.14378199999999</c:v>
                </c:pt>
                <c:pt idx="207">
                  <c:v>550.2569651</c:v>
                </c:pt>
                <c:pt idx="208">
                  <c:v>549.06505089999996</c:v>
                </c:pt>
                <c:pt idx="209">
                  <c:v>548.21943320000003</c:v>
                </c:pt>
                <c:pt idx="210">
                  <c:v>547.12863029999994</c:v>
                </c:pt>
                <c:pt idx="211">
                  <c:v>546.21357049999995</c:v>
                </c:pt>
                <c:pt idx="212">
                  <c:v>509.34252269999996</c:v>
                </c:pt>
                <c:pt idx="213">
                  <c:v>530.83659019999993</c:v>
                </c:pt>
                <c:pt idx="214">
                  <c:v>542.24922200000003</c:v>
                </c:pt>
                <c:pt idx="215">
                  <c:v>541.59189809999998</c:v>
                </c:pt>
                <c:pt idx="216">
                  <c:v>540.88047949999998</c:v>
                </c:pt>
                <c:pt idx="217">
                  <c:v>540.0217189</c:v>
                </c:pt>
                <c:pt idx="218">
                  <c:v>539.31364079999992</c:v>
                </c:pt>
                <c:pt idx="219">
                  <c:v>538.5935872</c:v>
                </c:pt>
                <c:pt idx="220">
                  <c:v>537.99039829999992</c:v>
                </c:pt>
                <c:pt idx="221">
                  <c:v>537.21457020000003</c:v>
                </c:pt>
                <c:pt idx="222">
                  <c:v>536.51428829999998</c:v>
                </c:pt>
                <c:pt idx="223">
                  <c:v>535.37424539999995</c:v>
                </c:pt>
                <c:pt idx="224">
                  <c:v>534.77703269999995</c:v>
                </c:pt>
                <c:pt idx="225">
                  <c:v>534.18395629999998</c:v>
                </c:pt>
                <c:pt idx="226">
                  <c:v>532.46838479999997</c:v>
                </c:pt>
                <c:pt idx="227">
                  <c:v>529.25658480000004</c:v>
                </c:pt>
                <c:pt idx="228">
                  <c:v>526.70896830000004</c:v>
                </c:pt>
                <c:pt idx="229">
                  <c:v>525.77958380000007</c:v>
                </c:pt>
                <c:pt idx="230">
                  <c:v>524.90747650000003</c:v>
                </c:pt>
                <c:pt idx="231">
                  <c:v>523.83842119999997</c:v>
                </c:pt>
                <c:pt idx="232">
                  <c:v>523.03151049999997</c:v>
                </c:pt>
                <c:pt idx="233">
                  <c:v>522.20620659999997</c:v>
                </c:pt>
                <c:pt idx="234">
                  <c:v>521.25185439999996</c:v>
                </c:pt>
                <c:pt idx="235">
                  <c:v>520.30646960000001</c:v>
                </c:pt>
                <c:pt idx="236">
                  <c:v>519.02258640000002</c:v>
                </c:pt>
                <c:pt idx="237">
                  <c:v>517.28604989999997</c:v>
                </c:pt>
                <c:pt idx="238">
                  <c:v>510.05816529999998</c:v>
                </c:pt>
                <c:pt idx="239">
                  <c:v>515.98181739999995</c:v>
                </c:pt>
                <c:pt idx="240">
                  <c:v>508.53145460000002</c:v>
                </c:pt>
                <c:pt idx="241">
                  <c:v>508.01170289999999</c:v>
                </c:pt>
                <c:pt idx="242">
                  <c:v>507.02837489999996</c:v>
                </c:pt>
                <c:pt idx="243">
                  <c:v>505.88149279999999</c:v>
                </c:pt>
                <c:pt idx="244">
                  <c:v>506.4732128</c:v>
                </c:pt>
                <c:pt idx="245">
                  <c:v>504.70949080000003</c:v>
                </c:pt>
                <c:pt idx="246">
                  <c:v>474.43144589999997</c:v>
                </c:pt>
                <c:pt idx="247">
                  <c:v>502.86249510000005</c:v>
                </c:pt>
                <c:pt idx="248">
                  <c:v>499.27286289999995</c:v>
                </c:pt>
                <c:pt idx="249">
                  <c:v>502.22054330000003</c:v>
                </c:pt>
                <c:pt idx="250">
                  <c:v>501.67450000000002</c:v>
                </c:pt>
                <c:pt idx="251">
                  <c:v>501.16138030000002</c:v>
                </c:pt>
                <c:pt idx="252">
                  <c:v>500.70371019999999</c:v>
                </c:pt>
                <c:pt idx="253">
                  <c:v>478.35842489999999</c:v>
                </c:pt>
                <c:pt idx="254">
                  <c:v>473.41759289999999</c:v>
                </c:pt>
                <c:pt idx="255">
                  <c:v>472.22139630000004</c:v>
                </c:pt>
                <c:pt idx="256">
                  <c:v>471.38421889999995</c:v>
                </c:pt>
                <c:pt idx="257">
                  <c:v>469.34118339999998</c:v>
                </c:pt>
                <c:pt idx="258">
                  <c:v>468.06549869999998</c:v>
                </c:pt>
                <c:pt idx="259">
                  <c:v>466.03534730000001</c:v>
                </c:pt>
                <c:pt idx="260">
                  <c:v>464.76779699999997</c:v>
                </c:pt>
                <c:pt idx="261">
                  <c:v>465.44003939999999</c:v>
                </c:pt>
                <c:pt idx="262">
                  <c:v>463.9969974</c:v>
                </c:pt>
                <c:pt idx="263">
                  <c:v>433.44369879999999</c:v>
                </c:pt>
                <c:pt idx="264">
                  <c:v>463.13782910000003</c:v>
                </c:pt>
                <c:pt idx="265">
                  <c:v>462.2083624</c:v>
                </c:pt>
                <c:pt idx="266">
                  <c:v>461.72022850000002</c:v>
                </c:pt>
                <c:pt idx="267">
                  <c:v>461.05058889999998</c:v>
                </c:pt>
                <c:pt idx="268">
                  <c:v>459.4473251</c:v>
                </c:pt>
                <c:pt idx="269">
                  <c:v>458.73629110000002</c:v>
                </c:pt>
                <c:pt idx="270">
                  <c:v>458.21868849999998</c:v>
                </c:pt>
                <c:pt idx="271">
                  <c:v>457.55818839999995</c:v>
                </c:pt>
                <c:pt idx="272">
                  <c:v>456.99735049999998</c:v>
                </c:pt>
                <c:pt idx="273">
                  <c:v>456.41142389999999</c:v>
                </c:pt>
                <c:pt idx="274">
                  <c:v>455.63990130000002</c:v>
                </c:pt>
                <c:pt idx="275">
                  <c:v>455.09775089999999</c:v>
                </c:pt>
                <c:pt idx="276">
                  <c:v>454.62747189999999</c:v>
                </c:pt>
                <c:pt idx="277">
                  <c:v>453.84833789999999</c:v>
                </c:pt>
                <c:pt idx="278">
                  <c:v>452.97751039999997</c:v>
                </c:pt>
                <c:pt idx="279">
                  <c:v>449.97166800000002</c:v>
                </c:pt>
                <c:pt idx="280">
                  <c:v>452.1767256</c:v>
                </c:pt>
                <c:pt idx="281">
                  <c:v>447.1607851</c:v>
                </c:pt>
                <c:pt idx="282">
                  <c:v>449.28839599999998</c:v>
                </c:pt>
                <c:pt idx="283">
                  <c:v>448.08798710000002</c:v>
                </c:pt>
                <c:pt idx="284">
                  <c:v>446.59821930000004</c:v>
                </c:pt>
                <c:pt idx="285">
                  <c:v>444.94529369999998</c:v>
                </c:pt>
                <c:pt idx="286">
                  <c:v>445.8602884</c:v>
                </c:pt>
                <c:pt idx="287">
                  <c:v>444.36473269999999</c:v>
                </c:pt>
                <c:pt idx="288">
                  <c:v>443.85573429999999</c:v>
                </c:pt>
                <c:pt idx="289">
                  <c:v>443.03401819999999</c:v>
                </c:pt>
                <c:pt idx="290">
                  <c:v>440.46053689999997</c:v>
                </c:pt>
                <c:pt idx="291">
                  <c:v>442.36760289999995</c:v>
                </c:pt>
                <c:pt idx="292">
                  <c:v>441.44411280000003</c:v>
                </c:pt>
                <c:pt idx="293">
                  <c:v>434.54824410000003</c:v>
                </c:pt>
                <c:pt idx="294">
                  <c:v>438.4575127</c:v>
                </c:pt>
                <c:pt idx="295">
                  <c:v>431.73121189999995</c:v>
                </c:pt>
                <c:pt idx="296">
                  <c:v>428.52345560000003</c:v>
                </c:pt>
                <c:pt idx="297">
                  <c:v>431.04958739999995</c:v>
                </c:pt>
                <c:pt idx="298">
                  <c:v>430.4552051</c:v>
                </c:pt>
                <c:pt idx="299">
                  <c:v>429.81802629999999</c:v>
                </c:pt>
                <c:pt idx="300">
                  <c:v>429.26422060000004</c:v>
                </c:pt>
                <c:pt idx="301">
                  <c:v>427.7843666</c:v>
                </c:pt>
                <c:pt idx="302">
                  <c:v>424.66800139999998</c:v>
                </c:pt>
                <c:pt idx="303">
                  <c:v>422.3913609</c:v>
                </c:pt>
                <c:pt idx="304">
                  <c:v>423.59990860000005</c:v>
                </c:pt>
                <c:pt idx="305">
                  <c:v>421.606224</c:v>
                </c:pt>
                <c:pt idx="306">
                  <c:v>420.35052789999997</c:v>
                </c:pt>
                <c:pt idx="307">
                  <c:v>419.29560420000001</c:v>
                </c:pt>
                <c:pt idx="308">
                  <c:v>418.53281780000003</c:v>
                </c:pt>
                <c:pt idx="309">
                  <c:v>417.62066760000005</c:v>
                </c:pt>
                <c:pt idx="310">
                  <c:v>416.96415480000002</c:v>
                </c:pt>
                <c:pt idx="311">
                  <c:v>416.19133410000001</c:v>
                </c:pt>
                <c:pt idx="312">
                  <c:v>415.41341869999997</c:v>
                </c:pt>
                <c:pt idx="313">
                  <c:v>414.11943669999999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A-534E-8DFB-D3501288766A}"/>
            </c:ext>
          </c:extLst>
        </c:ser>
        <c:ser>
          <c:idx val="1"/>
          <c:order val="1"/>
          <c:tx>
            <c:v>Overlay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411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Linux Biolinum" panose="02000503000000000000" pitchFamily="2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'performance-resolved-only'!$B$2:$B$315</c:f>
              <c:numCache>
                <c:formatCode>0.00</c:formatCode>
                <c:ptCount val="314"/>
                <c:pt idx="0">
                  <c:v>923.06111670000007</c:v>
                </c:pt>
                <c:pt idx="1">
                  <c:v>921.26416500000005</c:v>
                </c:pt>
                <c:pt idx="2">
                  <c:v>918.99027339999998</c:v>
                </c:pt>
                <c:pt idx="3">
                  <c:v>917.56376179999995</c:v>
                </c:pt>
                <c:pt idx="4">
                  <c:v>916.45667089999995</c:v>
                </c:pt>
                <c:pt idx="5">
                  <c:v>915.26245210000002</c:v>
                </c:pt>
                <c:pt idx="6">
                  <c:v>914.60656900000004</c:v>
                </c:pt>
                <c:pt idx="7">
                  <c:v>911.73681650000003</c:v>
                </c:pt>
                <c:pt idx="8">
                  <c:v>913.2024047000001</c:v>
                </c:pt>
                <c:pt idx="9">
                  <c:v>909.49199650000003</c:v>
                </c:pt>
                <c:pt idx="10">
                  <c:v>907.47891029999994</c:v>
                </c:pt>
                <c:pt idx="11">
                  <c:v>906.11774529999991</c:v>
                </c:pt>
                <c:pt idx="12">
                  <c:v>903.52723229999992</c:v>
                </c:pt>
                <c:pt idx="13">
                  <c:v>904.69971179999993</c:v>
                </c:pt>
                <c:pt idx="14">
                  <c:v>901.4360203</c:v>
                </c:pt>
                <c:pt idx="15">
                  <c:v>900.22067629999992</c:v>
                </c:pt>
                <c:pt idx="16">
                  <c:v>899.04475509999997</c:v>
                </c:pt>
                <c:pt idx="17">
                  <c:v>896.88832200000002</c:v>
                </c:pt>
                <c:pt idx="18">
                  <c:v>895.12718099999995</c:v>
                </c:pt>
                <c:pt idx="19">
                  <c:v>880.20850439999992</c:v>
                </c:pt>
                <c:pt idx="20">
                  <c:v>878.78376979999996</c:v>
                </c:pt>
                <c:pt idx="21">
                  <c:v>875.40201100000002</c:v>
                </c:pt>
                <c:pt idx="22">
                  <c:v>873.16618560000006</c:v>
                </c:pt>
                <c:pt idx="23">
                  <c:v>870.97127350000005</c:v>
                </c:pt>
                <c:pt idx="24">
                  <c:v>866.34573060000002</c:v>
                </c:pt>
                <c:pt idx="25">
                  <c:v>862.27220450000004</c:v>
                </c:pt>
                <c:pt idx="26">
                  <c:v>861.11909720000006</c:v>
                </c:pt>
                <c:pt idx="27">
                  <c:v>859.77437129999998</c:v>
                </c:pt>
                <c:pt idx="28">
                  <c:v>858.14512189999994</c:v>
                </c:pt>
                <c:pt idx="29">
                  <c:v>856.98417770000003</c:v>
                </c:pt>
                <c:pt idx="30">
                  <c:v>853.6253524</c:v>
                </c:pt>
                <c:pt idx="31">
                  <c:v>846.24192749999997</c:v>
                </c:pt>
                <c:pt idx="32">
                  <c:v>852.37760920000005</c:v>
                </c:pt>
                <c:pt idx="33">
                  <c:v>850.00113210000006</c:v>
                </c:pt>
                <c:pt idx="34">
                  <c:v>851.20706499999994</c:v>
                </c:pt>
                <c:pt idx="35">
                  <c:v>845.1352222999999</c:v>
                </c:pt>
                <c:pt idx="36">
                  <c:v>843.9460133</c:v>
                </c:pt>
                <c:pt idx="37">
                  <c:v>837.48374779999995</c:v>
                </c:pt>
                <c:pt idx="38">
                  <c:v>842.88642289999996</c:v>
                </c:pt>
                <c:pt idx="39">
                  <c:v>841.0346452</c:v>
                </c:pt>
                <c:pt idx="40">
                  <c:v>839.65501560000007</c:v>
                </c:pt>
                <c:pt idx="41">
                  <c:v>835.83851900000002</c:v>
                </c:pt>
                <c:pt idx="42">
                  <c:v>834.79398029999993</c:v>
                </c:pt>
                <c:pt idx="43">
                  <c:v>833.61131190000003</c:v>
                </c:pt>
                <c:pt idx="44">
                  <c:v>822.23590189999993</c:v>
                </c:pt>
                <c:pt idx="45">
                  <c:v>824.78551400000003</c:v>
                </c:pt>
                <c:pt idx="46">
                  <c:v>821.21497520000003</c:v>
                </c:pt>
                <c:pt idx="47">
                  <c:v>817.292102</c:v>
                </c:pt>
                <c:pt idx="48">
                  <c:v>814.14158810000004</c:v>
                </c:pt>
                <c:pt idx="49">
                  <c:v>812.79792010000006</c:v>
                </c:pt>
                <c:pt idx="50">
                  <c:v>811.95855029999996</c:v>
                </c:pt>
                <c:pt idx="51">
                  <c:v>811.33184089999997</c:v>
                </c:pt>
                <c:pt idx="52">
                  <c:v>809.7416007999999</c:v>
                </c:pt>
                <c:pt idx="53">
                  <c:v>808.4917832000001</c:v>
                </c:pt>
                <c:pt idx="54">
                  <c:v>807.20198879999998</c:v>
                </c:pt>
                <c:pt idx="55">
                  <c:v>801.60272689999999</c:v>
                </c:pt>
                <c:pt idx="56">
                  <c:v>800.50645799999995</c:v>
                </c:pt>
                <c:pt idx="57">
                  <c:v>799.3786662</c:v>
                </c:pt>
                <c:pt idx="58">
                  <c:v>796.55961000000002</c:v>
                </c:pt>
                <c:pt idx="59">
                  <c:v>798.5668028</c:v>
                </c:pt>
                <c:pt idx="60">
                  <c:v>797.61724089999996</c:v>
                </c:pt>
                <c:pt idx="61">
                  <c:v>795.2422722</c:v>
                </c:pt>
                <c:pt idx="62">
                  <c:v>794.15125160000002</c:v>
                </c:pt>
                <c:pt idx="63">
                  <c:v>783.57449470000006</c:v>
                </c:pt>
                <c:pt idx="64">
                  <c:v>793.25968179999995</c:v>
                </c:pt>
                <c:pt idx="65">
                  <c:v>787.22073999999998</c:v>
                </c:pt>
                <c:pt idx="66">
                  <c:v>785.87354389999996</c:v>
                </c:pt>
                <c:pt idx="67">
                  <c:v>782.38836260000005</c:v>
                </c:pt>
                <c:pt idx="68">
                  <c:v>779.65684629999998</c:v>
                </c:pt>
                <c:pt idx="69">
                  <c:v>776.63327629999992</c:v>
                </c:pt>
                <c:pt idx="70">
                  <c:v>778.46344110000007</c:v>
                </c:pt>
                <c:pt idx="71">
                  <c:v>775.8157463</c:v>
                </c:pt>
                <c:pt idx="72">
                  <c:v>775.00866079999992</c:v>
                </c:pt>
                <c:pt idx="73">
                  <c:v>773.10994410000001</c:v>
                </c:pt>
                <c:pt idx="74">
                  <c:v>772.04283410000005</c:v>
                </c:pt>
                <c:pt idx="75">
                  <c:v>770.48800460000007</c:v>
                </c:pt>
                <c:pt idx="76">
                  <c:v>761.75965900000006</c:v>
                </c:pt>
                <c:pt idx="77">
                  <c:v>769.20224700000006</c:v>
                </c:pt>
                <c:pt idx="78">
                  <c:v>766.97483490000002</c:v>
                </c:pt>
                <c:pt idx="79">
                  <c:v>768.40438710000001</c:v>
                </c:pt>
                <c:pt idx="80">
                  <c:v>764.45835339999996</c:v>
                </c:pt>
                <c:pt idx="81">
                  <c:v>763.26084000000003</c:v>
                </c:pt>
                <c:pt idx="82">
                  <c:v>750.69232739999995</c:v>
                </c:pt>
                <c:pt idx="83">
                  <c:v>760.51795760000005</c:v>
                </c:pt>
                <c:pt idx="84">
                  <c:v>758.80114749999996</c:v>
                </c:pt>
                <c:pt idx="85">
                  <c:v>753.38546350000001</c:v>
                </c:pt>
                <c:pt idx="86">
                  <c:v>756.38315910000006</c:v>
                </c:pt>
                <c:pt idx="87">
                  <c:v>757.95101439999996</c:v>
                </c:pt>
                <c:pt idx="88">
                  <c:v>754.91647890000002</c:v>
                </c:pt>
                <c:pt idx="89">
                  <c:v>752.31455870000002</c:v>
                </c:pt>
                <c:pt idx="90">
                  <c:v>748.75685620000002</c:v>
                </c:pt>
                <c:pt idx="91">
                  <c:v>743.75919820000001</c:v>
                </c:pt>
                <c:pt idx="92">
                  <c:v>747.69865979999997</c:v>
                </c:pt>
                <c:pt idx="93">
                  <c:v>746.46507559999998</c:v>
                </c:pt>
                <c:pt idx="94">
                  <c:v>742.17221189999998</c:v>
                </c:pt>
                <c:pt idx="95">
                  <c:v>741.2029407</c:v>
                </c:pt>
                <c:pt idx="96">
                  <c:v>740.05148899999995</c:v>
                </c:pt>
                <c:pt idx="97">
                  <c:v>737.33023909999997</c:v>
                </c:pt>
                <c:pt idx="98">
                  <c:v>736.50780259999999</c:v>
                </c:pt>
                <c:pt idx="99">
                  <c:v>735.08667449999996</c:v>
                </c:pt>
                <c:pt idx="100">
                  <c:v>732.9120226</c:v>
                </c:pt>
                <c:pt idx="101">
                  <c:v>731.77826220000009</c:v>
                </c:pt>
                <c:pt idx="102">
                  <c:v>727.65350879999994</c:v>
                </c:pt>
                <c:pt idx="103">
                  <c:v>726.67784139999992</c:v>
                </c:pt>
                <c:pt idx="104">
                  <c:v>723.11304900000005</c:v>
                </c:pt>
                <c:pt idx="105">
                  <c:v>725.45118339999999</c:v>
                </c:pt>
                <c:pt idx="106">
                  <c:v>724.35208420000004</c:v>
                </c:pt>
                <c:pt idx="107">
                  <c:v>721.95209939999995</c:v>
                </c:pt>
                <c:pt idx="108">
                  <c:v>720.9802087999999</c:v>
                </c:pt>
                <c:pt idx="109">
                  <c:v>719.46459729999992</c:v>
                </c:pt>
                <c:pt idx="110">
                  <c:v>718.4893849</c:v>
                </c:pt>
                <c:pt idx="111">
                  <c:v>717.58391300000005</c:v>
                </c:pt>
                <c:pt idx="112">
                  <c:v>716.61193160000005</c:v>
                </c:pt>
                <c:pt idx="113">
                  <c:v>714.98810029999993</c:v>
                </c:pt>
                <c:pt idx="114">
                  <c:v>715.78495470000007</c:v>
                </c:pt>
                <c:pt idx="115">
                  <c:v>702.83041149999997</c:v>
                </c:pt>
                <c:pt idx="116">
                  <c:v>714.31065000000001</c:v>
                </c:pt>
                <c:pt idx="117">
                  <c:v>701.97717870000008</c:v>
                </c:pt>
                <c:pt idx="118">
                  <c:v>700.94126449999999</c:v>
                </c:pt>
                <c:pt idx="119">
                  <c:v>700.20423840000001</c:v>
                </c:pt>
                <c:pt idx="120">
                  <c:v>699.24948239999992</c:v>
                </c:pt>
                <c:pt idx="121">
                  <c:v>697.37575779999997</c:v>
                </c:pt>
                <c:pt idx="122">
                  <c:v>698.41767100000004</c:v>
                </c:pt>
                <c:pt idx="123">
                  <c:v>696.19494610000004</c:v>
                </c:pt>
                <c:pt idx="124">
                  <c:v>694.35400629999992</c:v>
                </c:pt>
                <c:pt idx="125">
                  <c:v>695.28926510000008</c:v>
                </c:pt>
                <c:pt idx="126">
                  <c:v>693.00195139999994</c:v>
                </c:pt>
                <c:pt idx="127">
                  <c:v>691.9808511</c:v>
                </c:pt>
                <c:pt idx="128">
                  <c:v>689.74126439999998</c:v>
                </c:pt>
                <c:pt idx="129">
                  <c:v>688.70098419999999</c:v>
                </c:pt>
                <c:pt idx="130">
                  <c:v>675.40410959999997</c:v>
                </c:pt>
                <c:pt idx="131">
                  <c:v>672.56819810000002</c:v>
                </c:pt>
                <c:pt idx="132">
                  <c:v>673.96545460000004</c:v>
                </c:pt>
                <c:pt idx="133">
                  <c:v>671.56339070000001</c:v>
                </c:pt>
                <c:pt idx="134">
                  <c:v>668.86021260000007</c:v>
                </c:pt>
                <c:pt idx="135">
                  <c:v>670.31680129999995</c:v>
                </c:pt>
                <c:pt idx="136">
                  <c:v>667.71902779999994</c:v>
                </c:pt>
                <c:pt idx="137">
                  <c:v>664.37319539999999</c:v>
                </c:pt>
                <c:pt idx="138">
                  <c:v>665.76997170000004</c:v>
                </c:pt>
                <c:pt idx="139">
                  <c:v>663.2280017999999</c:v>
                </c:pt>
                <c:pt idx="140">
                  <c:v>662.42650729999991</c:v>
                </c:pt>
                <c:pt idx="141">
                  <c:v>661.6958067999999</c:v>
                </c:pt>
                <c:pt idx="142">
                  <c:v>652.80798340000001</c:v>
                </c:pt>
                <c:pt idx="143">
                  <c:v>659.76304110000001</c:v>
                </c:pt>
                <c:pt idx="144">
                  <c:v>660.92949429999999</c:v>
                </c:pt>
                <c:pt idx="145">
                  <c:v>658.54962699999999</c:v>
                </c:pt>
                <c:pt idx="146">
                  <c:v>657.36513839999998</c:v>
                </c:pt>
                <c:pt idx="147">
                  <c:v>654.61029489999999</c:v>
                </c:pt>
                <c:pt idx="148">
                  <c:v>655.8048354</c:v>
                </c:pt>
                <c:pt idx="149">
                  <c:v>651.93262549999997</c:v>
                </c:pt>
                <c:pt idx="150">
                  <c:v>650.92010620000008</c:v>
                </c:pt>
                <c:pt idx="151">
                  <c:v>649.42900510000004</c:v>
                </c:pt>
                <c:pt idx="152">
                  <c:v>648.51785870000003</c:v>
                </c:pt>
                <c:pt idx="153">
                  <c:v>647.3833042</c:v>
                </c:pt>
                <c:pt idx="154">
                  <c:v>642.47115710000003</c:v>
                </c:pt>
                <c:pt idx="155">
                  <c:v>646.48970999999995</c:v>
                </c:pt>
                <c:pt idx="156">
                  <c:v>645.34977709999998</c:v>
                </c:pt>
                <c:pt idx="157">
                  <c:v>641.77908389999993</c:v>
                </c:pt>
                <c:pt idx="158">
                  <c:v>640.18243399999994</c:v>
                </c:pt>
                <c:pt idx="159">
                  <c:v>641.04057510000007</c:v>
                </c:pt>
                <c:pt idx="160">
                  <c:v>639.24796409999999</c:v>
                </c:pt>
                <c:pt idx="161">
                  <c:v>638.5863061</c:v>
                </c:pt>
                <c:pt idx="162">
                  <c:v>637.93091509999999</c:v>
                </c:pt>
                <c:pt idx="163">
                  <c:v>637.21147310000003</c:v>
                </c:pt>
                <c:pt idx="164">
                  <c:v>636.34009289999995</c:v>
                </c:pt>
                <c:pt idx="165">
                  <c:v>634.83796400000006</c:v>
                </c:pt>
                <c:pt idx="166">
                  <c:v>635.63766299999997</c:v>
                </c:pt>
                <c:pt idx="167">
                  <c:v>634.00405810000007</c:v>
                </c:pt>
                <c:pt idx="168">
                  <c:v>633.06604140000002</c:v>
                </c:pt>
                <c:pt idx="169">
                  <c:v>628.08237899999995</c:v>
                </c:pt>
                <c:pt idx="170">
                  <c:v>631.7286805</c:v>
                </c:pt>
                <c:pt idx="171">
                  <c:v>630.50540479999995</c:v>
                </c:pt>
                <c:pt idx="172">
                  <c:v>629.30834909999999</c:v>
                </c:pt>
                <c:pt idx="173">
                  <c:v>592.71733360000007</c:v>
                </c:pt>
                <c:pt idx="174">
                  <c:v>627.1274742999999</c:v>
                </c:pt>
                <c:pt idx="175">
                  <c:v>625.70763729999999</c:v>
                </c:pt>
                <c:pt idx="176">
                  <c:v>624.8220687999999</c:v>
                </c:pt>
                <c:pt idx="177">
                  <c:v>623.80801559999998</c:v>
                </c:pt>
                <c:pt idx="178">
                  <c:v>622.67266039999993</c:v>
                </c:pt>
                <c:pt idx="179">
                  <c:v>621.92499970000006</c:v>
                </c:pt>
                <c:pt idx="180">
                  <c:v>615.85155310000005</c:v>
                </c:pt>
                <c:pt idx="181">
                  <c:v>620.8860128</c:v>
                </c:pt>
                <c:pt idx="182">
                  <c:v>619.42329239999992</c:v>
                </c:pt>
                <c:pt idx="183">
                  <c:v>612.30372790000001</c:v>
                </c:pt>
                <c:pt idx="184">
                  <c:v>613.28928550000001</c:v>
                </c:pt>
                <c:pt idx="185">
                  <c:v>608.20984499999997</c:v>
                </c:pt>
                <c:pt idx="186">
                  <c:v>611.28876389999994</c:v>
                </c:pt>
                <c:pt idx="187">
                  <c:v>610.52532020000001</c:v>
                </c:pt>
                <c:pt idx="188">
                  <c:v>609.67120220000004</c:v>
                </c:pt>
                <c:pt idx="189">
                  <c:v>605.10264329999995</c:v>
                </c:pt>
                <c:pt idx="190">
                  <c:v>607.46038050000004</c:v>
                </c:pt>
                <c:pt idx="191">
                  <c:v>606.42105579999998</c:v>
                </c:pt>
                <c:pt idx="192">
                  <c:v>593.8317174</c:v>
                </c:pt>
                <c:pt idx="193">
                  <c:v>591.9308587999999</c:v>
                </c:pt>
                <c:pt idx="194">
                  <c:v>590.98717929999998</c:v>
                </c:pt>
                <c:pt idx="195">
                  <c:v>590.16880570000001</c:v>
                </c:pt>
                <c:pt idx="196">
                  <c:v>588.91559029999996</c:v>
                </c:pt>
                <c:pt idx="197">
                  <c:v>587.49918539999999</c:v>
                </c:pt>
                <c:pt idx="198">
                  <c:v>586.41406649999999</c:v>
                </c:pt>
                <c:pt idx="199">
                  <c:v>585.24154720000001</c:v>
                </c:pt>
                <c:pt idx="200">
                  <c:v>578.11666849999995</c:v>
                </c:pt>
                <c:pt idx="201">
                  <c:v>583.68829370000003</c:v>
                </c:pt>
                <c:pt idx="202">
                  <c:v>582.17664460000003</c:v>
                </c:pt>
                <c:pt idx="203">
                  <c:v>580.32596139999998</c:v>
                </c:pt>
                <c:pt idx="204">
                  <c:v>577.34448520000001</c:v>
                </c:pt>
                <c:pt idx="205">
                  <c:v>576.40809950000005</c:v>
                </c:pt>
                <c:pt idx="206">
                  <c:v>574.72990000000004</c:v>
                </c:pt>
                <c:pt idx="207">
                  <c:v>572.21865839999998</c:v>
                </c:pt>
                <c:pt idx="208">
                  <c:v>571.2412422000001</c:v>
                </c:pt>
                <c:pt idx="209">
                  <c:v>570.37972789999992</c:v>
                </c:pt>
                <c:pt idx="210">
                  <c:v>569.2125587999999</c:v>
                </c:pt>
                <c:pt idx="211">
                  <c:v>568.15089829999999</c:v>
                </c:pt>
                <c:pt idx="212">
                  <c:v>530.00913400000002</c:v>
                </c:pt>
                <c:pt idx="213">
                  <c:v>550.87059510000006</c:v>
                </c:pt>
                <c:pt idx="214">
                  <c:v>564.05813479999995</c:v>
                </c:pt>
                <c:pt idx="215">
                  <c:v>562.64704640000002</c:v>
                </c:pt>
                <c:pt idx="216">
                  <c:v>561.35947639999995</c:v>
                </c:pt>
                <c:pt idx="217">
                  <c:v>560.65735910000001</c:v>
                </c:pt>
                <c:pt idx="218">
                  <c:v>559.99369239999999</c:v>
                </c:pt>
                <c:pt idx="219">
                  <c:v>558.85211879999997</c:v>
                </c:pt>
                <c:pt idx="220">
                  <c:v>558.11218699999995</c:v>
                </c:pt>
                <c:pt idx="221">
                  <c:v>556.90520989999993</c:v>
                </c:pt>
                <c:pt idx="222">
                  <c:v>556.24289439999995</c:v>
                </c:pt>
                <c:pt idx="223">
                  <c:v>555.63087920000009</c:v>
                </c:pt>
                <c:pt idx="224">
                  <c:v>555.03399060000004</c:v>
                </c:pt>
                <c:pt idx="225">
                  <c:v>554.43255220000003</c:v>
                </c:pt>
                <c:pt idx="226">
                  <c:v>552.81080699999995</c:v>
                </c:pt>
                <c:pt idx="227">
                  <c:v>549.51659740000002</c:v>
                </c:pt>
                <c:pt idx="228">
                  <c:v>546.79333479999991</c:v>
                </c:pt>
                <c:pt idx="229">
                  <c:v>545.81284229999994</c:v>
                </c:pt>
                <c:pt idx="230">
                  <c:v>544.92163329999994</c:v>
                </c:pt>
                <c:pt idx="231">
                  <c:v>543.82333400000005</c:v>
                </c:pt>
                <c:pt idx="232">
                  <c:v>543.08592099999998</c:v>
                </c:pt>
                <c:pt idx="233">
                  <c:v>542.27765499999998</c:v>
                </c:pt>
                <c:pt idx="234">
                  <c:v>541.34398070000009</c:v>
                </c:pt>
                <c:pt idx="235">
                  <c:v>540.48254150000002</c:v>
                </c:pt>
                <c:pt idx="236">
                  <c:v>539.34467219999999</c:v>
                </c:pt>
                <c:pt idx="237">
                  <c:v>537.8027313</c:v>
                </c:pt>
                <c:pt idx="238">
                  <c:v>530.77725889999999</c:v>
                </c:pt>
                <c:pt idx="239">
                  <c:v>536.56611580000003</c:v>
                </c:pt>
                <c:pt idx="240">
                  <c:v>529.16645819999997</c:v>
                </c:pt>
                <c:pt idx="241">
                  <c:v>528.30935790000001</c:v>
                </c:pt>
                <c:pt idx="242">
                  <c:v>527.04279220000001</c:v>
                </c:pt>
                <c:pt idx="243">
                  <c:v>525.89230759999998</c:v>
                </c:pt>
                <c:pt idx="244">
                  <c:v>526.45972730000005</c:v>
                </c:pt>
                <c:pt idx="245">
                  <c:v>524.73502020000001</c:v>
                </c:pt>
                <c:pt idx="246">
                  <c:v>493.02775789999998</c:v>
                </c:pt>
                <c:pt idx="247">
                  <c:v>522.90730410000003</c:v>
                </c:pt>
                <c:pt idx="248">
                  <c:v>519.172101</c:v>
                </c:pt>
                <c:pt idx="249">
                  <c:v>522.24380539999993</c:v>
                </c:pt>
                <c:pt idx="250">
                  <c:v>521.71607189999997</c:v>
                </c:pt>
                <c:pt idx="251">
                  <c:v>521.1164622</c:v>
                </c:pt>
                <c:pt idx="252">
                  <c:v>520.61873439999999</c:v>
                </c:pt>
                <c:pt idx="253">
                  <c:v>496.9847173</c:v>
                </c:pt>
                <c:pt idx="254">
                  <c:v>492.00905239999997</c:v>
                </c:pt>
                <c:pt idx="255">
                  <c:v>490.82146729999999</c:v>
                </c:pt>
                <c:pt idx="256">
                  <c:v>490.0124022</c:v>
                </c:pt>
                <c:pt idx="257">
                  <c:v>487.96065119999997</c:v>
                </c:pt>
                <c:pt idx="258">
                  <c:v>486.9091914</c:v>
                </c:pt>
                <c:pt idx="259">
                  <c:v>484.9292064</c:v>
                </c:pt>
                <c:pt idx="260">
                  <c:v>483.65104780000001</c:v>
                </c:pt>
                <c:pt idx="261">
                  <c:v>484.35339479999999</c:v>
                </c:pt>
                <c:pt idx="262">
                  <c:v>482.87905480000001</c:v>
                </c:pt>
                <c:pt idx="263">
                  <c:v>449.87400650000001</c:v>
                </c:pt>
                <c:pt idx="264">
                  <c:v>481.8934577</c:v>
                </c:pt>
                <c:pt idx="265">
                  <c:v>480.89772419999997</c:v>
                </c:pt>
                <c:pt idx="266">
                  <c:v>480.32025339999996</c:v>
                </c:pt>
                <c:pt idx="267">
                  <c:v>479.56730019999998</c:v>
                </c:pt>
                <c:pt idx="268">
                  <c:v>478.2431656</c:v>
                </c:pt>
                <c:pt idx="269">
                  <c:v>477.51608369999997</c:v>
                </c:pt>
                <c:pt idx="270">
                  <c:v>476.94619739999996</c:v>
                </c:pt>
                <c:pt idx="271">
                  <c:v>476.29755230000001</c:v>
                </c:pt>
                <c:pt idx="272">
                  <c:v>475.7280346</c:v>
                </c:pt>
                <c:pt idx="273">
                  <c:v>475.09492189999997</c:v>
                </c:pt>
                <c:pt idx="274">
                  <c:v>474.2216454</c:v>
                </c:pt>
                <c:pt idx="275">
                  <c:v>473.62197430000003</c:v>
                </c:pt>
                <c:pt idx="276">
                  <c:v>473.07031760000001</c:v>
                </c:pt>
                <c:pt idx="277">
                  <c:v>472.19252369999998</c:v>
                </c:pt>
                <c:pt idx="278">
                  <c:v>471.26401730000003</c:v>
                </c:pt>
                <c:pt idx="279">
                  <c:v>467.82249050000001</c:v>
                </c:pt>
                <c:pt idx="280">
                  <c:v>470.34753519999998</c:v>
                </c:pt>
                <c:pt idx="281">
                  <c:v>464.59746949999999</c:v>
                </c:pt>
                <c:pt idx="282">
                  <c:v>467.06619929999999</c:v>
                </c:pt>
                <c:pt idx="283">
                  <c:v>465.77244230000002</c:v>
                </c:pt>
                <c:pt idx="284">
                  <c:v>463.8610056</c:v>
                </c:pt>
                <c:pt idx="285">
                  <c:v>461.8875716</c:v>
                </c:pt>
                <c:pt idx="286">
                  <c:v>462.97501619999997</c:v>
                </c:pt>
                <c:pt idx="287">
                  <c:v>461.24359930000003</c:v>
                </c:pt>
                <c:pt idx="288">
                  <c:v>460.69346260000003</c:v>
                </c:pt>
                <c:pt idx="289">
                  <c:v>459.99315460000003</c:v>
                </c:pt>
                <c:pt idx="290">
                  <c:v>457.50719580000003</c:v>
                </c:pt>
                <c:pt idx="291">
                  <c:v>459.24005779999999</c:v>
                </c:pt>
                <c:pt idx="292">
                  <c:v>458.39143919999998</c:v>
                </c:pt>
                <c:pt idx="293">
                  <c:v>451.15400310000001</c:v>
                </c:pt>
                <c:pt idx="294">
                  <c:v>455.33624610000004</c:v>
                </c:pt>
                <c:pt idx="295">
                  <c:v>447.95172120000001</c:v>
                </c:pt>
                <c:pt idx="296">
                  <c:v>443.36358100000001</c:v>
                </c:pt>
                <c:pt idx="297">
                  <c:v>446.61614310000004</c:v>
                </c:pt>
                <c:pt idx="298">
                  <c:v>445.6584967</c:v>
                </c:pt>
                <c:pt idx="299">
                  <c:v>444.73882420000001</c:v>
                </c:pt>
                <c:pt idx="300">
                  <c:v>444.0045399</c:v>
                </c:pt>
                <c:pt idx="301">
                  <c:v>442.55820410000001</c:v>
                </c:pt>
                <c:pt idx="302">
                  <c:v>439.90502600000002</c:v>
                </c:pt>
                <c:pt idx="303">
                  <c:v>438.48334399999999</c:v>
                </c:pt>
                <c:pt idx="304">
                  <c:v>439.12077379999999</c:v>
                </c:pt>
                <c:pt idx="305">
                  <c:v>437.8159119</c:v>
                </c:pt>
                <c:pt idx="306">
                  <c:v>437.04046989999995</c:v>
                </c:pt>
                <c:pt idx="307">
                  <c:v>436.30661720000001</c:v>
                </c:pt>
                <c:pt idx="308">
                  <c:v>435.70814010000004</c:v>
                </c:pt>
                <c:pt idx="309">
                  <c:v>434.92023399999999</c:v>
                </c:pt>
                <c:pt idx="310">
                  <c:v>434.24713220000001</c:v>
                </c:pt>
                <c:pt idx="311">
                  <c:v>433.39425089999997</c:v>
                </c:pt>
                <c:pt idx="312">
                  <c:v>432.52850699999999</c:v>
                </c:pt>
                <c:pt idx="313">
                  <c:v>431.4494009</c:v>
                </c:pt>
              </c:numCache>
            </c:numRef>
          </c:xVal>
          <c:yVal>
            <c:numRef>
              <c:f>'performance-resolved-only'!$B$2:$B$315</c:f>
              <c:numCache>
                <c:formatCode>0.00</c:formatCode>
                <c:ptCount val="314"/>
                <c:pt idx="0">
                  <c:v>923.06111670000007</c:v>
                </c:pt>
                <c:pt idx="1">
                  <c:v>921.26416500000005</c:v>
                </c:pt>
                <c:pt idx="2">
                  <c:v>918.99027339999998</c:v>
                </c:pt>
                <c:pt idx="3">
                  <c:v>917.56376179999995</c:v>
                </c:pt>
                <c:pt idx="4">
                  <c:v>916.45667089999995</c:v>
                </c:pt>
                <c:pt idx="5">
                  <c:v>915.26245210000002</c:v>
                </c:pt>
                <c:pt idx="6">
                  <c:v>914.60656900000004</c:v>
                </c:pt>
                <c:pt idx="7">
                  <c:v>911.73681650000003</c:v>
                </c:pt>
                <c:pt idx="8">
                  <c:v>913.2024047000001</c:v>
                </c:pt>
                <c:pt idx="9">
                  <c:v>909.49199650000003</c:v>
                </c:pt>
                <c:pt idx="10">
                  <c:v>907.47891029999994</c:v>
                </c:pt>
                <c:pt idx="11">
                  <c:v>906.11774529999991</c:v>
                </c:pt>
                <c:pt idx="12">
                  <c:v>903.52723229999992</c:v>
                </c:pt>
                <c:pt idx="13">
                  <c:v>904.69971179999993</c:v>
                </c:pt>
                <c:pt idx="14">
                  <c:v>901.4360203</c:v>
                </c:pt>
                <c:pt idx="15">
                  <c:v>900.22067629999992</c:v>
                </c:pt>
                <c:pt idx="16">
                  <c:v>899.04475509999997</c:v>
                </c:pt>
                <c:pt idx="17">
                  <c:v>896.88832200000002</c:v>
                </c:pt>
                <c:pt idx="18">
                  <c:v>895.12718099999995</c:v>
                </c:pt>
                <c:pt idx="19">
                  <c:v>880.20850439999992</c:v>
                </c:pt>
                <c:pt idx="20">
                  <c:v>878.78376979999996</c:v>
                </c:pt>
                <c:pt idx="21">
                  <c:v>875.40201100000002</c:v>
                </c:pt>
                <c:pt idx="22">
                  <c:v>873.16618560000006</c:v>
                </c:pt>
                <c:pt idx="23">
                  <c:v>870.97127350000005</c:v>
                </c:pt>
                <c:pt idx="24">
                  <c:v>866.34573060000002</c:v>
                </c:pt>
                <c:pt idx="25">
                  <c:v>862.27220450000004</c:v>
                </c:pt>
                <c:pt idx="26">
                  <c:v>861.11909720000006</c:v>
                </c:pt>
                <c:pt idx="27">
                  <c:v>859.77437129999998</c:v>
                </c:pt>
                <c:pt idx="28">
                  <c:v>858.14512189999994</c:v>
                </c:pt>
                <c:pt idx="29">
                  <c:v>856.98417770000003</c:v>
                </c:pt>
                <c:pt idx="30">
                  <c:v>853.6253524</c:v>
                </c:pt>
                <c:pt idx="31">
                  <c:v>846.24192749999997</c:v>
                </c:pt>
                <c:pt idx="32">
                  <c:v>852.37760920000005</c:v>
                </c:pt>
                <c:pt idx="33">
                  <c:v>850.00113210000006</c:v>
                </c:pt>
                <c:pt idx="34">
                  <c:v>851.20706499999994</c:v>
                </c:pt>
                <c:pt idx="35">
                  <c:v>845.1352222999999</c:v>
                </c:pt>
                <c:pt idx="36">
                  <c:v>843.9460133</c:v>
                </c:pt>
                <c:pt idx="37">
                  <c:v>837.48374779999995</c:v>
                </c:pt>
                <c:pt idx="38">
                  <c:v>842.88642289999996</c:v>
                </c:pt>
                <c:pt idx="39">
                  <c:v>841.0346452</c:v>
                </c:pt>
                <c:pt idx="40">
                  <c:v>839.65501560000007</c:v>
                </c:pt>
                <c:pt idx="41">
                  <c:v>835.83851900000002</c:v>
                </c:pt>
                <c:pt idx="42">
                  <c:v>834.79398029999993</c:v>
                </c:pt>
                <c:pt idx="43">
                  <c:v>833.61131190000003</c:v>
                </c:pt>
                <c:pt idx="44">
                  <c:v>822.23590189999993</c:v>
                </c:pt>
                <c:pt idx="45">
                  <c:v>824.78551400000003</c:v>
                </c:pt>
                <c:pt idx="46">
                  <c:v>821.21497520000003</c:v>
                </c:pt>
                <c:pt idx="47">
                  <c:v>817.292102</c:v>
                </c:pt>
                <c:pt idx="48">
                  <c:v>814.14158810000004</c:v>
                </c:pt>
                <c:pt idx="49">
                  <c:v>812.79792010000006</c:v>
                </c:pt>
                <c:pt idx="50">
                  <c:v>811.95855029999996</c:v>
                </c:pt>
                <c:pt idx="51">
                  <c:v>811.33184089999997</c:v>
                </c:pt>
                <c:pt idx="52">
                  <c:v>809.7416007999999</c:v>
                </c:pt>
                <c:pt idx="53">
                  <c:v>808.4917832000001</c:v>
                </c:pt>
                <c:pt idx="54">
                  <c:v>807.20198879999998</c:v>
                </c:pt>
                <c:pt idx="55">
                  <c:v>801.60272689999999</c:v>
                </c:pt>
                <c:pt idx="56">
                  <c:v>800.50645799999995</c:v>
                </c:pt>
                <c:pt idx="57">
                  <c:v>799.3786662</c:v>
                </c:pt>
                <c:pt idx="58">
                  <c:v>796.55961000000002</c:v>
                </c:pt>
                <c:pt idx="59">
                  <c:v>798.5668028</c:v>
                </c:pt>
                <c:pt idx="60">
                  <c:v>797.61724089999996</c:v>
                </c:pt>
                <c:pt idx="61">
                  <c:v>795.2422722</c:v>
                </c:pt>
                <c:pt idx="62">
                  <c:v>794.15125160000002</c:v>
                </c:pt>
                <c:pt idx="63">
                  <c:v>783.57449470000006</c:v>
                </c:pt>
                <c:pt idx="64">
                  <c:v>793.25968179999995</c:v>
                </c:pt>
                <c:pt idx="65">
                  <c:v>787.22073999999998</c:v>
                </c:pt>
                <c:pt idx="66">
                  <c:v>785.87354389999996</c:v>
                </c:pt>
                <c:pt idx="67">
                  <c:v>782.38836260000005</c:v>
                </c:pt>
                <c:pt idx="68">
                  <c:v>779.65684629999998</c:v>
                </c:pt>
                <c:pt idx="69">
                  <c:v>776.63327629999992</c:v>
                </c:pt>
                <c:pt idx="70">
                  <c:v>778.46344110000007</c:v>
                </c:pt>
                <c:pt idx="71">
                  <c:v>775.8157463</c:v>
                </c:pt>
                <c:pt idx="72">
                  <c:v>775.00866079999992</c:v>
                </c:pt>
                <c:pt idx="73">
                  <c:v>773.10994410000001</c:v>
                </c:pt>
                <c:pt idx="74">
                  <c:v>772.04283410000005</c:v>
                </c:pt>
                <c:pt idx="75">
                  <c:v>770.48800460000007</c:v>
                </c:pt>
                <c:pt idx="76">
                  <c:v>761.75965900000006</c:v>
                </c:pt>
                <c:pt idx="77">
                  <c:v>769.20224700000006</c:v>
                </c:pt>
                <c:pt idx="78">
                  <c:v>766.97483490000002</c:v>
                </c:pt>
                <c:pt idx="79">
                  <c:v>768.40438710000001</c:v>
                </c:pt>
                <c:pt idx="80">
                  <c:v>764.45835339999996</c:v>
                </c:pt>
                <c:pt idx="81">
                  <c:v>763.26084000000003</c:v>
                </c:pt>
                <c:pt idx="82">
                  <c:v>750.69232739999995</c:v>
                </c:pt>
                <c:pt idx="83">
                  <c:v>760.51795760000005</c:v>
                </c:pt>
                <c:pt idx="84">
                  <c:v>758.80114749999996</c:v>
                </c:pt>
                <c:pt idx="85">
                  <c:v>753.38546350000001</c:v>
                </c:pt>
                <c:pt idx="86">
                  <c:v>756.38315910000006</c:v>
                </c:pt>
                <c:pt idx="87">
                  <c:v>757.95101439999996</c:v>
                </c:pt>
                <c:pt idx="88">
                  <c:v>754.91647890000002</c:v>
                </c:pt>
                <c:pt idx="89">
                  <c:v>752.31455870000002</c:v>
                </c:pt>
                <c:pt idx="90">
                  <c:v>748.75685620000002</c:v>
                </c:pt>
                <c:pt idx="91">
                  <c:v>743.75919820000001</c:v>
                </c:pt>
                <c:pt idx="92">
                  <c:v>747.69865979999997</c:v>
                </c:pt>
                <c:pt idx="93">
                  <c:v>746.46507559999998</c:v>
                </c:pt>
                <c:pt idx="94">
                  <c:v>742.17221189999998</c:v>
                </c:pt>
                <c:pt idx="95">
                  <c:v>741.2029407</c:v>
                </c:pt>
                <c:pt idx="96">
                  <c:v>740.05148899999995</c:v>
                </c:pt>
                <c:pt idx="97">
                  <c:v>737.33023909999997</c:v>
                </c:pt>
                <c:pt idx="98">
                  <c:v>736.50780259999999</c:v>
                </c:pt>
                <c:pt idx="99">
                  <c:v>735.08667449999996</c:v>
                </c:pt>
                <c:pt idx="100">
                  <c:v>732.9120226</c:v>
                </c:pt>
                <c:pt idx="101">
                  <c:v>731.77826220000009</c:v>
                </c:pt>
                <c:pt idx="102">
                  <c:v>727.65350879999994</c:v>
                </c:pt>
                <c:pt idx="103">
                  <c:v>726.67784139999992</c:v>
                </c:pt>
                <c:pt idx="104">
                  <c:v>723.11304900000005</c:v>
                </c:pt>
                <c:pt idx="105">
                  <c:v>725.45118339999999</c:v>
                </c:pt>
                <c:pt idx="106">
                  <c:v>724.35208420000004</c:v>
                </c:pt>
                <c:pt idx="107">
                  <c:v>721.95209939999995</c:v>
                </c:pt>
                <c:pt idx="108">
                  <c:v>720.9802087999999</c:v>
                </c:pt>
                <c:pt idx="109">
                  <c:v>719.46459729999992</c:v>
                </c:pt>
                <c:pt idx="110">
                  <c:v>718.4893849</c:v>
                </c:pt>
                <c:pt idx="111">
                  <c:v>717.58391300000005</c:v>
                </c:pt>
                <c:pt idx="112">
                  <c:v>716.61193160000005</c:v>
                </c:pt>
                <c:pt idx="113">
                  <c:v>714.98810029999993</c:v>
                </c:pt>
                <c:pt idx="114">
                  <c:v>715.78495470000007</c:v>
                </c:pt>
                <c:pt idx="115">
                  <c:v>702.83041149999997</c:v>
                </c:pt>
                <c:pt idx="116">
                  <c:v>714.31065000000001</c:v>
                </c:pt>
                <c:pt idx="117">
                  <c:v>701.97717870000008</c:v>
                </c:pt>
                <c:pt idx="118">
                  <c:v>700.94126449999999</c:v>
                </c:pt>
                <c:pt idx="119">
                  <c:v>700.20423840000001</c:v>
                </c:pt>
                <c:pt idx="120">
                  <c:v>699.24948239999992</c:v>
                </c:pt>
                <c:pt idx="121">
                  <c:v>697.37575779999997</c:v>
                </c:pt>
                <c:pt idx="122">
                  <c:v>698.41767100000004</c:v>
                </c:pt>
                <c:pt idx="123">
                  <c:v>696.19494610000004</c:v>
                </c:pt>
                <c:pt idx="124">
                  <c:v>694.35400629999992</c:v>
                </c:pt>
                <c:pt idx="125">
                  <c:v>695.28926510000008</c:v>
                </c:pt>
                <c:pt idx="126">
                  <c:v>693.00195139999994</c:v>
                </c:pt>
                <c:pt idx="127">
                  <c:v>691.9808511</c:v>
                </c:pt>
                <c:pt idx="128">
                  <c:v>689.74126439999998</c:v>
                </c:pt>
                <c:pt idx="129">
                  <c:v>688.70098419999999</c:v>
                </c:pt>
                <c:pt idx="130">
                  <c:v>675.40410959999997</c:v>
                </c:pt>
                <c:pt idx="131">
                  <c:v>672.56819810000002</c:v>
                </c:pt>
                <c:pt idx="132">
                  <c:v>673.96545460000004</c:v>
                </c:pt>
                <c:pt idx="133">
                  <c:v>671.56339070000001</c:v>
                </c:pt>
                <c:pt idx="134">
                  <c:v>668.86021260000007</c:v>
                </c:pt>
                <c:pt idx="135">
                  <c:v>670.31680129999995</c:v>
                </c:pt>
                <c:pt idx="136">
                  <c:v>667.71902779999994</c:v>
                </c:pt>
                <c:pt idx="137">
                  <c:v>664.37319539999999</c:v>
                </c:pt>
                <c:pt idx="138">
                  <c:v>665.76997170000004</c:v>
                </c:pt>
                <c:pt idx="139">
                  <c:v>663.2280017999999</c:v>
                </c:pt>
                <c:pt idx="140">
                  <c:v>662.42650729999991</c:v>
                </c:pt>
                <c:pt idx="141">
                  <c:v>661.6958067999999</c:v>
                </c:pt>
                <c:pt idx="142">
                  <c:v>652.80798340000001</c:v>
                </c:pt>
                <c:pt idx="143">
                  <c:v>659.76304110000001</c:v>
                </c:pt>
                <c:pt idx="144">
                  <c:v>660.92949429999999</c:v>
                </c:pt>
                <c:pt idx="145">
                  <c:v>658.54962699999999</c:v>
                </c:pt>
                <c:pt idx="146">
                  <c:v>657.36513839999998</c:v>
                </c:pt>
                <c:pt idx="147">
                  <c:v>654.61029489999999</c:v>
                </c:pt>
                <c:pt idx="148">
                  <c:v>655.8048354</c:v>
                </c:pt>
                <c:pt idx="149">
                  <c:v>651.93262549999997</c:v>
                </c:pt>
                <c:pt idx="150">
                  <c:v>650.92010620000008</c:v>
                </c:pt>
                <c:pt idx="151">
                  <c:v>649.42900510000004</c:v>
                </c:pt>
                <c:pt idx="152">
                  <c:v>648.51785870000003</c:v>
                </c:pt>
                <c:pt idx="153">
                  <c:v>647.3833042</c:v>
                </c:pt>
                <c:pt idx="154">
                  <c:v>642.47115710000003</c:v>
                </c:pt>
                <c:pt idx="155">
                  <c:v>646.48970999999995</c:v>
                </c:pt>
                <c:pt idx="156">
                  <c:v>645.34977709999998</c:v>
                </c:pt>
                <c:pt idx="157">
                  <c:v>641.77908389999993</c:v>
                </c:pt>
                <c:pt idx="158">
                  <c:v>640.18243399999994</c:v>
                </c:pt>
                <c:pt idx="159">
                  <c:v>641.04057510000007</c:v>
                </c:pt>
                <c:pt idx="160">
                  <c:v>639.24796409999999</c:v>
                </c:pt>
                <c:pt idx="161">
                  <c:v>638.5863061</c:v>
                </c:pt>
                <c:pt idx="162">
                  <c:v>637.93091509999999</c:v>
                </c:pt>
                <c:pt idx="163">
                  <c:v>637.21147310000003</c:v>
                </c:pt>
                <c:pt idx="164">
                  <c:v>636.34009289999995</c:v>
                </c:pt>
                <c:pt idx="165">
                  <c:v>634.83796400000006</c:v>
                </c:pt>
                <c:pt idx="166">
                  <c:v>635.63766299999997</c:v>
                </c:pt>
                <c:pt idx="167">
                  <c:v>634.00405810000007</c:v>
                </c:pt>
                <c:pt idx="168">
                  <c:v>633.06604140000002</c:v>
                </c:pt>
                <c:pt idx="169">
                  <c:v>628.08237899999995</c:v>
                </c:pt>
                <c:pt idx="170">
                  <c:v>631.7286805</c:v>
                </c:pt>
                <c:pt idx="171">
                  <c:v>630.50540479999995</c:v>
                </c:pt>
                <c:pt idx="172">
                  <c:v>629.30834909999999</c:v>
                </c:pt>
                <c:pt idx="173">
                  <c:v>592.71733360000007</c:v>
                </c:pt>
                <c:pt idx="174">
                  <c:v>627.1274742999999</c:v>
                </c:pt>
                <c:pt idx="175">
                  <c:v>625.70763729999999</c:v>
                </c:pt>
                <c:pt idx="176">
                  <c:v>624.8220687999999</c:v>
                </c:pt>
                <c:pt idx="177">
                  <c:v>623.80801559999998</c:v>
                </c:pt>
                <c:pt idx="178">
                  <c:v>622.67266039999993</c:v>
                </c:pt>
                <c:pt idx="179">
                  <c:v>621.92499970000006</c:v>
                </c:pt>
                <c:pt idx="180">
                  <c:v>615.85155310000005</c:v>
                </c:pt>
                <c:pt idx="181">
                  <c:v>620.8860128</c:v>
                </c:pt>
                <c:pt idx="182">
                  <c:v>619.42329239999992</c:v>
                </c:pt>
                <c:pt idx="183">
                  <c:v>612.30372790000001</c:v>
                </c:pt>
                <c:pt idx="184">
                  <c:v>613.28928550000001</c:v>
                </c:pt>
                <c:pt idx="185">
                  <c:v>608.20984499999997</c:v>
                </c:pt>
                <c:pt idx="186">
                  <c:v>611.28876389999994</c:v>
                </c:pt>
                <c:pt idx="187">
                  <c:v>610.52532020000001</c:v>
                </c:pt>
                <c:pt idx="188">
                  <c:v>609.67120220000004</c:v>
                </c:pt>
                <c:pt idx="189">
                  <c:v>605.10264329999995</c:v>
                </c:pt>
                <c:pt idx="190">
                  <c:v>607.46038050000004</c:v>
                </c:pt>
                <c:pt idx="191">
                  <c:v>606.42105579999998</c:v>
                </c:pt>
                <c:pt idx="192">
                  <c:v>593.8317174</c:v>
                </c:pt>
                <c:pt idx="193">
                  <c:v>591.9308587999999</c:v>
                </c:pt>
                <c:pt idx="194">
                  <c:v>590.98717929999998</c:v>
                </c:pt>
                <c:pt idx="195">
                  <c:v>590.16880570000001</c:v>
                </c:pt>
                <c:pt idx="196">
                  <c:v>588.91559029999996</c:v>
                </c:pt>
                <c:pt idx="197">
                  <c:v>587.49918539999999</c:v>
                </c:pt>
                <c:pt idx="198">
                  <c:v>586.41406649999999</c:v>
                </c:pt>
                <c:pt idx="199">
                  <c:v>585.24154720000001</c:v>
                </c:pt>
                <c:pt idx="200">
                  <c:v>578.11666849999995</c:v>
                </c:pt>
                <c:pt idx="201">
                  <c:v>583.68829370000003</c:v>
                </c:pt>
                <c:pt idx="202">
                  <c:v>582.17664460000003</c:v>
                </c:pt>
                <c:pt idx="203">
                  <c:v>580.32596139999998</c:v>
                </c:pt>
                <c:pt idx="204">
                  <c:v>577.34448520000001</c:v>
                </c:pt>
                <c:pt idx="205">
                  <c:v>576.40809950000005</c:v>
                </c:pt>
                <c:pt idx="206">
                  <c:v>574.72990000000004</c:v>
                </c:pt>
                <c:pt idx="207">
                  <c:v>572.21865839999998</c:v>
                </c:pt>
                <c:pt idx="208">
                  <c:v>571.2412422000001</c:v>
                </c:pt>
                <c:pt idx="209">
                  <c:v>570.37972789999992</c:v>
                </c:pt>
                <c:pt idx="210">
                  <c:v>569.2125587999999</c:v>
                </c:pt>
                <c:pt idx="211">
                  <c:v>568.15089829999999</c:v>
                </c:pt>
                <c:pt idx="212">
                  <c:v>530.00913400000002</c:v>
                </c:pt>
                <c:pt idx="213">
                  <c:v>550.87059510000006</c:v>
                </c:pt>
                <c:pt idx="214">
                  <c:v>564.05813479999995</c:v>
                </c:pt>
                <c:pt idx="215">
                  <c:v>562.64704640000002</c:v>
                </c:pt>
                <c:pt idx="216">
                  <c:v>561.35947639999995</c:v>
                </c:pt>
                <c:pt idx="217">
                  <c:v>560.65735910000001</c:v>
                </c:pt>
                <c:pt idx="218">
                  <c:v>559.99369239999999</c:v>
                </c:pt>
                <c:pt idx="219">
                  <c:v>558.85211879999997</c:v>
                </c:pt>
                <c:pt idx="220">
                  <c:v>558.11218699999995</c:v>
                </c:pt>
                <c:pt idx="221">
                  <c:v>556.90520989999993</c:v>
                </c:pt>
                <c:pt idx="222">
                  <c:v>556.24289439999995</c:v>
                </c:pt>
                <c:pt idx="223">
                  <c:v>555.63087920000009</c:v>
                </c:pt>
                <c:pt idx="224">
                  <c:v>555.03399060000004</c:v>
                </c:pt>
                <c:pt idx="225">
                  <c:v>554.43255220000003</c:v>
                </c:pt>
                <c:pt idx="226">
                  <c:v>552.81080699999995</c:v>
                </c:pt>
                <c:pt idx="227">
                  <c:v>549.51659740000002</c:v>
                </c:pt>
                <c:pt idx="228">
                  <c:v>546.79333479999991</c:v>
                </c:pt>
                <c:pt idx="229">
                  <c:v>545.81284229999994</c:v>
                </c:pt>
                <c:pt idx="230">
                  <c:v>544.92163329999994</c:v>
                </c:pt>
                <c:pt idx="231">
                  <c:v>543.82333400000005</c:v>
                </c:pt>
                <c:pt idx="232">
                  <c:v>543.08592099999998</c:v>
                </c:pt>
                <c:pt idx="233">
                  <c:v>542.27765499999998</c:v>
                </c:pt>
                <c:pt idx="234">
                  <c:v>541.34398070000009</c:v>
                </c:pt>
                <c:pt idx="235">
                  <c:v>540.48254150000002</c:v>
                </c:pt>
                <c:pt idx="236">
                  <c:v>539.34467219999999</c:v>
                </c:pt>
                <c:pt idx="237">
                  <c:v>537.8027313</c:v>
                </c:pt>
                <c:pt idx="238">
                  <c:v>530.77725889999999</c:v>
                </c:pt>
                <c:pt idx="239">
                  <c:v>536.56611580000003</c:v>
                </c:pt>
                <c:pt idx="240">
                  <c:v>529.16645819999997</c:v>
                </c:pt>
                <c:pt idx="241">
                  <c:v>528.30935790000001</c:v>
                </c:pt>
                <c:pt idx="242">
                  <c:v>527.04279220000001</c:v>
                </c:pt>
                <c:pt idx="243">
                  <c:v>525.89230759999998</c:v>
                </c:pt>
                <c:pt idx="244">
                  <c:v>526.45972730000005</c:v>
                </c:pt>
                <c:pt idx="245">
                  <c:v>524.73502020000001</c:v>
                </c:pt>
                <c:pt idx="246">
                  <c:v>493.02775789999998</c:v>
                </c:pt>
                <c:pt idx="247">
                  <c:v>522.90730410000003</c:v>
                </c:pt>
                <c:pt idx="248">
                  <c:v>519.172101</c:v>
                </c:pt>
                <c:pt idx="249">
                  <c:v>522.24380539999993</c:v>
                </c:pt>
                <c:pt idx="250">
                  <c:v>521.71607189999997</c:v>
                </c:pt>
                <c:pt idx="251">
                  <c:v>521.1164622</c:v>
                </c:pt>
                <c:pt idx="252">
                  <c:v>520.61873439999999</c:v>
                </c:pt>
                <c:pt idx="253">
                  <c:v>496.9847173</c:v>
                </c:pt>
                <c:pt idx="254">
                  <c:v>492.00905239999997</c:v>
                </c:pt>
                <c:pt idx="255">
                  <c:v>490.82146729999999</c:v>
                </c:pt>
                <c:pt idx="256">
                  <c:v>490.0124022</c:v>
                </c:pt>
                <c:pt idx="257">
                  <c:v>487.96065119999997</c:v>
                </c:pt>
                <c:pt idx="258">
                  <c:v>486.9091914</c:v>
                </c:pt>
                <c:pt idx="259">
                  <c:v>484.9292064</c:v>
                </c:pt>
                <c:pt idx="260">
                  <c:v>483.65104780000001</c:v>
                </c:pt>
                <c:pt idx="261">
                  <c:v>484.35339479999999</c:v>
                </c:pt>
                <c:pt idx="262">
                  <c:v>482.87905480000001</c:v>
                </c:pt>
                <c:pt idx="263">
                  <c:v>449.87400650000001</c:v>
                </c:pt>
                <c:pt idx="264">
                  <c:v>481.8934577</c:v>
                </c:pt>
                <c:pt idx="265">
                  <c:v>480.89772419999997</c:v>
                </c:pt>
                <c:pt idx="266">
                  <c:v>480.32025339999996</c:v>
                </c:pt>
                <c:pt idx="267">
                  <c:v>479.56730019999998</c:v>
                </c:pt>
                <c:pt idx="268">
                  <c:v>478.2431656</c:v>
                </c:pt>
                <c:pt idx="269">
                  <c:v>477.51608369999997</c:v>
                </c:pt>
                <c:pt idx="270">
                  <c:v>476.94619739999996</c:v>
                </c:pt>
                <c:pt idx="271">
                  <c:v>476.29755230000001</c:v>
                </c:pt>
                <c:pt idx="272">
                  <c:v>475.7280346</c:v>
                </c:pt>
                <c:pt idx="273">
                  <c:v>475.09492189999997</c:v>
                </c:pt>
                <c:pt idx="274">
                  <c:v>474.2216454</c:v>
                </c:pt>
                <c:pt idx="275">
                  <c:v>473.62197430000003</c:v>
                </c:pt>
                <c:pt idx="276">
                  <c:v>473.07031760000001</c:v>
                </c:pt>
                <c:pt idx="277">
                  <c:v>472.19252369999998</c:v>
                </c:pt>
                <c:pt idx="278">
                  <c:v>471.26401730000003</c:v>
                </c:pt>
                <c:pt idx="279">
                  <c:v>467.82249050000001</c:v>
                </c:pt>
                <c:pt idx="280">
                  <c:v>470.34753519999998</c:v>
                </c:pt>
                <c:pt idx="281">
                  <c:v>464.59746949999999</c:v>
                </c:pt>
                <c:pt idx="282">
                  <c:v>467.06619929999999</c:v>
                </c:pt>
                <c:pt idx="283">
                  <c:v>465.77244230000002</c:v>
                </c:pt>
                <c:pt idx="284">
                  <c:v>463.8610056</c:v>
                </c:pt>
                <c:pt idx="285">
                  <c:v>461.8875716</c:v>
                </c:pt>
                <c:pt idx="286">
                  <c:v>462.97501619999997</c:v>
                </c:pt>
                <c:pt idx="287">
                  <c:v>461.24359930000003</c:v>
                </c:pt>
                <c:pt idx="288">
                  <c:v>460.69346260000003</c:v>
                </c:pt>
                <c:pt idx="289">
                  <c:v>459.99315460000003</c:v>
                </c:pt>
                <c:pt idx="290">
                  <c:v>457.50719580000003</c:v>
                </c:pt>
                <c:pt idx="291">
                  <c:v>459.24005779999999</c:v>
                </c:pt>
                <c:pt idx="292">
                  <c:v>458.39143919999998</c:v>
                </c:pt>
                <c:pt idx="293">
                  <c:v>451.15400310000001</c:v>
                </c:pt>
                <c:pt idx="294">
                  <c:v>455.33624610000004</c:v>
                </c:pt>
                <c:pt idx="295">
                  <c:v>447.95172120000001</c:v>
                </c:pt>
                <c:pt idx="296">
                  <c:v>443.36358100000001</c:v>
                </c:pt>
                <c:pt idx="297">
                  <c:v>446.61614310000004</c:v>
                </c:pt>
                <c:pt idx="298">
                  <c:v>445.6584967</c:v>
                </c:pt>
                <c:pt idx="299">
                  <c:v>444.73882420000001</c:v>
                </c:pt>
                <c:pt idx="300">
                  <c:v>444.0045399</c:v>
                </c:pt>
                <c:pt idx="301">
                  <c:v>442.55820410000001</c:v>
                </c:pt>
                <c:pt idx="302">
                  <c:v>439.90502600000002</c:v>
                </c:pt>
                <c:pt idx="303">
                  <c:v>438.48334399999999</c:v>
                </c:pt>
                <c:pt idx="304">
                  <c:v>439.12077379999999</c:v>
                </c:pt>
                <c:pt idx="305">
                  <c:v>437.8159119</c:v>
                </c:pt>
                <c:pt idx="306">
                  <c:v>437.04046989999995</c:v>
                </c:pt>
                <c:pt idx="307">
                  <c:v>436.30661720000001</c:v>
                </c:pt>
                <c:pt idx="308">
                  <c:v>435.70814010000004</c:v>
                </c:pt>
                <c:pt idx="309">
                  <c:v>434.92023399999999</c:v>
                </c:pt>
                <c:pt idx="310">
                  <c:v>434.24713220000001</c:v>
                </c:pt>
                <c:pt idx="311">
                  <c:v>433.39425089999997</c:v>
                </c:pt>
                <c:pt idx="312">
                  <c:v>432.52850699999999</c:v>
                </c:pt>
                <c:pt idx="313">
                  <c:v>431.4494009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A-534E-8DFB-D35012887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722463"/>
        <c:axId val="895211263"/>
      </c:scatterChart>
      <c:valAx>
        <c:axId val="821722463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Performance C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95211263"/>
        <c:crosses val="autoZero"/>
        <c:crossBetween val="midCat"/>
      </c:valAx>
      <c:valAx>
        <c:axId val="8952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Performance B6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2172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classpathsize!$B$1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classpathsize!$B$2:$B$315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4460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6414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5732</c:v>
                </c:pt>
                <c:pt idx="148">
                  <c:v>6009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6722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6138</c:v>
                </c:pt>
                <c:pt idx="279">
                  <c:v>9282</c:v>
                </c:pt>
                <c:pt idx="280">
                  <c:v>7851</c:v>
                </c:pt>
                <c:pt idx="281">
                  <c:v>6335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8700</c:v>
                </c:pt>
                <c:pt idx="294">
                  <c:v>6932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xVal>
          <c:yVal>
            <c:numRef>
              <c:f>'performance-resolved-only'!$B$2:$B$315</c:f>
              <c:numCache>
                <c:formatCode>0.00</c:formatCode>
                <c:ptCount val="314"/>
                <c:pt idx="0">
                  <c:v>923.06111670000007</c:v>
                </c:pt>
                <c:pt idx="1">
                  <c:v>921.26416500000005</c:v>
                </c:pt>
                <c:pt idx="2">
                  <c:v>918.99027339999998</c:v>
                </c:pt>
                <c:pt idx="3">
                  <c:v>917.56376179999995</c:v>
                </c:pt>
                <c:pt idx="4">
                  <c:v>916.45667089999995</c:v>
                </c:pt>
                <c:pt idx="5">
                  <c:v>915.26245210000002</c:v>
                </c:pt>
                <c:pt idx="6">
                  <c:v>914.60656900000004</c:v>
                </c:pt>
                <c:pt idx="7">
                  <c:v>911.73681650000003</c:v>
                </c:pt>
                <c:pt idx="8">
                  <c:v>913.2024047000001</c:v>
                </c:pt>
                <c:pt idx="9">
                  <c:v>909.49199650000003</c:v>
                </c:pt>
                <c:pt idx="10">
                  <c:v>907.47891029999994</c:v>
                </c:pt>
                <c:pt idx="11">
                  <c:v>906.11774529999991</c:v>
                </c:pt>
                <c:pt idx="12">
                  <c:v>903.52723229999992</c:v>
                </c:pt>
                <c:pt idx="13">
                  <c:v>904.69971179999993</c:v>
                </c:pt>
                <c:pt idx="14">
                  <c:v>901.4360203</c:v>
                </c:pt>
                <c:pt idx="15">
                  <c:v>900.22067629999992</c:v>
                </c:pt>
                <c:pt idx="16">
                  <c:v>899.04475509999997</c:v>
                </c:pt>
                <c:pt idx="17">
                  <c:v>896.88832200000002</c:v>
                </c:pt>
                <c:pt idx="18">
                  <c:v>895.12718099999995</c:v>
                </c:pt>
                <c:pt idx="19">
                  <c:v>880.20850439999992</c:v>
                </c:pt>
                <c:pt idx="20">
                  <c:v>878.78376979999996</c:v>
                </c:pt>
                <c:pt idx="21">
                  <c:v>875.40201100000002</c:v>
                </c:pt>
                <c:pt idx="22">
                  <c:v>873.16618560000006</c:v>
                </c:pt>
                <c:pt idx="23">
                  <c:v>870.97127350000005</c:v>
                </c:pt>
                <c:pt idx="24">
                  <c:v>866.34573060000002</c:v>
                </c:pt>
                <c:pt idx="25">
                  <c:v>862.27220450000004</c:v>
                </c:pt>
                <c:pt idx="26">
                  <c:v>861.11909720000006</c:v>
                </c:pt>
                <c:pt idx="27">
                  <c:v>859.77437129999998</c:v>
                </c:pt>
                <c:pt idx="28">
                  <c:v>858.14512189999994</c:v>
                </c:pt>
                <c:pt idx="29">
                  <c:v>856.98417770000003</c:v>
                </c:pt>
                <c:pt idx="30">
                  <c:v>853.6253524</c:v>
                </c:pt>
                <c:pt idx="31">
                  <c:v>846.24192749999997</c:v>
                </c:pt>
                <c:pt idx="32">
                  <c:v>852.37760920000005</c:v>
                </c:pt>
                <c:pt idx="33">
                  <c:v>850.00113210000006</c:v>
                </c:pt>
                <c:pt idx="34">
                  <c:v>851.20706499999994</c:v>
                </c:pt>
                <c:pt idx="35">
                  <c:v>845.1352222999999</c:v>
                </c:pt>
                <c:pt idx="36">
                  <c:v>843.9460133</c:v>
                </c:pt>
                <c:pt idx="37">
                  <c:v>837.48374779999995</c:v>
                </c:pt>
                <c:pt idx="38">
                  <c:v>842.88642289999996</c:v>
                </c:pt>
                <c:pt idx="39">
                  <c:v>841.0346452</c:v>
                </c:pt>
                <c:pt idx="40">
                  <c:v>839.65501560000007</c:v>
                </c:pt>
                <c:pt idx="41">
                  <c:v>835.83851900000002</c:v>
                </c:pt>
                <c:pt idx="42">
                  <c:v>834.79398029999993</c:v>
                </c:pt>
                <c:pt idx="43">
                  <c:v>833.61131190000003</c:v>
                </c:pt>
                <c:pt idx="44">
                  <c:v>822.23590189999993</c:v>
                </c:pt>
                <c:pt idx="45">
                  <c:v>824.78551400000003</c:v>
                </c:pt>
                <c:pt idx="46">
                  <c:v>821.21497520000003</c:v>
                </c:pt>
                <c:pt idx="47">
                  <c:v>817.292102</c:v>
                </c:pt>
                <c:pt idx="48">
                  <c:v>814.14158810000004</c:v>
                </c:pt>
                <c:pt idx="49">
                  <c:v>812.79792010000006</c:v>
                </c:pt>
                <c:pt idx="50">
                  <c:v>811.95855029999996</c:v>
                </c:pt>
                <c:pt idx="51">
                  <c:v>811.33184089999997</c:v>
                </c:pt>
                <c:pt idx="52">
                  <c:v>809.7416007999999</c:v>
                </c:pt>
                <c:pt idx="53">
                  <c:v>808.4917832000001</c:v>
                </c:pt>
                <c:pt idx="54">
                  <c:v>807.20198879999998</c:v>
                </c:pt>
                <c:pt idx="55">
                  <c:v>801.60272689999999</c:v>
                </c:pt>
                <c:pt idx="56">
                  <c:v>800.50645799999995</c:v>
                </c:pt>
                <c:pt idx="57">
                  <c:v>799.3786662</c:v>
                </c:pt>
                <c:pt idx="58">
                  <c:v>796.55961000000002</c:v>
                </c:pt>
                <c:pt idx="59">
                  <c:v>798.5668028</c:v>
                </c:pt>
                <c:pt idx="60">
                  <c:v>797.61724089999996</c:v>
                </c:pt>
                <c:pt idx="61">
                  <c:v>795.2422722</c:v>
                </c:pt>
                <c:pt idx="62">
                  <c:v>794.15125160000002</c:v>
                </c:pt>
                <c:pt idx="63">
                  <c:v>783.57449470000006</c:v>
                </c:pt>
                <c:pt idx="64">
                  <c:v>793.25968179999995</c:v>
                </c:pt>
                <c:pt idx="65">
                  <c:v>787.22073999999998</c:v>
                </c:pt>
                <c:pt idx="66">
                  <c:v>785.87354389999996</c:v>
                </c:pt>
                <c:pt idx="67">
                  <c:v>782.38836260000005</c:v>
                </c:pt>
                <c:pt idx="68">
                  <c:v>779.65684629999998</c:v>
                </c:pt>
                <c:pt idx="69">
                  <c:v>776.63327629999992</c:v>
                </c:pt>
                <c:pt idx="70">
                  <c:v>778.46344110000007</c:v>
                </c:pt>
                <c:pt idx="71">
                  <c:v>775.8157463</c:v>
                </c:pt>
                <c:pt idx="72">
                  <c:v>775.00866079999992</c:v>
                </c:pt>
                <c:pt idx="73">
                  <c:v>773.10994410000001</c:v>
                </c:pt>
                <c:pt idx="74">
                  <c:v>772.04283410000005</c:v>
                </c:pt>
                <c:pt idx="75">
                  <c:v>770.48800460000007</c:v>
                </c:pt>
                <c:pt idx="76">
                  <c:v>761.75965900000006</c:v>
                </c:pt>
                <c:pt idx="77">
                  <c:v>769.20224700000006</c:v>
                </c:pt>
                <c:pt idx="78">
                  <c:v>766.97483490000002</c:v>
                </c:pt>
                <c:pt idx="79">
                  <c:v>768.40438710000001</c:v>
                </c:pt>
                <c:pt idx="80">
                  <c:v>764.45835339999996</c:v>
                </c:pt>
                <c:pt idx="81">
                  <c:v>763.26084000000003</c:v>
                </c:pt>
                <c:pt idx="82">
                  <c:v>750.69232739999995</c:v>
                </c:pt>
                <c:pt idx="83">
                  <c:v>760.51795760000005</c:v>
                </c:pt>
                <c:pt idx="84">
                  <c:v>758.80114749999996</c:v>
                </c:pt>
                <c:pt idx="85">
                  <c:v>753.38546350000001</c:v>
                </c:pt>
                <c:pt idx="86">
                  <c:v>756.38315910000006</c:v>
                </c:pt>
                <c:pt idx="87">
                  <c:v>757.95101439999996</c:v>
                </c:pt>
                <c:pt idx="88">
                  <c:v>754.91647890000002</c:v>
                </c:pt>
                <c:pt idx="89">
                  <c:v>752.31455870000002</c:v>
                </c:pt>
                <c:pt idx="90">
                  <c:v>748.75685620000002</c:v>
                </c:pt>
                <c:pt idx="91">
                  <c:v>743.75919820000001</c:v>
                </c:pt>
                <c:pt idx="92">
                  <c:v>747.69865979999997</c:v>
                </c:pt>
                <c:pt idx="93">
                  <c:v>746.46507559999998</c:v>
                </c:pt>
                <c:pt idx="94">
                  <c:v>742.17221189999998</c:v>
                </c:pt>
                <c:pt idx="95">
                  <c:v>741.2029407</c:v>
                </c:pt>
                <c:pt idx="96">
                  <c:v>740.05148899999995</c:v>
                </c:pt>
                <c:pt idx="97">
                  <c:v>737.33023909999997</c:v>
                </c:pt>
                <c:pt idx="98">
                  <c:v>736.50780259999999</c:v>
                </c:pt>
                <c:pt idx="99">
                  <c:v>735.08667449999996</c:v>
                </c:pt>
                <c:pt idx="100">
                  <c:v>732.9120226</c:v>
                </c:pt>
                <c:pt idx="101">
                  <c:v>731.77826220000009</c:v>
                </c:pt>
                <c:pt idx="102">
                  <c:v>727.65350879999994</c:v>
                </c:pt>
                <c:pt idx="103">
                  <c:v>726.67784139999992</c:v>
                </c:pt>
                <c:pt idx="104">
                  <c:v>723.11304900000005</c:v>
                </c:pt>
                <c:pt idx="105">
                  <c:v>725.45118339999999</c:v>
                </c:pt>
                <c:pt idx="106">
                  <c:v>724.35208420000004</c:v>
                </c:pt>
                <c:pt idx="107">
                  <c:v>721.95209939999995</c:v>
                </c:pt>
                <c:pt idx="108">
                  <c:v>720.9802087999999</c:v>
                </c:pt>
                <c:pt idx="109">
                  <c:v>719.46459729999992</c:v>
                </c:pt>
                <c:pt idx="110">
                  <c:v>718.4893849</c:v>
                </c:pt>
                <c:pt idx="111">
                  <c:v>717.58391300000005</c:v>
                </c:pt>
                <c:pt idx="112">
                  <c:v>716.61193160000005</c:v>
                </c:pt>
                <c:pt idx="113">
                  <c:v>714.98810029999993</c:v>
                </c:pt>
                <c:pt idx="114">
                  <c:v>715.78495470000007</c:v>
                </c:pt>
                <c:pt idx="115">
                  <c:v>702.83041149999997</c:v>
                </c:pt>
                <c:pt idx="116">
                  <c:v>714.31065000000001</c:v>
                </c:pt>
                <c:pt idx="117">
                  <c:v>701.97717870000008</c:v>
                </c:pt>
                <c:pt idx="118">
                  <c:v>700.94126449999999</c:v>
                </c:pt>
                <c:pt idx="119">
                  <c:v>700.20423840000001</c:v>
                </c:pt>
                <c:pt idx="120">
                  <c:v>699.24948239999992</c:v>
                </c:pt>
                <c:pt idx="121">
                  <c:v>697.37575779999997</c:v>
                </c:pt>
                <c:pt idx="122">
                  <c:v>698.41767100000004</c:v>
                </c:pt>
                <c:pt idx="123">
                  <c:v>696.19494610000004</c:v>
                </c:pt>
                <c:pt idx="124">
                  <c:v>694.35400629999992</c:v>
                </c:pt>
                <c:pt idx="125">
                  <c:v>695.28926510000008</c:v>
                </c:pt>
                <c:pt idx="126">
                  <c:v>693.00195139999994</c:v>
                </c:pt>
                <c:pt idx="127">
                  <c:v>691.9808511</c:v>
                </c:pt>
                <c:pt idx="128">
                  <c:v>689.74126439999998</c:v>
                </c:pt>
                <c:pt idx="129">
                  <c:v>688.70098419999999</c:v>
                </c:pt>
                <c:pt idx="130">
                  <c:v>675.40410959999997</c:v>
                </c:pt>
                <c:pt idx="131">
                  <c:v>672.56819810000002</c:v>
                </c:pt>
                <c:pt idx="132">
                  <c:v>673.96545460000004</c:v>
                </c:pt>
                <c:pt idx="133">
                  <c:v>671.56339070000001</c:v>
                </c:pt>
                <c:pt idx="134">
                  <c:v>668.86021260000007</c:v>
                </c:pt>
                <c:pt idx="135">
                  <c:v>670.31680129999995</c:v>
                </c:pt>
                <c:pt idx="136">
                  <c:v>667.71902779999994</c:v>
                </c:pt>
                <c:pt idx="137">
                  <c:v>664.37319539999999</c:v>
                </c:pt>
                <c:pt idx="138">
                  <c:v>665.76997170000004</c:v>
                </c:pt>
                <c:pt idx="139">
                  <c:v>663.2280017999999</c:v>
                </c:pt>
                <c:pt idx="140">
                  <c:v>662.42650729999991</c:v>
                </c:pt>
                <c:pt idx="141">
                  <c:v>661.6958067999999</c:v>
                </c:pt>
                <c:pt idx="142">
                  <c:v>652.80798340000001</c:v>
                </c:pt>
                <c:pt idx="143">
                  <c:v>659.76304110000001</c:v>
                </c:pt>
                <c:pt idx="144">
                  <c:v>660.92949429999999</c:v>
                </c:pt>
                <c:pt idx="145">
                  <c:v>658.54962699999999</c:v>
                </c:pt>
                <c:pt idx="146">
                  <c:v>657.36513839999998</c:v>
                </c:pt>
                <c:pt idx="147">
                  <c:v>654.61029489999999</c:v>
                </c:pt>
                <c:pt idx="148">
                  <c:v>655.8048354</c:v>
                </c:pt>
                <c:pt idx="149">
                  <c:v>651.93262549999997</c:v>
                </c:pt>
                <c:pt idx="150">
                  <c:v>650.92010620000008</c:v>
                </c:pt>
                <c:pt idx="151">
                  <c:v>649.42900510000004</c:v>
                </c:pt>
                <c:pt idx="152">
                  <c:v>648.51785870000003</c:v>
                </c:pt>
                <c:pt idx="153">
                  <c:v>647.3833042</c:v>
                </c:pt>
                <c:pt idx="154">
                  <c:v>642.47115710000003</c:v>
                </c:pt>
                <c:pt idx="155">
                  <c:v>646.48970999999995</c:v>
                </c:pt>
                <c:pt idx="156">
                  <c:v>645.34977709999998</c:v>
                </c:pt>
                <c:pt idx="157">
                  <c:v>641.77908389999993</c:v>
                </c:pt>
                <c:pt idx="158">
                  <c:v>640.18243399999994</c:v>
                </c:pt>
                <c:pt idx="159">
                  <c:v>641.04057510000007</c:v>
                </c:pt>
                <c:pt idx="160">
                  <c:v>639.24796409999999</c:v>
                </c:pt>
                <c:pt idx="161">
                  <c:v>638.5863061</c:v>
                </c:pt>
                <c:pt idx="162">
                  <c:v>637.93091509999999</c:v>
                </c:pt>
                <c:pt idx="163">
                  <c:v>637.21147310000003</c:v>
                </c:pt>
                <c:pt idx="164">
                  <c:v>636.34009289999995</c:v>
                </c:pt>
                <c:pt idx="165">
                  <c:v>634.83796400000006</c:v>
                </c:pt>
                <c:pt idx="166">
                  <c:v>635.63766299999997</c:v>
                </c:pt>
                <c:pt idx="167">
                  <c:v>634.00405810000007</c:v>
                </c:pt>
                <c:pt idx="168">
                  <c:v>633.06604140000002</c:v>
                </c:pt>
                <c:pt idx="169">
                  <c:v>628.08237899999995</c:v>
                </c:pt>
                <c:pt idx="170">
                  <c:v>631.7286805</c:v>
                </c:pt>
                <c:pt idx="171">
                  <c:v>630.50540479999995</c:v>
                </c:pt>
                <c:pt idx="172">
                  <c:v>629.30834909999999</c:v>
                </c:pt>
                <c:pt idx="173">
                  <c:v>592.71733360000007</c:v>
                </c:pt>
                <c:pt idx="174">
                  <c:v>627.1274742999999</c:v>
                </c:pt>
                <c:pt idx="175">
                  <c:v>625.70763729999999</c:v>
                </c:pt>
                <c:pt idx="176">
                  <c:v>624.8220687999999</c:v>
                </c:pt>
                <c:pt idx="177">
                  <c:v>623.80801559999998</c:v>
                </c:pt>
                <c:pt idx="178">
                  <c:v>622.67266039999993</c:v>
                </c:pt>
                <c:pt idx="179">
                  <c:v>621.92499970000006</c:v>
                </c:pt>
                <c:pt idx="180">
                  <c:v>615.85155310000005</c:v>
                </c:pt>
                <c:pt idx="181">
                  <c:v>620.8860128</c:v>
                </c:pt>
                <c:pt idx="182">
                  <c:v>619.42329239999992</c:v>
                </c:pt>
                <c:pt idx="183">
                  <c:v>612.30372790000001</c:v>
                </c:pt>
                <c:pt idx="184">
                  <c:v>613.28928550000001</c:v>
                </c:pt>
                <c:pt idx="185">
                  <c:v>608.20984499999997</c:v>
                </c:pt>
                <c:pt idx="186">
                  <c:v>611.28876389999994</c:v>
                </c:pt>
                <c:pt idx="187">
                  <c:v>610.52532020000001</c:v>
                </c:pt>
                <c:pt idx="188">
                  <c:v>609.67120220000004</c:v>
                </c:pt>
                <c:pt idx="189">
                  <c:v>605.10264329999995</c:v>
                </c:pt>
                <c:pt idx="190">
                  <c:v>607.46038050000004</c:v>
                </c:pt>
                <c:pt idx="191">
                  <c:v>606.42105579999998</c:v>
                </c:pt>
                <c:pt idx="192">
                  <c:v>593.8317174</c:v>
                </c:pt>
                <c:pt idx="193">
                  <c:v>591.9308587999999</c:v>
                </c:pt>
                <c:pt idx="194">
                  <c:v>590.98717929999998</c:v>
                </c:pt>
                <c:pt idx="195">
                  <c:v>590.16880570000001</c:v>
                </c:pt>
                <c:pt idx="196">
                  <c:v>588.91559029999996</c:v>
                </c:pt>
                <c:pt idx="197">
                  <c:v>587.49918539999999</c:v>
                </c:pt>
                <c:pt idx="198">
                  <c:v>586.41406649999999</c:v>
                </c:pt>
                <c:pt idx="199">
                  <c:v>585.24154720000001</c:v>
                </c:pt>
                <c:pt idx="200">
                  <c:v>578.11666849999995</c:v>
                </c:pt>
                <c:pt idx="201">
                  <c:v>583.68829370000003</c:v>
                </c:pt>
                <c:pt idx="202">
                  <c:v>582.17664460000003</c:v>
                </c:pt>
                <c:pt idx="203">
                  <c:v>580.32596139999998</c:v>
                </c:pt>
                <c:pt idx="204">
                  <c:v>577.34448520000001</c:v>
                </c:pt>
                <c:pt idx="205">
                  <c:v>576.40809950000005</c:v>
                </c:pt>
                <c:pt idx="206">
                  <c:v>574.72990000000004</c:v>
                </c:pt>
                <c:pt idx="207">
                  <c:v>572.21865839999998</c:v>
                </c:pt>
                <c:pt idx="208">
                  <c:v>571.2412422000001</c:v>
                </c:pt>
                <c:pt idx="209">
                  <c:v>570.37972789999992</c:v>
                </c:pt>
                <c:pt idx="210">
                  <c:v>569.2125587999999</c:v>
                </c:pt>
                <c:pt idx="211">
                  <c:v>568.15089829999999</c:v>
                </c:pt>
                <c:pt idx="212">
                  <c:v>530.00913400000002</c:v>
                </c:pt>
                <c:pt idx="213">
                  <c:v>550.87059510000006</c:v>
                </c:pt>
                <c:pt idx="214">
                  <c:v>564.05813479999995</c:v>
                </c:pt>
                <c:pt idx="215">
                  <c:v>562.64704640000002</c:v>
                </c:pt>
                <c:pt idx="216">
                  <c:v>561.35947639999995</c:v>
                </c:pt>
                <c:pt idx="217">
                  <c:v>560.65735910000001</c:v>
                </c:pt>
                <c:pt idx="218">
                  <c:v>559.99369239999999</c:v>
                </c:pt>
                <c:pt idx="219">
                  <c:v>558.85211879999997</c:v>
                </c:pt>
                <c:pt idx="220">
                  <c:v>558.11218699999995</c:v>
                </c:pt>
                <c:pt idx="221">
                  <c:v>556.90520989999993</c:v>
                </c:pt>
                <c:pt idx="222">
                  <c:v>556.24289439999995</c:v>
                </c:pt>
                <c:pt idx="223">
                  <c:v>555.63087920000009</c:v>
                </c:pt>
                <c:pt idx="224">
                  <c:v>555.03399060000004</c:v>
                </c:pt>
                <c:pt idx="225">
                  <c:v>554.43255220000003</c:v>
                </c:pt>
                <c:pt idx="226">
                  <c:v>552.81080699999995</c:v>
                </c:pt>
                <c:pt idx="227">
                  <c:v>549.51659740000002</c:v>
                </c:pt>
                <c:pt idx="228">
                  <c:v>546.79333479999991</c:v>
                </c:pt>
                <c:pt idx="229">
                  <c:v>545.81284229999994</c:v>
                </c:pt>
                <c:pt idx="230">
                  <c:v>544.92163329999994</c:v>
                </c:pt>
                <c:pt idx="231">
                  <c:v>543.82333400000005</c:v>
                </c:pt>
                <c:pt idx="232">
                  <c:v>543.08592099999998</c:v>
                </c:pt>
                <c:pt idx="233">
                  <c:v>542.27765499999998</c:v>
                </c:pt>
                <c:pt idx="234">
                  <c:v>541.34398070000009</c:v>
                </c:pt>
                <c:pt idx="235">
                  <c:v>540.48254150000002</c:v>
                </c:pt>
                <c:pt idx="236">
                  <c:v>539.34467219999999</c:v>
                </c:pt>
                <c:pt idx="237">
                  <c:v>537.8027313</c:v>
                </c:pt>
                <c:pt idx="238">
                  <c:v>530.77725889999999</c:v>
                </c:pt>
                <c:pt idx="239">
                  <c:v>536.56611580000003</c:v>
                </c:pt>
                <c:pt idx="240">
                  <c:v>529.16645819999997</c:v>
                </c:pt>
                <c:pt idx="241">
                  <c:v>528.30935790000001</c:v>
                </c:pt>
                <c:pt idx="242">
                  <c:v>527.04279220000001</c:v>
                </c:pt>
                <c:pt idx="243">
                  <c:v>525.89230759999998</c:v>
                </c:pt>
                <c:pt idx="244">
                  <c:v>526.45972730000005</c:v>
                </c:pt>
                <c:pt idx="245">
                  <c:v>524.73502020000001</c:v>
                </c:pt>
                <c:pt idx="246">
                  <c:v>493.02775789999998</c:v>
                </c:pt>
                <c:pt idx="247">
                  <c:v>522.90730410000003</c:v>
                </c:pt>
                <c:pt idx="248">
                  <c:v>519.172101</c:v>
                </c:pt>
                <c:pt idx="249">
                  <c:v>522.24380539999993</c:v>
                </c:pt>
                <c:pt idx="250">
                  <c:v>521.71607189999997</c:v>
                </c:pt>
                <c:pt idx="251">
                  <c:v>521.1164622</c:v>
                </c:pt>
                <c:pt idx="252">
                  <c:v>520.61873439999999</c:v>
                </c:pt>
                <c:pt idx="253">
                  <c:v>496.9847173</c:v>
                </c:pt>
                <c:pt idx="254">
                  <c:v>492.00905239999997</c:v>
                </c:pt>
                <c:pt idx="255">
                  <c:v>490.82146729999999</c:v>
                </c:pt>
                <c:pt idx="256">
                  <c:v>490.0124022</c:v>
                </c:pt>
                <c:pt idx="257">
                  <c:v>487.96065119999997</c:v>
                </c:pt>
                <c:pt idx="258">
                  <c:v>486.9091914</c:v>
                </c:pt>
                <c:pt idx="259">
                  <c:v>484.9292064</c:v>
                </c:pt>
                <c:pt idx="260">
                  <c:v>483.65104780000001</c:v>
                </c:pt>
                <c:pt idx="261">
                  <c:v>484.35339479999999</c:v>
                </c:pt>
                <c:pt idx="262">
                  <c:v>482.87905480000001</c:v>
                </c:pt>
                <c:pt idx="263">
                  <c:v>449.87400650000001</c:v>
                </c:pt>
                <c:pt idx="264">
                  <c:v>481.8934577</c:v>
                </c:pt>
                <c:pt idx="265">
                  <c:v>480.89772419999997</c:v>
                </c:pt>
                <c:pt idx="266">
                  <c:v>480.32025339999996</c:v>
                </c:pt>
                <c:pt idx="267">
                  <c:v>479.56730019999998</c:v>
                </c:pt>
                <c:pt idx="268">
                  <c:v>478.2431656</c:v>
                </c:pt>
                <c:pt idx="269">
                  <c:v>477.51608369999997</c:v>
                </c:pt>
                <c:pt idx="270">
                  <c:v>476.94619739999996</c:v>
                </c:pt>
                <c:pt idx="271">
                  <c:v>476.29755230000001</c:v>
                </c:pt>
                <c:pt idx="272">
                  <c:v>475.7280346</c:v>
                </c:pt>
                <c:pt idx="273">
                  <c:v>475.09492189999997</c:v>
                </c:pt>
                <c:pt idx="274">
                  <c:v>474.2216454</c:v>
                </c:pt>
                <c:pt idx="275">
                  <c:v>473.62197430000003</c:v>
                </c:pt>
                <c:pt idx="276">
                  <c:v>473.07031760000001</c:v>
                </c:pt>
                <c:pt idx="277">
                  <c:v>472.19252369999998</c:v>
                </c:pt>
                <c:pt idx="278">
                  <c:v>471.26401730000003</c:v>
                </c:pt>
                <c:pt idx="279">
                  <c:v>467.82249050000001</c:v>
                </c:pt>
                <c:pt idx="280">
                  <c:v>470.34753519999998</c:v>
                </c:pt>
                <c:pt idx="281">
                  <c:v>464.59746949999999</c:v>
                </c:pt>
                <c:pt idx="282">
                  <c:v>467.06619929999999</c:v>
                </c:pt>
                <c:pt idx="283">
                  <c:v>465.77244230000002</c:v>
                </c:pt>
                <c:pt idx="284">
                  <c:v>463.8610056</c:v>
                </c:pt>
                <c:pt idx="285">
                  <c:v>461.8875716</c:v>
                </c:pt>
                <c:pt idx="286">
                  <c:v>462.97501619999997</c:v>
                </c:pt>
                <c:pt idx="287">
                  <c:v>461.24359930000003</c:v>
                </c:pt>
                <c:pt idx="288">
                  <c:v>460.69346260000003</c:v>
                </c:pt>
                <c:pt idx="289">
                  <c:v>459.99315460000003</c:v>
                </c:pt>
                <c:pt idx="290">
                  <c:v>457.50719580000003</c:v>
                </c:pt>
                <c:pt idx="291">
                  <c:v>459.24005779999999</c:v>
                </c:pt>
                <c:pt idx="292">
                  <c:v>458.39143919999998</c:v>
                </c:pt>
                <c:pt idx="293">
                  <c:v>451.15400310000001</c:v>
                </c:pt>
                <c:pt idx="294">
                  <c:v>455.33624610000004</c:v>
                </c:pt>
                <c:pt idx="295">
                  <c:v>447.95172120000001</c:v>
                </c:pt>
                <c:pt idx="296">
                  <c:v>443.36358100000001</c:v>
                </c:pt>
                <c:pt idx="297">
                  <c:v>446.61614310000004</c:v>
                </c:pt>
                <c:pt idx="298">
                  <c:v>445.6584967</c:v>
                </c:pt>
                <c:pt idx="299">
                  <c:v>444.73882420000001</c:v>
                </c:pt>
                <c:pt idx="300">
                  <c:v>444.0045399</c:v>
                </c:pt>
                <c:pt idx="301">
                  <c:v>442.55820410000001</c:v>
                </c:pt>
                <c:pt idx="302">
                  <c:v>439.90502600000002</c:v>
                </c:pt>
                <c:pt idx="303">
                  <c:v>438.48334399999999</c:v>
                </c:pt>
                <c:pt idx="304">
                  <c:v>439.12077379999999</c:v>
                </c:pt>
                <c:pt idx="305">
                  <c:v>437.8159119</c:v>
                </c:pt>
                <c:pt idx="306">
                  <c:v>437.04046989999995</c:v>
                </c:pt>
                <c:pt idx="307">
                  <c:v>436.30661720000001</c:v>
                </c:pt>
                <c:pt idx="308">
                  <c:v>435.70814010000004</c:v>
                </c:pt>
                <c:pt idx="309">
                  <c:v>434.92023399999999</c:v>
                </c:pt>
                <c:pt idx="310">
                  <c:v>434.24713220000001</c:v>
                </c:pt>
                <c:pt idx="311">
                  <c:v>433.39425089999997</c:v>
                </c:pt>
                <c:pt idx="312">
                  <c:v>432.52850699999999</c:v>
                </c:pt>
                <c:pt idx="313">
                  <c:v>431.4494009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2-6B48-B1D3-D5277108E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03423"/>
        <c:axId val="423505119"/>
      </c:scatterChart>
      <c:valAx>
        <c:axId val="42350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Classpath size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423505119"/>
        <c:crosses val="autoZero"/>
        <c:crossBetween val="midCat"/>
      </c:valAx>
      <c:valAx>
        <c:axId val="4235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Performance C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42350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classpathsize!$C$1</c:f>
              <c:strCache>
                <c:ptCount val="1"/>
                <c:pt idx="0">
                  <c:v>Require Bundle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classpathsize!$C$2:$C$315</c:f>
              <c:numCache>
                <c:formatCode>General</c:formatCode>
                <c:ptCount val="314"/>
                <c:pt idx="0">
                  <c:v>41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15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303</c:v>
                </c:pt>
                <c:pt idx="10">
                  <c:v>1323</c:v>
                </c:pt>
                <c:pt idx="11">
                  <c:v>514</c:v>
                </c:pt>
                <c:pt idx="12">
                  <c:v>85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101</c:v>
                </c:pt>
                <c:pt idx="28">
                  <c:v>1253</c:v>
                </c:pt>
                <c:pt idx="29">
                  <c:v>0</c:v>
                </c:pt>
                <c:pt idx="30">
                  <c:v>4813</c:v>
                </c:pt>
                <c:pt idx="31">
                  <c:v>2923</c:v>
                </c:pt>
                <c:pt idx="32">
                  <c:v>715</c:v>
                </c:pt>
                <c:pt idx="33">
                  <c:v>529</c:v>
                </c:pt>
                <c:pt idx="34">
                  <c:v>469</c:v>
                </c:pt>
                <c:pt idx="35">
                  <c:v>148</c:v>
                </c:pt>
                <c:pt idx="36">
                  <c:v>303</c:v>
                </c:pt>
                <c:pt idx="37">
                  <c:v>958</c:v>
                </c:pt>
                <c:pt idx="38">
                  <c:v>329</c:v>
                </c:pt>
                <c:pt idx="39">
                  <c:v>382</c:v>
                </c:pt>
                <c:pt idx="40">
                  <c:v>376</c:v>
                </c:pt>
                <c:pt idx="41">
                  <c:v>118</c:v>
                </c:pt>
                <c:pt idx="42">
                  <c:v>230</c:v>
                </c:pt>
                <c:pt idx="43">
                  <c:v>839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830</c:v>
                </c:pt>
                <c:pt idx="48">
                  <c:v>1287</c:v>
                </c:pt>
                <c:pt idx="49">
                  <c:v>924</c:v>
                </c:pt>
                <c:pt idx="50">
                  <c:v>84</c:v>
                </c:pt>
                <c:pt idx="51">
                  <c:v>0</c:v>
                </c:pt>
                <c:pt idx="52">
                  <c:v>866</c:v>
                </c:pt>
                <c:pt idx="53">
                  <c:v>592</c:v>
                </c:pt>
                <c:pt idx="54">
                  <c:v>2326</c:v>
                </c:pt>
                <c:pt idx="55">
                  <c:v>4652</c:v>
                </c:pt>
                <c:pt idx="56">
                  <c:v>210</c:v>
                </c:pt>
                <c:pt idx="57">
                  <c:v>100</c:v>
                </c:pt>
                <c:pt idx="58">
                  <c:v>100</c:v>
                </c:pt>
                <c:pt idx="59">
                  <c:v>11</c:v>
                </c:pt>
                <c:pt idx="60">
                  <c:v>104</c:v>
                </c:pt>
                <c:pt idx="61">
                  <c:v>193</c:v>
                </c:pt>
                <c:pt idx="62">
                  <c:v>179</c:v>
                </c:pt>
                <c:pt idx="63">
                  <c:v>1390</c:v>
                </c:pt>
                <c:pt idx="64">
                  <c:v>132</c:v>
                </c:pt>
                <c:pt idx="65">
                  <c:v>341</c:v>
                </c:pt>
                <c:pt idx="66">
                  <c:v>884</c:v>
                </c:pt>
                <c:pt idx="67">
                  <c:v>739</c:v>
                </c:pt>
                <c:pt idx="68">
                  <c:v>320</c:v>
                </c:pt>
                <c:pt idx="69">
                  <c:v>690</c:v>
                </c:pt>
                <c:pt idx="70">
                  <c:v>437</c:v>
                </c:pt>
                <c:pt idx="71">
                  <c:v>36</c:v>
                </c:pt>
                <c:pt idx="72">
                  <c:v>799</c:v>
                </c:pt>
                <c:pt idx="73">
                  <c:v>658</c:v>
                </c:pt>
                <c:pt idx="74">
                  <c:v>667</c:v>
                </c:pt>
                <c:pt idx="75">
                  <c:v>176</c:v>
                </c:pt>
                <c:pt idx="76">
                  <c:v>1922</c:v>
                </c:pt>
                <c:pt idx="77">
                  <c:v>962</c:v>
                </c:pt>
                <c:pt idx="78">
                  <c:v>2379</c:v>
                </c:pt>
                <c:pt idx="79">
                  <c:v>0</c:v>
                </c:pt>
                <c:pt idx="80">
                  <c:v>2225</c:v>
                </c:pt>
                <c:pt idx="81">
                  <c:v>243</c:v>
                </c:pt>
                <c:pt idx="82">
                  <c:v>367</c:v>
                </c:pt>
                <c:pt idx="83">
                  <c:v>338</c:v>
                </c:pt>
                <c:pt idx="84">
                  <c:v>263</c:v>
                </c:pt>
                <c:pt idx="85">
                  <c:v>428</c:v>
                </c:pt>
                <c:pt idx="86">
                  <c:v>805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332</c:v>
                </c:pt>
                <c:pt idx="91">
                  <c:v>952</c:v>
                </c:pt>
                <c:pt idx="92">
                  <c:v>503</c:v>
                </c:pt>
                <c:pt idx="93">
                  <c:v>697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189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671</c:v>
                </c:pt>
                <c:pt idx="119">
                  <c:v>248</c:v>
                </c:pt>
                <c:pt idx="120">
                  <c:v>198</c:v>
                </c:pt>
                <c:pt idx="121">
                  <c:v>431</c:v>
                </c:pt>
                <c:pt idx="122">
                  <c:v>372</c:v>
                </c:pt>
                <c:pt idx="123">
                  <c:v>438</c:v>
                </c:pt>
                <c:pt idx="124">
                  <c:v>110</c:v>
                </c:pt>
                <c:pt idx="125">
                  <c:v>174</c:v>
                </c:pt>
                <c:pt idx="126">
                  <c:v>669</c:v>
                </c:pt>
                <c:pt idx="127">
                  <c:v>396</c:v>
                </c:pt>
                <c:pt idx="128">
                  <c:v>389</c:v>
                </c:pt>
                <c:pt idx="129">
                  <c:v>1011</c:v>
                </c:pt>
                <c:pt idx="130">
                  <c:v>101</c:v>
                </c:pt>
                <c:pt idx="131">
                  <c:v>368</c:v>
                </c:pt>
                <c:pt idx="132">
                  <c:v>536</c:v>
                </c:pt>
                <c:pt idx="133">
                  <c:v>341</c:v>
                </c:pt>
                <c:pt idx="134">
                  <c:v>1050</c:v>
                </c:pt>
                <c:pt idx="135">
                  <c:v>538</c:v>
                </c:pt>
                <c:pt idx="136">
                  <c:v>403</c:v>
                </c:pt>
                <c:pt idx="137">
                  <c:v>501</c:v>
                </c:pt>
                <c:pt idx="138">
                  <c:v>793</c:v>
                </c:pt>
                <c:pt idx="139">
                  <c:v>528</c:v>
                </c:pt>
                <c:pt idx="140">
                  <c:v>339</c:v>
                </c:pt>
                <c:pt idx="141">
                  <c:v>311</c:v>
                </c:pt>
                <c:pt idx="142">
                  <c:v>1232</c:v>
                </c:pt>
                <c:pt idx="143">
                  <c:v>3814</c:v>
                </c:pt>
                <c:pt idx="144">
                  <c:v>8</c:v>
                </c:pt>
                <c:pt idx="145">
                  <c:v>1586</c:v>
                </c:pt>
                <c:pt idx="146">
                  <c:v>683</c:v>
                </c:pt>
                <c:pt idx="147">
                  <c:v>466</c:v>
                </c:pt>
                <c:pt idx="148">
                  <c:v>909</c:v>
                </c:pt>
                <c:pt idx="149">
                  <c:v>168</c:v>
                </c:pt>
                <c:pt idx="150">
                  <c:v>475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293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694</c:v>
                </c:pt>
                <c:pt idx="170">
                  <c:v>1914</c:v>
                </c:pt>
                <c:pt idx="171">
                  <c:v>1141</c:v>
                </c:pt>
                <c:pt idx="172">
                  <c:v>929</c:v>
                </c:pt>
                <c:pt idx="173">
                  <c:v>314</c:v>
                </c:pt>
                <c:pt idx="174">
                  <c:v>6</c:v>
                </c:pt>
                <c:pt idx="175">
                  <c:v>982</c:v>
                </c:pt>
                <c:pt idx="176">
                  <c:v>1002</c:v>
                </c:pt>
                <c:pt idx="177">
                  <c:v>930</c:v>
                </c:pt>
                <c:pt idx="178">
                  <c:v>0</c:v>
                </c:pt>
                <c:pt idx="179">
                  <c:v>0</c:v>
                </c:pt>
                <c:pt idx="180">
                  <c:v>2087</c:v>
                </c:pt>
                <c:pt idx="181">
                  <c:v>599</c:v>
                </c:pt>
                <c:pt idx="182">
                  <c:v>944</c:v>
                </c:pt>
                <c:pt idx="183">
                  <c:v>1028</c:v>
                </c:pt>
                <c:pt idx="184">
                  <c:v>5554</c:v>
                </c:pt>
                <c:pt idx="185">
                  <c:v>3895</c:v>
                </c:pt>
                <c:pt idx="186">
                  <c:v>487</c:v>
                </c:pt>
                <c:pt idx="187">
                  <c:v>59</c:v>
                </c:pt>
                <c:pt idx="188">
                  <c:v>125</c:v>
                </c:pt>
                <c:pt idx="189">
                  <c:v>1612</c:v>
                </c:pt>
                <c:pt idx="190">
                  <c:v>164</c:v>
                </c:pt>
                <c:pt idx="191">
                  <c:v>509</c:v>
                </c:pt>
                <c:pt idx="192">
                  <c:v>9311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1195</c:v>
                </c:pt>
                <c:pt idx="201">
                  <c:v>1299</c:v>
                </c:pt>
                <c:pt idx="202">
                  <c:v>1486</c:v>
                </c:pt>
                <c:pt idx="203">
                  <c:v>2392</c:v>
                </c:pt>
                <c:pt idx="204">
                  <c:v>210</c:v>
                </c:pt>
                <c:pt idx="205">
                  <c:v>259</c:v>
                </c:pt>
                <c:pt idx="206">
                  <c:v>1076</c:v>
                </c:pt>
                <c:pt idx="207">
                  <c:v>1805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2697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3234</c:v>
                </c:pt>
                <c:pt idx="227">
                  <c:v>1224</c:v>
                </c:pt>
                <c:pt idx="228">
                  <c:v>1550</c:v>
                </c:pt>
                <c:pt idx="229">
                  <c:v>812</c:v>
                </c:pt>
                <c:pt idx="230">
                  <c:v>392</c:v>
                </c:pt>
                <c:pt idx="231">
                  <c:v>2353</c:v>
                </c:pt>
                <c:pt idx="232">
                  <c:v>125</c:v>
                </c:pt>
                <c:pt idx="233">
                  <c:v>633</c:v>
                </c:pt>
                <c:pt idx="234">
                  <c:v>1106</c:v>
                </c:pt>
                <c:pt idx="235">
                  <c:v>398</c:v>
                </c:pt>
                <c:pt idx="236">
                  <c:v>538</c:v>
                </c:pt>
                <c:pt idx="237">
                  <c:v>2601</c:v>
                </c:pt>
                <c:pt idx="238">
                  <c:v>8191</c:v>
                </c:pt>
                <c:pt idx="239">
                  <c:v>541</c:v>
                </c:pt>
                <c:pt idx="240">
                  <c:v>3</c:v>
                </c:pt>
                <c:pt idx="241">
                  <c:v>0</c:v>
                </c:pt>
                <c:pt idx="242">
                  <c:v>3249</c:v>
                </c:pt>
                <c:pt idx="243">
                  <c:v>0</c:v>
                </c:pt>
                <c:pt idx="244">
                  <c:v>0</c:v>
                </c:pt>
                <c:pt idx="245">
                  <c:v>2521</c:v>
                </c:pt>
                <c:pt idx="246">
                  <c:v>982</c:v>
                </c:pt>
                <c:pt idx="247">
                  <c:v>0</c:v>
                </c:pt>
                <c:pt idx="248">
                  <c:v>1132</c:v>
                </c:pt>
                <c:pt idx="249">
                  <c:v>73</c:v>
                </c:pt>
                <c:pt idx="250">
                  <c:v>75</c:v>
                </c:pt>
                <c:pt idx="251">
                  <c:v>775</c:v>
                </c:pt>
                <c:pt idx="252">
                  <c:v>239</c:v>
                </c:pt>
                <c:pt idx="253">
                  <c:v>679</c:v>
                </c:pt>
                <c:pt idx="254">
                  <c:v>411</c:v>
                </c:pt>
                <c:pt idx="255">
                  <c:v>1397</c:v>
                </c:pt>
                <c:pt idx="256">
                  <c:v>288</c:v>
                </c:pt>
                <c:pt idx="257">
                  <c:v>5041</c:v>
                </c:pt>
                <c:pt idx="258">
                  <c:v>2062</c:v>
                </c:pt>
                <c:pt idx="259">
                  <c:v>4237</c:v>
                </c:pt>
                <c:pt idx="260">
                  <c:v>160</c:v>
                </c:pt>
                <c:pt idx="261">
                  <c:v>0</c:v>
                </c:pt>
                <c:pt idx="262">
                  <c:v>875</c:v>
                </c:pt>
                <c:pt idx="263">
                  <c:v>2660</c:v>
                </c:pt>
                <c:pt idx="264">
                  <c:v>660</c:v>
                </c:pt>
                <c:pt idx="265">
                  <c:v>1106</c:v>
                </c:pt>
                <c:pt idx="266">
                  <c:v>0</c:v>
                </c:pt>
                <c:pt idx="267">
                  <c:v>1402</c:v>
                </c:pt>
                <c:pt idx="268">
                  <c:v>2959</c:v>
                </c:pt>
                <c:pt idx="269">
                  <c:v>119</c:v>
                </c:pt>
                <c:pt idx="270">
                  <c:v>3325</c:v>
                </c:pt>
                <c:pt idx="271">
                  <c:v>1223</c:v>
                </c:pt>
                <c:pt idx="272">
                  <c:v>1300</c:v>
                </c:pt>
                <c:pt idx="273">
                  <c:v>1347</c:v>
                </c:pt>
                <c:pt idx="274">
                  <c:v>1738</c:v>
                </c:pt>
                <c:pt idx="275">
                  <c:v>99</c:v>
                </c:pt>
                <c:pt idx="276">
                  <c:v>114</c:v>
                </c:pt>
                <c:pt idx="277">
                  <c:v>793</c:v>
                </c:pt>
                <c:pt idx="278">
                  <c:v>1217</c:v>
                </c:pt>
                <c:pt idx="279">
                  <c:v>4771</c:v>
                </c:pt>
                <c:pt idx="280">
                  <c:v>2148</c:v>
                </c:pt>
                <c:pt idx="281">
                  <c:v>1111</c:v>
                </c:pt>
                <c:pt idx="282">
                  <c:v>3058</c:v>
                </c:pt>
                <c:pt idx="283">
                  <c:v>182</c:v>
                </c:pt>
                <c:pt idx="284">
                  <c:v>264</c:v>
                </c:pt>
                <c:pt idx="285">
                  <c:v>355</c:v>
                </c:pt>
                <c:pt idx="286">
                  <c:v>2591</c:v>
                </c:pt>
                <c:pt idx="287">
                  <c:v>114</c:v>
                </c:pt>
                <c:pt idx="288">
                  <c:v>0</c:v>
                </c:pt>
                <c:pt idx="289">
                  <c:v>712</c:v>
                </c:pt>
                <c:pt idx="290">
                  <c:v>716</c:v>
                </c:pt>
                <c:pt idx="291">
                  <c:v>1290</c:v>
                </c:pt>
                <c:pt idx="292">
                  <c:v>769</c:v>
                </c:pt>
                <c:pt idx="293">
                  <c:v>5455</c:v>
                </c:pt>
                <c:pt idx="294">
                  <c:v>1548</c:v>
                </c:pt>
                <c:pt idx="295">
                  <c:v>417</c:v>
                </c:pt>
                <c:pt idx="296">
                  <c:v>72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381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161</c:v>
                </c:pt>
              </c:numCache>
            </c:numRef>
          </c:xVal>
          <c:yVal>
            <c:numRef>
              <c:f>'performance-resolved-only'!$D$2:$D$315</c:f>
              <c:numCache>
                <c:formatCode>0.00</c:formatCode>
                <c:ptCount val="314"/>
                <c:pt idx="0">
                  <c:v>887.46363470000006</c:v>
                </c:pt>
                <c:pt idx="1">
                  <c:v>885.66420460000006</c:v>
                </c:pt>
                <c:pt idx="2">
                  <c:v>883.57720610000001</c:v>
                </c:pt>
                <c:pt idx="3">
                  <c:v>882.25486870000009</c:v>
                </c:pt>
                <c:pt idx="4">
                  <c:v>880.41290889999993</c:v>
                </c:pt>
                <c:pt idx="5">
                  <c:v>878.55256689999999</c:v>
                </c:pt>
                <c:pt idx="6">
                  <c:v>877.70469560000004</c:v>
                </c:pt>
                <c:pt idx="7">
                  <c:v>874.78442210000003</c:v>
                </c:pt>
                <c:pt idx="8">
                  <c:v>876.28622920000009</c:v>
                </c:pt>
                <c:pt idx="9">
                  <c:v>872.86124360000008</c:v>
                </c:pt>
                <c:pt idx="10">
                  <c:v>871.05556439999998</c:v>
                </c:pt>
                <c:pt idx="11">
                  <c:v>869.29371279999998</c:v>
                </c:pt>
                <c:pt idx="12">
                  <c:v>867.44042339999999</c:v>
                </c:pt>
                <c:pt idx="13">
                  <c:v>868.29127800000003</c:v>
                </c:pt>
                <c:pt idx="14">
                  <c:v>865.27051039999992</c:v>
                </c:pt>
                <c:pt idx="15">
                  <c:v>864.09621329999993</c:v>
                </c:pt>
                <c:pt idx="16">
                  <c:v>862.86220379999997</c:v>
                </c:pt>
                <c:pt idx="17">
                  <c:v>860.84142689999999</c:v>
                </c:pt>
                <c:pt idx="18">
                  <c:v>859.61279950000005</c:v>
                </c:pt>
                <c:pt idx="19">
                  <c:v>846.1505148</c:v>
                </c:pt>
                <c:pt idx="20">
                  <c:v>844.44705879999992</c:v>
                </c:pt>
                <c:pt idx="21">
                  <c:v>841.28668279999999</c:v>
                </c:pt>
                <c:pt idx="22">
                  <c:v>838.49541179999994</c:v>
                </c:pt>
                <c:pt idx="23">
                  <c:v>836.85826759999998</c:v>
                </c:pt>
                <c:pt idx="24">
                  <c:v>830.9759777999999</c:v>
                </c:pt>
                <c:pt idx="25">
                  <c:v>826.12516800000003</c:v>
                </c:pt>
                <c:pt idx="26">
                  <c:v>825.03798800000004</c:v>
                </c:pt>
                <c:pt idx="27">
                  <c:v>823.77095550000001</c:v>
                </c:pt>
                <c:pt idx="28">
                  <c:v>821.98222370000008</c:v>
                </c:pt>
                <c:pt idx="29">
                  <c:v>820.35671289999993</c:v>
                </c:pt>
                <c:pt idx="30">
                  <c:v>816.00870959999997</c:v>
                </c:pt>
                <c:pt idx="31">
                  <c:v>808.65564189999998</c:v>
                </c:pt>
                <c:pt idx="32">
                  <c:v>814.7598332</c:v>
                </c:pt>
                <c:pt idx="33">
                  <c:v>812.62002749999999</c:v>
                </c:pt>
                <c:pt idx="34">
                  <c:v>813.55960920000007</c:v>
                </c:pt>
                <c:pt idx="35">
                  <c:v>806.9975326</c:v>
                </c:pt>
                <c:pt idx="36">
                  <c:v>805.27679570000009</c:v>
                </c:pt>
                <c:pt idx="37">
                  <c:v>798.36638460000006</c:v>
                </c:pt>
                <c:pt idx="38">
                  <c:v>803.92456879999997</c:v>
                </c:pt>
                <c:pt idx="39">
                  <c:v>801.89837829999999</c:v>
                </c:pt>
                <c:pt idx="40">
                  <c:v>800.1015026</c:v>
                </c:pt>
                <c:pt idx="41">
                  <c:v>797.0023407000001</c:v>
                </c:pt>
                <c:pt idx="42">
                  <c:v>796.05086789999996</c:v>
                </c:pt>
                <c:pt idx="43">
                  <c:v>795.15547170000002</c:v>
                </c:pt>
                <c:pt idx="44">
                  <c:v>784.12716379999995</c:v>
                </c:pt>
                <c:pt idx="45">
                  <c:v>786.82516029999999</c:v>
                </c:pt>
                <c:pt idx="46">
                  <c:v>782.84344929999997</c:v>
                </c:pt>
                <c:pt idx="47">
                  <c:v>778.80945970000005</c:v>
                </c:pt>
                <c:pt idx="48">
                  <c:v>775.0682147</c:v>
                </c:pt>
                <c:pt idx="49">
                  <c:v>773.38642279999999</c:v>
                </c:pt>
                <c:pt idx="50">
                  <c:v>772.28655249999997</c:v>
                </c:pt>
                <c:pt idx="51">
                  <c:v>771.55777060000003</c:v>
                </c:pt>
                <c:pt idx="52">
                  <c:v>770.19467570000006</c:v>
                </c:pt>
                <c:pt idx="53">
                  <c:v>768.96059339999999</c:v>
                </c:pt>
                <c:pt idx="54">
                  <c:v>767.73138289999997</c:v>
                </c:pt>
                <c:pt idx="55">
                  <c:v>762.43207170000005</c:v>
                </c:pt>
                <c:pt idx="56">
                  <c:v>761.34441879999997</c:v>
                </c:pt>
                <c:pt idx="57">
                  <c:v>760.49507789999996</c:v>
                </c:pt>
                <c:pt idx="58">
                  <c:v>758.17291089999992</c:v>
                </c:pt>
                <c:pt idx="59">
                  <c:v>759.81983179999997</c:v>
                </c:pt>
                <c:pt idx="60">
                  <c:v>759.01754200000005</c:v>
                </c:pt>
                <c:pt idx="61">
                  <c:v>757.10603529999992</c:v>
                </c:pt>
                <c:pt idx="62">
                  <c:v>755.83138899999994</c:v>
                </c:pt>
                <c:pt idx="63">
                  <c:v>745.84905860000003</c:v>
                </c:pt>
                <c:pt idx="64">
                  <c:v>754.88873920000003</c:v>
                </c:pt>
                <c:pt idx="65">
                  <c:v>748.47679649999998</c:v>
                </c:pt>
                <c:pt idx="66">
                  <c:v>747.25004049999995</c:v>
                </c:pt>
                <c:pt idx="67">
                  <c:v>744.71230739999999</c:v>
                </c:pt>
                <c:pt idx="68">
                  <c:v>742.98217539999996</c:v>
                </c:pt>
                <c:pt idx="69">
                  <c:v>740.01715879999995</c:v>
                </c:pt>
                <c:pt idx="70">
                  <c:v>741.50906689999999</c:v>
                </c:pt>
                <c:pt idx="71">
                  <c:v>739.09716209999999</c:v>
                </c:pt>
                <c:pt idx="72">
                  <c:v>738.19723279999994</c:v>
                </c:pt>
                <c:pt idx="73">
                  <c:v>735.39316629999996</c:v>
                </c:pt>
                <c:pt idx="74">
                  <c:v>734.22963279999999</c:v>
                </c:pt>
                <c:pt idx="75">
                  <c:v>732.48712560000001</c:v>
                </c:pt>
                <c:pt idx="76">
                  <c:v>724.78093260000003</c:v>
                </c:pt>
                <c:pt idx="77">
                  <c:v>731.38520820000008</c:v>
                </c:pt>
                <c:pt idx="78">
                  <c:v>729.17266570000004</c:v>
                </c:pt>
                <c:pt idx="79">
                  <c:v>730.57143629999996</c:v>
                </c:pt>
                <c:pt idx="80">
                  <c:v>727.32181120000007</c:v>
                </c:pt>
                <c:pt idx="81">
                  <c:v>726.32881939999993</c:v>
                </c:pt>
                <c:pt idx="82">
                  <c:v>711.97183329999996</c:v>
                </c:pt>
                <c:pt idx="83">
                  <c:v>723.11206360000006</c:v>
                </c:pt>
                <c:pt idx="84">
                  <c:v>721.36300080000001</c:v>
                </c:pt>
                <c:pt idx="85">
                  <c:v>714.65132949999997</c:v>
                </c:pt>
                <c:pt idx="86">
                  <c:v>717.86279179999997</c:v>
                </c:pt>
                <c:pt idx="87">
                  <c:v>719.90315699999996</c:v>
                </c:pt>
                <c:pt idx="88">
                  <c:v>716.23874089999993</c:v>
                </c:pt>
                <c:pt idx="89">
                  <c:v>713.37353629999996</c:v>
                </c:pt>
                <c:pt idx="90">
                  <c:v>710.35787449999998</c:v>
                </c:pt>
                <c:pt idx="91">
                  <c:v>704.66737670000009</c:v>
                </c:pt>
                <c:pt idx="92">
                  <c:v>709.15310890000001</c:v>
                </c:pt>
                <c:pt idx="93">
                  <c:v>707.5744717</c:v>
                </c:pt>
                <c:pt idx="94">
                  <c:v>703.19434879999994</c:v>
                </c:pt>
                <c:pt idx="95">
                  <c:v>702.01260639999998</c:v>
                </c:pt>
                <c:pt idx="96">
                  <c:v>700.25512000000003</c:v>
                </c:pt>
                <c:pt idx="97">
                  <c:v>696.9354846</c:v>
                </c:pt>
                <c:pt idx="98">
                  <c:v>695.80608329999995</c:v>
                </c:pt>
                <c:pt idx="99">
                  <c:v>694.63188839999998</c:v>
                </c:pt>
                <c:pt idx="100">
                  <c:v>692.56100989999993</c:v>
                </c:pt>
                <c:pt idx="101">
                  <c:v>691.50829220000003</c:v>
                </c:pt>
                <c:pt idx="102">
                  <c:v>688.32587920000003</c:v>
                </c:pt>
                <c:pt idx="103">
                  <c:v>687.24874160000002</c:v>
                </c:pt>
                <c:pt idx="104">
                  <c:v>684.0672194</c:v>
                </c:pt>
                <c:pt idx="105">
                  <c:v>686.20414170000004</c:v>
                </c:pt>
                <c:pt idx="106">
                  <c:v>685.23693620000006</c:v>
                </c:pt>
                <c:pt idx="107">
                  <c:v>683.07608909999999</c:v>
                </c:pt>
                <c:pt idx="108">
                  <c:v>682.18787539999994</c:v>
                </c:pt>
                <c:pt idx="109">
                  <c:v>680.84802460000003</c:v>
                </c:pt>
                <c:pt idx="110">
                  <c:v>680.04501400000004</c:v>
                </c:pt>
                <c:pt idx="111">
                  <c:v>679.22501110000007</c:v>
                </c:pt>
                <c:pt idx="112">
                  <c:v>678.25234590000002</c:v>
                </c:pt>
                <c:pt idx="113">
                  <c:v>676.53839120000009</c:v>
                </c:pt>
                <c:pt idx="114">
                  <c:v>677.50472720000005</c:v>
                </c:pt>
                <c:pt idx="115">
                  <c:v>663.99744279999993</c:v>
                </c:pt>
                <c:pt idx="116">
                  <c:v>675.83897379999996</c:v>
                </c:pt>
                <c:pt idx="117">
                  <c:v>663.09512929999994</c:v>
                </c:pt>
                <c:pt idx="118">
                  <c:v>661.83867879999991</c:v>
                </c:pt>
                <c:pt idx="119">
                  <c:v>660.9294046</c:v>
                </c:pt>
                <c:pt idx="120">
                  <c:v>659.88213020000001</c:v>
                </c:pt>
                <c:pt idx="121">
                  <c:v>657.50042089999999</c:v>
                </c:pt>
                <c:pt idx="122">
                  <c:v>658.93379549999997</c:v>
                </c:pt>
                <c:pt idx="123">
                  <c:v>655.96181549999994</c:v>
                </c:pt>
                <c:pt idx="124">
                  <c:v>654.38002779999999</c:v>
                </c:pt>
                <c:pt idx="125">
                  <c:v>655.12441579999995</c:v>
                </c:pt>
                <c:pt idx="126">
                  <c:v>653.02294749999999</c:v>
                </c:pt>
                <c:pt idx="127">
                  <c:v>637.29104079999991</c:v>
                </c:pt>
                <c:pt idx="128">
                  <c:v>635.80034420000004</c:v>
                </c:pt>
                <c:pt idx="129">
                  <c:v>634.66689039999994</c:v>
                </c:pt>
                <c:pt idx="130">
                  <c:v>633.80949229999999</c:v>
                </c:pt>
                <c:pt idx="131">
                  <c:v>630.00331520000009</c:v>
                </c:pt>
                <c:pt idx="132">
                  <c:v>632.66349879999996</c:v>
                </c:pt>
                <c:pt idx="133">
                  <c:v>628.9317582000001</c:v>
                </c:pt>
                <c:pt idx="134">
                  <c:v>625.75390229999994</c:v>
                </c:pt>
                <c:pt idx="135">
                  <c:v>627.40551229999994</c:v>
                </c:pt>
                <c:pt idx="136">
                  <c:v>624.40758040000003</c:v>
                </c:pt>
                <c:pt idx="137">
                  <c:v>621.68090910000001</c:v>
                </c:pt>
                <c:pt idx="138">
                  <c:v>623.01313660000005</c:v>
                </c:pt>
                <c:pt idx="139">
                  <c:v>620.35674460000007</c:v>
                </c:pt>
                <c:pt idx="140">
                  <c:v>619.28041029999997</c:v>
                </c:pt>
                <c:pt idx="141">
                  <c:v>618.32781439999997</c:v>
                </c:pt>
                <c:pt idx="142">
                  <c:v>608.32216260000007</c:v>
                </c:pt>
                <c:pt idx="143">
                  <c:v>615.65608520000001</c:v>
                </c:pt>
                <c:pt idx="144">
                  <c:v>617.24208499999997</c:v>
                </c:pt>
                <c:pt idx="145">
                  <c:v>613.91601220000007</c:v>
                </c:pt>
                <c:pt idx="146">
                  <c:v>612.43920949999995</c:v>
                </c:pt>
                <c:pt idx="147">
                  <c:v>610.05608610000002</c:v>
                </c:pt>
                <c:pt idx="148">
                  <c:v>611.14824450000003</c:v>
                </c:pt>
                <c:pt idx="149">
                  <c:v>607.25177489999999</c:v>
                </c:pt>
                <c:pt idx="150">
                  <c:v>606.14843439999993</c:v>
                </c:pt>
                <c:pt idx="151">
                  <c:v>604.57649529999992</c:v>
                </c:pt>
                <c:pt idx="152">
                  <c:v>603.31465579999997</c:v>
                </c:pt>
                <c:pt idx="153">
                  <c:v>602.11265249999997</c:v>
                </c:pt>
                <c:pt idx="154">
                  <c:v>597.1887193</c:v>
                </c:pt>
                <c:pt idx="155">
                  <c:v>601.21326320000003</c:v>
                </c:pt>
                <c:pt idx="156">
                  <c:v>600.07260789999998</c:v>
                </c:pt>
                <c:pt idx="157">
                  <c:v>596.48760870000001</c:v>
                </c:pt>
                <c:pt idx="158">
                  <c:v>594.83031460000007</c:v>
                </c:pt>
                <c:pt idx="159">
                  <c:v>595.66249560000006</c:v>
                </c:pt>
                <c:pt idx="160">
                  <c:v>593.64177789999997</c:v>
                </c:pt>
                <c:pt idx="161">
                  <c:v>592.88487599999996</c:v>
                </c:pt>
                <c:pt idx="162">
                  <c:v>592.22006970000007</c:v>
                </c:pt>
                <c:pt idx="163">
                  <c:v>591.47548889999996</c:v>
                </c:pt>
                <c:pt idx="164">
                  <c:v>590.6186629</c:v>
                </c:pt>
                <c:pt idx="165">
                  <c:v>589.03607520000003</c:v>
                </c:pt>
                <c:pt idx="166">
                  <c:v>589.83589110000003</c:v>
                </c:pt>
                <c:pt idx="167">
                  <c:v>588.08674619999999</c:v>
                </c:pt>
                <c:pt idx="168">
                  <c:v>586.98136250000005</c:v>
                </c:pt>
                <c:pt idx="169">
                  <c:v>581.56069760000003</c:v>
                </c:pt>
                <c:pt idx="170">
                  <c:v>585.56675459999997</c:v>
                </c:pt>
                <c:pt idx="171">
                  <c:v>584.14634960000001</c:v>
                </c:pt>
                <c:pt idx="172">
                  <c:v>582.66550720000009</c:v>
                </c:pt>
                <c:pt idx="173">
                  <c:v>548.06695620000005</c:v>
                </c:pt>
                <c:pt idx="174">
                  <c:v>580.65256539999996</c:v>
                </c:pt>
                <c:pt idx="175">
                  <c:v>579.31638829999997</c:v>
                </c:pt>
                <c:pt idx="176">
                  <c:v>578.40686779999999</c:v>
                </c:pt>
                <c:pt idx="177">
                  <c:v>577.48919189999992</c:v>
                </c:pt>
                <c:pt idx="178">
                  <c:v>576.52189599999997</c:v>
                </c:pt>
                <c:pt idx="179">
                  <c:v>575.79161150000004</c:v>
                </c:pt>
                <c:pt idx="180">
                  <c:v>570.19471779999992</c:v>
                </c:pt>
                <c:pt idx="181">
                  <c:v>574.90879740000003</c:v>
                </c:pt>
                <c:pt idx="182">
                  <c:v>573.83440510000003</c:v>
                </c:pt>
                <c:pt idx="183">
                  <c:v>566.43962539999995</c:v>
                </c:pt>
                <c:pt idx="184">
                  <c:v>567.5205312999999</c:v>
                </c:pt>
                <c:pt idx="185">
                  <c:v>562.20191310000007</c:v>
                </c:pt>
                <c:pt idx="186">
                  <c:v>565.24271190000002</c:v>
                </c:pt>
                <c:pt idx="187">
                  <c:v>564.40409250000005</c:v>
                </c:pt>
                <c:pt idx="188">
                  <c:v>563.54529839999998</c:v>
                </c:pt>
                <c:pt idx="189">
                  <c:v>559.3019637000001</c:v>
                </c:pt>
                <c:pt idx="190">
                  <c:v>561.42490559999999</c:v>
                </c:pt>
                <c:pt idx="191">
                  <c:v>560.5164367000001</c:v>
                </c:pt>
                <c:pt idx="192">
                  <c:v>549.2340357999999</c:v>
                </c:pt>
                <c:pt idx="193">
                  <c:v>547.27236029999995</c:v>
                </c:pt>
                <c:pt idx="194">
                  <c:v>546.39419820000001</c:v>
                </c:pt>
                <c:pt idx="195">
                  <c:v>545.37015759999997</c:v>
                </c:pt>
                <c:pt idx="196">
                  <c:v>544.44289760000004</c:v>
                </c:pt>
                <c:pt idx="197">
                  <c:v>543.15770979999991</c:v>
                </c:pt>
                <c:pt idx="198">
                  <c:v>541.9588442999999</c:v>
                </c:pt>
                <c:pt idx="199">
                  <c:v>540.58425979999993</c:v>
                </c:pt>
                <c:pt idx="200">
                  <c:v>533.32681089999994</c:v>
                </c:pt>
                <c:pt idx="201">
                  <c:v>538.84477570000001</c:v>
                </c:pt>
                <c:pt idx="202">
                  <c:v>537.42330470000002</c:v>
                </c:pt>
                <c:pt idx="203">
                  <c:v>535.37476900000001</c:v>
                </c:pt>
                <c:pt idx="204">
                  <c:v>532.5141615</c:v>
                </c:pt>
                <c:pt idx="205">
                  <c:v>531.5572856</c:v>
                </c:pt>
                <c:pt idx="206">
                  <c:v>530.08816869999998</c:v>
                </c:pt>
                <c:pt idx="207">
                  <c:v>528.1286053</c:v>
                </c:pt>
                <c:pt idx="208">
                  <c:v>527.0726856</c:v>
                </c:pt>
                <c:pt idx="209">
                  <c:v>525.98256809999998</c:v>
                </c:pt>
                <c:pt idx="210">
                  <c:v>524.80551909999997</c:v>
                </c:pt>
                <c:pt idx="211">
                  <c:v>523.97149760000002</c:v>
                </c:pt>
                <c:pt idx="212">
                  <c:v>485.61792070000001</c:v>
                </c:pt>
                <c:pt idx="213">
                  <c:v>505.96566760000002</c:v>
                </c:pt>
                <c:pt idx="214">
                  <c:v>519.59961939999994</c:v>
                </c:pt>
                <c:pt idx="215">
                  <c:v>518.7919253</c:v>
                </c:pt>
                <c:pt idx="216">
                  <c:v>517.49397199999999</c:v>
                </c:pt>
                <c:pt idx="217">
                  <c:v>516.77457100000004</c:v>
                </c:pt>
                <c:pt idx="218">
                  <c:v>515.87963509999997</c:v>
                </c:pt>
                <c:pt idx="219">
                  <c:v>515.25456899999995</c:v>
                </c:pt>
                <c:pt idx="220">
                  <c:v>514.6262997</c:v>
                </c:pt>
                <c:pt idx="221">
                  <c:v>512.71827439999993</c:v>
                </c:pt>
                <c:pt idx="222">
                  <c:v>512.01946299999997</c:v>
                </c:pt>
                <c:pt idx="223">
                  <c:v>511.22504620000001</c:v>
                </c:pt>
                <c:pt idx="224">
                  <c:v>510.4659509</c:v>
                </c:pt>
                <c:pt idx="225">
                  <c:v>509.81135539999997</c:v>
                </c:pt>
                <c:pt idx="226">
                  <c:v>508.20790829999999</c:v>
                </c:pt>
                <c:pt idx="227">
                  <c:v>504.67349489999998</c:v>
                </c:pt>
                <c:pt idx="228">
                  <c:v>502.80252730000001</c:v>
                </c:pt>
                <c:pt idx="229">
                  <c:v>501.94245789999997</c:v>
                </c:pt>
                <c:pt idx="230">
                  <c:v>501.19170680000002</c:v>
                </c:pt>
                <c:pt idx="231">
                  <c:v>500.177573</c:v>
                </c:pt>
                <c:pt idx="232">
                  <c:v>499.48133810000002</c:v>
                </c:pt>
                <c:pt idx="233">
                  <c:v>498.71212589999999</c:v>
                </c:pt>
                <c:pt idx="234">
                  <c:v>497.56602820000001</c:v>
                </c:pt>
                <c:pt idx="235">
                  <c:v>496.62801710000002</c:v>
                </c:pt>
                <c:pt idx="236">
                  <c:v>495.2542297</c:v>
                </c:pt>
                <c:pt idx="237">
                  <c:v>493.56921319999998</c:v>
                </c:pt>
                <c:pt idx="238">
                  <c:v>486.42360819999999</c:v>
                </c:pt>
                <c:pt idx="239">
                  <c:v>492.18333080000002</c:v>
                </c:pt>
                <c:pt idx="240">
                  <c:v>484.86326580000002</c:v>
                </c:pt>
                <c:pt idx="241">
                  <c:v>484.2861881</c:v>
                </c:pt>
                <c:pt idx="242">
                  <c:v>483.28525610000003</c:v>
                </c:pt>
                <c:pt idx="243">
                  <c:v>482.24063310000003</c:v>
                </c:pt>
                <c:pt idx="244">
                  <c:v>482.69835619999998</c:v>
                </c:pt>
                <c:pt idx="245">
                  <c:v>481.17071750000002</c:v>
                </c:pt>
                <c:pt idx="246">
                  <c:v>448.65349360000005</c:v>
                </c:pt>
                <c:pt idx="247">
                  <c:v>479.5629022</c:v>
                </c:pt>
                <c:pt idx="248">
                  <c:v>475.04074250000002</c:v>
                </c:pt>
                <c:pt idx="249">
                  <c:v>478.74788639999997</c:v>
                </c:pt>
                <c:pt idx="250">
                  <c:v>478.10412550000001</c:v>
                </c:pt>
                <c:pt idx="251">
                  <c:v>477.47377460000001</c:v>
                </c:pt>
                <c:pt idx="252">
                  <c:v>476.6367669</c:v>
                </c:pt>
                <c:pt idx="253">
                  <c:v>453.07499689999997</c:v>
                </c:pt>
                <c:pt idx="254">
                  <c:v>447.71730180000003</c:v>
                </c:pt>
                <c:pt idx="255">
                  <c:v>446.63723680000004</c:v>
                </c:pt>
                <c:pt idx="256">
                  <c:v>446.07549410000001</c:v>
                </c:pt>
                <c:pt idx="257">
                  <c:v>444.19118530000003</c:v>
                </c:pt>
                <c:pt idx="258">
                  <c:v>443.15718189999996</c:v>
                </c:pt>
                <c:pt idx="259">
                  <c:v>441.38246079999999</c:v>
                </c:pt>
                <c:pt idx="260">
                  <c:v>440.2049897</c:v>
                </c:pt>
                <c:pt idx="261">
                  <c:v>440.85789419999998</c:v>
                </c:pt>
                <c:pt idx="262">
                  <c:v>439.3693447</c:v>
                </c:pt>
                <c:pt idx="263">
                  <c:v>404.16795489999998</c:v>
                </c:pt>
                <c:pt idx="264">
                  <c:v>438.01236310000002</c:v>
                </c:pt>
                <c:pt idx="265">
                  <c:v>436.9067632</c:v>
                </c:pt>
                <c:pt idx="266">
                  <c:v>436.09519939999996</c:v>
                </c:pt>
                <c:pt idx="267">
                  <c:v>435.24936170000001</c:v>
                </c:pt>
                <c:pt idx="268">
                  <c:v>433.66993819999999</c:v>
                </c:pt>
                <c:pt idx="269">
                  <c:v>432.9837435</c:v>
                </c:pt>
                <c:pt idx="270">
                  <c:v>432.41231760000005</c:v>
                </c:pt>
                <c:pt idx="271">
                  <c:v>431.6973294</c:v>
                </c:pt>
                <c:pt idx="272">
                  <c:v>431.10833630000002</c:v>
                </c:pt>
                <c:pt idx="273">
                  <c:v>430.48490570000001</c:v>
                </c:pt>
                <c:pt idx="274">
                  <c:v>429.70148919999997</c:v>
                </c:pt>
                <c:pt idx="275">
                  <c:v>429.08165230000003</c:v>
                </c:pt>
                <c:pt idx="276">
                  <c:v>428.48956850000002</c:v>
                </c:pt>
                <c:pt idx="277">
                  <c:v>427.63257369999997</c:v>
                </c:pt>
                <c:pt idx="278">
                  <c:v>426.6366324</c:v>
                </c:pt>
                <c:pt idx="279">
                  <c:v>422.86163669999996</c:v>
                </c:pt>
                <c:pt idx="280">
                  <c:v>425.53346860000005</c:v>
                </c:pt>
                <c:pt idx="281">
                  <c:v>419.88353619999998</c:v>
                </c:pt>
                <c:pt idx="282">
                  <c:v>422.07411089999999</c:v>
                </c:pt>
                <c:pt idx="283">
                  <c:v>420.88763030000001</c:v>
                </c:pt>
                <c:pt idx="284">
                  <c:v>419.21590129999998</c:v>
                </c:pt>
                <c:pt idx="285">
                  <c:v>417.20332489999998</c:v>
                </c:pt>
                <c:pt idx="286">
                  <c:v>418.33188200000001</c:v>
                </c:pt>
                <c:pt idx="287">
                  <c:v>416.51306629999999</c:v>
                </c:pt>
                <c:pt idx="288">
                  <c:v>415.9659011</c:v>
                </c:pt>
                <c:pt idx="289">
                  <c:v>415.1241756</c:v>
                </c:pt>
                <c:pt idx="290">
                  <c:v>412.41381439999998</c:v>
                </c:pt>
                <c:pt idx="291">
                  <c:v>414.37106549999999</c:v>
                </c:pt>
                <c:pt idx="292">
                  <c:v>413.35775599999999</c:v>
                </c:pt>
                <c:pt idx="293">
                  <c:v>405.48225810000002</c:v>
                </c:pt>
                <c:pt idx="294">
                  <c:v>410.1163636</c:v>
                </c:pt>
                <c:pt idx="295">
                  <c:v>402.23887530000002</c:v>
                </c:pt>
                <c:pt idx="296">
                  <c:v>398.02681989999996</c:v>
                </c:pt>
                <c:pt idx="297">
                  <c:v>401.29898600000001</c:v>
                </c:pt>
                <c:pt idx="298">
                  <c:v>400.21008389999997</c:v>
                </c:pt>
                <c:pt idx="299">
                  <c:v>399.36808889999998</c:v>
                </c:pt>
                <c:pt idx="300">
                  <c:v>398.70020579999999</c:v>
                </c:pt>
                <c:pt idx="301">
                  <c:v>396.9431649</c:v>
                </c:pt>
                <c:pt idx="302">
                  <c:v>395.10895089999997</c:v>
                </c:pt>
                <c:pt idx="303">
                  <c:v>392.60083310000005</c:v>
                </c:pt>
                <c:pt idx="304">
                  <c:v>394.35569830000003</c:v>
                </c:pt>
                <c:pt idx="305">
                  <c:v>391.15140869999999</c:v>
                </c:pt>
                <c:pt idx="306">
                  <c:v>390.17994489999995</c:v>
                </c:pt>
                <c:pt idx="307">
                  <c:v>388.98506089999995</c:v>
                </c:pt>
                <c:pt idx="308">
                  <c:v>388.22503929999999</c:v>
                </c:pt>
                <c:pt idx="309">
                  <c:v>387.25177889999998</c:v>
                </c:pt>
                <c:pt idx="310">
                  <c:v>386.41336289999998</c:v>
                </c:pt>
                <c:pt idx="311">
                  <c:v>384.95579960000003</c:v>
                </c:pt>
                <c:pt idx="312">
                  <c:v>382.7007883</c:v>
                </c:pt>
                <c:pt idx="313">
                  <c:v>381.87985370000001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8-AF4C-BCA9-5CE1619C0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03423"/>
        <c:axId val="423505119"/>
      </c:scatterChart>
      <c:valAx>
        <c:axId val="42350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Classpath size B1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423505119"/>
        <c:crosses val="autoZero"/>
        <c:crossBetween val="midCat"/>
      </c:valAx>
      <c:valAx>
        <c:axId val="4235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Performance B1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42350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classpathsize!$D$1</c:f>
              <c:strCache>
                <c:ptCount val="1"/>
                <c:pt idx="0">
                  <c:v>Use Versions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classpathsize!$D$2:$D$315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1249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410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1096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247</c:v>
                </c:pt>
                <c:pt idx="57">
                  <c:v>109</c:v>
                </c:pt>
                <c:pt idx="58">
                  <c:v>108</c:v>
                </c:pt>
                <c:pt idx="59">
                  <c:v>11</c:v>
                </c:pt>
                <c:pt idx="60">
                  <c:v>133</c:v>
                </c:pt>
                <c:pt idx="61">
                  <c:v>365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1745</c:v>
                </c:pt>
                <c:pt idx="67">
                  <c:v>1314</c:v>
                </c:pt>
                <c:pt idx="68">
                  <c:v>1463</c:v>
                </c:pt>
                <c:pt idx="69">
                  <c:v>2359</c:v>
                </c:pt>
                <c:pt idx="70">
                  <c:v>2357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854</c:v>
                </c:pt>
                <c:pt idx="75">
                  <c:v>984</c:v>
                </c:pt>
                <c:pt idx="76">
                  <c:v>3208</c:v>
                </c:pt>
                <c:pt idx="77">
                  <c:v>4772</c:v>
                </c:pt>
                <c:pt idx="78">
                  <c:v>4490</c:v>
                </c:pt>
                <c:pt idx="79">
                  <c:v>0</c:v>
                </c:pt>
                <c:pt idx="80">
                  <c:v>5896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2265</c:v>
                </c:pt>
                <c:pt idx="92">
                  <c:v>1851</c:v>
                </c:pt>
                <c:pt idx="93">
                  <c:v>2016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189</c:v>
                </c:pt>
                <c:pt idx="118">
                  <c:v>789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740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621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553</c:v>
                </c:pt>
                <c:pt idx="138">
                  <c:v>846</c:v>
                </c:pt>
                <c:pt idx="139">
                  <c:v>588</c:v>
                </c:pt>
                <c:pt idx="140">
                  <c:v>369</c:v>
                </c:pt>
                <c:pt idx="141">
                  <c:v>577</c:v>
                </c:pt>
                <c:pt idx="142">
                  <c:v>6474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5792</c:v>
                </c:pt>
                <c:pt idx="148">
                  <c:v>6009</c:v>
                </c:pt>
                <c:pt idx="149">
                  <c:v>168</c:v>
                </c:pt>
                <c:pt idx="150">
                  <c:v>616</c:v>
                </c:pt>
                <c:pt idx="151">
                  <c:v>305</c:v>
                </c:pt>
                <c:pt idx="152">
                  <c:v>0</c:v>
                </c:pt>
                <c:pt idx="153">
                  <c:v>333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1787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350</c:v>
                </c:pt>
                <c:pt idx="200">
                  <c:v>1861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74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6782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6198</c:v>
                </c:pt>
                <c:pt idx="279">
                  <c:v>9282</c:v>
                </c:pt>
                <c:pt idx="280">
                  <c:v>7851</c:v>
                </c:pt>
                <c:pt idx="281">
                  <c:v>6421</c:v>
                </c:pt>
                <c:pt idx="282">
                  <c:v>5500</c:v>
                </c:pt>
                <c:pt idx="283">
                  <c:v>5612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8790</c:v>
                </c:pt>
                <c:pt idx="294">
                  <c:v>6932</c:v>
                </c:pt>
                <c:pt idx="295">
                  <c:v>1469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42</c:v>
                </c:pt>
                <c:pt idx="313">
                  <c:v>191</c:v>
                </c:pt>
              </c:numCache>
            </c:numRef>
          </c:xVal>
          <c:yVal>
            <c:numRef>
              <c:f>'performance-resolved-only'!$F$2:$F$315</c:f>
              <c:numCache>
                <c:formatCode>0.00</c:formatCode>
                <c:ptCount val="314"/>
                <c:pt idx="0">
                  <c:v>924.68103159999998</c:v>
                </c:pt>
                <c:pt idx="1">
                  <c:v>923.02307399999995</c:v>
                </c:pt>
                <c:pt idx="2">
                  <c:v>920.88423139999998</c:v>
                </c:pt>
                <c:pt idx="3">
                  <c:v>919.35200339999994</c:v>
                </c:pt>
                <c:pt idx="4">
                  <c:v>917.74854020000009</c:v>
                </c:pt>
                <c:pt idx="5">
                  <c:v>916.534265</c:v>
                </c:pt>
                <c:pt idx="6">
                  <c:v>915.66012510000007</c:v>
                </c:pt>
                <c:pt idx="7">
                  <c:v>911.86406579999993</c:v>
                </c:pt>
                <c:pt idx="8">
                  <c:v>913.49595790000001</c:v>
                </c:pt>
                <c:pt idx="9">
                  <c:v>909.56240509999998</c:v>
                </c:pt>
                <c:pt idx="10">
                  <c:v>907.61937279999995</c:v>
                </c:pt>
                <c:pt idx="11">
                  <c:v>906.19338820000007</c:v>
                </c:pt>
                <c:pt idx="12">
                  <c:v>903.84934710000005</c:v>
                </c:pt>
                <c:pt idx="13">
                  <c:v>905.08572620000007</c:v>
                </c:pt>
                <c:pt idx="14">
                  <c:v>901.44231509999997</c:v>
                </c:pt>
                <c:pt idx="15">
                  <c:v>899.65982659999997</c:v>
                </c:pt>
                <c:pt idx="16">
                  <c:v>898.27285879999999</c:v>
                </c:pt>
                <c:pt idx="17">
                  <c:v>896.61833999999999</c:v>
                </c:pt>
                <c:pt idx="18">
                  <c:v>895.42781000000002</c:v>
                </c:pt>
                <c:pt idx="19">
                  <c:v>881.90234220000002</c:v>
                </c:pt>
                <c:pt idx="20">
                  <c:v>880.13910879999992</c:v>
                </c:pt>
                <c:pt idx="21">
                  <c:v>876.46556229999999</c:v>
                </c:pt>
                <c:pt idx="22">
                  <c:v>874.2227656</c:v>
                </c:pt>
                <c:pt idx="23">
                  <c:v>872.93577489999996</c:v>
                </c:pt>
                <c:pt idx="24">
                  <c:v>867.95107310000003</c:v>
                </c:pt>
                <c:pt idx="25">
                  <c:v>863.13393619999999</c:v>
                </c:pt>
                <c:pt idx="26">
                  <c:v>861.53624749999994</c:v>
                </c:pt>
                <c:pt idx="27">
                  <c:v>860.22658990000002</c:v>
                </c:pt>
                <c:pt idx="28">
                  <c:v>858.84591839999996</c:v>
                </c:pt>
                <c:pt idx="29">
                  <c:v>857.76390520000007</c:v>
                </c:pt>
                <c:pt idx="30">
                  <c:v>854.10748910000007</c:v>
                </c:pt>
                <c:pt idx="31">
                  <c:v>845.97750629999996</c:v>
                </c:pt>
                <c:pt idx="32">
                  <c:v>852.81633979999992</c:v>
                </c:pt>
                <c:pt idx="33">
                  <c:v>850.34966439999994</c:v>
                </c:pt>
                <c:pt idx="34">
                  <c:v>851.52007979999996</c:v>
                </c:pt>
                <c:pt idx="35">
                  <c:v>844.81293300000004</c:v>
                </c:pt>
                <c:pt idx="36">
                  <c:v>843.58360649999997</c:v>
                </c:pt>
                <c:pt idx="37">
                  <c:v>835.89108570000008</c:v>
                </c:pt>
                <c:pt idx="38">
                  <c:v>842.39115420000007</c:v>
                </c:pt>
                <c:pt idx="39">
                  <c:v>839.96632790000001</c:v>
                </c:pt>
                <c:pt idx="40">
                  <c:v>837.73874970000008</c:v>
                </c:pt>
                <c:pt idx="41">
                  <c:v>834.70425699999998</c:v>
                </c:pt>
                <c:pt idx="42">
                  <c:v>833.63345909999998</c:v>
                </c:pt>
                <c:pt idx="43">
                  <c:v>832.24397999999997</c:v>
                </c:pt>
                <c:pt idx="44">
                  <c:v>820.0879642000001</c:v>
                </c:pt>
                <c:pt idx="45">
                  <c:v>822.80614300000002</c:v>
                </c:pt>
                <c:pt idx="46">
                  <c:v>818.7778869</c:v>
                </c:pt>
                <c:pt idx="47">
                  <c:v>813.79074989999992</c:v>
                </c:pt>
                <c:pt idx="48">
                  <c:v>809.87784520000002</c:v>
                </c:pt>
                <c:pt idx="49">
                  <c:v>808.67410270000005</c:v>
                </c:pt>
                <c:pt idx="50">
                  <c:v>807.71460689999992</c:v>
                </c:pt>
                <c:pt idx="51">
                  <c:v>806.8369007</c:v>
                </c:pt>
                <c:pt idx="52">
                  <c:v>805.14683109999999</c:v>
                </c:pt>
                <c:pt idx="53">
                  <c:v>803.10710570000003</c:v>
                </c:pt>
                <c:pt idx="54">
                  <c:v>801.80636329999993</c:v>
                </c:pt>
                <c:pt idx="55">
                  <c:v>796.2931352999999</c:v>
                </c:pt>
                <c:pt idx="56">
                  <c:v>795.06338800000003</c:v>
                </c:pt>
                <c:pt idx="57">
                  <c:v>793.78606990000003</c:v>
                </c:pt>
                <c:pt idx="58">
                  <c:v>791.15078289999997</c:v>
                </c:pt>
                <c:pt idx="59">
                  <c:v>792.87215729999991</c:v>
                </c:pt>
                <c:pt idx="60">
                  <c:v>792.04227589999994</c:v>
                </c:pt>
                <c:pt idx="61">
                  <c:v>790.02091229999996</c:v>
                </c:pt>
                <c:pt idx="62">
                  <c:v>789.10766699999999</c:v>
                </c:pt>
                <c:pt idx="63">
                  <c:v>780.03752159999999</c:v>
                </c:pt>
                <c:pt idx="64">
                  <c:v>788.11812299999997</c:v>
                </c:pt>
                <c:pt idx="65">
                  <c:v>782.56054649999999</c:v>
                </c:pt>
                <c:pt idx="66">
                  <c:v>781.52237320000006</c:v>
                </c:pt>
                <c:pt idx="67">
                  <c:v>778.89386039999999</c:v>
                </c:pt>
                <c:pt idx="68">
                  <c:v>777.39501319999999</c:v>
                </c:pt>
                <c:pt idx="69">
                  <c:v>774.26565640000001</c:v>
                </c:pt>
                <c:pt idx="70">
                  <c:v>775.75197609999998</c:v>
                </c:pt>
                <c:pt idx="71">
                  <c:v>773.40432729999998</c:v>
                </c:pt>
                <c:pt idx="72">
                  <c:v>772.57575589999999</c:v>
                </c:pt>
                <c:pt idx="73">
                  <c:v>770.22195779999993</c:v>
                </c:pt>
                <c:pt idx="74">
                  <c:v>768.87531109999998</c:v>
                </c:pt>
                <c:pt idx="75">
                  <c:v>766.87594309999997</c:v>
                </c:pt>
                <c:pt idx="76">
                  <c:v>758.85746410000002</c:v>
                </c:pt>
                <c:pt idx="77">
                  <c:v>765.55078660000004</c:v>
                </c:pt>
                <c:pt idx="78">
                  <c:v>763.22785179999994</c:v>
                </c:pt>
                <c:pt idx="79">
                  <c:v>764.58371790000001</c:v>
                </c:pt>
                <c:pt idx="80">
                  <c:v>761.30499129999998</c:v>
                </c:pt>
                <c:pt idx="81">
                  <c:v>760.27401670000006</c:v>
                </c:pt>
                <c:pt idx="82">
                  <c:v>747.68022499999995</c:v>
                </c:pt>
                <c:pt idx="83">
                  <c:v>757.52606749999995</c:v>
                </c:pt>
                <c:pt idx="84">
                  <c:v>755.84715370000004</c:v>
                </c:pt>
                <c:pt idx="85">
                  <c:v>750.61495920000004</c:v>
                </c:pt>
                <c:pt idx="86">
                  <c:v>753.65147049999996</c:v>
                </c:pt>
                <c:pt idx="87">
                  <c:v>754.98241089999999</c:v>
                </c:pt>
                <c:pt idx="88">
                  <c:v>752.08083639999995</c:v>
                </c:pt>
                <c:pt idx="89">
                  <c:v>749.45194620000007</c:v>
                </c:pt>
                <c:pt idx="90">
                  <c:v>745.7583664</c:v>
                </c:pt>
                <c:pt idx="91">
                  <c:v>740.80944179999995</c:v>
                </c:pt>
                <c:pt idx="92">
                  <c:v>744.78037089999998</c:v>
                </c:pt>
                <c:pt idx="93">
                  <c:v>743.44686990000002</c:v>
                </c:pt>
                <c:pt idx="94">
                  <c:v>739.30251529999998</c:v>
                </c:pt>
                <c:pt idx="95">
                  <c:v>738.27144070000008</c:v>
                </c:pt>
                <c:pt idx="96">
                  <c:v>736.67482689999997</c:v>
                </c:pt>
                <c:pt idx="97">
                  <c:v>733.49062089999995</c:v>
                </c:pt>
                <c:pt idx="98">
                  <c:v>732.75338599999998</c:v>
                </c:pt>
                <c:pt idx="99">
                  <c:v>731.70311460000005</c:v>
                </c:pt>
                <c:pt idx="100">
                  <c:v>729.44648010000003</c:v>
                </c:pt>
                <c:pt idx="101">
                  <c:v>728.20938450000006</c:v>
                </c:pt>
                <c:pt idx="102">
                  <c:v>724.97499240000002</c:v>
                </c:pt>
                <c:pt idx="103">
                  <c:v>724.00640150000004</c:v>
                </c:pt>
                <c:pt idx="104">
                  <c:v>719.97157010000001</c:v>
                </c:pt>
                <c:pt idx="105">
                  <c:v>722.90043839999998</c:v>
                </c:pt>
                <c:pt idx="106">
                  <c:v>721.10188440000002</c:v>
                </c:pt>
                <c:pt idx="107">
                  <c:v>717.98873249999997</c:v>
                </c:pt>
                <c:pt idx="108">
                  <c:v>716.8885497</c:v>
                </c:pt>
                <c:pt idx="109">
                  <c:v>715.33706720000009</c:v>
                </c:pt>
                <c:pt idx="110">
                  <c:v>714.39886300000001</c:v>
                </c:pt>
                <c:pt idx="111">
                  <c:v>713.45058689999996</c:v>
                </c:pt>
                <c:pt idx="112">
                  <c:v>712.22065520000001</c:v>
                </c:pt>
                <c:pt idx="113">
                  <c:v>710.45977829999993</c:v>
                </c:pt>
                <c:pt idx="114">
                  <c:v>711.29649879999999</c:v>
                </c:pt>
                <c:pt idx="115">
                  <c:v>698.01977270000009</c:v>
                </c:pt>
                <c:pt idx="116">
                  <c:v>709.81454410000003</c:v>
                </c:pt>
                <c:pt idx="117">
                  <c:v>696.75604439999995</c:v>
                </c:pt>
                <c:pt idx="118">
                  <c:v>695.26383499999997</c:v>
                </c:pt>
                <c:pt idx="119">
                  <c:v>694.36819300000002</c:v>
                </c:pt>
                <c:pt idx="120">
                  <c:v>693.31751559999998</c:v>
                </c:pt>
                <c:pt idx="121">
                  <c:v>690.90953000000002</c:v>
                </c:pt>
                <c:pt idx="122">
                  <c:v>692.30468810000002</c:v>
                </c:pt>
                <c:pt idx="123">
                  <c:v>689.46480039999994</c:v>
                </c:pt>
                <c:pt idx="124">
                  <c:v>673.44067560000008</c:v>
                </c:pt>
                <c:pt idx="125">
                  <c:v>674.45989689999999</c:v>
                </c:pt>
                <c:pt idx="126">
                  <c:v>672.03144610000004</c:v>
                </c:pt>
                <c:pt idx="127">
                  <c:v>670.88167399999998</c:v>
                </c:pt>
                <c:pt idx="128">
                  <c:v>669.98049220000007</c:v>
                </c:pt>
                <c:pt idx="129">
                  <c:v>668.88876189999996</c:v>
                </c:pt>
                <c:pt idx="130">
                  <c:v>668.04849149999995</c:v>
                </c:pt>
                <c:pt idx="131">
                  <c:v>665.31138650000003</c:v>
                </c:pt>
                <c:pt idx="132">
                  <c:v>666.76862429999994</c:v>
                </c:pt>
                <c:pt idx="133">
                  <c:v>664.23708579999993</c:v>
                </c:pt>
                <c:pt idx="134">
                  <c:v>661.6380752</c:v>
                </c:pt>
                <c:pt idx="135">
                  <c:v>662.98168420000002</c:v>
                </c:pt>
                <c:pt idx="136">
                  <c:v>660.4159654</c:v>
                </c:pt>
                <c:pt idx="137">
                  <c:v>657.83647510000003</c:v>
                </c:pt>
                <c:pt idx="138">
                  <c:v>659.15269510000007</c:v>
                </c:pt>
                <c:pt idx="139">
                  <c:v>656.57634079999991</c:v>
                </c:pt>
                <c:pt idx="140">
                  <c:v>655.59606220000001</c:v>
                </c:pt>
                <c:pt idx="141">
                  <c:v>654.67097679999995</c:v>
                </c:pt>
                <c:pt idx="142">
                  <c:v>644.25855550000006</c:v>
                </c:pt>
                <c:pt idx="143">
                  <c:v>652.73298839999995</c:v>
                </c:pt>
                <c:pt idx="144">
                  <c:v>653.88573789999998</c:v>
                </c:pt>
                <c:pt idx="145">
                  <c:v>650.98816039999997</c:v>
                </c:pt>
                <c:pt idx="146">
                  <c:v>649.37839550000001</c:v>
                </c:pt>
                <c:pt idx="147">
                  <c:v>646.11780270000008</c:v>
                </c:pt>
                <c:pt idx="148">
                  <c:v>647.46183170000006</c:v>
                </c:pt>
                <c:pt idx="149">
                  <c:v>643.2306949</c:v>
                </c:pt>
                <c:pt idx="150">
                  <c:v>642.04538760000003</c:v>
                </c:pt>
                <c:pt idx="151">
                  <c:v>640.70297089999997</c:v>
                </c:pt>
                <c:pt idx="152">
                  <c:v>639.73642210000003</c:v>
                </c:pt>
                <c:pt idx="153">
                  <c:v>638.2551727</c:v>
                </c:pt>
                <c:pt idx="154">
                  <c:v>633.07039989999998</c:v>
                </c:pt>
                <c:pt idx="155">
                  <c:v>637.34109430000001</c:v>
                </c:pt>
                <c:pt idx="156">
                  <c:v>636.24419870000008</c:v>
                </c:pt>
                <c:pt idx="157">
                  <c:v>632.25536320000003</c:v>
                </c:pt>
                <c:pt idx="158">
                  <c:v>630.51237629999991</c:v>
                </c:pt>
                <c:pt idx="159">
                  <c:v>631.40865729999996</c:v>
                </c:pt>
                <c:pt idx="160">
                  <c:v>629.4419087</c:v>
                </c:pt>
                <c:pt idx="161">
                  <c:v>628.75300689999995</c:v>
                </c:pt>
                <c:pt idx="162">
                  <c:v>628.09915890000002</c:v>
                </c:pt>
                <c:pt idx="163">
                  <c:v>627.16369989999998</c:v>
                </c:pt>
                <c:pt idx="164">
                  <c:v>626.01133779999998</c:v>
                </c:pt>
                <c:pt idx="165">
                  <c:v>624.00948660000006</c:v>
                </c:pt>
                <c:pt idx="166">
                  <c:v>624.89430160000006</c:v>
                </c:pt>
                <c:pt idx="167">
                  <c:v>622.99445829999991</c:v>
                </c:pt>
                <c:pt idx="168">
                  <c:v>621.72108649999996</c:v>
                </c:pt>
                <c:pt idx="169">
                  <c:v>615.85781379999992</c:v>
                </c:pt>
                <c:pt idx="170">
                  <c:v>620.31708079999999</c:v>
                </c:pt>
                <c:pt idx="171">
                  <c:v>618.95715059999998</c:v>
                </c:pt>
                <c:pt idx="172">
                  <c:v>617.45081960000005</c:v>
                </c:pt>
                <c:pt idx="173">
                  <c:v>578.72083359999999</c:v>
                </c:pt>
                <c:pt idx="174">
                  <c:v>614.85755649999999</c:v>
                </c:pt>
                <c:pt idx="175">
                  <c:v>613.0374114</c:v>
                </c:pt>
                <c:pt idx="176">
                  <c:v>612.08747400000004</c:v>
                </c:pt>
                <c:pt idx="177">
                  <c:v>610.96577890000003</c:v>
                </c:pt>
                <c:pt idx="178">
                  <c:v>609.83178439999995</c:v>
                </c:pt>
                <c:pt idx="179">
                  <c:v>609.12415639999995</c:v>
                </c:pt>
                <c:pt idx="180">
                  <c:v>602.77506389999996</c:v>
                </c:pt>
                <c:pt idx="181">
                  <c:v>608.05709009999998</c:v>
                </c:pt>
                <c:pt idx="182">
                  <c:v>606.40812440000002</c:v>
                </c:pt>
                <c:pt idx="183">
                  <c:v>598.7268219</c:v>
                </c:pt>
                <c:pt idx="184">
                  <c:v>599.97492110000007</c:v>
                </c:pt>
                <c:pt idx="185">
                  <c:v>593.35780890000001</c:v>
                </c:pt>
                <c:pt idx="186">
                  <c:v>597.37897250000003</c:v>
                </c:pt>
                <c:pt idx="187">
                  <c:v>596.23180620000005</c:v>
                </c:pt>
                <c:pt idx="188">
                  <c:v>594.84788729999991</c:v>
                </c:pt>
                <c:pt idx="189">
                  <c:v>590.31393739999999</c:v>
                </c:pt>
                <c:pt idx="190">
                  <c:v>592.41765529999998</c:v>
                </c:pt>
                <c:pt idx="191">
                  <c:v>591.53987629999995</c:v>
                </c:pt>
                <c:pt idx="192">
                  <c:v>579.93951560000005</c:v>
                </c:pt>
                <c:pt idx="193">
                  <c:v>577.70095160000005</c:v>
                </c:pt>
                <c:pt idx="194">
                  <c:v>576.74855389999993</c:v>
                </c:pt>
                <c:pt idx="195">
                  <c:v>575.92303589999995</c:v>
                </c:pt>
                <c:pt idx="196">
                  <c:v>574.90805049999994</c:v>
                </c:pt>
                <c:pt idx="197">
                  <c:v>573.55247450000002</c:v>
                </c:pt>
                <c:pt idx="198">
                  <c:v>572.3857233</c:v>
                </c:pt>
                <c:pt idx="199">
                  <c:v>571.04978660000006</c:v>
                </c:pt>
                <c:pt idx="200">
                  <c:v>564.84473300000002</c:v>
                </c:pt>
                <c:pt idx="201">
                  <c:v>569.65576120000003</c:v>
                </c:pt>
                <c:pt idx="202">
                  <c:v>568.31401260000007</c:v>
                </c:pt>
                <c:pt idx="203">
                  <c:v>566.60715289999996</c:v>
                </c:pt>
                <c:pt idx="204">
                  <c:v>564.07817310000007</c:v>
                </c:pt>
                <c:pt idx="205">
                  <c:v>562.56850529999997</c:v>
                </c:pt>
                <c:pt idx="206">
                  <c:v>560.7937799</c:v>
                </c:pt>
                <c:pt idx="207">
                  <c:v>557.92076779999991</c:v>
                </c:pt>
                <c:pt idx="208">
                  <c:v>556.9289632</c:v>
                </c:pt>
                <c:pt idx="209">
                  <c:v>555.92745079999997</c:v>
                </c:pt>
                <c:pt idx="210">
                  <c:v>554.70927760000006</c:v>
                </c:pt>
                <c:pt idx="211">
                  <c:v>553.90650089999997</c:v>
                </c:pt>
                <c:pt idx="212">
                  <c:v>515.66301629999998</c:v>
                </c:pt>
                <c:pt idx="213">
                  <c:v>536.01599499999998</c:v>
                </c:pt>
                <c:pt idx="214">
                  <c:v>549.67435679999994</c:v>
                </c:pt>
                <c:pt idx="215">
                  <c:v>548.58035310000002</c:v>
                </c:pt>
                <c:pt idx="216">
                  <c:v>546.27535920000003</c:v>
                </c:pt>
                <c:pt idx="217">
                  <c:v>545.41609749999998</c:v>
                </c:pt>
                <c:pt idx="218">
                  <c:v>544.62850600000002</c:v>
                </c:pt>
                <c:pt idx="219">
                  <c:v>543.8177306</c:v>
                </c:pt>
                <c:pt idx="220">
                  <c:v>542.95895279999991</c:v>
                </c:pt>
                <c:pt idx="221">
                  <c:v>542.2077647000001</c:v>
                </c:pt>
                <c:pt idx="222">
                  <c:v>541.35465470000008</c:v>
                </c:pt>
                <c:pt idx="223">
                  <c:v>540.67451549999998</c:v>
                </c:pt>
                <c:pt idx="224">
                  <c:v>540.03136940000002</c:v>
                </c:pt>
                <c:pt idx="225">
                  <c:v>539.41534850000005</c:v>
                </c:pt>
                <c:pt idx="226">
                  <c:v>537.7778538</c:v>
                </c:pt>
                <c:pt idx="227">
                  <c:v>534.83455800000002</c:v>
                </c:pt>
                <c:pt idx="228">
                  <c:v>532.51132259999997</c:v>
                </c:pt>
                <c:pt idx="229">
                  <c:v>531.49773349999998</c:v>
                </c:pt>
                <c:pt idx="230">
                  <c:v>530.64557789999992</c:v>
                </c:pt>
                <c:pt idx="231">
                  <c:v>529.62955020000004</c:v>
                </c:pt>
                <c:pt idx="232">
                  <c:v>528.91276470000003</c:v>
                </c:pt>
                <c:pt idx="233">
                  <c:v>528.06823729999996</c:v>
                </c:pt>
                <c:pt idx="234">
                  <c:v>526.78822789999992</c:v>
                </c:pt>
                <c:pt idx="235">
                  <c:v>526.03420289999997</c:v>
                </c:pt>
                <c:pt idx="236">
                  <c:v>524.7366485</c:v>
                </c:pt>
                <c:pt idx="237">
                  <c:v>523.25534809999999</c:v>
                </c:pt>
                <c:pt idx="238">
                  <c:v>516.43288500000006</c:v>
                </c:pt>
                <c:pt idx="239">
                  <c:v>521.87470610000003</c:v>
                </c:pt>
                <c:pt idx="240">
                  <c:v>514.73635780000006</c:v>
                </c:pt>
                <c:pt idx="241">
                  <c:v>514.14629170000001</c:v>
                </c:pt>
                <c:pt idx="242">
                  <c:v>512.98494330000005</c:v>
                </c:pt>
                <c:pt idx="243">
                  <c:v>511.81293669999997</c:v>
                </c:pt>
                <c:pt idx="244">
                  <c:v>512.41543219999994</c:v>
                </c:pt>
                <c:pt idx="245">
                  <c:v>510.41596770000001</c:v>
                </c:pt>
                <c:pt idx="246">
                  <c:v>476.8403907</c:v>
                </c:pt>
                <c:pt idx="247">
                  <c:v>508.30584429999999</c:v>
                </c:pt>
                <c:pt idx="248">
                  <c:v>503.7553388</c:v>
                </c:pt>
                <c:pt idx="249">
                  <c:v>507.52956949999998</c:v>
                </c:pt>
                <c:pt idx="250">
                  <c:v>506.82081899999997</c:v>
                </c:pt>
                <c:pt idx="251">
                  <c:v>506.02021619999999</c:v>
                </c:pt>
                <c:pt idx="252">
                  <c:v>505.31141650000001</c:v>
                </c:pt>
                <c:pt idx="253">
                  <c:v>481.09291680000001</c:v>
                </c:pt>
                <c:pt idx="254">
                  <c:v>475.52836589999998</c:v>
                </c:pt>
                <c:pt idx="255">
                  <c:v>474.13007860000005</c:v>
                </c:pt>
                <c:pt idx="256">
                  <c:v>473.34243939999999</c:v>
                </c:pt>
                <c:pt idx="257">
                  <c:v>470.99403380000001</c:v>
                </c:pt>
                <c:pt idx="258">
                  <c:v>469.69517789999998</c:v>
                </c:pt>
                <c:pt idx="259">
                  <c:v>467.28236039999996</c:v>
                </c:pt>
                <c:pt idx="260">
                  <c:v>466.06401960000005</c:v>
                </c:pt>
                <c:pt idx="261">
                  <c:v>466.73959100000002</c:v>
                </c:pt>
                <c:pt idx="262">
                  <c:v>465.06708880000002</c:v>
                </c:pt>
                <c:pt idx="263">
                  <c:v>429.14997729999999</c:v>
                </c:pt>
                <c:pt idx="264">
                  <c:v>463.9200328</c:v>
                </c:pt>
                <c:pt idx="265">
                  <c:v>462.68333239999998</c:v>
                </c:pt>
                <c:pt idx="266">
                  <c:v>462.02775580000002</c:v>
                </c:pt>
                <c:pt idx="267">
                  <c:v>461.02898439999996</c:v>
                </c:pt>
                <c:pt idx="268">
                  <c:v>459.5951068</c:v>
                </c:pt>
                <c:pt idx="269">
                  <c:v>458.80542220000001</c:v>
                </c:pt>
                <c:pt idx="270">
                  <c:v>458.13084839999999</c:v>
                </c:pt>
                <c:pt idx="271">
                  <c:v>457.36324510000003</c:v>
                </c:pt>
                <c:pt idx="272">
                  <c:v>456.66746979999999</c:v>
                </c:pt>
                <c:pt idx="273">
                  <c:v>455.95076069999999</c:v>
                </c:pt>
                <c:pt idx="274">
                  <c:v>455.0132759</c:v>
                </c:pt>
                <c:pt idx="275">
                  <c:v>454.34696380000003</c:v>
                </c:pt>
                <c:pt idx="276">
                  <c:v>453.70160329999999</c:v>
                </c:pt>
                <c:pt idx="277">
                  <c:v>452.38551310000003</c:v>
                </c:pt>
                <c:pt idx="278">
                  <c:v>451.34762289999998</c:v>
                </c:pt>
                <c:pt idx="279">
                  <c:v>447.61679089999996</c:v>
                </c:pt>
                <c:pt idx="280">
                  <c:v>450.25054739999996</c:v>
                </c:pt>
                <c:pt idx="281">
                  <c:v>444.5290554</c:v>
                </c:pt>
                <c:pt idx="282">
                  <c:v>446.84640000000002</c:v>
                </c:pt>
                <c:pt idx="283">
                  <c:v>445.61549760000003</c:v>
                </c:pt>
                <c:pt idx="284">
                  <c:v>443.87472600000001</c:v>
                </c:pt>
                <c:pt idx="285">
                  <c:v>442.08227549999998</c:v>
                </c:pt>
                <c:pt idx="286">
                  <c:v>443.07720139999998</c:v>
                </c:pt>
                <c:pt idx="287">
                  <c:v>441.49397439999996</c:v>
                </c:pt>
                <c:pt idx="288">
                  <c:v>440.96902449999999</c:v>
                </c:pt>
                <c:pt idx="289">
                  <c:v>440.20631370000001</c:v>
                </c:pt>
                <c:pt idx="290">
                  <c:v>437.83569560000001</c:v>
                </c:pt>
                <c:pt idx="291">
                  <c:v>439.4394327</c:v>
                </c:pt>
                <c:pt idx="292">
                  <c:v>438.62579219999998</c:v>
                </c:pt>
                <c:pt idx="293">
                  <c:v>431.39018639999995</c:v>
                </c:pt>
                <c:pt idx="294">
                  <c:v>435.89128529999999</c:v>
                </c:pt>
                <c:pt idx="295">
                  <c:v>426.74975110000003</c:v>
                </c:pt>
                <c:pt idx="296">
                  <c:v>422.66829680000001</c:v>
                </c:pt>
                <c:pt idx="297">
                  <c:v>425.88497050000001</c:v>
                </c:pt>
                <c:pt idx="298">
                  <c:v>424.92574689999998</c:v>
                </c:pt>
                <c:pt idx="299">
                  <c:v>424.20113660000004</c:v>
                </c:pt>
                <c:pt idx="300">
                  <c:v>423.32104750000002</c:v>
                </c:pt>
                <c:pt idx="301">
                  <c:v>421.75680699999998</c:v>
                </c:pt>
                <c:pt idx="302">
                  <c:v>420.16962289999998</c:v>
                </c:pt>
                <c:pt idx="303">
                  <c:v>418.14228130000004</c:v>
                </c:pt>
                <c:pt idx="304">
                  <c:v>418.99020310000003</c:v>
                </c:pt>
                <c:pt idx="305">
                  <c:v>417.45147639999999</c:v>
                </c:pt>
                <c:pt idx="306">
                  <c:v>416.62448739999996</c:v>
                </c:pt>
                <c:pt idx="307">
                  <c:v>415.76772939999995</c:v>
                </c:pt>
                <c:pt idx="308">
                  <c:v>414.93168260000004</c:v>
                </c:pt>
                <c:pt idx="309">
                  <c:v>413.9035973</c:v>
                </c:pt>
                <c:pt idx="310">
                  <c:v>412.96391899999998</c:v>
                </c:pt>
                <c:pt idx="311">
                  <c:v>411.15611319999999</c:v>
                </c:pt>
                <c:pt idx="312">
                  <c:v>410.35894660000002</c:v>
                </c:pt>
                <c:pt idx="313">
                  <c:v>408.94902500000001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D-B448-A498-46E4EF30D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03423"/>
        <c:axId val="423505119"/>
      </c:scatterChart>
      <c:valAx>
        <c:axId val="42350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Classpath size B2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423505119"/>
        <c:crosses val="autoZero"/>
        <c:crossBetween val="midCat"/>
      </c:valAx>
      <c:valAx>
        <c:axId val="4235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Performance B2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42350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classpathsize!$E$1</c:f>
              <c:strCache>
                <c:ptCount val="1"/>
                <c:pt idx="0">
                  <c:v>Export Needed Packages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classpathsize!$E$2:$E$315</c:f>
              <c:numCache>
                <c:formatCode>General</c:formatCode>
                <c:ptCount val="314"/>
                <c:pt idx="0">
                  <c:v>171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588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876</c:v>
                </c:pt>
                <c:pt idx="10">
                  <c:v>1470</c:v>
                </c:pt>
                <c:pt idx="11">
                  <c:v>433</c:v>
                </c:pt>
                <c:pt idx="12">
                  <c:v>85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286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801</c:v>
                </c:pt>
                <c:pt idx="28">
                  <c:v>1984</c:v>
                </c:pt>
                <c:pt idx="29">
                  <c:v>0</c:v>
                </c:pt>
                <c:pt idx="30">
                  <c:v>2548</c:v>
                </c:pt>
                <c:pt idx="31">
                  <c:v>2071</c:v>
                </c:pt>
                <c:pt idx="32">
                  <c:v>1423</c:v>
                </c:pt>
                <c:pt idx="33">
                  <c:v>1045</c:v>
                </c:pt>
                <c:pt idx="34">
                  <c:v>1244</c:v>
                </c:pt>
                <c:pt idx="35">
                  <c:v>148</c:v>
                </c:pt>
                <c:pt idx="36">
                  <c:v>269</c:v>
                </c:pt>
                <c:pt idx="37">
                  <c:v>757</c:v>
                </c:pt>
                <c:pt idx="38">
                  <c:v>111</c:v>
                </c:pt>
                <c:pt idx="39">
                  <c:v>382</c:v>
                </c:pt>
                <c:pt idx="40">
                  <c:v>187</c:v>
                </c:pt>
                <c:pt idx="41">
                  <c:v>826</c:v>
                </c:pt>
                <c:pt idx="42">
                  <c:v>788</c:v>
                </c:pt>
                <c:pt idx="43">
                  <c:v>1326</c:v>
                </c:pt>
                <c:pt idx="44">
                  <c:v>685</c:v>
                </c:pt>
                <c:pt idx="45">
                  <c:v>0</c:v>
                </c:pt>
                <c:pt idx="46">
                  <c:v>191</c:v>
                </c:pt>
                <c:pt idx="47">
                  <c:v>755</c:v>
                </c:pt>
                <c:pt idx="48">
                  <c:v>1166</c:v>
                </c:pt>
                <c:pt idx="49">
                  <c:v>777</c:v>
                </c:pt>
                <c:pt idx="50">
                  <c:v>792</c:v>
                </c:pt>
                <c:pt idx="51">
                  <c:v>0</c:v>
                </c:pt>
                <c:pt idx="52">
                  <c:v>1514</c:v>
                </c:pt>
                <c:pt idx="53">
                  <c:v>1043</c:v>
                </c:pt>
                <c:pt idx="54">
                  <c:v>1029</c:v>
                </c:pt>
                <c:pt idx="55">
                  <c:v>3018</c:v>
                </c:pt>
                <c:pt idx="56">
                  <c:v>215</c:v>
                </c:pt>
                <c:pt idx="57">
                  <c:v>85</c:v>
                </c:pt>
                <c:pt idx="58">
                  <c:v>100</c:v>
                </c:pt>
                <c:pt idx="59">
                  <c:v>11</c:v>
                </c:pt>
                <c:pt idx="60">
                  <c:v>101</c:v>
                </c:pt>
                <c:pt idx="61">
                  <c:v>276</c:v>
                </c:pt>
                <c:pt idx="62">
                  <c:v>412</c:v>
                </c:pt>
                <c:pt idx="63">
                  <c:v>1869</c:v>
                </c:pt>
                <c:pt idx="64">
                  <c:v>974</c:v>
                </c:pt>
                <c:pt idx="65">
                  <c:v>1278</c:v>
                </c:pt>
                <c:pt idx="66">
                  <c:v>677</c:v>
                </c:pt>
                <c:pt idx="67">
                  <c:v>256</c:v>
                </c:pt>
                <c:pt idx="68">
                  <c:v>988</c:v>
                </c:pt>
                <c:pt idx="69">
                  <c:v>956</c:v>
                </c:pt>
                <c:pt idx="70">
                  <c:v>820</c:v>
                </c:pt>
                <c:pt idx="71">
                  <c:v>137</c:v>
                </c:pt>
                <c:pt idx="72">
                  <c:v>1572</c:v>
                </c:pt>
                <c:pt idx="73">
                  <c:v>1441</c:v>
                </c:pt>
                <c:pt idx="74">
                  <c:v>672</c:v>
                </c:pt>
                <c:pt idx="75">
                  <c:v>5</c:v>
                </c:pt>
                <c:pt idx="76">
                  <c:v>2026</c:v>
                </c:pt>
                <c:pt idx="77">
                  <c:v>1875</c:v>
                </c:pt>
                <c:pt idx="78">
                  <c:v>1777</c:v>
                </c:pt>
                <c:pt idx="79">
                  <c:v>0</c:v>
                </c:pt>
                <c:pt idx="80">
                  <c:v>2246</c:v>
                </c:pt>
                <c:pt idx="81">
                  <c:v>83</c:v>
                </c:pt>
                <c:pt idx="82">
                  <c:v>269</c:v>
                </c:pt>
                <c:pt idx="83">
                  <c:v>228</c:v>
                </c:pt>
                <c:pt idx="84">
                  <c:v>184</c:v>
                </c:pt>
                <c:pt idx="85">
                  <c:v>239</c:v>
                </c:pt>
                <c:pt idx="86">
                  <c:v>691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989</c:v>
                </c:pt>
                <c:pt idx="91">
                  <c:v>1536</c:v>
                </c:pt>
                <c:pt idx="92">
                  <c:v>1196</c:v>
                </c:pt>
                <c:pt idx="93">
                  <c:v>1270</c:v>
                </c:pt>
                <c:pt idx="94">
                  <c:v>218</c:v>
                </c:pt>
                <c:pt idx="95">
                  <c:v>173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980</c:v>
                </c:pt>
                <c:pt idx="107">
                  <c:v>660</c:v>
                </c:pt>
                <c:pt idx="108">
                  <c:v>234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215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544</c:v>
                </c:pt>
                <c:pt idx="119">
                  <c:v>248</c:v>
                </c:pt>
                <c:pt idx="120">
                  <c:v>198</c:v>
                </c:pt>
                <c:pt idx="121">
                  <c:v>436</c:v>
                </c:pt>
                <c:pt idx="122">
                  <c:v>372</c:v>
                </c:pt>
                <c:pt idx="123">
                  <c:v>438</c:v>
                </c:pt>
                <c:pt idx="124">
                  <c:v>840</c:v>
                </c:pt>
                <c:pt idx="125">
                  <c:v>917</c:v>
                </c:pt>
                <c:pt idx="126">
                  <c:v>590</c:v>
                </c:pt>
                <c:pt idx="127">
                  <c:v>564</c:v>
                </c:pt>
                <c:pt idx="128">
                  <c:v>337</c:v>
                </c:pt>
                <c:pt idx="129">
                  <c:v>1235</c:v>
                </c:pt>
                <c:pt idx="130">
                  <c:v>101</c:v>
                </c:pt>
                <c:pt idx="131">
                  <c:v>380</c:v>
                </c:pt>
                <c:pt idx="132">
                  <c:v>408</c:v>
                </c:pt>
                <c:pt idx="133">
                  <c:v>341</c:v>
                </c:pt>
                <c:pt idx="134">
                  <c:v>1009</c:v>
                </c:pt>
                <c:pt idx="135">
                  <c:v>538</c:v>
                </c:pt>
                <c:pt idx="136">
                  <c:v>533</c:v>
                </c:pt>
                <c:pt idx="137">
                  <c:v>422</c:v>
                </c:pt>
                <c:pt idx="138">
                  <c:v>665</c:v>
                </c:pt>
                <c:pt idx="139">
                  <c:v>528</c:v>
                </c:pt>
                <c:pt idx="140">
                  <c:v>345</c:v>
                </c:pt>
                <c:pt idx="141">
                  <c:v>291</c:v>
                </c:pt>
                <c:pt idx="142">
                  <c:v>2031</c:v>
                </c:pt>
                <c:pt idx="143">
                  <c:v>1442</c:v>
                </c:pt>
                <c:pt idx="144">
                  <c:v>939</c:v>
                </c:pt>
                <c:pt idx="145">
                  <c:v>2277</c:v>
                </c:pt>
                <c:pt idx="146">
                  <c:v>1737</c:v>
                </c:pt>
                <c:pt idx="147">
                  <c:v>1477</c:v>
                </c:pt>
                <c:pt idx="148">
                  <c:v>1751</c:v>
                </c:pt>
                <c:pt idx="149">
                  <c:v>168</c:v>
                </c:pt>
                <c:pt idx="150">
                  <c:v>521</c:v>
                </c:pt>
                <c:pt idx="151">
                  <c:v>226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1028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1402</c:v>
                </c:pt>
                <c:pt idx="170">
                  <c:v>1486</c:v>
                </c:pt>
                <c:pt idx="171">
                  <c:v>1806</c:v>
                </c:pt>
                <c:pt idx="172">
                  <c:v>1499</c:v>
                </c:pt>
                <c:pt idx="173">
                  <c:v>0</c:v>
                </c:pt>
                <c:pt idx="174">
                  <c:v>6</c:v>
                </c:pt>
                <c:pt idx="175">
                  <c:v>1669</c:v>
                </c:pt>
                <c:pt idx="176">
                  <c:v>1304</c:v>
                </c:pt>
                <c:pt idx="177">
                  <c:v>1546</c:v>
                </c:pt>
                <c:pt idx="178">
                  <c:v>0</c:v>
                </c:pt>
                <c:pt idx="179">
                  <c:v>0</c:v>
                </c:pt>
                <c:pt idx="180">
                  <c:v>2574</c:v>
                </c:pt>
                <c:pt idx="181">
                  <c:v>599</c:v>
                </c:pt>
                <c:pt idx="182">
                  <c:v>1828</c:v>
                </c:pt>
                <c:pt idx="183">
                  <c:v>2318</c:v>
                </c:pt>
                <c:pt idx="184">
                  <c:v>2919</c:v>
                </c:pt>
                <c:pt idx="185">
                  <c:v>2387</c:v>
                </c:pt>
                <c:pt idx="186">
                  <c:v>1393</c:v>
                </c:pt>
                <c:pt idx="187">
                  <c:v>183</c:v>
                </c:pt>
                <c:pt idx="188">
                  <c:v>160</c:v>
                </c:pt>
                <c:pt idx="189">
                  <c:v>1926</c:v>
                </c:pt>
                <c:pt idx="190">
                  <c:v>1313</c:v>
                </c:pt>
                <c:pt idx="191">
                  <c:v>1456</c:v>
                </c:pt>
                <c:pt idx="192">
                  <c:v>6906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767</c:v>
                </c:pt>
                <c:pt idx="201">
                  <c:v>463</c:v>
                </c:pt>
                <c:pt idx="202">
                  <c:v>1739</c:v>
                </c:pt>
                <c:pt idx="203">
                  <c:v>2073</c:v>
                </c:pt>
                <c:pt idx="204">
                  <c:v>798</c:v>
                </c:pt>
                <c:pt idx="205">
                  <c:v>984</c:v>
                </c:pt>
                <c:pt idx="206">
                  <c:v>1526</c:v>
                </c:pt>
                <c:pt idx="207">
                  <c:v>1801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2201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2271</c:v>
                </c:pt>
                <c:pt idx="227">
                  <c:v>1519</c:v>
                </c:pt>
                <c:pt idx="228">
                  <c:v>2648</c:v>
                </c:pt>
                <c:pt idx="229">
                  <c:v>1492</c:v>
                </c:pt>
                <c:pt idx="230">
                  <c:v>1308</c:v>
                </c:pt>
                <c:pt idx="231">
                  <c:v>1588</c:v>
                </c:pt>
                <c:pt idx="232">
                  <c:v>1086</c:v>
                </c:pt>
                <c:pt idx="233">
                  <c:v>1344</c:v>
                </c:pt>
                <c:pt idx="234">
                  <c:v>1593</c:v>
                </c:pt>
                <c:pt idx="235">
                  <c:v>1106</c:v>
                </c:pt>
                <c:pt idx="236">
                  <c:v>863</c:v>
                </c:pt>
                <c:pt idx="237">
                  <c:v>1236</c:v>
                </c:pt>
                <c:pt idx="238">
                  <c:v>5554</c:v>
                </c:pt>
                <c:pt idx="239">
                  <c:v>989</c:v>
                </c:pt>
                <c:pt idx="240">
                  <c:v>1004</c:v>
                </c:pt>
                <c:pt idx="241">
                  <c:v>0</c:v>
                </c:pt>
                <c:pt idx="242">
                  <c:v>1166</c:v>
                </c:pt>
                <c:pt idx="243">
                  <c:v>946</c:v>
                </c:pt>
                <c:pt idx="244">
                  <c:v>0</c:v>
                </c:pt>
                <c:pt idx="245">
                  <c:v>1748</c:v>
                </c:pt>
                <c:pt idx="246">
                  <c:v>982</c:v>
                </c:pt>
                <c:pt idx="247">
                  <c:v>0</c:v>
                </c:pt>
                <c:pt idx="248">
                  <c:v>567</c:v>
                </c:pt>
                <c:pt idx="249">
                  <c:v>938</c:v>
                </c:pt>
                <c:pt idx="250">
                  <c:v>940</c:v>
                </c:pt>
                <c:pt idx="251">
                  <c:v>954</c:v>
                </c:pt>
                <c:pt idx="252">
                  <c:v>937</c:v>
                </c:pt>
                <c:pt idx="253">
                  <c:v>1584</c:v>
                </c:pt>
                <c:pt idx="254">
                  <c:v>1043</c:v>
                </c:pt>
                <c:pt idx="255">
                  <c:v>1687</c:v>
                </c:pt>
                <c:pt idx="256">
                  <c:v>787</c:v>
                </c:pt>
                <c:pt idx="257">
                  <c:v>2631</c:v>
                </c:pt>
                <c:pt idx="258">
                  <c:v>1214</c:v>
                </c:pt>
                <c:pt idx="259">
                  <c:v>2587</c:v>
                </c:pt>
                <c:pt idx="260">
                  <c:v>981</c:v>
                </c:pt>
                <c:pt idx="261">
                  <c:v>0</c:v>
                </c:pt>
                <c:pt idx="262">
                  <c:v>906</c:v>
                </c:pt>
                <c:pt idx="263">
                  <c:v>951</c:v>
                </c:pt>
                <c:pt idx="264">
                  <c:v>1525</c:v>
                </c:pt>
                <c:pt idx="265">
                  <c:v>1676</c:v>
                </c:pt>
                <c:pt idx="266">
                  <c:v>0</c:v>
                </c:pt>
                <c:pt idx="267">
                  <c:v>1529</c:v>
                </c:pt>
                <c:pt idx="268">
                  <c:v>1772</c:v>
                </c:pt>
                <c:pt idx="269">
                  <c:v>984</c:v>
                </c:pt>
                <c:pt idx="270">
                  <c:v>953</c:v>
                </c:pt>
                <c:pt idx="271">
                  <c:v>979</c:v>
                </c:pt>
                <c:pt idx="272">
                  <c:v>935</c:v>
                </c:pt>
                <c:pt idx="273">
                  <c:v>953</c:v>
                </c:pt>
                <c:pt idx="274">
                  <c:v>966</c:v>
                </c:pt>
                <c:pt idx="275">
                  <c:v>964</c:v>
                </c:pt>
                <c:pt idx="276">
                  <c:v>1015</c:v>
                </c:pt>
                <c:pt idx="277">
                  <c:v>1000</c:v>
                </c:pt>
                <c:pt idx="278">
                  <c:v>1592</c:v>
                </c:pt>
                <c:pt idx="279">
                  <c:v>3129</c:v>
                </c:pt>
                <c:pt idx="280">
                  <c:v>1735</c:v>
                </c:pt>
                <c:pt idx="281">
                  <c:v>1379</c:v>
                </c:pt>
                <c:pt idx="282">
                  <c:v>1007</c:v>
                </c:pt>
                <c:pt idx="283">
                  <c:v>989</c:v>
                </c:pt>
                <c:pt idx="284">
                  <c:v>958</c:v>
                </c:pt>
                <c:pt idx="285">
                  <c:v>1220</c:v>
                </c:pt>
                <c:pt idx="286">
                  <c:v>1560</c:v>
                </c:pt>
                <c:pt idx="287">
                  <c:v>965</c:v>
                </c:pt>
                <c:pt idx="288">
                  <c:v>0</c:v>
                </c:pt>
                <c:pt idx="289">
                  <c:v>963</c:v>
                </c:pt>
                <c:pt idx="290">
                  <c:v>1002</c:v>
                </c:pt>
                <c:pt idx="291">
                  <c:v>1494</c:v>
                </c:pt>
                <c:pt idx="292">
                  <c:v>1553</c:v>
                </c:pt>
                <c:pt idx="293">
                  <c:v>4890</c:v>
                </c:pt>
                <c:pt idx="294">
                  <c:v>1780</c:v>
                </c:pt>
                <c:pt idx="295">
                  <c:v>1129</c:v>
                </c:pt>
                <c:pt idx="296">
                  <c:v>24</c:v>
                </c:pt>
                <c:pt idx="297">
                  <c:v>45</c:v>
                </c:pt>
                <c:pt idx="298">
                  <c:v>40</c:v>
                </c:pt>
                <c:pt idx="299">
                  <c:v>44</c:v>
                </c:pt>
                <c:pt idx="300">
                  <c:v>50</c:v>
                </c:pt>
                <c:pt idx="301">
                  <c:v>307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141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161</c:v>
                </c:pt>
              </c:numCache>
            </c:numRef>
          </c:xVal>
          <c:yVal>
            <c:numRef>
              <c:f>'performance-resolved-only'!$H$2:$H$315</c:f>
              <c:numCache>
                <c:formatCode>0.00</c:formatCode>
                <c:ptCount val="314"/>
                <c:pt idx="0">
                  <c:v>827.33770300000003</c:v>
                </c:pt>
                <c:pt idx="1">
                  <c:v>825.61833760000002</c:v>
                </c:pt>
                <c:pt idx="2">
                  <c:v>824.0400077999999</c:v>
                </c:pt>
                <c:pt idx="3">
                  <c:v>822.84421020000002</c:v>
                </c:pt>
                <c:pt idx="4">
                  <c:v>821.69873470000005</c:v>
                </c:pt>
                <c:pt idx="5">
                  <c:v>820.53757079999991</c:v>
                </c:pt>
                <c:pt idx="6">
                  <c:v>819.73061840000003</c:v>
                </c:pt>
                <c:pt idx="7">
                  <c:v>816.15081179999993</c:v>
                </c:pt>
                <c:pt idx="8">
                  <c:v>817.91164400000002</c:v>
                </c:pt>
                <c:pt idx="9">
                  <c:v>813.91218449999997</c:v>
                </c:pt>
                <c:pt idx="10">
                  <c:v>812.89459750000003</c:v>
                </c:pt>
                <c:pt idx="11">
                  <c:v>811.93465020000008</c:v>
                </c:pt>
                <c:pt idx="12">
                  <c:v>810.17992470000002</c:v>
                </c:pt>
                <c:pt idx="13">
                  <c:v>811.07541700000002</c:v>
                </c:pt>
                <c:pt idx="14">
                  <c:v>808.15407600000003</c:v>
                </c:pt>
                <c:pt idx="15">
                  <c:v>806.9725042</c:v>
                </c:pt>
                <c:pt idx="16">
                  <c:v>805.84029799999996</c:v>
                </c:pt>
                <c:pt idx="17">
                  <c:v>804.15</c:v>
                </c:pt>
                <c:pt idx="18">
                  <c:v>803.00526329999991</c:v>
                </c:pt>
                <c:pt idx="19">
                  <c:v>790.92737290000002</c:v>
                </c:pt>
                <c:pt idx="20">
                  <c:v>789.31086589999995</c:v>
                </c:pt>
                <c:pt idx="21">
                  <c:v>786.23946950000004</c:v>
                </c:pt>
                <c:pt idx="22">
                  <c:v>784.86947870000006</c:v>
                </c:pt>
                <c:pt idx="23">
                  <c:v>783.26965210000003</c:v>
                </c:pt>
                <c:pt idx="24">
                  <c:v>778.54492120000009</c:v>
                </c:pt>
                <c:pt idx="25">
                  <c:v>775.82415570000001</c:v>
                </c:pt>
                <c:pt idx="26">
                  <c:v>774.48443910000003</c:v>
                </c:pt>
                <c:pt idx="27">
                  <c:v>773.30987040000002</c:v>
                </c:pt>
                <c:pt idx="28">
                  <c:v>771.96521740000003</c:v>
                </c:pt>
                <c:pt idx="29">
                  <c:v>770.86923639999998</c:v>
                </c:pt>
                <c:pt idx="30">
                  <c:v>767.27841339999998</c:v>
                </c:pt>
                <c:pt idx="31">
                  <c:v>758.95354639999994</c:v>
                </c:pt>
                <c:pt idx="32">
                  <c:v>765.72071820000008</c:v>
                </c:pt>
                <c:pt idx="33">
                  <c:v>763.37892350000004</c:v>
                </c:pt>
                <c:pt idx="34">
                  <c:v>764.26168259999997</c:v>
                </c:pt>
                <c:pt idx="35">
                  <c:v>757.76837539999997</c:v>
                </c:pt>
                <c:pt idx="36">
                  <c:v>756.33567000000005</c:v>
                </c:pt>
                <c:pt idx="37">
                  <c:v>749.6581655</c:v>
                </c:pt>
                <c:pt idx="38">
                  <c:v>754.9745739</c:v>
                </c:pt>
                <c:pt idx="39">
                  <c:v>753.05575829999998</c:v>
                </c:pt>
                <c:pt idx="40">
                  <c:v>751.65978089999999</c:v>
                </c:pt>
                <c:pt idx="41">
                  <c:v>748.54607390000001</c:v>
                </c:pt>
                <c:pt idx="42">
                  <c:v>747.54152039999997</c:v>
                </c:pt>
                <c:pt idx="43">
                  <c:v>745.81596089999994</c:v>
                </c:pt>
                <c:pt idx="44">
                  <c:v>733.49597900000003</c:v>
                </c:pt>
                <c:pt idx="45">
                  <c:v>736.38890700000002</c:v>
                </c:pt>
                <c:pt idx="46">
                  <c:v>732.52045750000002</c:v>
                </c:pt>
                <c:pt idx="47">
                  <c:v>728.36834959999999</c:v>
                </c:pt>
                <c:pt idx="48">
                  <c:v>724.34800199999995</c:v>
                </c:pt>
                <c:pt idx="49">
                  <c:v>723.0142067999999</c:v>
                </c:pt>
                <c:pt idx="50">
                  <c:v>721.75610920000008</c:v>
                </c:pt>
                <c:pt idx="51">
                  <c:v>720.77573540000003</c:v>
                </c:pt>
                <c:pt idx="52">
                  <c:v>719.14287320000005</c:v>
                </c:pt>
                <c:pt idx="53">
                  <c:v>717.91937700000005</c:v>
                </c:pt>
                <c:pt idx="54">
                  <c:v>716.74358560000007</c:v>
                </c:pt>
                <c:pt idx="55">
                  <c:v>712.06695389999993</c:v>
                </c:pt>
                <c:pt idx="56">
                  <c:v>710.80508070000008</c:v>
                </c:pt>
                <c:pt idx="57">
                  <c:v>709.65590750000001</c:v>
                </c:pt>
                <c:pt idx="58">
                  <c:v>707.13878360000001</c:v>
                </c:pt>
                <c:pt idx="59">
                  <c:v>708.83622689999993</c:v>
                </c:pt>
                <c:pt idx="60">
                  <c:v>707.89578310000002</c:v>
                </c:pt>
                <c:pt idx="61">
                  <c:v>706.1873703</c:v>
                </c:pt>
                <c:pt idx="62">
                  <c:v>705.4730515</c:v>
                </c:pt>
                <c:pt idx="63">
                  <c:v>697.04499110000006</c:v>
                </c:pt>
                <c:pt idx="64">
                  <c:v>704.65530160000003</c:v>
                </c:pt>
                <c:pt idx="65">
                  <c:v>699.38688609999997</c:v>
                </c:pt>
                <c:pt idx="66">
                  <c:v>698.45063370000003</c:v>
                </c:pt>
                <c:pt idx="67">
                  <c:v>695.07508629999995</c:v>
                </c:pt>
                <c:pt idx="68">
                  <c:v>693.52263789999995</c:v>
                </c:pt>
                <c:pt idx="69">
                  <c:v>690.76299879999999</c:v>
                </c:pt>
                <c:pt idx="70">
                  <c:v>692.25200670000004</c:v>
                </c:pt>
                <c:pt idx="71">
                  <c:v>689.7132719</c:v>
                </c:pt>
                <c:pt idx="72">
                  <c:v>688.71488550000004</c:v>
                </c:pt>
                <c:pt idx="73">
                  <c:v>687.10459049999997</c:v>
                </c:pt>
                <c:pt idx="74">
                  <c:v>686.14626270000008</c:v>
                </c:pt>
                <c:pt idx="75">
                  <c:v>684.44957020000004</c:v>
                </c:pt>
                <c:pt idx="76">
                  <c:v>675.6550191</c:v>
                </c:pt>
                <c:pt idx="77">
                  <c:v>683.08887920000006</c:v>
                </c:pt>
                <c:pt idx="78">
                  <c:v>680.35815309999998</c:v>
                </c:pt>
                <c:pt idx="79">
                  <c:v>682.00905520000003</c:v>
                </c:pt>
                <c:pt idx="80">
                  <c:v>678.36887300000001</c:v>
                </c:pt>
                <c:pt idx="81">
                  <c:v>677.12153679999994</c:v>
                </c:pt>
                <c:pt idx="82">
                  <c:v>665.45092139999997</c:v>
                </c:pt>
                <c:pt idx="83">
                  <c:v>674.42344079999998</c:v>
                </c:pt>
                <c:pt idx="84">
                  <c:v>672.71395129999996</c:v>
                </c:pt>
                <c:pt idx="85">
                  <c:v>667.47947870000007</c:v>
                </c:pt>
                <c:pt idx="86">
                  <c:v>669.74720149999996</c:v>
                </c:pt>
                <c:pt idx="87">
                  <c:v>671.43649479999999</c:v>
                </c:pt>
                <c:pt idx="88">
                  <c:v>668.79521310000007</c:v>
                </c:pt>
                <c:pt idx="89">
                  <c:v>666.67074700000001</c:v>
                </c:pt>
                <c:pt idx="90">
                  <c:v>663.9769667999999</c:v>
                </c:pt>
                <c:pt idx="91">
                  <c:v>658.83110820000002</c:v>
                </c:pt>
                <c:pt idx="92">
                  <c:v>662.93430089999993</c:v>
                </c:pt>
                <c:pt idx="93">
                  <c:v>661.78803549999998</c:v>
                </c:pt>
                <c:pt idx="94">
                  <c:v>656.99828679999996</c:v>
                </c:pt>
                <c:pt idx="95">
                  <c:v>655.7951642999999</c:v>
                </c:pt>
                <c:pt idx="96">
                  <c:v>654.43452920000004</c:v>
                </c:pt>
                <c:pt idx="97">
                  <c:v>651.72132350000004</c:v>
                </c:pt>
                <c:pt idx="98">
                  <c:v>650.80422320000002</c:v>
                </c:pt>
                <c:pt idx="99">
                  <c:v>649.67876139999998</c:v>
                </c:pt>
                <c:pt idx="100">
                  <c:v>647.32922799999994</c:v>
                </c:pt>
                <c:pt idx="101">
                  <c:v>646.06839549999995</c:v>
                </c:pt>
                <c:pt idx="102">
                  <c:v>641.98929679999992</c:v>
                </c:pt>
                <c:pt idx="103">
                  <c:v>640.77530970000009</c:v>
                </c:pt>
                <c:pt idx="104">
                  <c:v>637.52896820000001</c:v>
                </c:pt>
                <c:pt idx="105">
                  <c:v>639.41992100000004</c:v>
                </c:pt>
                <c:pt idx="106">
                  <c:v>638.44120050000004</c:v>
                </c:pt>
                <c:pt idx="107">
                  <c:v>636.35802770000009</c:v>
                </c:pt>
                <c:pt idx="108">
                  <c:v>635.34058679999998</c:v>
                </c:pt>
                <c:pt idx="109">
                  <c:v>633.41098260000001</c:v>
                </c:pt>
                <c:pt idx="110">
                  <c:v>632.46291389999999</c:v>
                </c:pt>
                <c:pt idx="111">
                  <c:v>631.64308029999995</c:v>
                </c:pt>
                <c:pt idx="112">
                  <c:v>630.71765549999998</c:v>
                </c:pt>
                <c:pt idx="113">
                  <c:v>629.05422079999994</c:v>
                </c:pt>
                <c:pt idx="114">
                  <c:v>629.91790060000005</c:v>
                </c:pt>
                <c:pt idx="115">
                  <c:v>615.84621189999996</c:v>
                </c:pt>
                <c:pt idx="116">
                  <c:v>628.29239029999997</c:v>
                </c:pt>
                <c:pt idx="117">
                  <c:v>614.93362060000004</c:v>
                </c:pt>
                <c:pt idx="118">
                  <c:v>613.80995740000003</c:v>
                </c:pt>
                <c:pt idx="119">
                  <c:v>612.9258754</c:v>
                </c:pt>
                <c:pt idx="120">
                  <c:v>611.80086089999998</c:v>
                </c:pt>
                <c:pt idx="121">
                  <c:v>609.53510010000002</c:v>
                </c:pt>
                <c:pt idx="122">
                  <c:v>610.74064570000007</c:v>
                </c:pt>
                <c:pt idx="123">
                  <c:v>608.4410656</c:v>
                </c:pt>
                <c:pt idx="124">
                  <c:v>606.19047679999994</c:v>
                </c:pt>
                <c:pt idx="125">
                  <c:v>607.58350099999996</c:v>
                </c:pt>
                <c:pt idx="126">
                  <c:v>604.46303970000008</c:v>
                </c:pt>
                <c:pt idx="127">
                  <c:v>603.27028110000003</c:v>
                </c:pt>
                <c:pt idx="128">
                  <c:v>601.97453050000001</c:v>
                </c:pt>
                <c:pt idx="129">
                  <c:v>600.33589900000004</c:v>
                </c:pt>
                <c:pt idx="130">
                  <c:v>598.87543679999999</c:v>
                </c:pt>
                <c:pt idx="131">
                  <c:v>596.09734229999992</c:v>
                </c:pt>
                <c:pt idx="132">
                  <c:v>597.72534710000002</c:v>
                </c:pt>
                <c:pt idx="133">
                  <c:v>595.05715139999995</c:v>
                </c:pt>
                <c:pt idx="134">
                  <c:v>592.17746839999995</c:v>
                </c:pt>
                <c:pt idx="135">
                  <c:v>593.69700799999998</c:v>
                </c:pt>
                <c:pt idx="136">
                  <c:v>591.0494463</c:v>
                </c:pt>
                <c:pt idx="137">
                  <c:v>588.63785800000005</c:v>
                </c:pt>
                <c:pt idx="138">
                  <c:v>589.91244010000003</c:v>
                </c:pt>
                <c:pt idx="139">
                  <c:v>587.38489029999994</c:v>
                </c:pt>
                <c:pt idx="140">
                  <c:v>586.4598367000001</c:v>
                </c:pt>
                <c:pt idx="141">
                  <c:v>585.59466479999992</c:v>
                </c:pt>
                <c:pt idx="142">
                  <c:v>576.16239299999995</c:v>
                </c:pt>
                <c:pt idx="143">
                  <c:v>583.36376729999995</c:v>
                </c:pt>
                <c:pt idx="144">
                  <c:v>584.58979920000002</c:v>
                </c:pt>
                <c:pt idx="145">
                  <c:v>582.06507429999999</c:v>
                </c:pt>
                <c:pt idx="146">
                  <c:v>580.53413210000008</c:v>
                </c:pt>
                <c:pt idx="147">
                  <c:v>577.95516210000005</c:v>
                </c:pt>
                <c:pt idx="148">
                  <c:v>579.03122659999997</c:v>
                </c:pt>
                <c:pt idx="149">
                  <c:v>575.26906710000003</c:v>
                </c:pt>
                <c:pt idx="150">
                  <c:v>574.29728729999999</c:v>
                </c:pt>
                <c:pt idx="151">
                  <c:v>573.13473820000002</c:v>
                </c:pt>
                <c:pt idx="152">
                  <c:v>572.18771040000001</c:v>
                </c:pt>
                <c:pt idx="153">
                  <c:v>571.04081589999998</c:v>
                </c:pt>
                <c:pt idx="154">
                  <c:v>565.66366010000002</c:v>
                </c:pt>
                <c:pt idx="155">
                  <c:v>569.97870639999996</c:v>
                </c:pt>
                <c:pt idx="156">
                  <c:v>568.70873389999997</c:v>
                </c:pt>
                <c:pt idx="157">
                  <c:v>565.00716120000004</c:v>
                </c:pt>
                <c:pt idx="158">
                  <c:v>548.36211889999993</c:v>
                </c:pt>
                <c:pt idx="159">
                  <c:v>549.61821029999999</c:v>
                </c:pt>
                <c:pt idx="160">
                  <c:v>547.34430710000004</c:v>
                </c:pt>
                <c:pt idx="161">
                  <c:v>546.64428239999995</c:v>
                </c:pt>
                <c:pt idx="162">
                  <c:v>545.92393449999997</c:v>
                </c:pt>
                <c:pt idx="163">
                  <c:v>545.11890029999995</c:v>
                </c:pt>
                <c:pt idx="164">
                  <c:v>544.2355364</c:v>
                </c:pt>
                <c:pt idx="165">
                  <c:v>543.00084049999998</c:v>
                </c:pt>
                <c:pt idx="166">
                  <c:v>543.6185637000001</c:v>
                </c:pt>
                <c:pt idx="167">
                  <c:v>542.18877170000007</c:v>
                </c:pt>
                <c:pt idx="168">
                  <c:v>541.27502729999992</c:v>
                </c:pt>
                <c:pt idx="169">
                  <c:v>536.29622470000004</c:v>
                </c:pt>
                <c:pt idx="170">
                  <c:v>540.0232797000001</c:v>
                </c:pt>
                <c:pt idx="171">
                  <c:v>538.75242500000002</c:v>
                </c:pt>
                <c:pt idx="172">
                  <c:v>537.40775059999999</c:v>
                </c:pt>
                <c:pt idx="173">
                  <c:v>504.91972119999997</c:v>
                </c:pt>
                <c:pt idx="174">
                  <c:v>535.33866610000007</c:v>
                </c:pt>
                <c:pt idx="175">
                  <c:v>533.93254810000008</c:v>
                </c:pt>
                <c:pt idx="176">
                  <c:v>533.13444849999996</c:v>
                </c:pt>
                <c:pt idx="177">
                  <c:v>532.3430214</c:v>
                </c:pt>
                <c:pt idx="178">
                  <c:v>531.5059718</c:v>
                </c:pt>
                <c:pt idx="179">
                  <c:v>530.8139099</c:v>
                </c:pt>
                <c:pt idx="180">
                  <c:v>525.40547670000001</c:v>
                </c:pt>
                <c:pt idx="181">
                  <c:v>529.96262119999994</c:v>
                </c:pt>
                <c:pt idx="182">
                  <c:v>528.91667470000004</c:v>
                </c:pt>
                <c:pt idx="183">
                  <c:v>521.94168880000007</c:v>
                </c:pt>
                <c:pt idx="184">
                  <c:v>522.91065100000003</c:v>
                </c:pt>
                <c:pt idx="185">
                  <c:v>517.87621000000001</c:v>
                </c:pt>
                <c:pt idx="186">
                  <c:v>520.93393760000004</c:v>
                </c:pt>
                <c:pt idx="187">
                  <c:v>520.20835050000005</c:v>
                </c:pt>
                <c:pt idx="188">
                  <c:v>519.44766379999999</c:v>
                </c:pt>
                <c:pt idx="189">
                  <c:v>514.48019639999995</c:v>
                </c:pt>
                <c:pt idx="190">
                  <c:v>517.0577839</c:v>
                </c:pt>
                <c:pt idx="191">
                  <c:v>515.89145039999994</c:v>
                </c:pt>
                <c:pt idx="192">
                  <c:v>505.94059319999997</c:v>
                </c:pt>
                <c:pt idx="193">
                  <c:v>504.18734669999998</c:v>
                </c:pt>
                <c:pt idx="194">
                  <c:v>503.29204660000005</c:v>
                </c:pt>
                <c:pt idx="195">
                  <c:v>502.41746319999999</c:v>
                </c:pt>
                <c:pt idx="196">
                  <c:v>501.430701</c:v>
                </c:pt>
                <c:pt idx="197">
                  <c:v>499.75451029999999</c:v>
                </c:pt>
                <c:pt idx="198">
                  <c:v>498.5549426</c:v>
                </c:pt>
                <c:pt idx="199">
                  <c:v>496.42449579999999</c:v>
                </c:pt>
                <c:pt idx="200">
                  <c:v>489.93633349999999</c:v>
                </c:pt>
                <c:pt idx="201">
                  <c:v>494.89797960000004</c:v>
                </c:pt>
                <c:pt idx="202">
                  <c:v>493.5883584</c:v>
                </c:pt>
                <c:pt idx="203">
                  <c:v>491.80821100000003</c:v>
                </c:pt>
                <c:pt idx="204">
                  <c:v>489.2001242</c:v>
                </c:pt>
                <c:pt idx="205">
                  <c:v>488.29252930000001</c:v>
                </c:pt>
                <c:pt idx="206">
                  <c:v>486.95891929999999</c:v>
                </c:pt>
                <c:pt idx="207">
                  <c:v>485.24474249999997</c:v>
                </c:pt>
                <c:pt idx="208">
                  <c:v>484.32231360000003</c:v>
                </c:pt>
                <c:pt idx="209">
                  <c:v>483.16366379999999</c:v>
                </c:pt>
                <c:pt idx="210">
                  <c:v>481.8225726</c:v>
                </c:pt>
                <c:pt idx="211">
                  <c:v>480.55693060000004</c:v>
                </c:pt>
                <c:pt idx="212">
                  <c:v>445.78679469999997</c:v>
                </c:pt>
                <c:pt idx="213">
                  <c:v>465.04633960000001</c:v>
                </c:pt>
                <c:pt idx="214">
                  <c:v>476.54649060000003</c:v>
                </c:pt>
                <c:pt idx="215">
                  <c:v>475.78825189999998</c:v>
                </c:pt>
                <c:pt idx="216">
                  <c:v>474.92003779999999</c:v>
                </c:pt>
                <c:pt idx="217">
                  <c:v>474.28114789999995</c:v>
                </c:pt>
                <c:pt idx="218">
                  <c:v>473.53033699999997</c:v>
                </c:pt>
                <c:pt idx="219">
                  <c:v>472.88419860000005</c:v>
                </c:pt>
                <c:pt idx="220">
                  <c:v>472.11953749999998</c:v>
                </c:pt>
                <c:pt idx="221">
                  <c:v>471.19717850000001</c:v>
                </c:pt>
                <c:pt idx="222">
                  <c:v>470.54794179999999</c:v>
                </c:pt>
                <c:pt idx="223">
                  <c:v>470.03337920000001</c:v>
                </c:pt>
                <c:pt idx="224">
                  <c:v>469.3367801</c:v>
                </c:pt>
                <c:pt idx="225">
                  <c:v>468.69490289999999</c:v>
                </c:pt>
                <c:pt idx="226">
                  <c:v>466.98422110000001</c:v>
                </c:pt>
                <c:pt idx="227">
                  <c:v>463.90642880000001</c:v>
                </c:pt>
                <c:pt idx="228">
                  <c:v>461.86555199999998</c:v>
                </c:pt>
                <c:pt idx="229">
                  <c:v>460.99322599999999</c:v>
                </c:pt>
                <c:pt idx="230">
                  <c:v>460.23761350000001</c:v>
                </c:pt>
                <c:pt idx="231">
                  <c:v>459.29687619999999</c:v>
                </c:pt>
                <c:pt idx="232">
                  <c:v>458.49418839999998</c:v>
                </c:pt>
                <c:pt idx="233">
                  <c:v>457.74195370000001</c:v>
                </c:pt>
                <c:pt idx="234">
                  <c:v>456.93122199999999</c:v>
                </c:pt>
                <c:pt idx="235">
                  <c:v>456.07018139999997</c:v>
                </c:pt>
                <c:pt idx="236">
                  <c:v>454.84525480000002</c:v>
                </c:pt>
                <c:pt idx="237">
                  <c:v>453.47046879999999</c:v>
                </c:pt>
                <c:pt idx="238">
                  <c:v>447.0890867</c:v>
                </c:pt>
                <c:pt idx="239">
                  <c:v>452.20330889999997</c:v>
                </c:pt>
                <c:pt idx="240">
                  <c:v>444.73229939999999</c:v>
                </c:pt>
                <c:pt idx="241">
                  <c:v>444.19022289999998</c:v>
                </c:pt>
                <c:pt idx="242">
                  <c:v>443.2121353</c:v>
                </c:pt>
                <c:pt idx="243">
                  <c:v>442.11067919999999</c:v>
                </c:pt>
                <c:pt idx="244">
                  <c:v>442.69889089999998</c:v>
                </c:pt>
                <c:pt idx="245">
                  <c:v>441.10606580000001</c:v>
                </c:pt>
                <c:pt idx="246">
                  <c:v>413.48707639999998</c:v>
                </c:pt>
                <c:pt idx="247">
                  <c:v>439.61038810000002</c:v>
                </c:pt>
                <c:pt idx="248">
                  <c:v>436.53803579999999</c:v>
                </c:pt>
                <c:pt idx="249">
                  <c:v>439.52239100000003</c:v>
                </c:pt>
                <c:pt idx="250">
                  <c:v>438.96271460000003</c:v>
                </c:pt>
                <c:pt idx="251">
                  <c:v>438.46780949999999</c:v>
                </c:pt>
                <c:pt idx="252">
                  <c:v>437.91905710000003</c:v>
                </c:pt>
                <c:pt idx="253">
                  <c:v>417.24498219999998</c:v>
                </c:pt>
                <c:pt idx="254">
                  <c:v>412.59634060000002</c:v>
                </c:pt>
                <c:pt idx="255">
                  <c:v>411.49701399999998</c:v>
                </c:pt>
                <c:pt idx="256">
                  <c:v>410.77951669999999</c:v>
                </c:pt>
                <c:pt idx="257">
                  <c:v>408.46504950000002</c:v>
                </c:pt>
                <c:pt idx="258">
                  <c:v>407.20693189999997</c:v>
                </c:pt>
                <c:pt idx="259">
                  <c:v>405.05289310000001</c:v>
                </c:pt>
                <c:pt idx="260">
                  <c:v>403.71937060000005</c:v>
                </c:pt>
                <c:pt idx="261">
                  <c:v>404.41708999999997</c:v>
                </c:pt>
                <c:pt idx="262">
                  <c:v>402.90237239999999</c:v>
                </c:pt>
                <c:pt idx="263">
                  <c:v>373.88639210000002</c:v>
                </c:pt>
                <c:pt idx="264">
                  <c:v>401.93457910000001</c:v>
                </c:pt>
                <c:pt idx="265">
                  <c:v>400.85433419999998</c:v>
                </c:pt>
                <c:pt idx="266">
                  <c:v>400.26824119999998</c:v>
                </c:pt>
                <c:pt idx="267">
                  <c:v>399.52921839999999</c:v>
                </c:pt>
                <c:pt idx="268">
                  <c:v>398.42174130000001</c:v>
                </c:pt>
                <c:pt idx="269">
                  <c:v>397.82269539999999</c:v>
                </c:pt>
                <c:pt idx="270">
                  <c:v>397.3759192</c:v>
                </c:pt>
                <c:pt idx="271">
                  <c:v>396.8913877</c:v>
                </c:pt>
                <c:pt idx="272">
                  <c:v>396.36933569999997</c:v>
                </c:pt>
                <c:pt idx="273">
                  <c:v>395.5783672</c:v>
                </c:pt>
                <c:pt idx="274">
                  <c:v>394.83758319999998</c:v>
                </c:pt>
                <c:pt idx="275">
                  <c:v>394.30704900000001</c:v>
                </c:pt>
                <c:pt idx="276">
                  <c:v>393.8046865</c:v>
                </c:pt>
                <c:pt idx="277">
                  <c:v>393.1469735</c:v>
                </c:pt>
                <c:pt idx="278">
                  <c:v>392.34005210000004</c:v>
                </c:pt>
                <c:pt idx="279">
                  <c:v>389.37934799999999</c:v>
                </c:pt>
                <c:pt idx="280">
                  <c:v>391.55706780000003</c:v>
                </c:pt>
                <c:pt idx="281">
                  <c:v>386.5772867</c:v>
                </c:pt>
                <c:pt idx="282">
                  <c:v>388.73655980000001</c:v>
                </c:pt>
                <c:pt idx="283">
                  <c:v>387.51638650000001</c:v>
                </c:pt>
                <c:pt idx="284">
                  <c:v>385.95959749999997</c:v>
                </c:pt>
                <c:pt idx="285">
                  <c:v>384.25813900000003</c:v>
                </c:pt>
                <c:pt idx="286">
                  <c:v>385.22069750000003</c:v>
                </c:pt>
                <c:pt idx="287">
                  <c:v>383.64916399999998</c:v>
                </c:pt>
                <c:pt idx="288">
                  <c:v>383.11126250000001</c:v>
                </c:pt>
                <c:pt idx="289">
                  <c:v>382.38781389999997</c:v>
                </c:pt>
                <c:pt idx="290">
                  <c:v>380.20900349999999</c:v>
                </c:pt>
                <c:pt idx="291">
                  <c:v>381.6550881</c:v>
                </c:pt>
                <c:pt idx="292">
                  <c:v>380.90400389999996</c:v>
                </c:pt>
                <c:pt idx="293">
                  <c:v>374.82275539999995</c:v>
                </c:pt>
                <c:pt idx="294">
                  <c:v>378.28886269999998</c:v>
                </c:pt>
                <c:pt idx="295">
                  <c:v>372.272989</c:v>
                </c:pt>
                <c:pt idx="296">
                  <c:v>368.66305460000001</c:v>
                </c:pt>
                <c:pt idx="297">
                  <c:v>371.497862</c:v>
                </c:pt>
                <c:pt idx="298">
                  <c:v>370.7665025</c:v>
                </c:pt>
                <c:pt idx="299">
                  <c:v>369.97552539999998</c:v>
                </c:pt>
                <c:pt idx="300">
                  <c:v>369.30553689999999</c:v>
                </c:pt>
                <c:pt idx="301">
                  <c:v>367.97697549999998</c:v>
                </c:pt>
                <c:pt idx="302">
                  <c:v>366.62245569999999</c:v>
                </c:pt>
                <c:pt idx="303">
                  <c:v>365.418114</c:v>
                </c:pt>
                <c:pt idx="304">
                  <c:v>365.97289289999998</c:v>
                </c:pt>
                <c:pt idx="305">
                  <c:v>364.78929499999998</c:v>
                </c:pt>
                <c:pt idx="306">
                  <c:v>363.74478060000001</c:v>
                </c:pt>
                <c:pt idx="307">
                  <c:v>363.01821180000002</c:v>
                </c:pt>
                <c:pt idx="308">
                  <c:v>362.39157560000001</c:v>
                </c:pt>
                <c:pt idx="309">
                  <c:v>361.66017689999995</c:v>
                </c:pt>
                <c:pt idx="310">
                  <c:v>360.98142939999997</c:v>
                </c:pt>
                <c:pt idx="311">
                  <c:v>360.09426330000002</c:v>
                </c:pt>
                <c:pt idx="312">
                  <c:v>359.44317819999998</c:v>
                </c:pt>
                <c:pt idx="313">
                  <c:v>358.5641589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0-8E40-88B7-AE4B99E14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03423"/>
        <c:axId val="423505119"/>
      </c:scatterChart>
      <c:valAx>
        <c:axId val="42350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Classpath size B3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423505119"/>
        <c:crosses val="autoZero"/>
        <c:crossBetween val="midCat"/>
      </c:valAx>
      <c:valAx>
        <c:axId val="4235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Performance B3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42350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classpathsize!$F$1</c:f>
              <c:strCache>
                <c:ptCount val="1"/>
                <c:pt idx="0">
                  <c:v>Minimize Dependencies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classpathsize!$F$2:$F$315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15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303</c:v>
                </c:pt>
                <c:pt idx="10">
                  <c:v>1323</c:v>
                </c:pt>
                <c:pt idx="11">
                  <c:v>518</c:v>
                </c:pt>
                <c:pt idx="12">
                  <c:v>85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1055</c:v>
                </c:pt>
                <c:pt idx="28">
                  <c:v>5588</c:v>
                </c:pt>
                <c:pt idx="29">
                  <c:v>0</c:v>
                </c:pt>
                <c:pt idx="30">
                  <c:v>16330</c:v>
                </c:pt>
                <c:pt idx="31">
                  <c:v>5846</c:v>
                </c:pt>
                <c:pt idx="32">
                  <c:v>1521</c:v>
                </c:pt>
                <c:pt idx="33">
                  <c:v>2688</c:v>
                </c:pt>
                <c:pt idx="34">
                  <c:v>2363</c:v>
                </c:pt>
                <c:pt idx="35">
                  <c:v>148</c:v>
                </c:pt>
                <c:pt idx="36">
                  <c:v>350</c:v>
                </c:pt>
                <c:pt idx="37">
                  <c:v>1134</c:v>
                </c:pt>
                <c:pt idx="38">
                  <c:v>490</c:v>
                </c:pt>
                <c:pt idx="39">
                  <c:v>320</c:v>
                </c:pt>
                <c:pt idx="40">
                  <c:v>443</c:v>
                </c:pt>
                <c:pt idx="41">
                  <c:v>1062</c:v>
                </c:pt>
                <c:pt idx="42">
                  <c:v>1662</c:v>
                </c:pt>
                <c:pt idx="43">
                  <c:v>2138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1496</c:v>
                </c:pt>
                <c:pt idx="49">
                  <c:v>1010</c:v>
                </c:pt>
                <c:pt idx="50">
                  <c:v>1028</c:v>
                </c:pt>
                <c:pt idx="51">
                  <c:v>0</c:v>
                </c:pt>
                <c:pt idx="52">
                  <c:v>2212</c:v>
                </c:pt>
                <c:pt idx="53">
                  <c:v>3043</c:v>
                </c:pt>
                <c:pt idx="54">
                  <c:v>6513</c:v>
                </c:pt>
                <c:pt idx="55">
                  <c:v>10863</c:v>
                </c:pt>
                <c:pt idx="56">
                  <c:v>142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119</c:v>
                </c:pt>
                <c:pt idx="61">
                  <c:v>225</c:v>
                </c:pt>
                <c:pt idx="62">
                  <c:v>1006</c:v>
                </c:pt>
                <c:pt idx="63">
                  <c:v>11665</c:v>
                </c:pt>
                <c:pt idx="64">
                  <c:v>1145</c:v>
                </c:pt>
                <c:pt idx="65">
                  <c:v>8258</c:v>
                </c:pt>
                <c:pt idx="66">
                  <c:v>1702</c:v>
                </c:pt>
                <c:pt idx="67">
                  <c:v>1200</c:v>
                </c:pt>
                <c:pt idx="68">
                  <c:v>1225</c:v>
                </c:pt>
                <c:pt idx="69">
                  <c:v>2331</c:v>
                </c:pt>
                <c:pt idx="70">
                  <c:v>2329</c:v>
                </c:pt>
                <c:pt idx="71">
                  <c:v>166</c:v>
                </c:pt>
                <c:pt idx="72">
                  <c:v>3724</c:v>
                </c:pt>
                <c:pt idx="73">
                  <c:v>1175</c:v>
                </c:pt>
                <c:pt idx="74">
                  <c:v>789</c:v>
                </c:pt>
                <c:pt idx="75">
                  <c:v>984</c:v>
                </c:pt>
                <c:pt idx="76">
                  <c:v>2658</c:v>
                </c:pt>
                <c:pt idx="77">
                  <c:v>3517</c:v>
                </c:pt>
                <c:pt idx="78">
                  <c:v>4395</c:v>
                </c:pt>
                <c:pt idx="79">
                  <c:v>0</c:v>
                </c:pt>
                <c:pt idx="80">
                  <c:v>4463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836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1225</c:v>
                </c:pt>
                <c:pt idx="91">
                  <c:v>2189</c:v>
                </c:pt>
                <c:pt idx="92">
                  <c:v>886</c:v>
                </c:pt>
                <c:pt idx="93">
                  <c:v>960</c:v>
                </c:pt>
                <c:pt idx="94">
                  <c:v>297</c:v>
                </c:pt>
                <c:pt idx="95">
                  <c:v>246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1401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229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721</c:v>
                </c:pt>
                <c:pt idx="119">
                  <c:v>243</c:v>
                </c:pt>
                <c:pt idx="120">
                  <c:v>198</c:v>
                </c:pt>
                <c:pt idx="121">
                  <c:v>863</c:v>
                </c:pt>
                <c:pt idx="122">
                  <c:v>364</c:v>
                </c:pt>
                <c:pt idx="123">
                  <c:v>404</c:v>
                </c:pt>
                <c:pt idx="124">
                  <c:v>1076</c:v>
                </c:pt>
                <c:pt idx="125">
                  <c:v>1187</c:v>
                </c:pt>
                <c:pt idx="126">
                  <c:v>705</c:v>
                </c:pt>
                <c:pt idx="127">
                  <c:v>542</c:v>
                </c:pt>
                <c:pt idx="128">
                  <c:v>408</c:v>
                </c:pt>
                <c:pt idx="129">
                  <c:v>2230</c:v>
                </c:pt>
                <c:pt idx="130">
                  <c:v>101</c:v>
                </c:pt>
                <c:pt idx="131">
                  <c:v>380</c:v>
                </c:pt>
                <c:pt idx="132">
                  <c:v>583</c:v>
                </c:pt>
                <c:pt idx="133">
                  <c:v>379</c:v>
                </c:pt>
                <c:pt idx="134">
                  <c:v>1039</c:v>
                </c:pt>
                <c:pt idx="135">
                  <c:v>487</c:v>
                </c:pt>
                <c:pt idx="136">
                  <c:v>553</c:v>
                </c:pt>
                <c:pt idx="137">
                  <c:v>479</c:v>
                </c:pt>
                <c:pt idx="138">
                  <c:v>823</c:v>
                </c:pt>
                <c:pt idx="139">
                  <c:v>524</c:v>
                </c:pt>
                <c:pt idx="140">
                  <c:v>346</c:v>
                </c:pt>
                <c:pt idx="141">
                  <c:v>577</c:v>
                </c:pt>
                <c:pt idx="142">
                  <c:v>2237</c:v>
                </c:pt>
                <c:pt idx="143">
                  <c:v>5689</c:v>
                </c:pt>
                <c:pt idx="144">
                  <c:v>8</c:v>
                </c:pt>
                <c:pt idx="145">
                  <c:v>6692</c:v>
                </c:pt>
                <c:pt idx="146">
                  <c:v>1891</c:v>
                </c:pt>
                <c:pt idx="147">
                  <c:v>1555</c:v>
                </c:pt>
                <c:pt idx="148">
                  <c:v>1815</c:v>
                </c:pt>
                <c:pt idx="149">
                  <c:v>160</c:v>
                </c:pt>
                <c:pt idx="150">
                  <c:v>482</c:v>
                </c:pt>
                <c:pt idx="151">
                  <c:v>303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1158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1675</c:v>
                </c:pt>
                <c:pt idx="170">
                  <c:v>3140</c:v>
                </c:pt>
                <c:pt idx="171">
                  <c:v>2370</c:v>
                </c:pt>
                <c:pt idx="172">
                  <c:v>2107</c:v>
                </c:pt>
                <c:pt idx="173">
                  <c:v>314</c:v>
                </c:pt>
                <c:pt idx="174">
                  <c:v>6</c:v>
                </c:pt>
                <c:pt idx="175">
                  <c:v>4680</c:v>
                </c:pt>
                <c:pt idx="176">
                  <c:v>3371</c:v>
                </c:pt>
                <c:pt idx="177">
                  <c:v>8222</c:v>
                </c:pt>
                <c:pt idx="178">
                  <c:v>0</c:v>
                </c:pt>
                <c:pt idx="179">
                  <c:v>0</c:v>
                </c:pt>
                <c:pt idx="180">
                  <c:v>3386</c:v>
                </c:pt>
                <c:pt idx="181">
                  <c:v>599</c:v>
                </c:pt>
                <c:pt idx="182">
                  <c:v>4103</c:v>
                </c:pt>
                <c:pt idx="183">
                  <c:v>546</c:v>
                </c:pt>
                <c:pt idx="184">
                  <c:v>15966</c:v>
                </c:pt>
                <c:pt idx="185">
                  <c:v>15563</c:v>
                </c:pt>
                <c:pt idx="186">
                  <c:v>3662</c:v>
                </c:pt>
                <c:pt idx="187">
                  <c:v>367</c:v>
                </c:pt>
                <c:pt idx="188">
                  <c:v>380</c:v>
                </c:pt>
                <c:pt idx="189">
                  <c:v>4605</c:v>
                </c:pt>
                <c:pt idx="190">
                  <c:v>1138</c:v>
                </c:pt>
                <c:pt idx="191">
                  <c:v>5193</c:v>
                </c:pt>
                <c:pt idx="192">
                  <c:v>18578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3821</c:v>
                </c:pt>
                <c:pt idx="203">
                  <c:v>3987</c:v>
                </c:pt>
                <c:pt idx="204">
                  <c:v>1216</c:v>
                </c:pt>
                <c:pt idx="205">
                  <c:v>1247</c:v>
                </c:pt>
                <c:pt idx="206">
                  <c:v>2476</c:v>
                </c:pt>
                <c:pt idx="207">
                  <c:v>5182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5051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17359</c:v>
                </c:pt>
                <c:pt idx="227">
                  <c:v>709</c:v>
                </c:pt>
                <c:pt idx="228">
                  <c:v>5441</c:v>
                </c:pt>
                <c:pt idx="229">
                  <c:v>7416</c:v>
                </c:pt>
                <c:pt idx="230">
                  <c:v>3985</c:v>
                </c:pt>
                <c:pt idx="231">
                  <c:v>14169</c:v>
                </c:pt>
                <c:pt idx="232">
                  <c:v>1389</c:v>
                </c:pt>
                <c:pt idx="233">
                  <c:v>4793</c:v>
                </c:pt>
                <c:pt idx="234">
                  <c:v>15450</c:v>
                </c:pt>
                <c:pt idx="235">
                  <c:v>1174</c:v>
                </c:pt>
                <c:pt idx="236">
                  <c:v>2216</c:v>
                </c:pt>
                <c:pt idx="237">
                  <c:v>8318</c:v>
                </c:pt>
                <c:pt idx="238">
                  <c:v>25534</c:v>
                </c:pt>
                <c:pt idx="239">
                  <c:v>6029</c:v>
                </c:pt>
                <c:pt idx="240">
                  <c:v>3</c:v>
                </c:pt>
                <c:pt idx="241">
                  <c:v>0</c:v>
                </c:pt>
                <c:pt idx="242">
                  <c:v>7584</c:v>
                </c:pt>
                <c:pt idx="243">
                  <c:v>0</c:v>
                </c:pt>
                <c:pt idx="244">
                  <c:v>0</c:v>
                </c:pt>
                <c:pt idx="245">
                  <c:v>5602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1017</c:v>
                </c:pt>
                <c:pt idx="250">
                  <c:v>1019</c:v>
                </c:pt>
                <c:pt idx="251">
                  <c:v>3909</c:v>
                </c:pt>
                <c:pt idx="252">
                  <c:v>573</c:v>
                </c:pt>
                <c:pt idx="253">
                  <c:v>4127</c:v>
                </c:pt>
                <c:pt idx="254">
                  <c:v>1715</c:v>
                </c:pt>
                <c:pt idx="255">
                  <c:v>2692</c:v>
                </c:pt>
                <c:pt idx="256">
                  <c:v>1761</c:v>
                </c:pt>
                <c:pt idx="257">
                  <c:v>8814</c:v>
                </c:pt>
                <c:pt idx="258">
                  <c:v>5350</c:v>
                </c:pt>
                <c:pt idx="259">
                  <c:v>10737</c:v>
                </c:pt>
                <c:pt idx="260">
                  <c:v>1401</c:v>
                </c:pt>
                <c:pt idx="261">
                  <c:v>0</c:v>
                </c:pt>
                <c:pt idx="262">
                  <c:v>937</c:v>
                </c:pt>
                <c:pt idx="263">
                  <c:v>5178</c:v>
                </c:pt>
                <c:pt idx="264">
                  <c:v>1604</c:v>
                </c:pt>
                <c:pt idx="265">
                  <c:v>2548</c:v>
                </c:pt>
                <c:pt idx="266">
                  <c:v>0</c:v>
                </c:pt>
                <c:pt idx="267">
                  <c:v>2848</c:v>
                </c:pt>
                <c:pt idx="268">
                  <c:v>6068</c:v>
                </c:pt>
                <c:pt idx="269">
                  <c:v>1100</c:v>
                </c:pt>
                <c:pt idx="270">
                  <c:v>5200</c:v>
                </c:pt>
                <c:pt idx="271">
                  <c:v>2713</c:v>
                </c:pt>
                <c:pt idx="272">
                  <c:v>4529</c:v>
                </c:pt>
                <c:pt idx="273">
                  <c:v>4176</c:v>
                </c:pt>
                <c:pt idx="274">
                  <c:v>4566</c:v>
                </c:pt>
                <c:pt idx="275">
                  <c:v>1043</c:v>
                </c:pt>
                <c:pt idx="276">
                  <c:v>1329</c:v>
                </c:pt>
                <c:pt idx="277">
                  <c:v>4790</c:v>
                </c:pt>
                <c:pt idx="278">
                  <c:v>3626</c:v>
                </c:pt>
                <c:pt idx="279">
                  <c:v>8835</c:v>
                </c:pt>
                <c:pt idx="280">
                  <c:v>7706</c:v>
                </c:pt>
                <c:pt idx="281">
                  <c:v>6261</c:v>
                </c:pt>
                <c:pt idx="282">
                  <c:v>5494</c:v>
                </c:pt>
                <c:pt idx="283">
                  <c:v>1372</c:v>
                </c:pt>
                <c:pt idx="284">
                  <c:v>2699</c:v>
                </c:pt>
                <c:pt idx="285">
                  <c:v>1336</c:v>
                </c:pt>
                <c:pt idx="286">
                  <c:v>6493</c:v>
                </c:pt>
                <c:pt idx="287">
                  <c:v>1062</c:v>
                </c:pt>
                <c:pt idx="288">
                  <c:v>0</c:v>
                </c:pt>
                <c:pt idx="289">
                  <c:v>1042</c:v>
                </c:pt>
                <c:pt idx="290">
                  <c:v>5417</c:v>
                </c:pt>
                <c:pt idx="291">
                  <c:v>3142</c:v>
                </c:pt>
                <c:pt idx="292">
                  <c:v>1797</c:v>
                </c:pt>
                <c:pt idx="293">
                  <c:v>8551</c:v>
                </c:pt>
                <c:pt idx="294">
                  <c:v>2758</c:v>
                </c:pt>
                <c:pt idx="295">
                  <c:v>1383</c:v>
                </c:pt>
                <c:pt idx="296">
                  <c:v>72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161</c:v>
                </c:pt>
              </c:numCache>
            </c:numRef>
          </c:xVal>
          <c:yVal>
            <c:numRef>
              <c:f>'performance-resolved-only'!$J$2:$J$315</c:f>
              <c:numCache>
                <c:formatCode>0.00</c:formatCode>
                <c:ptCount val="314"/>
                <c:pt idx="0">
                  <c:v>885.99502960000007</c:v>
                </c:pt>
                <c:pt idx="1">
                  <c:v>884.01849279999999</c:v>
                </c:pt>
                <c:pt idx="2">
                  <c:v>882.12809440000001</c:v>
                </c:pt>
                <c:pt idx="3">
                  <c:v>880.9087591</c:v>
                </c:pt>
                <c:pt idx="4">
                  <c:v>879.79869379999991</c:v>
                </c:pt>
                <c:pt idx="5">
                  <c:v>878.62191310000003</c:v>
                </c:pt>
                <c:pt idx="6">
                  <c:v>877.8696119</c:v>
                </c:pt>
                <c:pt idx="7">
                  <c:v>874.83483000000001</c:v>
                </c:pt>
                <c:pt idx="8">
                  <c:v>876.51728170000001</c:v>
                </c:pt>
                <c:pt idx="9">
                  <c:v>872.48987179999995</c:v>
                </c:pt>
                <c:pt idx="10">
                  <c:v>870.38097729999993</c:v>
                </c:pt>
                <c:pt idx="11">
                  <c:v>868.89943040000003</c:v>
                </c:pt>
                <c:pt idx="12">
                  <c:v>866.75226529999998</c:v>
                </c:pt>
                <c:pt idx="13">
                  <c:v>867.79850620000002</c:v>
                </c:pt>
                <c:pt idx="14">
                  <c:v>864.4072529</c:v>
                </c:pt>
                <c:pt idx="15">
                  <c:v>862.80555829999992</c:v>
                </c:pt>
                <c:pt idx="16">
                  <c:v>861.30830109999999</c:v>
                </c:pt>
                <c:pt idx="17">
                  <c:v>859.5383008</c:v>
                </c:pt>
                <c:pt idx="18">
                  <c:v>858.29299049999997</c:v>
                </c:pt>
                <c:pt idx="19">
                  <c:v>843.70468340000002</c:v>
                </c:pt>
                <c:pt idx="20">
                  <c:v>841.99542470000006</c:v>
                </c:pt>
                <c:pt idx="21">
                  <c:v>838.1478194</c:v>
                </c:pt>
                <c:pt idx="22">
                  <c:v>835.59398110000006</c:v>
                </c:pt>
                <c:pt idx="23">
                  <c:v>833.36052199999995</c:v>
                </c:pt>
                <c:pt idx="24">
                  <c:v>828.01876089999996</c:v>
                </c:pt>
                <c:pt idx="25">
                  <c:v>823.84843420000004</c:v>
                </c:pt>
                <c:pt idx="26">
                  <c:v>822.62718529999995</c:v>
                </c:pt>
                <c:pt idx="27">
                  <c:v>821.26619470000003</c:v>
                </c:pt>
                <c:pt idx="28">
                  <c:v>819.77680850000002</c:v>
                </c:pt>
                <c:pt idx="29">
                  <c:v>818.74376480000001</c:v>
                </c:pt>
                <c:pt idx="30">
                  <c:v>814.80296570000007</c:v>
                </c:pt>
                <c:pt idx="31">
                  <c:v>806.52062520000004</c:v>
                </c:pt>
                <c:pt idx="32">
                  <c:v>813.49498110000002</c:v>
                </c:pt>
                <c:pt idx="33">
                  <c:v>811.18798200000003</c:v>
                </c:pt>
                <c:pt idx="34">
                  <c:v>812.27396650000003</c:v>
                </c:pt>
                <c:pt idx="35">
                  <c:v>804.66498799999999</c:v>
                </c:pt>
                <c:pt idx="36">
                  <c:v>803.05145829999992</c:v>
                </c:pt>
                <c:pt idx="37">
                  <c:v>797.01334699999995</c:v>
                </c:pt>
                <c:pt idx="38">
                  <c:v>801.82822939999994</c:v>
                </c:pt>
                <c:pt idx="39">
                  <c:v>800.07050160000006</c:v>
                </c:pt>
                <c:pt idx="40">
                  <c:v>798.60361720000003</c:v>
                </c:pt>
                <c:pt idx="41">
                  <c:v>795.86242420000008</c:v>
                </c:pt>
                <c:pt idx="42">
                  <c:v>794.85543399999995</c:v>
                </c:pt>
                <c:pt idx="43">
                  <c:v>793.71295429999998</c:v>
                </c:pt>
                <c:pt idx="44">
                  <c:v>780.12949029999993</c:v>
                </c:pt>
                <c:pt idx="45">
                  <c:v>783.21353360000001</c:v>
                </c:pt>
                <c:pt idx="46">
                  <c:v>779.14344340000002</c:v>
                </c:pt>
                <c:pt idx="47">
                  <c:v>775.26716899999997</c:v>
                </c:pt>
                <c:pt idx="48">
                  <c:v>771.2860682999999</c:v>
                </c:pt>
                <c:pt idx="49">
                  <c:v>770.12777600000004</c:v>
                </c:pt>
                <c:pt idx="50">
                  <c:v>769.20953950000001</c:v>
                </c:pt>
                <c:pt idx="51">
                  <c:v>768.54187879999995</c:v>
                </c:pt>
                <c:pt idx="52">
                  <c:v>766.32413939999992</c:v>
                </c:pt>
                <c:pt idx="53">
                  <c:v>765.08878549999997</c:v>
                </c:pt>
                <c:pt idx="54">
                  <c:v>763.59371320000002</c:v>
                </c:pt>
                <c:pt idx="55">
                  <c:v>757.63783310000008</c:v>
                </c:pt>
                <c:pt idx="56">
                  <c:v>756.47605959999999</c:v>
                </c:pt>
                <c:pt idx="57">
                  <c:v>755.4498059</c:v>
                </c:pt>
                <c:pt idx="58">
                  <c:v>753.27545120000002</c:v>
                </c:pt>
                <c:pt idx="59">
                  <c:v>754.7605587999999</c:v>
                </c:pt>
                <c:pt idx="60">
                  <c:v>754.06319699999995</c:v>
                </c:pt>
                <c:pt idx="61">
                  <c:v>752.29400470000007</c:v>
                </c:pt>
                <c:pt idx="62">
                  <c:v>750.92984200000001</c:v>
                </c:pt>
                <c:pt idx="63">
                  <c:v>742.09873420000008</c:v>
                </c:pt>
                <c:pt idx="64">
                  <c:v>749.93420509999999</c:v>
                </c:pt>
                <c:pt idx="65">
                  <c:v>744.39637579999999</c:v>
                </c:pt>
                <c:pt idx="66">
                  <c:v>743.56540170000005</c:v>
                </c:pt>
                <c:pt idx="67">
                  <c:v>741.07039499999996</c:v>
                </c:pt>
                <c:pt idx="68">
                  <c:v>738.86873520000006</c:v>
                </c:pt>
                <c:pt idx="69">
                  <c:v>735.24068629999999</c:v>
                </c:pt>
                <c:pt idx="70">
                  <c:v>736.65822889999993</c:v>
                </c:pt>
                <c:pt idx="71">
                  <c:v>734.00864810000007</c:v>
                </c:pt>
                <c:pt idx="72">
                  <c:v>732.69882860000007</c:v>
                </c:pt>
                <c:pt idx="73">
                  <c:v>730.43101489999992</c:v>
                </c:pt>
                <c:pt idx="74">
                  <c:v>729.13879689999999</c:v>
                </c:pt>
                <c:pt idx="75">
                  <c:v>727.37673119999999</c:v>
                </c:pt>
                <c:pt idx="76">
                  <c:v>718.94941589999996</c:v>
                </c:pt>
                <c:pt idx="77">
                  <c:v>726.16794570000002</c:v>
                </c:pt>
                <c:pt idx="78">
                  <c:v>723.87413979999997</c:v>
                </c:pt>
                <c:pt idx="79">
                  <c:v>725.23129629999994</c:v>
                </c:pt>
                <c:pt idx="80">
                  <c:v>721.8213252999999</c:v>
                </c:pt>
                <c:pt idx="81">
                  <c:v>720.55380920000005</c:v>
                </c:pt>
                <c:pt idx="82">
                  <c:v>708.41848800000002</c:v>
                </c:pt>
                <c:pt idx="83">
                  <c:v>717.58649479999997</c:v>
                </c:pt>
                <c:pt idx="84">
                  <c:v>715.53765979999991</c:v>
                </c:pt>
                <c:pt idx="85">
                  <c:v>710.79639970000005</c:v>
                </c:pt>
                <c:pt idx="86">
                  <c:v>713.45539450000001</c:v>
                </c:pt>
                <c:pt idx="87">
                  <c:v>714.59211440000001</c:v>
                </c:pt>
                <c:pt idx="88">
                  <c:v>712.25408589999995</c:v>
                </c:pt>
                <c:pt idx="89">
                  <c:v>709.86788189999993</c:v>
                </c:pt>
                <c:pt idx="90">
                  <c:v>707.00214400000004</c:v>
                </c:pt>
                <c:pt idx="91">
                  <c:v>701.53354089999993</c:v>
                </c:pt>
                <c:pt idx="92">
                  <c:v>706.0001827000001</c:v>
                </c:pt>
                <c:pt idx="93">
                  <c:v>704.15947370000004</c:v>
                </c:pt>
                <c:pt idx="94">
                  <c:v>700.23607449999997</c:v>
                </c:pt>
                <c:pt idx="95">
                  <c:v>699.28582979999999</c:v>
                </c:pt>
                <c:pt idx="96">
                  <c:v>697.87778920000005</c:v>
                </c:pt>
                <c:pt idx="97">
                  <c:v>695.08547270000008</c:v>
                </c:pt>
                <c:pt idx="98">
                  <c:v>694.29862029999993</c:v>
                </c:pt>
                <c:pt idx="99">
                  <c:v>693.19649679999998</c:v>
                </c:pt>
                <c:pt idx="100">
                  <c:v>690.83070599999996</c:v>
                </c:pt>
                <c:pt idx="101">
                  <c:v>689.62262439999995</c:v>
                </c:pt>
                <c:pt idx="102">
                  <c:v>686.67053679999992</c:v>
                </c:pt>
                <c:pt idx="103">
                  <c:v>685.58003229999997</c:v>
                </c:pt>
                <c:pt idx="104">
                  <c:v>682.76326170000004</c:v>
                </c:pt>
                <c:pt idx="105">
                  <c:v>684.58282350000002</c:v>
                </c:pt>
                <c:pt idx="106">
                  <c:v>683.61915050000005</c:v>
                </c:pt>
                <c:pt idx="107">
                  <c:v>681.69179589999999</c:v>
                </c:pt>
                <c:pt idx="108">
                  <c:v>680.76684089999992</c:v>
                </c:pt>
                <c:pt idx="109">
                  <c:v>679.41720759999998</c:v>
                </c:pt>
                <c:pt idx="110">
                  <c:v>678.46859119999999</c:v>
                </c:pt>
                <c:pt idx="111">
                  <c:v>677.32880939999995</c:v>
                </c:pt>
                <c:pt idx="112">
                  <c:v>676.13601420000009</c:v>
                </c:pt>
                <c:pt idx="113">
                  <c:v>674.12301679999996</c:v>
                </c:pt>
                <c:pt idx="114">
                  <c:v>675.18414710000002</c:v>
                </c:pt>
                <c:pt idx="115">
                  <c:v>660.66311020000001</c:v>
                </c:pt>
                <c:pt idx="116">
                  <c:v>673.34801529999993</c:v>
                </c:pt>
                <c:pt idx="117">
                  <c:v>659.47263010000006</c:v>
                </c:pt>
                <c:pt idx="118">
                  <c:v>658.05841210000006</c:v>
                </c:pt>
                <c:pt idx="119">
                  <c:v>657.14107860000001</c:v>
                </c:pt>
                <c:pt idx="120">
                  <c:v>655.8761634</c:v>
                </c:pt>
                <c:pt idx="121">
                  <c:v>653.80203270000004</c:v>
                </c:pt>
                <c:pt idx="122">
                  <c:v>654.9018817000001</c:v>
                </c:pt>
                <c:pt idx="123">
                  <c:v>652.78157579999993</c:v>
                </c:pt>
                <c:pt idx="124">
                  <c:v>650.83022200000005</c:v>
                </c:pt>
                <c:pt idx="125">
                  <c:v>651.81302049999999</c:v>
                </c:pt>
                <c:pt idx="126">
                  <c:v>649.56581140000003</c:v>
                </c:pt>
                <c:pt idx="127">
                  <c:v>648.60758370000008</c:v>
                </c:pt>
                <c:pt idx="128">
                  <c:v>647.70381939999993</c:v>
                </c:pt>
                <c:pt idx="129">
                  <c:v>646.62631620000002</c:v>
                </c:pt>
                <c:pt idx="130">
                  <c:v>645.80438100000003</c:v>
                </c:pt>
                <c:pt idx="131">
                  <c:v>643.41509129999997</c:v>
                </c:pt>
                <c:pt idx="132">
                  <c:v>644.75319649999994</c:v>
                </c:pt>
                <c:pt idx="133">
                  <c:v>628.28459529999998</c:v>
                </c:pt>
                <c:pt idx="134">
                  <c:v>625.10880220000001</c:v>
                </c:pt>
                <c:pt idx="135">
                  <c:v>626.54719890000001</c:v>
                </c:pt>
                <c:pt idx="136">
                  <c:v>623.80098829999997</c:v>
                </c:pt>
                <c:pt idx="137">
                  <c:v>621.02424310000004</c:v>
                </c:pt>
                <c:pt idx="138">
                  <c:v>622.48798970000007</c:v>
                </c:pt>
                <c:pt idx="139">
                  <c:v>619.69558389999997</c:v>
                </c:pt>
                <c:pt idx="140">
                  <c:v>618.65305899999998</c:v>
                </c:pt>
                <c:pt idx="141">
                  <c:v>617.42758149999997</c:v>
                </c:pt>
                <c:pt idx="142">
                  <c:v>607.72644149999996</c:v>
                </c:pt>
                <c:pt idx="143">
                  <c:v>615.15496079999991</c:v>
                </c:pt>
                <c:pt idx="144">
                  <c:v>616.55280979999998</c:v>
                </c:pt>
                <c:pt idx="145">
                  <c:v>613.59017840000001</c:v>
                </c:pt>
                <c:pt idx="146">
                  <c:v>612.40383679999991</c:v>
                </c:pt>
                <c:pt idx="147">
                  <c:v>609.57014049999998</c:v>
                </c:pt>
                <c:pt idx="148">
                  <c:v>610.74273960000005</c:v>
                </c:pt>
                <c:pt idx="149">
                  <c:v>606.87667179999994</c:v>
                </c:pt>
                <c:pt idx="150">
                  <c:v>605.54567510000004</c:v>
                </c:pt>
                <c:pt idx="151">
                  <c:v>603.32094870000003</c:v>
                </c:pt>
                <c:pt idx="152">
                  <c:v>601.97738920000006</c:v>
                </c:pt>
                <c:pt idx="153">
                  <c:v>600.66166779999992</c:v>
                </c:pt>
                <c:pt idx="154">
                  <c:v>595.84425729999998</c:v>
                </c:pt>
                <c:pt idx="155">
                  <c:v>599.64346239999998</c:v>
                </c:pt>
                <c:pt idx="156">
                  <c:v>598.44448360000001</c:v>
                </c:pt>
                <c:pt idx="157">
                  <c:v>595.19183320000002</c:v>
                </c:pt>
                <c:pt idx="158">
                  <c:v>593.80795360000002</c:v>
                </c:pt>
                <c:pt idx="159">
                  <c:v>594.52959470000008</c:v>
                </c:pt>
                <c:pt idx="160">
                  <c:v>592.9713187000001</c:v>
                </c:pt>
                <c:pt idx="161">
                  <c:v>592.34803450000004</c:v>
                </c:pt>
                <c:pt idx="162">
                  <c:v>591.74735070000008</c:v>
                </c:pt>
                <c:pt idx="163">
                  <c:v>591.09582760000001</c:v>
                </c:pt>
                <c:pt idx="164">
                  <c:v>590.08481280000001</c:v>
                </c:pt>
                <c:pt idx="165">
                  <c:v>588.43421239999998</c:v>
                </c:pt>
                <c:pt idx="166">
                  <c:v>589.25289739999994</c:v>
                </c:pt>
                <c:pt idx="167">
                  <c:v>587.54773379999995</c:v>
                </c:pt>
                <c:pt idx="168">
                  <c:v>586.6212137</c:v>
                </c:pt>
                <c:pt idx="169">
                  <c:v>580.29121989999999</c:v>
                </c:pt>
                <c:pt idx="170">
                  <c:v>585.16294800000003</c:v>
                </c:pt>
                <c:pt idx="171">
                  <c:v>583.42373699999996</c:v>
                </c:pt>
                <c:pt idx="172">
                  <c:v>581.45789960000002</c:v>
                </c:pt>
                <c:pt idx="173">
                  <c:v>544.96964760000003</c:v>
                </c:pt>
                <c:pt idx="174">
                  <c:v>579.54485460000001</c:v>
                </c:pt>
                <c:pt idx="175">
                  <c:v>578.0720986</c:v>
                </c:pt>
                <c:pt idx="176">
                  <c:v>576.91996689999996</c:v>
                </c:pt>
                <c:pt idx="177">
                  <c:v>575.90865099999996</c:v>
                </c:pt>
                <c:pt idx="178">
                  <c:v>574.80029449999995</c:v>
                </c:pt>
                <c:pt idx="179">
                  <c:v>574.05936859999997</c:v>
                </c:pt>
                <c:pt idx="180">
                  <c:v>568.48290339999994</c:v>
                </c:pt>
                <c:pt idx="181">
                  <c:v>573.11513000000002</c:v>
                </c:pt>
                <c:pt idx="182">
                  <c:v>571.93635370000004</c:v>
                </c:pt>
                <c:pt idx="183">
                  <c:v>564.96477429999993</c:v>
                </c:pt>
                <c:pt idx="184">
                  <c:v>566.0130112999999</c:v>
                </c:pt>
                <c:pt idx="185">
                  <c:v>560.20957099999998</c:v>
                </c:pt>
                <c:pt idx="186">
                  <c:v>563.6628978</c:v>
                </c:pt>
                <c:pt idx="187">
                  <c:v>562.78087189999997</c:v>
                </c:pt>
                <c:pt idx="188">
                  <c:v>561.86906779999993</c:v>
                </c:pt>
                <c:pt idx="189">
                  <c:v>556.4852386</c:v>
                </c:pt>
                <c:pt idx="190">
                  <c:v>559.29010649999998</c:v>
                </c:pt>
                <c:pt idx="191">
                  <c:v>558.03561109999998</c:v>
                </c:pt>
                <c:pt idx="192">
                  <c:v>545.84507170000006</c:v>
                </c:pt>
                <c:pt idx="193">
                  <c:v>544.12304810000001</c:v>
                </c:pt>
                <c:pt idx="194">
                  <c:v>543.23158599999999</c:v>
                </c:pt>
                <c:pt idx="195">
                  <c:v>542.35979889999999</c:v>
                </c:pt>
                <c:pt idx="196">
                  <c:v>541.42699279999999</c:v>
                </c:pt>
                <c:pt idx="197">
                  <c:v>540.07737229999998</c:v>
                </c:pt>
                <c:pt idx="198">
                  <c:v>538.96295199999997</c:v>
                </c:pt>
                <c:pt idx="199">
                  <c:v>537.62233839999999</c:v>
                </c:pt>
                <c:pt idx="200">
                  <c:v>530.62262520000002</c:v>
                </c:pt>
                <c:pt idx="201">
                  <c:v>536.08835250000004</c:v>
                </c:pt>
                <c:pt idx="202">
                  <c:v>534.80190809999999</c:v>
                </c:pt>
                <c:pt idx="203">
                  <c:v>532.80760280000004</c:v>
                </c:pt>
                <c:pt idx="204">
                  <c:v>529.62653699999998</c:v>
                </c:pt>
                <c:pt idx="205">
                  <c:v>528.04354790000002</c:v>
                </c:pt>
                <c:pt idx="206">
                  <c:v>526.15721629999996</c:v>
                </c:pt>
                <c:pt idx="207">
                  <c:v>524.23663420000003</c:v>
                </c:pt>
                <c:pt idx="208">
                  <c:v>523.23493529999996</c:v>
                </c:pt>
                <c:pt idx="209">
                  <c:v>522.40466349999997</c:v>
                </c:pt>
                <c:pt idx="210">
                  <c:v>521.24946399999999</c:v>
                </c:pt>
                <c:pt idx="211">
                  <c:v>520.50645599999996</c:v>
                </c:pt>
                <c:pt idx="212">
                  <c:v>484.06503410000005</c:v>
                </c:pt>
                <c:pt idx="213">
                  <c:v>503.58372450000002</c:v>
                </c:pt>
                <c:pt idx="214">
                  <c:v>516.56578969999998</c:v>
                </c:pt>
                <c:pt idx="215">
                  <c:v>516.06555800000001</c:v>
                </c:pt>
                <c:pt idx="216">
                  <c:v>514.44874800000002</c:v>
                </c:pt>
                <c:pt idx="217">
                  <c:v>513.75260979999996</c:v>
                </c:pt>
                <c:pt idx="218">
                  <c:v>512.45813780000003</c:v>
                </c:pt>
                <c:pt idx="219">
                  <c:v>511.7610828</c:v>
                </c:pt>
                <c:pt idx="220">
                  <c:v>511.12937169999998</c:v>
                </c:pt>
                <c:pt idx="221">
                  <c:v>510.25011280000001</c:v>
                </c:pt>
                <c:pt idx="222">
                  <c:v>509.6731135</c:v>
                </c:pt>
                <c:pt idx="223">
                  <c:v>508.25360000000001</c:v>
                </c:pt>
                <c:pt idx="224">
                  <c:v>507.6002307</c:v>
                </c:pt>
                <c:pt idx="225">
                  <c:v>506.9661863</c:v>
                </c:pt>
                <c:pt idx="226">
                  <c:v>505.29474850000003</c:v>
                </c:pt>
                <c:pt idx="227">
                  <c:v>502.72145869999997</c:v>
                </c:pt>
                <c:pt idx="228">
                  <c:v>500.64762589999998</c:v>
                </c:pt>
                <c:pt idx="229">
                  <c:v>499.72363949999999</c:v>
                </c:pt>
                <c:pt idx="230">
                  <c:v>498.8920971</c:v>
                </c:pt>
                <c:pt idx="231">
                  <c:v>498.06824039999998</c:v>
                </c:pt>
                <c:pt idx="232">
                  <c:v>497.5255712</c:v>
                </c:pt>
                <c:pt idx="233">
                  <c:v>496.83551030000001</c:v>
                </c:pt>
                <c:pt idx="234">
                  <c:v>495.94292989999997</c:v>
                </c:pt>
                <c:pt idx="235">
                  <c:v>495.26782919999999</c:v>
                </c:pt>
                <c:pt idx="236">
                  <c:v>494.34614249999998</c:v>
                </c:pt>
                <c:pt idx="237">
                  <c:v>491.94178429999999</c:v>
                </c:pt>
                <c:pt idx="238">
                  <c:v>484.916156</c:v>
                </c:pt>
                <c:pt idx="239">
                  <c:v>490.7710672</c:v>
                </c:pt>
                <c:pt idx="240">
                  <c:v>483.2092227</c:v>
                </c:pt>
                <c:pt idx="241">
                  <c:v>482.52567010000001</c:v>
                </c:pt>
                <c:pt idx="242">
                  <c:v>481.60576570000001</c:v>
                </c:pt>
                <c:pt idx="243">
                  <c:v>480.54466939999998</c:v>
                </c:pt>
                <c:pt idx="244">
                  <c:v>481.0585997</c:v>
                </c:pt>
                <c:pt idx="245">
                  <c:v>479.36060310000005</c:v>
                </c:pt>
                <c:pt idx="246">
                  <c:v>447.31328430000002</c:v>
                </c:pt>
                <c:pt idx="247">
                  <c:v>477.48524380000003</c:v>
                </c:pt>
                <c:pt idx="248">
                  <c:v>473.58786720000001</c:v>
                </c:pt>
                <c:pt idx="249">
                  <c:v>476.80795719999998</c:v>
                </c:pt>
                <c:pt idx="250">
                  <c:v>476.22162310000004</c:v>
                </c:pt>
                <c:pt idx="251">
                  <c:v>475.61872139999997</c:v>
                </c:pt>
                <c:pt idx="252">
                  <c:v>475.0850365</c:v>
                </c:pt>
                <c:pt idx="253">
                  <c:v>451.66791480000001</c:v>
                </c:pt>
                <c:pt idx="254">
                  <c:v>446.29853539999999</c:v>
                </c:pt>
                <c:pt idx="255">
                  <c:v>445.08113500000002</c:v>
                </c:pt>
                <c:pt idx="256">
                  <c:v>444.4305908</c:v>
                </c:pt>
                <c:pt idx="257">
                  <c:v>442.54417739999997</c:v>
                </c:pt>
                <c:pt idx="258">
                  <c:v>441.3381503</c:v>
                </c:pt>
                <c:pt idx="259">
                  <c:v>439.27788660000004</c:v>
                </c:pt>
                <c:pt idx="260">
                  <c:v>438.1204146</c:v>
                </c:pt>
                <c:pt idx="261">
                  <c:v>438.72723930000001</c:v>
                </c:pt>
                <c:pt idx="262">
                  <c:v>437.35052719999999</c:v>
                </c:pt>
                <c:pt idx="263">
                  <c:v>404.09544189999997</c:v>
                </c:pt>
                <c:pt idx="264">
                  <c:v>436.40428919999999</c:v>
                </c:pt>
                <c:pt idx="265">
                  <c:v>435.24452389999999</c:v>
                </c:pt>
                <c:pt idx="266">
                  <c:v>434.56032089999997</c:v>
                </c:pt>
                <c:pt idx="267">
                  <c:v>433.74049839999998</c:v>
                </c:pt>
                <c:pt idx="268">
                  <c:v>432.3601127</c:v>
                </c:pt>
                <c:pt idx="269">
                  <c:v>431.57407760000001</c:v>
                </c:pt>
                <c:pt idx="270">
                  <c:v>431.01135910000005</c:v>
                </c:pt>
                <c:pt idx="271">
                  <c:v>430.31811319999997</c:v>
                </c:pt>
                <c:pt idx="272">
                  <c:v>429.7303197</c:v>
                </c:pt>
                <c:pt idx="273">
                  <c:v>429.06034629999999</c:v>
                </c:pt>
                <c:pt idx="274">
                  <c:v>428.15886260000002</c:v>
                </c:pt>
                <c:pt idx="275">
                  <c:v>427.57198649999998</c:v>
                </c:pt>
                <c:pt idx="276">
                  <c:v>426.9019864</c:v>
                </c:pt>
                <c:pt idx="277">
                  <c:v>426.04792850000001</c:v>
                </c:pt>
                <c:pt idx="278">
                  <c:v>424.96942939999997</c:v>
                </c:pt>
                <c:pt idx="279">
                  <c:v>421.63354029999999</c:v>
                </c:pt>
                <c:pt idx="280">
                  <c:v>424.10632770000001</c:v>
                </c:pt>
                <c:pt idx="281">
                  <c:v>418.44957310000001</c:v>
                </c:pt>
                <c:pt idx="282">
                  <c:v>420.78622280000002</c:v>
                </c:pt>
                <c:pt idx="283">
                  <c:v>419.5021969</c:v>
                </c:pt>
                <c:pt idx="284">
                  <c:v>417.74384330000004</c:v>
                </c:pt>
                <c:pt idx="285">
                  <c:v>415.8980909</c:v>
                </c:pt>
                <c:pt idx="286">
                  <c:v>416.8843435</c:v>
                </c:pt>
                <c:pt idx="287">
                  <c:v>415.27871169999997</c:v>
                </c:pt>
                <c:pt idx="288">
                  <c:v>414.74172379999999</c:v>
                </c:pt>
                <c:pt idx="289">
                  <c:v>413.97640810000001</c:v>
                </c:pt>
                <c:pt idx="290">
                  <c:v>411.53288839999999</c:v>
                </c:pt>
                <c:pt idx="291">
                  <c:v>413.16183869999998</c:v>
                </c:pt>
                <c:pt idx="292">
                  <c:v>412.3483478</c:v>
                </c:pt>
                <c:pt idx="293">
                  <c:v>405.31292860000002</c:v>
                </c:pt>
                <c:pt idx="294">
                  <c:v>409.49036799999999</c:v>
                </c:pt>
                <c:pt idx="295">
                  <c:v>401.81946069999998</c:v>
                </c:pt>
                <c:pt idx="296">
                  <c:v>397.73274780000003</c:v>
                </c:pt>
                <c:pt idx="297">
                  <c:v>400.9644151</c:v>
                </c:pt>
                <c:pt idx="298">
                  <c:v>399.92604829999999</c:v>
                </c:pt>
                <c:pt idx="299">
                  <c:v>399.21936210000001</c:v>
                </c:pt>
                <c:pt idx="300">
                  <c:v>398.4403337</c:v>
                </c:pt>
                <c:pt idx="301">
                  <c:v>396.84458849999999</c:v>
                </c:pt>
                <c:pt idx="302">
                  <c:v>395.21638580000001</c:v>
                </c:pt>
                <c:pt idx="303">
                  <c:v>393.81301050000002</c:v>
                </c:pt>
                <c:pt idx="304">
                  <c:v>394.45923970000001</c:v>
                </c:pt>
                <c:pt idx="305">
                  <c:v>393.12335100000001</c:v>
                </c:pt>
                <c:pt idx="306">
                  <c:v>392.29860680000002</c:v>
                </c:pt>
                <c:pt idx="307">
                  <c:v>391.40626139999995</c:v>
                </c:pt>
                <c:pt idx="308">
                  <c:v>390.69023169999997</c:v>
                </c:pt>
                <c:pt idx="309">
                  <c:v>389.7832707</c:v>
                </c:pt>
                <c:pt idx="310">
                  <c:v>389.06537280000003</c:v>
                </c:pt>
                <c:pt idx="311">
                  <c:v>388.23798519999997</c:v>
                </c:pt>
                <c:pt idx="312">
                  <c:v>387.40865489999999</c:v>
                </c:pt>
                <c:pt idx="313">
                  <c:v>386.4132692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9-1641-93A9-3E229C15D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03423"/>
        <c:axId val="423505119"/>
      </c:scatterChart>
      <c:valAx>
        <c:axId val="42350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Classpath size B4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423505119"/>
        <c:crosses val="autoZero"/>
        <c:crossBetween val="midCat"/>
      </c:valAx>
      <c:valAx>
        <c:axId val="4235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Performance B4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42350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classpathsize!$G$1</c:f>
              <c:strCache>
                <c:ptCount val="1"/>
                <c:pt idx="0">
                  <c:v>Needed Packages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classpathsize!$G$2:$G$315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88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258</c:v>
                </c:pt>
                <c:pt idx="18">
                  <c:v>72</c:v>
                </c:pt>
                <c:pt idx="19">
                  <c:v>778</c:v>
                </c:pt>
                <c:pt idx="20">
                  <c:v>232</c:v>
                </c:pt>
                <c:pt idx="21">
                  <c:v>1433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5589</c:v>
                </c:pt>
                <c:pt idx="29">
                  <c:v>0</c:v>
                </c:pt>
                <c:pt idx="30">
                  <c:v>20636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7258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18183</c:v>
                </c:pt>
                <c:pt idx="64">
                  <c:v>5844</c:v>
                </c:pt>
                <c:pt idx="65">
                  <c:v>8884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4493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6566</c:v>
                </c:pt>
                <c:pt idx="143">
                  <c:v>5853</c:v>
                </c:pt>
                <c:pt idx="144">
                  <c:v>5278</c:v>
                </c:pt>
                <c:pt idx="145">
                  <c:v>6714</c:v>
                </c:pt>
                <c:pt idx="146">
                  <c:v>6183</c:v>
                </c:pt>
                <c:pt idx="147">
                  <c:v>5745</c:v>
                </c:pt>
                <c:pt idx="148">
                  <c:v>6087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5483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6703</c:v>
                </c:pt>
                <c:pt idx="172">
                  <c:v>2178</c:v>
                </c:pt>
                <c:pt idx="173">
                  <c:v>314</c:v>
                </c:pt>
                <c:pt idx="174">
                  <c:v>6</c:v>
                </c:pt>
                <c:pt idx="175">
                  <c:v>4681</c:v>
                </c:pt>
                <c:pt idx="176">
                  <c:v>3372</c:v>
                </c:pt>
                <c:pt idx="177">
                  <c:v>12404</c:v>
                </c:pt>
                <c:pt idx="178">
                  <c:v>0</c:v>
                </c:pt>
                <c:pt idx="179">
                  <c:v>0</c:v>
                </c:pt>
                <c:pt idx="180">
                  <c:v>3656</c:v>
                </c:pt>
                <c:pt idx="181">
                  <c:v>1213</c:v>
                </c:pt>
                <c:pt idx="182">
                  <c:v>4104</c:v>
                </c:pt>
                <c:pt idx="183">
                  <c:v>4466</c:v>
                </c:pt>
                <c:pt idx="184">
                  <c:v>19710</c:v>
                </c:pt>
                <c:pt idx="185">
                  <c:v>19624</c:v>
                </c:pt>
                <c:pt idx="186">
                  <c:v>3717</c:v>
                </c:pt>
                <c:pt idx="187">
                  <c:v>367</c:v>
                </c:pt>
                <c:pt idx="188">
                  <c:v>380</c:v>
                </c:pt>
                <c:pt idx="189">
                  <c:v>4606</c:v>
                </c:pt>
                <c:pt idx="190">
                  <c:v>4060</c:v>
                </c:pt>
                <c:pt idx="191">
                  <c:v>7713</c:v>
                </c:pt>
                <c:pt idx="192">
                  <c:v>20811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5499</c:v>
                </c:pt>
                <c:pt idx="206">
                  <c:v>2482</c:v>
                </c:pt>
                <c:pt idx="207">
                  <c:v>9515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5378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21546</c:v>
                </c:pt>
                <c:pt idx="227">
                  <c:v>1877</c:v>
                </c:pt>
                <c:pt idx="228">
                  <c:v>5681</c:v>
                </c:pt>
                <c:pt idx="229">
                  <c:v>11669</c:v>
                </c:pt>
                <c:pt idx="230">
                  <c:v>3986</c:v>
                </c:pt>
                <c:pt idx="231">
                  <c:v>18126</c:v>
                </c:pt>
                <c:pt idx="232">
                  <c:v>5572</c:v>
                </c:pt>
                <c:pt idx="233">
                  <c:v>4889</c:v>
                </c:pt>
                <c:pt idx="234">
                  <c:v>15609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26110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5198</c:v>
                </c:pt>
                <c:pt idx="250">
                  <c:v>5213</c:v>
                </c:pt>
                <c:pt idx="251">
                  <c:v>8251</c:v>
                </c:pt>
                <c:pt idx="252">
                  <c:v>5777</c:v>
                </c:pt>
                <c:pt idx="253">
                  <c:v>8316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5785</c:v>
                </c:pt>
                <c:pt idx="265">
                  <c:v>6803</c:v>
                </c:pt>
                <c:pt idx="266">
                  <c:v>0</c:v>
                </c:pt>
                <c:pt idx="267">
                  <c:v>7102</c:v>
                </c:pt>
                <c:pt idx="268">
                  <c:v>8787</c:v>
                </c:pt>
                <c:pt idx="269">
                  <c:v>5354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6195</c:v>
                </c:pt>
                <c:pt idx="276">
                  <c:v>5515</c:v>
                </c:pt>
                <c:pt idx="277">
                  <c:v>8487</c:v>
                </c:pt>
                <c:pt idx="278">
                  <c:v>6145</c:v>
                </c:pt>
                <c:pt idx="279">
                  <c:v>9282</c:v>
                </c:pt>
                <c:pt idx="280">
                  <c:v>7851</c:v>
                </c:pt>
                <c:pt idx="281">
                  <c:v>6481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5590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5281</c:v>
                </c:pt>
                <c:pt idx="290">
                  <c:v>5430</c:v>
                </c:pt>
                <c:pt idx="291">
                  <c:v>6839</c:v>
                </c:pt>
                <c:pt idx="292">
                  <c:v>6051</c:v>
                </c:pt>
                <c:pt idx="293">
                  <c:v>8700</c:v>
                </c:pt>
                <c:pt idx="294">
                  <c:v>7077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xVal>
          <c:yVal>
            <c:numRef>
              <c:f>'performance-resolved-only'!$L$2:$L$315</c:f>
              <c:numCache>
                <c:formatCode>0.00</c:formatCode>
                <c:ptCount val="314"/>
                <c:pt idx="0">
                  <c:v>1018.9620006</c:v>
                </c:pt>
                <c:pt idx="1">
                  <c:v>1016.9246807000001</c:v>
                </c:pt>
                <c:pt idx="2">
                  <c:v>1014.8989074</c:v>
                </c:pt>
                <c:pt idx="3">
                  <c:v>1013.5603962</c:v>
                </c:pt>
                <c:pt idx="4">
                  <c:v>1012.383877</c:v>
                </c:pt>
                <c:pt idx="5">
                  <c:v>1011.2862205</c:v>
                </c:pt>
                <c:pt idx="6">
                  <c:v>1010.5425683</c:v>
                </c:pt>
                <c:pt idx="7">
                  <c:v>1007.2930368</c:v>
                </c:pt>
                <c:pt idx="8">
                  <c:v>1009.1237291</c:v>
                </c:pt>
                <c:pt idx="9">
                  <c:v>1004.7415162000001</c:v>
                </c:pt>
                <c:pt idx="10">
                  <c:v>1002.895066</c:v>
                </c:pt>
                <c:pt idx="11">
                  <c:v>1001.4753749</c:v>
                </c:pt>
                <c:pt idx="12">
                  <c:v>999.33608820000006</c:v>
                </c:pt>
                <c:pt idx="13">
                  <c:v>1000.3640866000001</c:v>
                </c:pt>
                <c:pt idx="14">
                  <c:v>997.23218539999993</c:v>
                </c:pt>
                <c:pt idx="15">
                  <c:v>995.92173120000007</c:v>
                </c:pt>
                <c:pt idx="16">
                  <c:v>994.64409490000003</c:v>
                </c:pt>
                <c:pt idx="17">
                  <c:v>992.88655010000002</c:v>
                </c:pt>
                <c:pt idx="18">
                  <c:v>991.5550753</c:v>
                </c:pt>
                <c:pt idx="19">
                  <c:v>978.08525199999997</c:v>
                </c:pt>
                <c:pt idx="20">
                  <c:v>975.3626233</c:v>
                </c:pt>
                <c:pt idx="21">
                  <c:v>971.52484270000002</c:v>
                </c:pt>
                <c:pt idx="22">
                  <c:v>969.2736635</c:v>
                </c:pt>
                <c:pt idx="23">
                  <c:v>967.73811950000004</c:v>
                </c:pt>
                <c:pt idx="24">
                  <c:v>962.39725210000006</c:v>
                </c:pt>
                <c:pt idx="25">
                  <c:v>958.22286789999998</c:v>
                </c:pt>
                <c:pt idx="26">
                  <c:v>957.02802299999996</c:v>
                </c:pt>
                <c:pt idx="27">
                  <c:v>955.44258930000001</c:v>
                </c:pt>
                <c:pt idx="28">
                  <c:v>953.73887560000003</c:v>
                </c:pt>
                <c:pt idx="29">
                  <c:v>952.7400707999999</c:v>
                </c:pt>
                <c:pt idx="30">
                  <c:v>948.27171970000006</c:v>
                </c:pt>
                <c:pt idx="31">
                  <c:v>939.82862579999994</c:v>
                </c:pt>
                <c:pt idx="32">
                  <c:v>947.07868039999994</c:v>
                </c:pt>
                <c:pt idx="33">
                  <c:v>944.72648520000007</c:v>
                </c:pt>
                <c:pt idx="34">
                  <c:v>945.72019779999994</c:v>
                </c:pt>
                <c:pt idx="35">
                  <c:v>938.49019850000002</c:v>
                </c:pt>
                <c:pt idx="36">
                  <c:v>937.15593209999997</c:v>
                </c:pt>
                <c:pt idx="37">
                  <c:v>929.81102899999996</c:v>
                </c:pt>
                <c:pt idx="38">
                  <c:v>935.82992639999998</c:v>
                </c:pt>
                <c:pt idx="39">
                  <c:v>933.75116649999995</c:v>
                </c:pt>
                <c:pt idx="40">
                  <c:v>931.9176197999999</c:v>
                </c:pt>
                <c:pt idx="41">
                  <c:v>928.60278160000007</c:v>
                </c:pt>
                <c:pt idx="42">
                  <c:v>927.22577209999997</c:v>
                </c:pt>
                <c:pt idx="43">
                  <c:v>925.84346670000002</c:v>
                </c:pt>
                <c:pt idx="44">
                  <c:v>914.580827</c:v>
                </c:pt>
                <c:pt idx="45">
                  <c:v>917.3365063</c:v>
                </c:pt>
                <c:pt idx="46">
                  <c:v>913.55052499999999</c:v>
                </c:pt>
                <c:pt idx="47">
                  <c:v>909.17253460000006</c:v>
                </c:pt>
                <c:pt idx="48">
                  <c:v>905.22920650000003</c:v>
                </c:pt>
                <c:pt idx="49">
                  <c:v>903.65869420000001</c:v>
                </c:pt>
                <c:pt idx="50">
                  <c:v>902.63001689999999</c:v>
                </c:pt>
                <c:pt idx="51">
                  <c:v>901.84042539999996</c:v>
                </c:pt>
                <c:pt idx="52">
                  <c:v>900.21909629999993</c:v>
                </c:pt>
                <c:pt idx="53">
                  <c:v>898.9143722</c:v>
                </c:pt>
                <c:pt idx="54">
                  <c:v>897.46408110000004</c:v>
                </c:pt>
                <c:pt idx="55">
                  <c:v>890.94930939999995</c:v>
                </c:pt>
                <c:pt idx="56">
                  <c:v>889.85144100000002</c:v>
                </c:pt>
                <c:pt idx="57">
                  <c:v>888.68821960000002</c:v>
                </c:pt>
                <c:pt idx="58">
                  <c:v>886.0225537</c:v>
                </c:pt>
                <c:pt idx="59">
                  <c:v>887.8955479</c:v>
                </c:pt>
                <c:pt idx="60">
                  <c:v>886.95514720000006</c:v>
                </c:pt>
                <c:pt idx="61">
                  <c:v>884.70605899999998</c:v>
                </c:pt>
                <c:pt idx="62">
                  <c:v>883.52410020000002</c:v>
                </c:pt>
                <c:pt idx="63">
                  <c:v>873.91217760000006</c:v>
                </c:pt>
                <c:pt idx="64">
                  <c:v>882.66743899999994</c:v>
                </c:pt>
                <c:pt idx="65">
                  <c:v>876.35284009999998</c:v>
                </c:pt>
                <c:pt idx="66">
                  <c:v>875.33190139999999</c:v>
                </c:pt>
                <c:pt idx="67">
                  <c:v>872.81145749999996</c:v>
                </c:pt>
                <c:pt idx="68">
                  <c:v>871.06259439999997</c:v>
                </c:pt>
                <c:pt idx="69">
                  <c:v>868.59809039999993</c:v>
                </c:pt>
                <c:pt idx="70">
                  <c:v>869.99946490000002</c:v>
                </c:pt>
                <c:pt idx="71">
                  <c:v>867.84803899999997</c:v>
                </c:pt>
                <c:pt idx="72">
                  <c:v>866.99401750000004</c:v>
                </c:pt>
                <c:pt idx="73">
                  <c:v>864.8514801</c:v>
                </c:pt>
                <c:pt idx="74">
                  <c:v>863.7961497</c:v>
                </c:pt>
                <c:pt idx="75">
                  <c:v>861.87618999999995</c:v>
                </c:pt>
                <c:pt idx="76">
                  <c:v>852.4586309</c:v>
                </c:pt>
                <c:pt idx="77">
                  <c:v>860.71628639999994</c:v>
                </c:pt>
                <c:pt idx="78">
                  <c:v>858.04225910000002</c:v>
                </c:pt>
                <c:pt idx="79">
                  <c:v>859.67785160000005</c:v>
                </c:pt>
                <c:pt idx="80">
                  <c:v>855.78260160000002</c:v>
                </c:pt>
                <c:pt idx="81">
                  <c:v>854.40079289999994</c:v>
                </c:pt>
                <c:pt idx="82">
                  <c:v>841.93034120000004</c:v>
                </c:pt>
                <c:pt idx="83">
                  <c:v>851.26860370000009</c:v>
                </c:pt>
                <c:pt idx="84">
                  <c:v>849.22396839999999</c:v>
                </c:pt>
                <c:pt idx="85">
                  <c:v>844.40524760000005</c:v>
                </c:pt>
                <c:pt idx="86">
                  <c:v>846.6859551</c:v>
                </c:pt>
                <c:pt idx="87">
                  <c:v>848.00115720000008</c:v>
                </c:pt>
                <c:pt idx="88">
                  <c:v>845.81397489999995</c:v>
                </c:pt>
                <c:pt idx="89">
                  <c:v>843.30609249999998</c:v>
                </c:pt>
                <c:pt idx="90">
                  <c:v>840.42152539999995</c:v>
                </c:pt>
                <c:pt idx="91">
                  <c:v>835.05220339999994</c:v>
                </c:pt>
                <c:pt idx="92">
                  <c:v>839.04179670000008</c:v>
                </c:pt>
                <c:pt idx="93">
                  <c:v>837.47855400000003</c:v>
                </c:pt>
                <c:pt idx="94">
                  <c:v>833.56299100000001</c:v>
                </c:pt>
                <c:pt idx="95">
                  <c:v>832.44991749999997</c:v>
                </c:pt>
                <c:pt idx="96">
                  <c:v>830.32452970000008</c:v>
                </c:pt>
                <c:pt idx="97">
                  <c:v>827.65806199999997</c:v>
                </c:pt>
                <c:pt idx="98">
                  <c:v>826.88479360000008</c:v>
                </c:pt>
                <c:pt idx="99">
                  <c:v>825.79723690000003</c:v>
                </c:pt>
                <c:pt idx="100">
                  <c:v>823.60472709999999</c:v>
                </c:pt>
                <c:pt idx="101">
                  <c:v>822.58339220000005</c:v>
                </c:pt>
                <c:pt idx="102">
                  <c:v>819.98751129999994</c:v>
                </c:pt>
                <c:pt idx="103">
                  <c:v>819.10712810000007</c:v>
                </c:pt>
                <c:pt idx="104">
                  <c:v>816.42955529999995</c:v>
                </c:pt>
                <c:pt idx="105">
                  <c:v>818.1654565</c:v>
                </c:pt>
                <c:pt idx="106">
                  <c:v>817.21352279999996</c:v>
                </c:pt>
                <c:pt idx="107">
                  <c:v>815.5157729</c:v>
                </c:pt>
                <c:pt idx="108">
                  <c:v>814.74891079999998</c:v>
                </c:pt>
                <c:pt idx="109">
                  <c:v>813.44356120000009</c:v>
                </c:pt>
                <c:pt idx="110">
                  <c:v>812.53857729999993</c:v>
                </c:pt>
                <c:pt idx="111">
                  <c:v>811.58743870000001</c:v>
                </c:pt>
                <c:pt idx="112">
                  <c:v>810.3981902999999</c:v>
                </c:pt>
                <c:pt idx="113">
                  <c:v>808.52841260000002</c:v>
                </c:pt>
                <c:pt idx="114">
                  <c:v>809.52836339999999</c:v>
                </c:pt>
                <c:pt idx="115">
                  <c:v>795.37558539999998</c:v>
                </c:pt>
                <c:pt idx="116">
                  <c:v>807.76239720000001</c:v>
                </c:pt>
                <c:pt idx="117">
                  <c:v>794.1903542</c:v>
                </c:pt>
                <c:pt idx="118">
                  <c:v>792.84851500000002</c:v>
                </c:pt>
                <c:pt idx="119">
                  <c:v>791.91401960000007</c:v>
                </c:pt>
                <c:pt idx="120">
                  <c:v>790.73611789999995</c:v>
                </c:pt>
                <c:pt idx="121">
                  <c:v>774.58329270000002</c:v>
                </c:pt>
                <c:pt idx="122">
                  <c:v>788.47585929999991</c:v>
                </c:pt>
                <c:pt idx="123">
                  <c:v>773.30379260000007</c:v>
                </c:pt>
                <c:pt idx="124">
                  <c:v>771.57166820000009</c:v>
                </c:pt>
                <c:pt idx="125">
                  <c:v>772.41969989999996</c:v>
                </c:pt>
                <c:pt idx="126">
                  <c:v>770.32030210000005</c:v>
                </c:pt>
                <c:pt idx="127">
                  <c:v>769.34521050000001</c:v>
                </c:pt>
                <c:pt idx="128">
                  <c:v>768.43136529999992</c:v>
                </c:pt>
                <c:pt idx="129">
                  <c:v>767.24948710000001</c:v>
                </c:pt>
                <c:pt idx="130">
                  <c:v>766.37118829999997</c:v>
                </c:pt>
                <c:pt idx="131">
                  <c:v>763.50301309999998</c:v>
                </c:pt>
                <c:pt idx="132">
                  <c:v>765.02143029999991</c:v>
                </c:pt>
                <c:pt idx="133">
                  <c:v>762.46410500000002</c:v>
                </c:pt>
                <c:pt idx="134">
                  <c:v>759.40949639999997</c:v>
                </c:pt>
                <c:pt idx="135">
                  <c:v>760.95601970000007</c:v>
                </c:pt>
                <c:pt idx="136">
                  <c:v>757.91302710000002</c:v>
                </c:pt>
                <c:pt idx="137">
                  <c:v>754.6052797000001</c:v>
                </c:pt>
                <c:pt idx="138">
                  <c:v>756.42746379999994</c:v>
                </c:pt>
                <c:pt idx="139">
                  <c:v>752.88859200000002</c:v>
                </c:pt>
                <c:pt idx="140">
                  <c:v>751.85864149999998</c:v>
                </c:pt>
                <c:pt idx="141">
                  <c:v>750.96861249999995</c:v>
                </c:pt>
                <c:pt idx="142">
                  <c:v>738.97928710000008</c:v>
                </c:pt>
                <c:pt idx="143">
                  <c:v>747.8241246</c:v>
                </c:pt>
                <c:pt idx="144">
                  <c:v>749.67535239999995</c:v>
                </c:pt>
                <c:pt idx="145">
                  <c:v>745.6824987</c:v>
                </c:pt>
                <c:pt idx="146">
                  <c:v>743.86082279999994</c:v>
                </c:pt>
                <c:pt idx="147">
                  <c:v>741.08323670000004</c:v>
                </c:pt>
                <c:pt idx="148">
                  <c:v>742.13219660000004</c:v>
                </c:pt>
                <c:pt idx="149">
                  <c:v>738.02817010000001</c:v>
                </c:pt>
                <c:pt idx="150">
                  <c:v>736.88667650000002</c:v>
                </c:pt>
                <c:pt idx="151">
                  <c:v>735.78508199999999</c:v>
                </c:pt>
                <c:pt idx="152">
                  <c:v>734.70489229999998</c:v>
                </c:pt>
                <c:pt idx="153">
                  <c:v>733.52302099999997</c:v>
                </c:pt>
                <c:pt idx="154">
                  <c:v>727.96849410000004</c:v>
                </c:pt>
                <c:pt idx="155">
                  <c:v>732.54116299999998</c:v>
                </c:pt>
                <c:pt idx="156">
                  <c:v>731.30006149999997</c:v>
                </c:pt>
                <c:pt idx="157">
                  <c:v>727.22684179999999</c:v>
                </c:pt>
                <c:pt idx="158">
                  <c:v>725.49557979999997</c:v>
                </c:pt>
                <c:pt idx="159">
                  <c:v>726.34451239999999</c:v>
                </c:pt>
                <c:pt idx="160">
                  <c:v>724.56469360000006</c:v>
                </c:pt>
                <c:pt idx="161">
                  <c:v>723.85329479999996</c:v>
                </c:pt>
                <c:pt idx="162">
                  <c:v>723.13485600000001</c:v>
                </c:pt>
                <c:pt idx="163">
                  <c:v>722.25728920000006</c:v>
                </c:pt>
                <c:pt idx="164">
                  <c:v>721.34806639999999</c:v>
                </c:pt>
                <c:pt idx="165">
                  <c:v>719.49091150000004</c:v>
                </c:pt>
                <c:pt idx="166">
                  <c:v>720.22398420000002</c:v>
                </c:pt>
                <c:pt idx="167">
                  <c:v>718.42873659999998</c:v>
                </c:pt>
                <c:pt idx="168">
                  <c:v>717.42681229999994</c:v>
                </c:pt>
                <c:pt idx="169">
                  <c:v>711.88422429999991</c:v>
                </c:pt>
                <c:pt idx="170">
                  <c:v>715.85754829999996</c:v>
                </c:pt>
                <c:pt idx="171">
                  <c:v>714.48321739999994</c:v>
                </c:pt>
                <c:pt idx="172">
                  <c:v>713.09500489999994</c:v>
                </c:pt>
                <c:pt idx="173">
                  <c:v>675.0136637999999</c:v>
                </c:pt>
                <c:pt idx="174">
                  <c:v>711.09993829999996</c:v>
                </c:pt>
                <c:pt idx="175">
                  <c:v>709.78682229999993</c:v>
                </c:pt>
                <c:pt idx="176">
                  <c:v>708.85455810000008</c:v>
                </c:pt>
                <c:pt idx="177">
                  <c:v>707.56905949999998</c:v>
                </c:pt>
                <c:pt idx="178">
                  <c:v>706.46065070000009</c:v>
                </c:pt>
                <c:pt idx="179">
                  <c:v>705.64958979999994</c:v>
                </c:pt>
                <c:pt idx="180">
                  <c:v>699.87480349999998</c:v>
                </c:pt>
                <c:pt idx="181">
                  <c:v>704.71560490000002</c:v>
                </c:pt>
                <c:pt idx="182">
                  <c:v>703.64067490000002</c:v>
                </c:pt>
                <c:pt idx="183">
                  <c:v>695.61242010000001</c:v>
                </c:pt>
                <c:pt idx="184">
                  <c:v>696.72475350000002</c:v>
                </c:pt>
                <c:pt idx="185">
                  <c:v>689.79269199999999</c:v>
                </c:pt>
                <c:pt idx="186">
                  <c:v>694.35313739999992</c:v>
                </c:pt>
                <c:pt idx="187">
                  <c:v>693.45463189999998</c:v>
                </c:pt>
                <c:pt idx="188">
                  <c:v>692.52753039999993</c:v>
                </c:pt>
                <c:pt idx="189">
                  <c:v>686.81544039999994</c:v>
                </c:pt>
                <c:pt idx="190">
                  <c:v>689.02204629999994</c:v>
                </c:pt>
                <c:pt idx="191">
                  <c:v>688.10830510000005</c:v>
                </c:pt>
                <c:pt idx="192">
                  <c:v>676.21336150000002</c:v>
                </c:pt>
                <c:pt idx="193">
                  <c:v>673.97187139999994</c:v>
                </c:pt>
                <c:pt idx="194">
                  <c:v>672.97841340000002</c:v>
                </c:pt>
                <c:pt idx="195">
                  <c:v>672.12421210000002</c:v>
                </c:pt>
                <c:pt idx="196">
                  <c:v>670.83715700000005</c:v>
                </c:pt>
                <c:pt idx="197">
                  <c:v>669.51083100000005</c:v>
                </c:pt>
                <c:pt idx="198">
                  <c:v>668.16954270000008</c:v>
                </c:pt>
                <c:pt idx="199">
                  <c:v>666.66676689999997</c:v>
                </c:pt>
                <c:pt idx="200">
                  <c:v>659.92154020000009</c:v>
                </c:pt>
                <c:pt idx="201">
                  <c:v>665.18336570000008</c:v>
                </c:pt>
                <c:pt idx="202">
                  <c:v>663.75984549999998</c:v>
                </c:pt>
                <c:pt idx="203">
                  <c:v>661.8488486</c:v>
                </c:pt>
                <c:pt idx="204">
                  <c:v>659.13405899999998</c:v>
                </c:pt>
                <c:pt idx="205">
                  <c:v>658.04676440000003</c:v>
                </c:pt>
                <c:pt idx="206">
                  <c:v>655.79818450000005</c:v>
                </c:pt>
                <c:pt idx="207">
                  <c:v>653.58190579999996</c:v>
                </c:pt>
                <c:pt idx="208">
                  <c:v>652.78153339999994</c:v>
                </c:pt>
                <c:pt idx="209">
                  <c:v>651.96669129999998</c:v>
                </c:pt>
                <c:pt idx="210">
                  <c:v>650.79363810000007</c:v>
                </c:pt>
                <c:pt idx="211">
                  <c:v>649.98566949999997</c:v>
                </c:pt>
                <c:pt idx="212">
                  <c:v>611.25971400000003</c:v>
                </c:pt>
                <c:pt idx="213">
                  <c:v>633.29120009999997</c:v>
                </c:pt>
                <c:pt idx="214">
                  <c:v>645.19096750000006</c:v>
                </c:pt>
                <c:pt idx="215">
                  <c:v>644.3400795</c:v>
                </c:pt>
                <c:pt idx="216">
                  <c:v>642.72731079999994</c:v>
                </c:pt>
                <c:pt idx="217">
                  <c:v>642.15947349999999</c:v>
                </c:pt>
                <c:pt idx="218">
                  <c:v>641.54673460000004</c:v>
                </c:pt>
                <c:pt idx="219">
                  <c:v>641.0061584</c:v>
                </c:pt>
                <c:pt idx="220">
                  <c:v>640.44297749999998</c:v>
                </c:pt>
                <c:pt idx="221">
                  <c:v>639.63823489999993</c:v>
                </c:pt>
                <c:pt idx="222">
                  <c:v>639.19278939999992</c:v>
                </c:pt>
                <c:pt idx="223">
                  <c:v>638.54491099999996</c:v>
                </c:pt>
                <c:pt idx="224">
                  <c:v>637.83213320000004</c:v>
                </c:pt>
                <c:pt idx="225">
                  <c:v>636.94968060000008</c:v>
                </c:pt>
                <c:pt idx="226">
                  <c:v>634.96364040000003</c:v>
                </c:pt>
                <c:pt idx="227">
                  <c:v>632.33022160000007</c:v>
                </c:pt>
                <c:pt idx="228">
                  <c:v>630.16653670000005</c:v>
                </c:pt>
                <c:pt idx="229">
                  <c:v>628.64949520000005</c:v>
                </c:pt>
                <c:pt idx="230">
                  <c:v>627.81014629999993</c:v>
                </c:pt>
                <c:pt idx="231">
                  <c:v>626.60870420000003</c:v>
                </c:pt>
                <c:pt idx="232">
                  <c:v>625.80655850000005</c:v>
                </c:pt>
                <c:pt idx="233">
                  <c:v>624.90193390000002</c:v>
                </c:pt>
                <c:pt idx="234">
                  <c:v>623.60671449999995</c:v>
                </c:pt>
                <c:pt idx="235">
                  <c:v>622.75209170000005</c:v>
                </c:pt>
                <c:pt idx="236">
                  <c:v>620.95013879999999</c:v>
                </c:pt>
                <c:pt idx="237">
                  <c:v>619.24758059999999</c:v>
                </c:pt>
                <c:pt idx="238">
                  <c:v>612.06985699999996</c:v>
                </c:pt>
                <c:pt idx="239">
                  <c:v>617.93110879999995</c:v>
                </c:pt>
                <c:pt idx="240">
                  <c:v>610.34498589999998</c:v>
                </c:pt>
                <c:pt idx="241">
                  <c:v>609.50194260000001</c:v>
                </c:pt>
                <c:pt idx="242">
                  <c:v>608.38452199999995</c:v>
                </c:pt>
                <c:pt idx="243">
                  <c:v>607.24840989999996</c:v>
                </c:pt>
                <c:pt idx="244">
                  <c:v>607.8392169</c:v>
                </c:pt>
                <c:pt idx="245">
                  <c:v>605.93015860000003</c:v>
                </c:pt>
                <c:pt idx="246">
                  <c:v>572.40741869999999</c:v>
                </c:pt>
                <c:pt idx="247">
                  <c:v>604.07586189999995</c:v>
                </c:pt>
                <c:pt idx="248">
                  <c:v>600.00573350000002</c:v>
                </c:pt>
                <c:pt idx="249">
                  <c:v>603.32611010000005</c:v>
                </c:pt>
                <c:pt idx="250">
                  <c:v>602.68358379999995</c:v>
                </c:pt>
                <c:pt idx="251">
                  <c:v>602.07242239999994</c:v>
                </c:pt>
                <c:pt idx="252">
                  <c:v>601.5072007</c:v>
                </c:pt>
                <c:pt idx="253">
                  <c:v>577.2382672</c:v>
                </c:pt>
                <c:pt idx="254">
                  <c:v>571.21885770000006</c:v>
                </c:pt>
                <c:pt idx="255">
                  <c:v>569.90547509999999</c:v>
                </c:pt>
                <c:pt idx="256">
                  <c:v>569.08119539999996</c:v>
                </c:pt>
                <c:pt idx="257">
                  <c:v>566.18075650000003</c:v>
                </c:pt>
                <c:pt idx="258">
                  <c:v>564.99403210000003</c:v>
                </c:pt>
                <c:pt idx="259">
                  <c:v>562.3949073</c:v>
                </c:pt>
                <c:pt idx="260">
                  <c:v>561.04693779999991</c:v>
                </c:pt>
                <c:pt idx="261">
                  <c:v>561.76536160000001</c:v>
                </c:pt>
                <c:pt idx="262">
                  <c:v>560.18391199999996</c:v>
                </c:pt>
                <c:pt idx="263">
                  <c:v>523.40676499999995</c:v>
                </c:pt>
                <c:pt idx="264">
                  <c:v>559.11472949999995</c:v>
                </c:pt>
                <c:pt idx="265">
                  <c:v>557.97805060000007</c:v>
                </c:pt>
                <c:pt idx="266">
                  <c:v>557.38518529999999</c:v>
                </c:pt>
                <c:pt idx="267">
                  <c:v>556.52841379999995</c:v>
                </c:pt>
                <c:pt idx="268">
                  <c:v>554.90535870000008</c:v>
                </c:pt>
                <c:pt idx="269">
                  <c:v>554.0209519</c:v>
                </c:pt>
                <c:pt idx="270">
                  <c:v>553.31993970000008</c:v>
                </c:pt>
                <c:pt idx="271">
                  <c:v>552.6321653</c:v>
                </c:pt>
                <c:pt idx="272">
                  <c:v>552.01802699999996</c:v>
                </c:pt>
                <c:pt idx="273">
                  <c:v>551.31773239999995</c:v>
                </c:pt>
                <c:pt idx="274">
                  <c:v>550.3825994</c:v>
                </c:pt>
                <c:pt idx="275">
                  <c:v>549.64737809999997</c:v>
                </c:pt>
                <c:pt idx="276">
                  <c:v>549.05284510000001</c:v>
                </c:pt>
                <c:pt idx="277">
                  <c:v>548.12575989999993</c:v>
                </c:pt>
                <c:pt idx="278">
                  <c:v>547.0223555</c:v>
                </c:pt>
                <c:pt idx="279">
                  <c:v>542.7132335</c:v>
                </c:pt>
                <c:pt idx="280">
                  <c:v>545.94608649999998</c:v>
                </c:pt>
                <c:pt idx="281">
                  <c:v>539.2949807</c:v>
                </c:pt>
                <c:pt idx="282">
                  <c:v>541.84171279999998</c:v>
                </c:pt>
                <c:pt idx="283">
                  <c:v>540.4105988</c:v>
                </c:pt>
                <c:pt idx="284">
                  <c:v>538.58653040000002</c:v>
                </c:pt>
                <c:pt idx="285">
                  <c:v>536.2350874</c:v>
                </c:pt>
                <c:pt idx="286">
                  <c:v>537.66105560000005</c:v>
                </c:pt>
                <c:pt idx="287">
                  <c:v>535.54783710000004</c:v>
                </c:pt>
                <c:pt idx="288">
                  <c:v>535.03087049999999</c:v>
                </c:pt>
                <c:pt idx="289">
                  <c:v>534.16732860000002</c:v>
                </c:pt>
                <c:pt idx="290">
                  <c:v>531.41876679999996</c:v>
                </c:pt>
                <c:pt idx="291">
                  <c:v>533.27725299999997</c:v>
                </c:pt>
                <c:pt idx="292">
                  <c:v>532.38472780000006</c:v>
                </c:pt>
                <c:pt idx="293">
                  <c:v>524.604331</c:v>
                </c:pt>
                <c:pt idx="294">
                  <c:v>529.18014670000002</c:v>
                </c:pt>
                <c:pt idx="295">
                  <c:v>521.4692374</c:v>
                </c:pt>
                <c:pt idx="296">
                  <c:v>516.99971779999998</c:v>
                </c:pt>
                <c:pt idx="297">
                  <c:v>520.64786219999996</c:v>
                </c:pt>
                <c:pt idx="298">
                  <c:v>519.69200280000007</c:v>
                </c:pt>
                <c:pt idx="299">
                  <c:v>518.61380769999994</c:v>
                </c:pt>
                <c:pt idx="300">
                  <c:v>517.75630720000004</c:v>
                </c:pt>
                <c:pt idx="301">
                  <c:v>516.00010789999999</c:v>
                </c:pt>
                <c:pt idx="302">
                  <c:v>514.0704624</c:v>
                </c:pt>
                <c:pt idx="303">
                  <c:v>512.54177460000005</c:v>
                </c:pt>
                <c:pt idx="304">
                  <c:v>513.28156660000002</c:v>
                </c:pt>
                <c:pt idx="305">
                  <c:v>511.3903613</c:v>
                </c:pt>
                <c:pt idx="306">
                  <c:v>510.4493938</c:v>
                </c:pt>
                <c:pt idx="307">
                  <c:v>509.50310780000001</c:v>
                </c:pt>
                <c:pt idx="308">
                  <c:v>508.80331749999999</c:v>
                </c:pt>
                <c:pt idx="309">
                  <c:v>507.6294643</c:v>
                </c:pt>
                <c:pt idx="310">
                  <c:v>506.7618999</c:v>
                </c:pt>
                <c:pt idx="311">
                  <c:v>505.77935580000002</c:v>
                </c:pt>
                <c:pt idx="312">
                  <c:v>504.52013189999997</c:v>
                </c:pt>
                <c:pt idx="313">
                  <c:v>503.80129739999995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DB48-B191-0F2AAE918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03423"/>
        <c:axId val="423505119"/>
      </c:scatterChart>
      <c:valAx>
        <c:axId val="42350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Classpath size B5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423505119"/>
        <c:crosses val="autoZero"/>
        <c:crossBetween val="midCat"/>
      </c:valAx>
      <c:valAx>
        <c:axId val="4235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Performance B5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42350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classpathsize!$H$1</c:f>
              <c:strCache>
                <c:ptCount val="1"/>
                <c:pt idx="0">
                  <c:v>Dynamic Import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classpathsize!$H$2:$H$315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452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4460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183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6414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5732</c:v>
                </c:pt>
                <c:pt idx="148">
                  <c:v>6009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6722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6138</c:v>
                </c:pt>
                <c:pt idx="279">
                  <c:v>9282</c:v>
                </c:pt>
                <c:pt idx="280">
                  <c:v>7851</c:v>
                </c:pt>
                <c:pt idx="281">
                  <c:v>6335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8700</c:v>
                </c:pt>
                <c:pt idx="294">
                  <c:v>6932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xVal>
          <c:yVal>
            <c:numRef>
              <c:f>'performance-resolved-only'!$N$2:$N$315</c:f>
              <c:numCache>
                <c:formatCode>0.00</c:formatCode>
                <c:ptCount val="314"/>
                <c:pt idx="0">
                  <c:v>902.25955199999999</c:v>
                </c:pt>
                <c:pt idx="1">
                  <c:v>900.42202550000002</c:v>
                </c:pt>
                <c:pt idx="2">
                  <c:v>898.41364850000002</c:v>
                </c:pt>
                <c:pt idx="3">
                  <c:v>897.07676660000004</c:v>
                </c:pt>
                <c:pt idx="4">
                  <c:v>895.87150999999994</c:v>
                </c:pt>
                <c:pt idx="5">
                  <c:v>894.8204907999999</c:v>
                </c:pt>
                <c:pt idx="6">
                  <c:v>893.77987729999995</c:v>
                </c:pt>
                <c:pt idx="7">
                  <c:v>890.68003179999994</c:v>
                </c:pt>
                <c:pt idx="8">
                  <c:v>892.44557220000002</c:v>
                </c:pt>
                <c:pt idx="9">
                  <c:v>887.86231899999996</c:v>
                </c:pt>
                <c:pt idx="10">
                  <c:v>886.05111599999998</c:v>
                </c:pt>
                <c:pt idx="11">
                  <c:v>884.68625839999993</c:v>
                </c:pt>
                <c:pt idx="12">
                  <c:v>882.74089100000003</c:v>
                </c:pt>
                <c:pt idx="13">
                  <c:v>883.72576400000003</c:v>
                </c:pt>
                <c:pt idx="14">
                  <c:v>880.5229243</c:v>
                </c:pt>
                <c:pt idx="15">
                  <c:v>879.33705679999991</c:v>
                </c:pt>
                <c:pt idx="16">
                  <c:v>877.91311519999999</c:v>
                </c:pt>
                <c:pt idx="17">
                  <c:v>876.12343899999996</c:v>
                </c:pt>
                <c:pt idx="18">
                  <c:v>874.84704970000007</c:v>
                </c:pt>
                <c:pt idx="19">
                  <c:v>861.10165940000002</c:v>
                </c:pt>
                <c:pt idx="20">
                  <c:v>859.64926960000003</c:v>
                </c:pt>
                <c:pt idx="21">
                  <c:v>856.30766510000001</c:v>
                </c:pt>
                <c:pt idx="22">
                  <c:v>854.47272529999998</c:v>
                </c:pt>
                <c:pt idx="23">
                  <c:v>853.11883399999999</c:v>
                </c:pt>
                <c:pt idx="24">
                  <c:v>848.17403960000001</c:v>
                </c:pt>
                <c:pt idx="25">
                  <c:v>843.41827650000005</c:v>
                </c:pt>
                <c:pt idx="26">
                  <c:v>842.24496250000004</c:v>
                </c:pt>
                <c:pt idx="27">
                  <c:v>840.94905740000002</c:v>
                </c:pt>
                <c:pt idx="28">
                  <c:v>839.38819009999997</c:v>
                </c:pt>
                <c:pt idx="29">
                  <c:v>838.43022840000003</c:v>
                </c:pt>
                <c:pt idx="30">
                  <c:v>834.69549260000008</c:v>
                </c:pt>
                <c:pt idx="31">
                  <c:v>826.75514239999995</c:v>
                </c:pt>
                <c:pt idx="32">
                  <c:v>833.4515308</c:v>
                </c:pt>
                <c:pt idx="33">
                  <c:v>831.36718310000003</c:v>
                </c:pt>
                <c:pt idx="34">
                  <c:v>832.35414040000001</c:v>
                </c:pt>
                <c:pt idx="35">
                  <c:v>825.48512660000006</c:v>
                </c:pt>
                <c:pt idx="36">
                  <c:v>824.0344814</c:v>
                </c:pt>
                <c:pt idx="37">
                  <c:v>817.22143960000005</c:v>
                </c:pt>
                <c:pt idx="38">
                  <c:v>822.77509859999998</c:v>
                </c:pt>
                <c:pt idx="39">
                  <c:v>820.83329939999999</c:v>
                </c:pt>
                <c:pt idx="40">
                  <c:v>819.22137899999996</c:v>
                </c:pt>
                <c:pt idx="41">
                  <c:v>815.1561117</c:v>
                </c:pt>
                <c:pt idx="42">
                  <c:v>814.00355279999997</c:v>
                </c:pt>
                <c:pt idx="43">
                  <c:v>812.86394529999995</c:v>
                </c:pt>
                <c:pt idx="44">
                  <c:v>801.6832435</c:v>
                </c:pt>
                <c:pt idx="45">
                  <c:v>804.51702910000006</c:v>
                </c:pt>
                <c:pt idx="46">
                  <c:v>800.62221959999999</c:v>
                </c:pt>
                <c:pt idx="47">
                  <c:v>796.46696250000002</c:v>
                </c:pt>
                <c:pt idx="48">
                  <c:v>792.25691240000003</c:v>
                </c:pt>
                <c:pt idx="49">
                  <c:v>791.08780400000001</c:v>
                </c:pt>
                <c:pt idx="50">
                  <c:v>790.26622259999999</c:v>
                </c:pt>
                <c:pt idx="51">
                  <c:v>789.63936169999999</c:v>
                </c:pt>
                <c:pt idx="52">
                  <c:v>788.21703409999998</c:v>
                </c:pt>
                <c:pt idx="53">
                  <c:v>787.07796889999997</c:v>
                </c:pt>
                <c:pt idx="54">
                  <c:v>785.95037000000002</c:v>
                </c:pt>
                <c:pt idx="55">
                  <c:v>780.44625289999999</c:v>
                </c:pt>
                <c:pt idx="56">
                  <c:v>779.46834100000001</c:v>
                </c:pt>
                <c:pt idx="57">
                  <c:v>778.44796170000006</c:v>
                </c:pt>
                <c:pt idx="58">
                  <c:v>775.55775070000004</c:v>
                </c:pt>
                <c:pt idx="59">
                  <c:v>777.46473489999994</c:v>
                </c:pt>
                <c:pt idx="60">
                  <c:v>776.64721279999992</c:v>
                </c:pt>
                <c:pt idx="61">
                  <c:v>774.50894410000001</c:v>
                </c:pt>
                <c:pt idx="62">
                  <c:v>773.68744379999998</c:v>
                </c:pt>
                <c:pt idx="63">
                  <c:v>764.19849729999999</c:v>
                </c:pt>
                <c:pt idx="64">
                  <c:v>772.7883617</c:v>
                </c:pt>
                <c:pt idx="65">
                  <c:v>767.15535360000001</c:v>
                </c:pt>
                <c:pt idx="66">
                  <c:v>765.85773840000002</c:v>
                </c:pt>
                <c:pt idx="67">
                  <c:v>763.09362539999995</c:v>
                </c:pt>
                <c:pt idx="68">
                  <c:v>761.47461879999992</c:v>
                </c:pt>
                <c:pt idx="69">
                  <c:v>758.96705750000001</c:v>
                </c:pt>
                <c:pt idx="70">
                  <c:v>760.34691739999994</c:v>
                </c:pt>
                <c:pt idx="71">
                  <c:v>757.92870470000003</c:v>
                </c:pt>
                <c:pt idx="72">
                  <c:v>756.76489660000004</c:v>
                </c:pt>
                <c:pt idx="73">
                  <c:v>754.3930914</c:v>
                </c:pt>
                <c:pt idx="74">
                  <c:v>753.26904339999999</c:v>
                </c:pt>
                <c:pt idx="75">
                  <c:v>751.45456089999993</c:v>
                </c:pt>
                <c:pt idx="76">
                  <c:v>742.92855879999991</c:v>
                </c:pt>
                <c:pt idx="77">
                  <c:v>750.15491910000003</c:v>
                </c:pt>
                <c:pt idx="78">
                  <c:v>747.49732840000001</c:v>
                </c:pt>
                <c:pt idx="79">
                  <c:v>749.19618529999991</c:v>
                </c:pt>
                <c:pt idx="80">
                  <c:v>745.6947467</c:v>
                </c:pt>
                <c:pt idx="81">
                  <c:v>744.35582879999993</c:v>
                </c:pt>
                <c:pt idx="82">
                  <c:v>732.68580670000006</c:v>
                </c:pt>
                <c:pt idx="83">
                  <c:v>741.52714020000008</c:v>
                </c:pt>
                <c:pt idx="84">
                  <c:v>739.4234348</c:v>
                </c:pt>
                <c:pt idx="85">
                  <c:v>734.99600470000007</c:v>
                </c:pt>
                <c:pt idx="86">
                  <c:v>737.25976679999997</c:v>
                </c:pt>
                <c:pt idx="87">
                  <c:v>738.61657709999997</c:v>
                </c:pt>
                <c:pt idx="88">
                  <c:v>736.24050790000001</c:v>
                </c:pt>
                <c:pt idx="89">
                  <c:v>734.12392939999995</c:v>
                </c:pt>
                <c:pt idx="90">
                  <c:v>730.44219390000001</c:v>
                </c:pt>
                <c:pt idx="91">
                  <c:v>725.08830049999995</c:v>
                </c:pt>
                <c:pt idx="92">
                  <c:v>729.38731329999996</c:v>
                </c:pt>
                <c:pt idx="93">
                  <c:v>728.25640310000006</c:v>
                </c:pt>
                <c:pt idx="94">
                  <c:v>723.85922540000001</c:v>
                </c:pt>
                <c:pt idx="95">
                  <c:v>722.86447310000005</c:v>
                </c:pt>
                <c:pt idx="96">
                  <c:v>721.11981939999998</c:v>
                </c:pt>
                <c:pt idx="97">
                  <c:v>718.27839870000003</c:v>
                </c:pt>
                <c:pt idx="98">
                  <c:v>717.26626229999999</c:v>
                </c:pt>
                <c:pt idx="99">
                  <c:v>716.12644150000006</c:v>
                </c:pt>
                <c:pt idx="100">
                  <c:v>714.10896760000003</c:v>
                </c:pt>
                <c:pt idx="101">
                  <c:v>712.90885000000003</c:v>
                </c:pt>
                <c:pt idx="102">
                  <c:v>709.08512339999993</c:v>
                </c:pt>
                <c:pt idx="103">
                  <c:v>708.04338370000005</c:v>
                </c:pt>
                <c:pt idx="104">
                  <c:v>703.84507439999993</c:v>
                </c:pt>
                <c:pt idx="105">
                  <c:v>706.0324822</c:v>
                </c:pt>
                <c:pt idx="106">
                  <c:v>705.02896959999998</c:v>
                </c:pt>
                <c:pt idx="107">
                  <c:v>702.80773970000007</c:v>
                </c:pt>
                <c:pt idx="108">
                  <c:v>701.74647649999997</c:v>
                </c:pt>
                <c:pt idx="109">
                  <c:v>700.21465420000004</c:v>
                </c:pt>
                <c:pt idx="110">
                  <c:v>699.46245190000002</c:v>
                </c:pt>
                <c:pt idx="111">
                  <c:v>698.65576220000003</c:v>
                </c:pt>
                <c:pt idx="112">
                  <c:v>697.25450590000003</c:v>
                </c:pt>
                <c:pt idx="113">
                  <c:v>695.70379179999998</c:v>
                </c:pt>
                <c:pt idx="114">
                  <c:v>696.52916909999999</c:v>
                </c:pt>
                <c:pt idx="115">
                  <c:v>683.01492810000002</c:v>
                </c:pt>
                <c:pt idx="116">
                  <c:v>695.02330470000004</c:v>
                </c:pt>
                <c:pt idx="117">
                  <c:v>681.99962320000009</c:v>
                </c:pt>
                <c:pt idx="118">
                  <c:v>680.94566259999999</c:v>
                </c:pt>
                <c:pt idx="119">
                  <c:v>680.18930060000002</c:v>
                </c:pt>
                <c:pt idx="120">
                  <c:v>679.20860900000002</c:v>
                </c:pt>
                <c:pt idx="121">
                  <c:v>677.31661789999998</c:v>
                </c:pt>
                <c:pt idx="122">
                  <c:v>678.39967920000004</c:v>
                </c:pt>
                <c:pt idx="123">
                  <c:v>676.2263494</c:v>
                </c:pt>
                <c:pt idx="124">
                  <c:v>674.25560889999997</c:v>
                </c:pt>
                <c:pt idx="125">
                  <c:v>675.04764</c:v>
                </c:pt>
                <c:pt idx="126">
                  <c:v>672.98499440000001</c:v>
                </c:pt>
                <c:pt idx="127">
                  <c:v>670.51730879999991</c:v>
                </c:pt>
                <c:pt idx="128">
                  <c:v>669.70497060000002</c:v>
                </c:pt>
                <c:pt idx="129">
                  <c:v>668.73376860000008</c:v>
                </c:pt>
                <c:pt idx="130">
                  <c:v>654.66321389999996</c:v>
                </c:pt>
                <c:pt idx="131">
                  <c:v>651.57517989999997</c:v>
                </c:pt>
                <c:pt idx="132">
                  <c:v>653.2979777999999</c:v>
                </c:pt>
                <c:pt idx="133">
                  <c:v>650.47370179999996</c:v>
                </c:pt>
                <c:pt idx="134">
                  <c:v>647.1256977999999</c:v>
                </c:pt>
                <c:pt idx="135">
                  <c:v>648.80833199999995</c:v>
                </c:pt>
                <c:pt idx="136">
                  <c:v>645.91259189999994</c:v>
                </c:pt>
                <c:pt idx="137">
                  <c:v>643.45886039999993</c:v>
                </c:pt>
                <c:pt idx="138">
                  <c:v>644.73943729999996</c:v>
                </c:pt>
                <c:pt idx="139">
                  <c:v>642.29997020000008</c:v>
                </c:pt>
                <c:pt idx="140">
                  <c:v>641.44860300000005</c:v>
                </c:pt>
                <c:pt idx="141">
                  <c:v>640.6322093</c:v>
                </c:pt>
                <c:pt idx="142">
                  <c:v>630.74076120000007</c:v>
                </c:pt>
                <c:pt idx="143">
                  <c:v>638.5277377000001</c:v>
                </c:pt>
                <c:pt idx="144">
                  <c:v>639.78999599999997</c:v>
                </c:pt>
                <c:pt idx="145">
                  <c:v>637.14870429999996</c:v>
                </c:pt>
                <c:pt idx="146">
                  <c:v>635.67525739999996</c:v>
                </c:pt>
                <c:pt idx="147">
                  <c:v>632.62520729999994</c:v>
                </c:pt>
                <c:pt idx="148">
                  <c:v>634.04073500000004</c:v>
                </c:pt>
                <c:pt idx="149">
                  <c:v>629.81487120000008</c:v>
                </c:pt>
                <c:pt idx="150">
                  <c:v>628.74790960000007</c:v>
                </c:pt>
                <c:pt idx="151">
                  <c:v>626.71254260000001</c:v>
                </c:pt>
                <c:pt idx="152">
                  <c:v>625.82297549999998</c:v>
                </c:pt>
                <c:pt idx="153">
                  <c:v>624.77184190000003</c:v>
                </c:pt>
                <c:pt idx="154">
                  <c:v>620.11127390000001</c:v>
                </c:pt>
                <c:pt idx="155">
                  <c:v>623.93714010000008</c:v>
                </c:pt>
                <c:pt idx="156">
                  <c:v>622.86675939999998</c:v>
                </c:pt>
                <c:pt idx="157">
                  <c:v>619.4559696</c:v>
                </c:pt>
                <c:pt idx="158">
                  <c:v>617.80459889999997</c:v>
                </c:pt>
                <c:pt idx="159">
                  <c:v>618.72394829999996</c:v>
                </c:pt>
                <c:pt idx="160">
                  <c:v>616.80113649999998</c:v>
                </c:pt>
                <c:pt idx="161">
                  <c:v>616.0284527</c:v>
                </c:pt>
                <c:pt idx="162">
                  <c:v>615.423857</c:v>
                </c:pt>
                <c:pt idx="163">
                  <c:v>614.7546519</c:v>
                </c:pt>
                <c:pt idx="164">
                  <c:v>613.89335789999996</c:v>
                </c:pt>
                <c:pt idx="165">
                  <c:v>612.1646197</c:v>
                </c:pt>
                <c:pt idx="166">
                  <c:v>613.11396329999991</c:v>
                </c:pt>
                <c:pt idx="167">
                  <c:v>611.1122646</c:v>
                </c:pt>
                <c:pt idx="168">
                  <c:v>609.84906439999997</c:v>
                </c:pt>
                <c:pt idx="169">
                  <c:v>603.89509429999998</c:v>
                </c:pt>
                <c:pt idx="170">
                  <c:v>608.45944910000003</c:v>
                </c:pt>
                <c:pt idx="171">
                  <c:v>607.03026320000004</c:v>
                </c:pt>
                <c:pt idx="172">
                  <c:v>605.44117320000009</c:v>
                </c:pt>
                <c:pt idx="173">
                  <c:v>569.84837770000001</c:v>
                </c:pt>
                <c:pt idx="174">
                  <c:v>603.15108859999998</c:v>
                </c:pt>
                <c:pt idx="175">
                  <c:v>601.63862620000009</c:v>
                </c:pt>
                <c:pt idx="176">
                  <c:v>600.58250350000003</c:v>
                </c:pt>
                <c:pt idx="177">
                  <c:v>599.53542620000007</c:v>
                </c:pt>
                <c:pt idx="178">
                  <c:v>598.53697120000004</c:v>
                </c:pt>
                <c:pt idx="179">
                  <c:v>597.82681129999992</c:v>
                </c:pt>
                <c:pt idx="180">
                  <c:v>592.16369610000004</c:v>
                </c:pt>
                <c:pt idx="181">
                  <c:v>597.00179349999996</c:v>
                </c:pt>
                <c:pt idx="182">
                  <c:v>595.63168870000004</c:v>
                </c:pt>
                <c:pt idx="183">
                  <c:v>588.95255050000003</c:v>
                </c:pt>
                <c:pt idx="184">
                  <c:v>589.92009259999998</c:v>
                </c:pt>
                <c:pt idx="185">
                  <c:v>584.99676679999993</c:v>
                </c:pt>
                <c:pt idx="186">
                  <c:v>587.95842500000003</c:v>
                </c:pt>
                <c:pt idx="187">
                  <c:v>587.22409870000001</c:v>
                </c:pt>
                <c:pt idx="188">
                  <c:v>586.27486870000007</c:v>
                </c:pt>
                <c:pt idx="189">
                  <c:v>581.58457299999998</c:v>
                </c:pt>
                <c:pt idx="190">
                  <c:v>584.21713479999994</c:v>
                </c:pt>
                <c:pt idx="191">
                  <c:v>582.90938549999998</c:v>
                </c:pt>
                <c:pt idx="192">
                  <c:v>571.03826370000002</c:v>
                </c:pt>
                <c:pt idx="193">
                  <c:v>568.97132020000004</c:v>
                </c:pt>
                <c:pt idx="194">
                  <c:v>567.96189320000008</c:v>
                </c:pt>
                <c:pt idx="195">
                  <c:v>567.13165549999997</c:v>
                </c:pt>
                <c:pt idx="196">
                  <c:v>566.0529679</c:v>
                </c:pt>
                <c:pt idx="197">
                  <c:v>564.45510899999999</c:v>
                </c:pt>
                <c:pt idx="198">
                  <c:v>563.26887039999997</c:v>
                </c:pt>
                <c:pt idx="199">
                  <c:v>561.64440560000003</c:v>
                </c:pt>
                <c:pt idx="200">
                  <c:v>555.33984579999992</c:v>
                </c:pt>
                <c:pt idx="201">
                  <c:v>560.05998160000001</c:v>
                </c:pt>
                <c:pt idx="202">
                  <c:v>558.89495179999994</c:v>
                </c:pt>
                <c:pt idx="203">
                  <c:v>557.11222559999999</c:v>
                </c:pt>
                <c:pt idx="204">
                  <c:v>554.6252892</c:v>
                </c:pt>
                <c:pt idx="205">
                  <c:v>553.7555208</c:v>
                </c:pt>
                <c:pt idx="206">
                  <c:v>552.14378199999999</c:v>
                </c:pt>
                <c:pt idx="207">
                  <c:v>550.2569651</c:v>
                </c:pt>
                <c:pt idx="208">
                  <c:v>549.06505089999996</c:v>
                </c:pt>
                <c:pt idx="209">
                  <c:v>548.21943320000003</c:v>
                </c:pt>
                <c:pt idx="210">
                  <c:v>547.12863029999994</c:v>
                </c:pt>
                <c:pt idx="211">
                  <c:v>546.21357049999995</c:v>
                </c:pt>
                <c:pt idx="212">
                  <c:v>509.34252269999996</c:v>
                </c:pt>
                <c:pt idx="213">
                  <c:v>530.83659019999993</c:v>
                </c:pt>
                <c:pt idx="214">
                  <c:v>542.24922200000003</c:v>
                </c:pt>
                <c:pt idx="215">
                  <c:v>541.59189809999998</c:v>
                </c:pt>
                <c:pt idx="216">
                  <c:v>540.88047949999998</c:v>
                </c:pt>
                <c:pt idx="217">
                  <c:v>540.0217189</c:v>
                </c:pt>
                <c:pt idx="218">
                  <c:v>539.31364079999992</c:v>
                </c:pt>
                <c:pt idx="219">
                  <c:v>538.5935872</c:v>
                </c:pt>
                <c:pt idx="220">
                  <c:v>537.99039829999992</c:v>
                </c:pt>
                <c:pt idx="221">
                  <c:v>537.21457020000003</c:v>
                </c:pt>
                <c:pt idx="222">
                  <c:v>536.51428829999998</c:v>
                </c:pt>
                <c:pt idx="223">
                  <c:v>535.37424539999995</c:v>
                </c:pt>
                <c:pt idx="224">
                  <c:v>534.77703269999995</c:v>
                </c:pt>
                <c:pt idx="225">
                  <c:v>534.18395629999998</c:v>
                </c:pt>
                <c:pt idx="226">
                  <c:v>532.46838479999997</c:v>
                </c:pt>
                <c:pt idx="227">
                  <c:v>529.25658480000004</c:v>
                </c:pt>
                <c:pt idx="228">
                  <c:v>526.70896830000004</c:v>
                </c:pt>
                <c:pt idx="229">
                  <c:v>525.77958380000007</c:v>
                </c:pt>
                <c:pt idx="230">
                  <c:v>524.90747650000003</c:v>
                </c:pt>
                <c:pt idx="231">
                  <c:v>523.83842119999997</c:v>
                </c:pt>
                <c:pt idx="232">
                  <c:v>523.03151049999997</c:v>
                </c:pt>
                <c:pt idx="233">
                  <c:v>522.20620659999997</c:v>
                </c:pt>
                <c:pt idx="234">
                  <c:v>521.25185439999996</c:v>
                </c:pt>
                <c:pt idx="235">
                  <c:v>520.30646960000001</c:v>
                </c:pt>
                <c:pt idx="236">
                  <c:v>519.02258640000002</c:v>
                </c:pt>
                <c:pt idx="237">
                  <c:v>517.28604989999997</c:v>
                </c:pt>
                <c:pt idx="238">
                  <c:v>510.05816529999998</c:v>
                </c:pt>
                <c:pt idx="239">
                  <c:v>515.98181739999995</c:v>
                </c:pt>
                <c:pt idx="240">
                  <c:v>508.53145460000002</c:v>
                </c:pt>
                <c:pt idx="241">
                  <c:v>508.01170289999999</c:v>
                </c:pt>
                <c:pt idx="242">
                  <c:v>507.02837489999996</c:v>
                </c:pt>
                <c:pt idx="243">
                  <c:v>505.88149279999999</c:v>
                </c:pt>
                <c:pt idx="244">
                  <c:v>506.4732128</c:v>
                </c:pt>
                <c:pt idx="245">
                  <c:v>504.70949080000003</c:v>
                </c:pt>
                <c:pt idx="246">
                  <c:v>474.43144589999997</c:v>
                </c:pt>
                <c:pt idx="247">
                  <c:v>502.86249510000005</c:v>
                </c:pt>
                <c:pt idx="248">
                  <c:v>499.27286289999995</c:v>
                </c:pt>
                <c:pt idx="249">
                  <c:v>502.22054330000003</c:v>
                </c:pt>
                <c:pt idx="250">
                  <c:v>501.67450000000002</c:v>
                </c:pt>
                <c:pt idx="251">
                  <c:v>501.16138030000002</c:v>
                </c:pt>
                <c:pt idx="252">
                  <c:v>500.70371019999999</c:v>
                </c:pt>
                <c:pt idx="253">
                  <c:v>478.35842489999999</c:v>
                </c:pt>
                <c:pt idx="254">
                  <c:v>473.41759289999999</c:v>
                </c:pt>
                <c:pt idx="255">
                  <c:v>472.22139630000004</c:v>
                </c:pt>
                <c:pt idx="256">
                  <c:v>471.38421889999995</c:v>
                </c:pt>
                <c:pt idx="257">
                  <c:v>469.34118339999998</c:v>
                </c:pt>
                <c:pt idx="258">
                  <c:v>468.06549869999998</c:v>
                </c:pt>
                <c:pt idx="259">
                  <c:v>466.03534730000001</c:v>
                </c:pt>
                <c:pt idx="260">
                  <c:v>464.76779699999997</c:v>
                </c:pt>
                <c:pt idx="261">
                  <c:v>465.44003939999999</c:v>
                </c:pt>
                <c:pt idx="262">
                  <c:v>463.9969974</c:v>
                </c:pt>
                <c:pt idx="263">
                  <c:v>433.44369879999999</c:v>
                </c:pt>
                <c:pt idx="264">
                  <c:v>463.13782910000003</c:v>
                </c:pt>
                <c:pt idx="265">
                  <c:v>462.2083624</c:v>
                </c:pt>
                <c:pt idx="266">
                  <c:v>461.72022850000002</c:v>
                </c:pt>
                <c:pt idx="267">
                  <c:v>461.05058889999998</c:v>
                </c:pt>
                <c:pt idx="268">
                  <c:v>459.4473251</c:v>
                </c:pt>
                <c:pt idx="269">
                  <c:v>458.73629110000002</c:v>
                </c:pt>
                <c:pt idx="270">
                  <c:v>458.21868849999998</c:v>
                </c:pt>
                <c:pt idx="271">
                  <c:v>457.55818839999995</c:v>
                </c:pt>
                <c:pt idx="272">
                  <c:v>456.99735049999998</c:v>
                </c:pt>
                <c:pt idx="273">
                  <c:v>456.41142389999999</c:v>
                </c:pt>
                <c:pt idx="274">
                  <c:v>455.63990130000002</c:v>
                </c:pt>
                <c:pt idx="275">
                  <c:v>455.09775089999999</c:v>
                </c:pt>
                <c:pt idx="276">
                  <c:v>454.62747189999999</c:v>
                </c:pt>
                <c:pt idx="277">
                  <c:v>453.84833789999999</c:v>
                </c:pt>
                <c:pt idx="278">
                  <c:v>452.97751039999997</c:v>
                </c:pt>
                <c:pt idx="279">
                  <c:v>449.97166800000002</c:v>
                </c:pt>
                <c:pt idx="280">
                  <c:v>452.1767256</c:v>
                </c:pt>
                <c:pt idx="281">
                  <c:v>447.1607851</c:v>
                </c:pt>
                <c:pt idx="282">
                  <c:v>449.28839599999998</c:v>
                </c:pt>
                <c:pt idx="283">
                  <c:v>448.08798710000002</c:v>
                </c:pt>
                <c:pt idx="284">
                  <c:v>446.59821930000004</c:v>
                </c:pt>
                <c:pt idx="285">
                  <c:v>444.94529369999998</c:v>
                </c:pt>
                <c:pt idx="286">
                  <c:v>445.8602884</c:v>
                </c:pt>
                <c:pt idx="287">
                  <c:v>444.36473269999999</c:v>
                </c:pt>
                <c:pt idx="288">
                  <c:v>443.85573429999999</c:v>
                </c:pt>
                <c:pt idx="289">
                  <c:v>443.03401819999999</c:v>
                </c:pt>
                <c:pt idx="290">
                  <c:v>440.46053689999997</c:v>
                </c:pt>
                <c:pt idx="291">
                  <c:v>442.36760289999995</c:v>
                </c:pt>
                <c:pt idx="292">
                  <c:v>441.44411280000003</c:v>
                </c:pt>
                <c:pt idx="293">
                  <c:v>434.54824410000003</c:v>
                </c:pt>
                <c:pt idx="294">
                  <c:v>438.4575127</c:v>
                </c:pt>
                <c:pt idx="295">
                  <c:v>431.73121189999995</c:v>
                </c:pt>
                <c:pt idx="296">
                  <c:v>428.52345560000003</c:v>
                </c:pt>
                <c:pt idx="297">
                  <c:v>431.04958739999995</c:v>
                </c:pt>
                <c:pt idx="298">
                  <c:v>430.4552051</c:v>
                </c:pt>
                <c:pt idx="299">
                  <c:v>429.81802629999999</c:v>
                </c:pt>
                <c:pt idx="300">
                  <c:v>429.26422060000004</c:v>
                </c:pt>
                <c:pt idx="301">
                  <c:v>427.7843666</c:v>
                </c:pt>
                <c:pt idx="302">
                  <c:v>424.66800139999998</c:v>
                </c:pt>
                <c:pt idx="303">
                  <c:v>422.3913609</c:v>
                </c:pt>
                <c:pt idx="304">
                  <c:v>423.59990860000005</c:v>
                </c:pt>
                <c:pt idx="305">
                  <c:v>421.606224</c:v>
                </c:pt>
                <c:pt idx="306">
                  <c:v>420.35052789999997</c:v>
                </c:pt>
                <c:pt idx="307">
                  <c:v>419.29560420000001</c:v>
                </c:pt>
                <c:pt idx="308">
                  <c:v>418.53281780000003</c:v>
                </c:pt>
                <c:pt idx="309">
                  <c:v>417.62066760000005</c:v>
                </c:pt>
                <c:pt idx="310">
                  <c:v>416.96415480000002</c:v>
                </c:pt>
                <c:pt idx="311">
                  <c:v>416.19133410000001</c:v>
                </c:pt>
                <c:pt idx="312">
                  <c:v>415.41341869999997</c:v>
                </c:pt>
                <c:pt idx="313">
                  <c:v>414.11943669999999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6-2943-A58D-C83559A6F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03423"/>
        <c:axId val="423505119"/>
      </c:scatterChart>
      <c:valAx>
        <c:axId val="42350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Classpath size B6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423505119"/>
        <c:crosses val="autoZero"/>
        <c:crossBetween val="midCat"/>
      </c:valAx>
      <c:valAx>
        <c:axId val="4235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Performance B6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42350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classpathsize!$D$1</c:f>
              <c:strCache>
                <c:ptCount val="1"/>
                <c:pt idx="0">
                  <c:v>Use Versions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classpathsize!$B$2:$B$315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4460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6414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5732</c:v>
                </c:pt>
                <c:pt idx="148">
                  <c:v>6009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6722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6138</c:v>
                </c:pt>
                <c:pt idx="279">
                  <c:v>9282</c:v>
                </c:pt>
                <c:pt idx="280">
                  <c:v>7851</c:v>
                </c:pt>
                <c:pt idx="281">
                  <c:v>6335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8700</c:v>
                </c:pt>
                <c:pt idx="294">
                  <c:v>6932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xVal>
          <c:yVal>
            <c:numRef>
              <c:f>classpathsize!$D$2:$D$315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1249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410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1096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247</c:v>
                </c:pt>
                <c:pt idx="57">
                  <c:v>109</c:v>
                </c:pt>
                <c:pt idx="58">
                  <c:v>108</c:v>
                </c:pt>
                <c:pt idx="59">
                  <c:v>11</c:v>
                </c:pt>
                <c:pt idx="60">
                  <c:v>133</c:v>
                </c:pt>
                <c:pt idx="61">
                  <c:v>365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1745</c:v>
                </c:pt>
                <c:pt idx="67">
                  <c:v>1314</c:v>
                </c:pt>
                <c:pt idx="68">
                  <c:v>1463</c:v>
                </c:pt>
                <c:pt idx="69">
                  <c:v>2359</c:v>
                </c:pt>
                <c:pt idx="70">
                  <c:v>2357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854</c:v>
                </c:pt>
                <c:pt idx="75">
                  <c:v>984</c:v>
                </c:pt>
                <c:pt idx="76">
                  <c:v>3208</c:v>
                </c:pt>
                <c:pt idx="77">
                  <c:v>4772</c:v>
                </c:pt>
                <c:pt idx="78">
                  <c:v>4490</c:v>
                </c:pt>
                <c:pt idx="79">
                  <c:v>0</c:v>
                </c:pt>
                <c:pt idx="80">
                  <c:v>5896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2265</c:v>
                </c:pt>
                <c:pt idx="92">
                  <c:v>1851</c:v>
                </c:pt>
                <c:pt idx="93">
                  <c:v>2016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189</c:v>
                </c:pt>
                <c:pt idx="118">
                  <c:v>789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740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621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553</c:v>
                </c:pt>
                <c:pt idx="138">
                  <c:v>846</c:v>
                </c:pt>
                <c:pt idx="139">
                  <c:v>588</c:v>
                </c:pt>
                <c:pt idx="140">
                  <c:v>369</c:v>
                </c:pt>
                <c:pt idx="141">
                  <c:v>577</c:v>
                </c:pt>
                <c:pt idx="142">
                  <c:v>6474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5792</c:v>
                </c:pt>
                <c:pt idx="148">
                  <c:v>6009</c:v>
                </c:pt>
                <c:pt idx="149">
                  <c:v>168</c:v>
                </c:pt>
                <c:pt idx="150">
                  <c:v>616</c:v>
                </c:pt>
                <c:pt idx="151">
                  <c:v>305</c:v>
                </c:pt>
                <c:pt idx="152">
                  <c:v>0</c:v>
                </c:pt>
                <c:pt idx="153">
                  <c:v>333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1787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350</c:v>
                </c:pt>
                <c:pt idx="200">
                  <c:v>1861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74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6782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6198</c:v>
                </c:pt>
                <c:pt idx="279">
                  <c:v>9282</c:v>
                </c:pt>
                <c:pt idx="280">
                  <c:v>7851</c:v>
                </c:pt>
                <c:pt idx="281">
                  <c:v>6421</c:v>
                </c:pt>
                <c:pt idx="282">
                  <c:v>5500</c:v>
                </c:pt>
                <c:pt idx="283">
                  <c:v>5612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8790</c:v>
                </c:pt>
                <c:pt idx="294">
                  <c:v>6932</c:v>
                </c:pt>
                <c:pt idx="295">
                  <c:v>1469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42</c:v>
                </c:pt>
                <c:pt idx="313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A-1B46-A9C8-9B2FE2D2F501}"/>
            </c:ext>
          </c:extLst>
        </c:ser>
        <c:ser>
          <c:idx val="1"/>
          <c:order val="1"/>
          <c:tx>
            <c:v>Overlay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411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Linux Biolinum" panose="02000503000000000000" pitchFamily="2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classpathsize!$B$2:$B$315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4460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6414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5732</c:v>
                </c:pt>
                <c:pt idx="148">
                  <c:v>6009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6722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6138</c:v>
                </c:pt>
                <c:pt idx="279">
                  <c:v>9282</c:v>
                </c:pt>
                <c:pt idx="280">
                  <c:v>7851</c:v>
                </c:pt>
                <c:pt idx="281">
                  <c:v>6335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8700</c:v>
                </c:pt>
                <c:pt idx="294">
                  <c:v>6932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xVal>
          <c:yVal>
            <c:numRef>
              <c:f>classpathsize!$B$2:$B$315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4460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6414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5732</c:v>
                </c:pt>
                <c:pt idx="148">
                  <c:v>6009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6722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6138</c:v>
                </c:pt>
                <c:pt idx="279">
                  <c:v>9282</c:v>
                </c:pt>
                <c:pt idx="280">
                  <c:v>7851</c:v>
                </c:pt>
                <c:pt idx="281">
                  <c:v>6335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8700</c:v>
                </c:pt>
                <c:pt idx="294">
                  <c:v>6932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5A-1B46-A9C8-9B2FE2D2F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648495"/>
        <c:axId val="875650191"/>
      </c:scatterChart>
      <c:valAx>
        <c:axId val="87564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Classpath size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75650191"/>
        <c:crosses val="autoZero"/>
        <c:crossBetween val="midCat"/>
      </c:valAx>
      <c:valAx>
        <c:axId val="8756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Classpath size</a:t>
                </a:r>
                <a:r>
                  <a:rPr lang="en-US" b="1" baseline="0"/>
                  <a:t> </a:t>
                </a:r>
                <a:r>
                  <a:rPr lang="en-US" b="1"/>
                  <a:t>B2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7564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classpathsize!$E$1</c:f>
              <c:strCache>
                <c:ptCount val="1"/>
                <c:pt idx="0">
                  <c:v>Export Needed Packages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classpathsize!$B$2:$B$315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4460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6414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5732</c:v>
                </c:pt>
                <c:pt idx="148">
                  <c:v>6009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6722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6138</c:v>
                </c:pt>
                <c:pt idx="279">
                  <c:v>9282</c:v>
                </c:pt>
                <c:pt idx="280">
                  <c:v>7851</c:v>
                </c:pt>
                <c:pt idx="281">
                  <c:v>6335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8700</c:v>
                </c:pt>
                <c:pt idx="294">
                  <c:v>6932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xVal>
          <c:yVal>
            <c:numRef>
              <c:f>classpathsize!$E$2:$E$315</c:f>
              <c:numCache>
                <c:formatCode>General</c:formatCode>
                <c:ptCount val="314"/>
                <c:pt idx="0">
                  <c:v>171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588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876</c:v>
                </c:pt>
                <c:pt idx="10">
                  <c:v>1470</c:v>
                </c:pt>
                <c:pt idx="11">
                  <c:v>433</c:v>
                </c:pt>
                <c:pt idx="12">
                  <c:v>85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286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801</c:v>
                </c:pt>
                <c:pt idx="28">
                  <c:v>1984</c:v>
                </c:pt>
                <c:pt idx="29">
                  <c:v>0</c:v>
                </c:pt>
                <c:pt idx="30">
                  <c:v>2548</c:v>
                </c:pt>
                <c:pt idx="31">
                  <c:v>2071</c:v>
                </c:pt>
                <c:pt idx="32">
                  <c:v>1423</c:v>
                </c:pt>
                <c:pt idx="33">
                  <c:v>1045</c:v>
                </c:pt>
                <c:pt idx="34">
                  <c:v>1244</c:v>
                </c:pt>
                <c:pt idx="35">
                  <c:v>148</c:v>
                </c:pt>
                <c:pt idx="36">
                  <c:v>269</c:v>
                </c:pt>
                <c:pt idx="37">
                  <c:v>757</c:v>
                </c:pt>
                <c:pt idx="38">
                  <c:v>111</c:v>
                </c:pt>
                <c:pt idx="39">
                  <c:v>382</c:v>
                </c:pt>
                <c:pt idx="40">
                  <c:v>187</c:v>
                </c:pt>
                <c:pt idx="41">
                  <c:v>826</c:v>
                </c:pt>
                <c:pt idx="42">
                  <c:v>788</c:v>
                </c:pt>
                <c:pt idx="43">
                  <c:v>1326</c:v>
                </c:pt>
                <c:pt idx="44">
                  <c:v>685</c:v>
                </c:pt>
                <c:pt idx="45">
                  <c:v>0</c:v>
                </c:pt>
                <c:pt idx="46">
                  <c:v>191</c:v>
                </c:pt>
                <c:pt idx="47">
                  <c:v>755</c:v>
                </c:pt>
                <c:pt idx="48">
                  <c:v>1166</c:v>
                </c:pt>
                <c:pt idx="49">
                  <c:v>777</c:v>
                </c:pt>
                <c:pt idx="50">
                  <c:v>792</c:v>
                </c:pt>
                <c:pt idx="51">
                  <c:v>0</c:v>
                </c:pt>
                <c:pt idx="52">
                  <c:v>1514</c:v>
                </c:pt>
                <c:pt idx="53">
                  <c:v>1043</c:v>
                </c:pt>
                <c:pt idx="54">
                  <c:v>1029</c:v>
                </c:pt>
                <c:pt idx="55">
                  <c:v>3018</c:v>
                </c:pt>
                <c:pt idx="56">
                  <c:v>215</c:v>
                </c:pt>
                <c:pt idx="57">
                  <c:v>85</c:v>
                </c:pt>
                <c:pt idx="58">
                  <c:v>100</c:v>
                </c:pt>
                <c:pt idx="59">
                  <c:v>11</c:v>
                </c:pt>
                <c:pt idx="60">
                  <c:v>101</c:v>
                </c:pt>
                <c:pt idx="61">
                  <c:v>276</c:v>
                </c:pt>
                <c:pt idx="62">
                  <c:v>412</c:v>
                </c:pt>
                <c:pt idx="63">
                  <c:v>1869</c:v>
                </c:pt>
                <c:pt idx="64">
                  <c:v>974</c:v>
                </c:pt>
                <c:pt idx="65">
                  <c:v>1278</c:v>
                </c:pt>
                <c:pt idx="66">
                  <c:v>677</c:v>
                </c:pt>
                <c:pt idx="67">
                  <c:v>256</c:v>
                </c:pt>
                <c:pt idx="68">
                  <c:v>988</c:v>
                </c:pt>
                <c:pt idx="69">
                  <c:v>956</c:v>
                </c:pt>
                <c:pt idx="70">
                  <c:v>820</c:v>
                </c:pt>
                <c:pt idx="71">
                  <c:v>137</c:v>
                </c:pt>
                <c:pt idx="72">
                  <c:v>1572</c:v>
                </c:pt>
                <c:pt idx="73">
                  <c:v>1441</c:v>
                </c:pt>
                <c:pt idx="74">
                  <c:v>672</c:v>
                </c:pt>
                <c:pt idx="75">
                  <c:v>5</c:v>
                </c:pt>
                <c:pt idx="76">
                  <c:v>2026</c:v>
                </c:pt>
                <c:pt idx="77">
                  <c:v>1875</c:v>
                </c:pt>
                <c:pt idx="78">
                  <c:v>1777</c:v>
                </c:pt>
                <c:pt idx="79">
                  <c:v>0</c:v>
                </c:pt>
                <c:pt idx="80">
                  <c:v>2246</c:v>
                </c:pt>
                <c:pt idx="81">
                  <c:v>83</c:v>
                </c:pt>
                <c:pt idx="82">
                  <c:v>269</c:v>
                </c:pt>
                <c:pt idx="83">
                  <c:v>228</c:v>
                </c:pt>
                <c:pt idx="84">
                  <c:v>184</c:v>
                </c:pt>
                <c:pt idx="85">
                  <c:v>239</c:v>
                </c:pt>
                <c:pt idx="86">
                  <c:v>691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989</c:v>
                </c:pt>
                <c:pt idx="91">
                  <c:v>1536</c:v>
                </c:pt>
                <c:pt idx="92">
                  <c:v>1196</c:v>
                </c:pt>
                <c:pt idx="93">
                  <c:v>1270</c:v>
                </c:pt>
                <c:pt idx="94">
                  <c:v>218</c:v>
                </c:pt>
                <c:pt idx="95">
                  <c:v>173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980</c:v>
                </c:pt>
                <c:pt idx="107">
                  <c:v>660</c:v>
                </c:pt>
                <c:pt idx="108">
                  <c:v>234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215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544</c:v>
                </c:pt>
                <c:pt idx="119">
                  <c:v>248</c:v>
                </c:pt>
                <c:pt idx="120">
                  <c:v>198</c:v>
                </c:pt>
                <c:pt idx="121">
                  <c:v>436</c:v>
                </c:pt>
                <c:pt idx="122">
                  <c:v>372</c:v>
                </c:pt>
                <c:pt idx="123">
                  <c:v>438</c:v>
                </c:pt>
                <c:pt idx="124">
                  <c:v>840</c:v>
                </c:pt>
                <c:pt idx="125">
                  <c:v>917</c:v>
                </c:pt>
                <c:pt idx="126">
                  <c:v>590</c:v>
                </c:pt>
                <c:pt idx="127">
                  <c:v>564</c:v>
                </c:pt>
                <c:pt idx="128">
                  <c:v>337</c:v>
                </c:pt>
                <c:pt idx="129">
                  <c:v>1235</c:v>
                </c:pt>
                <c:pt idx="130">
                  <c:v>101</c:v>
                </c:pt>
                <c:pt idx="131">
                  <c:v>380</c:v>
                </c:pt>
                <c:pt idx="132">
                  <c:v>408</c:v>
                </c:pt>
                <c:pt idx="133">
                  <c:v>341</c:v>
                </c:pt>
                <c:pt idx="134">
                  <c:v>1009</c:v>
                </c:pt>
                <c:pt idx="135">
                  <c:v>538</c:v>
                </c:pt>
                <c:pt idx="136">
                  <c:v>533</c:v>
                </c:pt>
                <c:pt idx="137">
                  <c:v>422</c:v>
                </c:pt>
                <c:pt idx="138">
                  <c:v>665</c:v>
                </c:pt>
                <c:pt idx="139">
                  <c:v>528</c:v>
                </c:pt>
                <c:pt idx="140">
                  <c:v>345</c:v>
                </c:pt>
                <c:pt idx="141">
                  <c:v>291</c:v>
                </c:pt>
                <c:pt idx="142">
                  <c:v>2031</c:v>
                </c:pt>
                <c:pt idx="143">
                  <c:v>1442</c:v>
                </c:pt>
                <c:pt idx="144">
                  <c:v>939</c:v>
                </c:pt>
                <c:pt idx="145">
                  <c:v>2277</c:v>
                </c:pt>
                <c:pt idx="146">
                  <c:v>1737</c:v>
                </c:pt>
                <c:pt idx="147">
                  <c:v>1477</c:v>
                </c:pt>
                <c:pt idx="148">
                  <c:v>1751</c:v>
                </c:pt>
                <c:pt idx="149">
                  <c:v>168</c:v>
                </c:pt>
                <c:pt idx="150">
                  <c:v>521</c:v>
                </c:pt>
                <c:pt idx="151">
                  <c:v>226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1028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1402</c:v>
                </c:pt>
                <c:pt idx="170">
                  <c:v>1486</c:v>
                </c:pt>
                <c:pt idx="171">
                  <c:v>1806</c:v>
                </c:pt>
                <c:pt idx="172">
                  <c:v>1499</c:v>
                </c:pt>
                <c:pt idx="173">
                  <c:v>0</c:v>
                </c:pt>
                <c:pt idx="174">
                  <c:v>6</c:v>
                </c:pt>
                <c:pt idx="175">
                  <c:v>1669</c:v>
                </c:pt>
                <c:pt idx="176">
                  <c:v>1304</c:v>
                </c:pt>
                <c:pt idx="177">
                  <c:v>1546</c:v>
                </c:pt>
                <c:pt idx="178">
                  <c:v>0</c:v>
                </c:pt>
                <c:pt idx="179">
                  <c:v>0</c:v>
                </c:pt>
                <c:pt idx="180">
                  <c:v>2574</c:v>
                </c:pt>
                <c:pt idx="181">
                  <c:v>599</c:v>
                </c:pt>
                <c:pt idx="182">
                  <c:v>1828</c:v>
                </c:pt>
                <c:pt idx="183">
                  <c:v>2318</c:v>
                </c:pt>
                <c:pt idx="184">
                  <c:v>2919</c:v>
                </c:pt>
                <c:pt idx="185">
                  <c:v>2387</c:v>
                </c:pt>
                <c:pt idx="186">
                  <c:v>1393</c:v>
                </c:pt>
                <c:pt idx="187">
                  <c:v>183</c:v>
                </c:pt>
                <c:pt idx="188">
                  <c:v>160</c:v>
                </c:pt>
                <c:pt idx="189">
                  <c:v>1926</c:v>
                </c:pt>
                <c:pt idx="190">
                  <c:v>1313</c:v>
                </c:pt>
                <c:pt idx="191">
                  <c:v>1456</c:v>
                </c:pt>
                <c:pt idx="192">
                  <c:v>6906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767</c:v>
                </c:pt>
                <c:pt idx="201">
                  <c:v>463</c:v>
                </c:pt>
                <c:pt idx="202">
                  <c:v>1739</c:v>
                </c:pt>
                <c:pt idx="203">
                  <c:v>2073</c:v>
                </c:pt>
                <c:pt idx="204">
                  <c:v>798</c:v>
                </c:pt>
                <c:pt idx="205">
                  <c:v>984</c:v>
                </c:pt>
                <c:pt idx="206">
                  <c:v>1526</c:v>
                </c:pt>
                <c:pt idx="207">
                  <c:v>1801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2201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2271</c:v>
                </c:pt>
                <c:pt idx="227">
                  <c:v>1519</c:v>
                </c:pt>
                <c:pt idx="228">
                  <c:v>2648</c:v>
                </c:pt>
                <c:pt idx="229">
                  <c:v>1492</c:v>
                </c:pt>
                <c:pt idx="230">
                  <c:v>1308</c:v>
                </c:pt>
                <c:pt idx="231">
                  <c:v>1588</c:v>
                </c:pt>
                <c:pt idx="232">
                  <c:v>1086</c:v>
                </c:pt>
                <c:pt idx="233">
                  <c:v>1344</c:v>
                </c:pt>
                <c:pt idx="234">
                  <c:v>1593</c:v>
                </c:pt>
                <c:pt idx="235">
                  <c:v>1106</c:v>
                </c:pt>
                <c:pt idx="236">
                  <c:v>863</c:v>
                </c:pt>
                <c:pt idx="237">
                  <c:v>1236</c:v>
                </c:pt>
                <c:pt idx="238">
                  <c:v>5554</c:v>
                </c:pt>
                <c:pt idx="239">
                  <c:v>989</c:v>
                </c:pt>
                <c:pt idx="240">
                  <c:v>1004</c:v>
                </c:pt>
                <c:pt idx="241">
                  <c:v>0</c:v>
                </c:pt>
                <c:pt idx="242">
                  <c:v>1166</c:v>
                </c:pt>
                <c:pt idx="243">
                  <c:v>946</c:v>
                </c:pt>
                <c:pt idx="244">
                  <c:v>0</c:v>
                </c:pt>
                <c:pt idx="245">
                  <c:v>1748</c:v>
                </c:pt>
                <c:pt idx="246">
                  <c:v>982</c:v>
                </c:pt>
                <c:pt idx="247">
                  <c:v>0</c:v>
                </c:pt>
                <c:pt idx="248">
                  <c:v>567</c:v>
                </c:pt>
                <c:pt idx="249">
                  <c:v>938</c:v>
                </c:pt>
                <c:pt idx="250">
                  <c:v>940</c:v>
                </c:pt>
                <c:pt idx="251">
                  <c:v>954</c:v>
                </c:pt>
                <c:pt idx="252">
                  <c:v>937</c:v>
                </c:pt>
                <c:pt idx="253">
                  <c:v>1584</c:v>
                </c:pt>
                <c:pt idx="254">
                  <c:v>1043</c:v>
                </c:pt>
                <c:pt idx="255">
                  <c:v>1687</c:v>
                </c:pt>
                <c:pt idx="256">
                  <c:v>787</c:v>
                </c:pt>
                <c:pt idx="257">
                  <c:v>2631</c:v>
                </c:pt>
                <c:pt idx="258">
                  <c:v>1214</c:v>
                </c:pt>
                <c:pt idx="259">
                  <c:v>2587</c:v>
                </c:pt>
                <c:pt idx="260">
                  <c:v>981</c:v>
                </c:pt>
                <c:pt idx="261">
                  <c:v>0</c:v>
                </c:pt>
                <c:pt idx="262">
                  <c:v>906</c:v>
                </c:pt>
                <c:pt idx="263">
                  <c:v>951</c:v>
                </c:pt>
                <c:pt idx="264">
                  <c:v>1525</c:v>
                </c:pt>
                <c:pt idx="265">
                  <c:v>1676</c:v>
                </c:pt>
                <c:pt idx="266">
                  <c:v>0</c:v>
                </c:pt>
                <c:pt idx="267">
                  <c:v>1529</c:v>
                </c:pt>
                <c:pt idx="268">
                  <c:v>1772</c:v>
                </c:pt>
                <c:pt idx="269">
                  <c:v>984</c:v>
                </c:pt>
                <c:pt idx="270">
                  <c:v>953</c:v>
                </c:pt>
                <c:pt idx="271">
                  <c:v>979</c:v>
                </c:pt>
                <c:pt idx="272">
                  <c:v>935</c:v>
                </c:pt>
                <c:pt idx="273">
                  <c:v>953</c:v>
                </c:pt>
                <c:pt idx="274">
                  <c:v>966</c:v>
                </c:pt>
                <c:pt idx="275">
                  <c:v>964</c:v>
                </c:pt>
                <c:pt idx="276">
                  <c:v>1015</c:v>
                </c:pt>
                <c:pt idx="277">
                  <c:v>1000</c:v>
                </c:pt>
                <c:pt idx="278">
                  <c:v>1592</c:v>
                </c:pt>
                <c:pt idx="279">
                  <c:v>3129</c:v>
                </c:pt>
                <c:pt idx="280">
                  <c:v>1735</c:v>
                </c:pt>
                <c:pt idx="281">
                  <c:v>1379</c:v>
                </c:pt>
                <c:pt idx="282">
                  <c:v>1007</c:v>
                </c:pt>
                <c:pt idx="283">
                  <c:v>989</c:v>
                </c:pt>
                <c:pt idx="284">
                  <c:v>958</c:v>
                </c:pt>
                <c:pt idx="285">
                  <c:v>1220</c:v>
                </c:pt>
                <c:pt idx="286">
                  <c:v>1560</c:v>
                </c:pt>
                <c:pt idx="287">
                  <c:v>965</c:v>
                </c:pt>
                <c:pt idx="288">
                  <c:v>0</c:v>
                </c:pt>
                <c:pt idx="289">
                  <c:v>963</c:v>
                </c:pt>
                <c:pt idx="290">
                  <c:v>1002</c:v>
                </c:pt>
                <c:pt idx="291">
                  <c:v>1494</c:v>
                </c:pt>
                <c:pt idx="292">
                  <c:v>1553</c:v>
                </c:pt>
                <c:pt idx="293">
                  <c:v>4890</c:v>
                </c:pt>
                <c:pt idx="294">
                  <c:v>1780</c:v>
                </c:pt>
                <c:pt idx="295">
                  <c:v>1129</c:v>
                </c:pt>
                <c:pt idx="296">
                  <c:v>24</c:v>
                </c:pt>
                <c:pt idx="297">
                  <c:v>45</c:v>
                </c:pt>
                <c:pt idx="298">
                  <c:v>40</c:v>
                </c:pt>
                <c:pt idx="299">
                  <c:v>44</c:v>
                </c:pt>
                <c:pt idx="300">
                  <c:v>50</c:v>
                </c:pt>
                <c:pt idx="301">
                  <c:v>307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141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A-5C44-86EB-22FEE04E19DB}"/>
            </c:ext>
          </c:extLst>
        </c:ser>
        <c:ser>
          <c:idx val="1"/>
          <c:order val="1"/>
          <c:tx>
            <c:v>Overlay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411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Linux Biolinum" panose="02000503000000000000" pitchFamily="2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classpathsize!$B$2:$B$315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4460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6414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5732</c:v>
                </c:pt>
                <c:pt idx="148">
                  <c:v>6009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6722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6138</c:v>
                </c:pt>
                <c:pt idx="279">
                  <c:v>9282</c:v>
                </c:pt>
                <c:pt idx="280">
                  <c:v>7851</c:v>
                </c:pt>
                <c:pt idx="281">
                  <c:v>6335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8700</c:v>
                </c:pt>
                <c:pt idx="294">
                  <c:v>6932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xVal>
          <c:yVal>
            <c:numRef>
              <c:f>classpathsize!$B$2:$B$315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4460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6414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5732</c:v>
                </c:pt>
                <c:pt idx="148">
                  <c:v>6009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6722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6138</c:v>
                </c:pt>
                <c:pt idx="279">
                  <c:v>9282</c:v>
                </c:pt>
                <c:pt idx="280">
                  <c:v>7851</c:v>
                </c:pt>
                <c:pt idx="281">
                  <c:v>6335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8700</c:v>
                </c:pt>
                <c:pt idx="294">
                  <c:v>6932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A-5C44-86EB-22FEE04E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648495"/>
        <c:axId val="875650191"/>
      </c:scatterChart>
      <c:valAx>
        <c:axId val="87564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Classpath size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75650191"/>
        <c:crosses val="autoZero"/>
        <c:crossBetween val="midCat"/>
      </c:valAx>
      <c:valAx>
        <c:axId val="8756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Classpath size</a:t>
                </a:r>
                <a:r>
                  <a:rPr lang="en-US" b="1" baseline="0"/>
                  <a:t> </a:t>
                </a:r>
                <a:r>
                  <a:rPr lang="en-US" b="1"/>
                  <a:t>B3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7564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classpathsize!$F$1</c:f>
              <c:strCache>
                <c:ptCount val="1"/>
                <c:pt idx="0">
                  <c:v>Minimize Dependencies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classpathsize!$B$2:$B$315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4460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6414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5732</c:v>
                </c:pt>
                <c:pt idx="148">
                  <c:v>6009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6722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6138</c:v>
                </c:pt>
                <c:pt idx="279">
                  <c:v>9282</c:v>
                </c:pt>
                <c:pt idx="280">
                  <c:v>7851</c:v>
                </c:pt>
                <c:pt idx="281">
                  <c:v>6335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8700</c:v>
                </c:pt>
                <c:pt idx="294">
                  <c:v>6932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xVal>
          <c:yVal>
            <c:numRef>
              <c:f>classpathsize!$F$2:$F$315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15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303</c:v>
                </c:pt>
                <c:pt idx="10">
                  <c:v>1323</c:v>
                </c:pt>
                <c:pt idx="11">
                  <c:v>518</c:v>
                </c:pt>
                <c:pt idx="12">
                  <c:v>85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1055</c:v>
                </c:pt>
                <c:pt idx="28">
                  <c:v>5588</c:v>
                </c:pt>
                <c:pt idx="29">
                  <c:v>0</c:v>
                </c:pt>
                <c:pt idx="30">
                  <c:v>16330</c:v>
                </c:pt>
                <c:pt idx="31">
                  <c:v>5846</c:v>
                </c:pt>
                <c:pt idx="32">
                  <c:v>1521</c:v>
                </c:pt>
                <c:pt idx="33">
                  <c:v>2688</c:v>
                </c:pt>
                <c:pt idx="34">
                  <c:v>2363</c:v>
                </c:pt>
                <c:pt idx="35">
                  <c:v>148</c:v>
                </c:pt>
                <c:pt idx="36">
                  <c:v>350</c:v>
                </c:pt>
                <c:pt idx="37">
                  <c:v>1134</c:v>
                </c:pt>
                <c:pt idx="38">
                  <c:v>490</c:v>
                </c:pt>
                <c:pt idx="39">
                  <c:v>320</c:v>
                </c:pt>
                <c:pt idx="40">
                  <c:v>443</c:v>
                </c:pt>
                <c:pt idx="41">
                  <c:v>1062</c:v>
                </c:pt>
                <c:pt idx="42">
                  <c:v>1662</c:v>
                </c:pt>
                <c:pt idx="43">
                  <c:v>2138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1496</c:v>
                </c:pt>
                <c:pt idx="49">
                  <c:v>1010</c:v>
                </c:pt>
                <c:pt idx="50">
                  <c:v>1028</c:v>
                </c:pt>
                <c:pt idx="51">
                  <c:v>0</c:v>
                </c:pt>
                <c:pt idx="52">
                  <c:v>2212</c:v>
                </c:pt>
                <c:pt idx="53">
                  <c:v>3043</c:v>
                </c:pt>
                <c:pt idx="54">
                  <c:v>6513</c:v>
                </c:pt>
                <c:pt idx="55">
                  <c:v>10863</c:v>
                </c:pt>
                <c:pt idx="56">
                  <c:v>142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119</c:v>
                </c:pt>
                <c:pt idx="61">
                  <c:v>225</c:v>
                </c:pt>
                <c:pt idx="62">
                  <c:v>1006</c:v>
                </c:pt>
                <c:pt idx="63">
                  <c:v>11665</c:v>
                </c:pt>
                <c:pt idx="64">
                  <c:v>1145</c:v>
                </c:pt>
                <c:pt idx="65">
                  <c:v>8258</c:v>
                </c:pt>
                <c:pt idx="66">
                  <c:v>1702</c:v>
                </c:pt>
                <c:pt idx="67">
                  <c:v>1200</c:v>
                </c:pt>
                <c:pt idx="68">
                  <c:v>1225</c:v>
                </c:pt>
                <c:pt idx="69">
                  <c:v>2331</c:v>
                </c:pt>
                <c:pt idx="70">
                  <c:v>2329</c:v>
                </c:pt>
                <c:pt idx="71">
                  <c:v>166</c:v>
                </c:pt>
                <c:pt idx="72">
                  <c:v>3724</c:v>
                </c:pt>
                <c:pt idx="73">
                  <c:v>1175</c:v>
                </c:pt>
                <c:pt idx="74">
                  <c:v>789</c:v>
                </c:pt>
                <c:pt idx="75">
                  <c:v>984</c:v>
                </c:pt>
                <c:pt idx="76">
                  <c:v>2658</c:v>
                </c:pt>
                <c:pt idx="77">
                  <c:v>3517</c:v>
                </c:pt>
                <c:pt idx="78">
                  <c:v>4395</c:v>
                </c:pt>
                <c:pt idx="79">
                  <c:v>0</c:v>
                </c:pt>
                <c:pt idx="80">
                  <c:v>4463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836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1225</c:v>
                </c:pt>
                <c:pt idx="91">
                  <c:v>2189</c:v>
                </c:pt>
                <c:pt idx="92">
                  <c:v>886</c:v>
                </c:pt>
                <c:pt idx="93">
                  <c:v>960</c:v>
                </c:pt>
                <c:pt idx="94">
                  <c:v>297</c:v>
                </c:pt>
                <c:pt idx="95">
                  <c:v>246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1401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229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721</c:v>
                </c:pt>
                <c:pt idx="119">
                  <c:v>243</c:v>
                </c:pt>
                <c:pt idx="120">
                  <c:v>198</c:v>
                </c:pt>
                <c:pt idx="121">
                  <c:v>863</c:v>
                </c:pt>
                <c:pt idx="122">
                  <c:v>364</c:v>
                </c:pt>
                <c:pt idx="123">
                  <c:v>404</c:v>
                </c:pt>
                <c:pt idx="124">
                  <c:v>1076</c:v>
                </c:pt>
                <c:pt idx="125">
                  <c:v>1187</c:v>
                </c:pt>
                <c:pt idx="126">
                  <c:v>705</c:v>
                </c:pt>
                <c:pt idx="127">
                  <c:v>542</c:v>
                </c:pt>
                <c:pt idx="128">
                  <c:v>408</c:v>
                </c:pt>
                <c:pt idx="129">
                  <c:v>2230</c:v>
                </c:pt>
                <c:pt idx="130">
                  <c:v>101</c:v>
                </c:pt>
                <c:pt idx="131">
                  <c:v>380</c:v>
                </c:pt>
                <c:pt idx="132">
                  <c:v>583</c:v>
                </c:pt>
                <c:pt idx="133">
                  <c:v>379</c:v>
                </c:pt>
                <c:pt idx="134">
                  <c:v>1039</c:v>
                </c:pt>
                <c:pt idx="135">
                  <c:v>487</c:v>
                </c:pt>
                <c:pt idx="136">
                  <c:v>553</c:v>
                </c:pt>
                <c:pt idx="137">
                  <c:v>479</c:v>
                </c:pt>
                <c:pt idx="138">
                  <c:v>823</c:v>
                </c:pt>
                <c:pt idx="139">
                  <c:v>524</c:v>
                </c:pt>
                <c:pt idx="140">
                  <c:v>346</c:v>
                </c:pt>
                <c:pt idx="141">
                  <c:v>577</c:v>
                </c:pt>
                <c:pt idx="142">
                  <c:v>2237</c:v>
                </c:pt>
                <c:pt idx="143">
                  <c:v>5689</c:v>
                </c:pt>
                <c:pt idx="144">
                  <c:v>8</c:v>
                </c:pt>
                <c:pt idx="145">
                  <c:v>6692</c:v>
                </c:pt>
                <c:pt idx="146">
                  <c:v>1891</c:v>
                </c:pt>
                <c:pt idx="147">
                  <c:v>1555</c:v>
                </c:pt>
                <c:pt idx="148">
                  <c:v>1815</c:v>
                </c:pt>
                <c:pt idx="149">
                  <c:v>160</c:v>
                </c:pt>
                <c:pt idx="150">
                  <c:v>482</c:v>
                </c:pt>
                <c:pt idx="151">
                  <c:v>303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1158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1675</c:v>
                </c:pt>
                <c:pt idx="170">
                  <c:v>3140</c:v>
                </c:pt>
                <c:pt idx="171">
                  <c:v>2370</c:v>
                </c:pt>
                <c:pt idx="172">
                  <c:v>2107</c:v>
                </c:pt>
                <c:pt idx="173">
                  <c:v>314</c:v>
                </c:pt>
                <c:pt idx="174">
                  <c:v>6</c:v>
                </c:pt>
                <c:pt idx="175">
                  <c:v>4680</c:v>
                </c:pt>
                <c:pt idx="176">
                  <c:v>3371</c:v>
                </c:pt>
                <c:pt idx="177">
                  <c:v>8222</c:v>
                </c:pt>
                <c:pt idx="178">
                  <c:v>0</c:v>
                </c:pt>
                <c:pt idx="179">
                  <c:v>0</c:v>
                </c:pt>
                <c:pt idx="180">
                  <c:v>3386</c:v>
                </c:pt>
                <c:pt idx="181">
                  <c:v>599</c:v>
                </c:pt>
                <c:pt idx="182">
                  <c:v>4103</c:v>
                </c:pt>
                <c:pt idx="183">
                  <c:v>546</c:v>
                </c:pt>
                <c:pt idx="184">
                  <c:v>15966</c:v>
                </c:pt>
                <c:pt idx="185">
                  <c:v>15563</c:v>
                </c:pt>
                <c:pt idx="186">
                  <c:v>3662</c:v>
                </c:pt>
                <c:pt idx="187">
                  <c:v>367</c:v>
                </c:pt>
                <c:pt idx="188">
                  <c:v>380</c:v>
                </c:pt>
                <c:pt idx="189">
                  <c:v>4605</c:v>
                </c:pt>
                <c:pt idx="190">
                  <c:v>1138</c:v>
                </c:pt>
                <c:pt idx="191">
                  <c:v>5193</c:v>
                </c:pt>
                <c:pt idx="192">
                  <c:v>18578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3821</c:v>
                </c:pt>
                <c:pt idx="203">
                  <c:v>3987</c:v>
                </c:pt>
                <c:pt idx="204">
                  <c:v>1216</c:v>
                </c:pt>
                <c:pt idx="205">
                  <c:v>1247</c:v>
                </c:pt>
                <c:pt idx="206">
                  <c:v>2476</c:v>
                </c:pt>
                <c:pt idx="207">
                  <c:v>5182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5051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17359</c:v>
                </c:pt>
                <c:pt idx="227">
                  <c:v>709</c:v>
                </c:pt>
                <c:pt idx="228">
                  <c:v>5441</c:v>
                </c:pt>
                <c:pt idx="229">
                  <c:v>7416</c:v>
                </c:pt>
                <c:pt idx="230">
                  <c:v>3985</c:v>
                </c:pt>
                <c:pt idx="231">
                  <c:v>14169</c:v>
                </c:pt>
                <c:pt idx="232">
                  <c:v>1389</c:v>
                </c:pt>
                <c:pt idx="233">
                  <c:v>4793</c:v>
                </c:pt>
                <c:pt idx="234">
                  <c:v>15450</c:v>
                </c:pt>
                <c:pt idx="235">
                  <c:v>1174</c:v>
                </c:pt>
                <c:pt idx="236">
                  <c:v>2216</c:v>
                </c:pt>
                <c:pt idx="237">
                  <c:v>8318</c:v>
                </c:pt>
                <c:pt idx="238">
                  <c:v>25534</c:v>
                </c:pt>
                <c:pt idx="239">
                  <c:v>6029</c:v>
                </c:pt>
                <c:pt idx="240">
                  <c:v>3</c:v>
                </c:pt>
                <c:pt idx="241">
                  <c:v>0</c:v>
                </c:pt>
                <c:pt idx="242">
                  <c:v>7584</c:v>
                </c:pt>
                <c:pt idx="243">
                  <c:v>0</c:v>
                </c:pt>
                <c:pt idx="244">
                  <c:v>0</c:v>
                </c:pt>
                <c:pt idx="245">
                  <c:v>5602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1017</c:v>
                </c:pt>
                <c:pt idx="250">
                  <c:v>1019</c:v>
                </c:pt>
                <c:pt idx="251">
                  <c:v>3909</c:v>
                </c:pt>
                <c:pt idx="252">
                  <c:v>573</c:v>
                </c:pt>
                <c:pt idx="253">
                  <c:v>4127</c:v>
                </c:pt>
                <c:pt idx="254">
                  <c:v>1715</c:v>
                </c:pt>
                <c:pt idx="255">
                  <c:v>2692</c:v>
                </c:pt>
                <c:pt idx="256">
                  <c:v>1761</c:v>
                </c:pt>
                <c:pt idx="257">
                  <c:v>8814</c:v>
                </c:pt>
                <c:pt idx="258">
                  <c:v>5350</c:v>
                </c:pt>
                <c:pt idx="259">
                  <c:v>10737</c:v>
                </c:pt>
                <c:pt idx="260">
                  <c:v>1401</c:v>
                </c:pt>
                <c:pt idx="261">
                  <c:v>0</c:v>
                </c:pt>
                <c:pt idx="262">
                  <c:v>937</c:v>
                </c:pt>
                <c:pt idx="263">
                  <c:v>5178</c:v>
                </c:pt>
                <c:pt idx="264">
                  <c:v>1604</c:v>
                </c:pt>
                <c:pt idx="265">
                  <c:v>2548</c:v>
                </c:pt>
                <c:pt idx="266">
                  <c:v>0</c:v>
                </c:pt>
                <c:pt idx="267">
                  <c:v>2848</c:v>
                </c:pt>
                <c:pt idx="268">
                  <c:v>6068</c:v>
                </c:pt>
                <c:pt idx="269">
                  <c:v>1100</c:v>
                </c:pt>
                <c:pt idx="270">
                  <c:v>5200</c:v>
                </c:pt>
                <c:pt idx="271">
                  <c:v>2713</c:v>
                </c:pt>
                <c:pt idx="272">
                  <c:v>4529</c:v>
                </c:pt>
                <c:pt idx="273">
                  <c:v>4176</c:v>
                </c:pt>
                <c:pt idx="274">
                  <c:v>4566</c:v>
                </c:pt>
                <c:pt idx="275">
                  <c:v>1043</c:v>
                </c:pt>
                <c:pt idx="276">
                  <c:v>1329</c:v>
                </c:pt>
                <c:pt idx="277">
                  <c:v>4790</c:v>
                </c:pt>
                <c:pt idx="278">
                  <c:v>3626</c:v>
                </c:pt>
                <c:pt idx="279">
                  <c:v>8835</c:v>
                </c:pt>
                <c:pt idx="280">
                  <c:v>7706</c:v>
                </c:pt>
                <c:pt idx="281">
                  <c:v>6261</c:v>
                </c:pt>
                <c:pt idx="282">
                  <c:v>5494</c:v>
                </c:pt>
                <c:pt idx="283">
                  <c:v>1372</c:v>
                </c:pt>
                <c:pt idx="284">
                  <c:v>2699</c:v>
                </c:pt>
                <c:pt idx="285">
                  <c:v>1336</c:v>
                </c:pt>
                <c:pt idx="286">
                  <c:v>6493</c:v>
                </c:pt>
                <c:pt idx="287">
                  <c:v>1062</c:v>
                </c:pt>
                <c:pt idx="288">
                  <c:v>0</c:v>
                </c:pt>
                <c:pt idx="289">
                  <c:v>1042</c:v>
                </c:pt>
                <c:pt idx="290">
                  <c:v>5417</c:v>
                </c:pt>
                <c:pt idx="291">
                  <c:v>3142</c:v>
                </c:pt>
                <c:pt idx="292">
                  <c:v>1797</c:v>
                </c:pt>
                <c:pt idx="293">
                  <c:v>8551</c:v>
                </c:pt>
                <c:pt idx="294">
                  <c:v>2758</c:v>
                </c:pt>
                <c:pt idx="295">
                  <c:v>1383</c:v>
                </c:pt>
                <c:pt idx="296">
                  <c:v>72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8-124C-89C8-3BC5F91452C8}"/>
            </c:ext>
          </c:extLst>
        </c:ser>
        <c:ser>
          <c:idx val="1"/>
          <c:order val="1"/>
          <c:tx>
            <c:v>Overlay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411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Linux Biolinum" panose="02000503000000000000" pitchFamily="2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classpathsize!$B$2:$B$315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4460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6414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5732</c:v>
                </c:pt>
                <c:pt idx="148">
                  <c:v>6009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6722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6138</c:v>
                </c:pt>
                <c:pt idx="279">
                  <c:v>9282</c:v>
                </c:pt>
                <c:pt idx="280">
                  <c:v>7851</c:v>
                </c:pt>
                <c:pt idx="281">
                  <c:v>6335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8700</c:v>
                </c:pt>
                <c:pt idx="294">
                  <c:v>6932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xVal>
          <c:yVal>
            <c:numRef>
              <c:f>classpathsize!$B$2:$B$315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4460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6414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5732</c:v>
                </c:pt>
                <c:pt idx="148">
                  <c:v>6009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6722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6138</c:v>
                </c:pt>
                <c:pt idx="279">
                  <c:v>9282</c:v>
                </c:pt>
                <c:pt idx="280">
                  <c:v>7851</c:v>
                </c:pt>
                <c:pt idx="281">
                  <c:v>6335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8700</c:v>
                </c:pt>
                <c:pt idx="294">
                  <c:v>6932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88-124C-89C8-3BC5F914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648495"/>
        <c:axId val="875650191"/>
      </c:scatterChart>
      <c:valAx>
        <c:axId val="87564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Classpath size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75650191"/>
        <c:crosses val="autoZero"/>
        <c:crossBetween val="midCat"/>
      </c:valAx>
      <c:valAx>
        <c:axId val="8756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Classpath size</a:t>
                </a:r>
                <a:r>
                  <a:rPr lang="en-US" b="1" baseline="0"/>
                  <a:t> </a:t>
                </a:r>
                <a:r>
                  <a:rPr lang="en-US" b="1"/>
                  <a:t>B4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7564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classpathsize!$G$1</c:f>
              <c:strCache>
                <c:ptCount val="1"/>
                <c:pt idx="0">
                  <c:v>Needed Packages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classpathsize!$B$2:$B$315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4460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6414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5732</c:v>
                </c:pt>
                <c:pt idx="148">
                  <c:v>6009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6722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6138</c:v>
                </c:pt>
                <c:pt idx="279">
                  <c:v>9282</c:v>
                </c:pt>
                <c:pt idx="280">
                  <c:v>7851</c:v>
                </c:pt>
                <c:pt idx="281">
                  <c:v>6335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8700</c:v>
                </c:pt>
                <c:pt idx="294">
                  <c:v>6932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xVal>
          <c:yVal>
            <c:numRef>
              <c:f>classpathsize!$G$2:$G$315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88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258</c:v>
                </c:pt>
                <c:pt idx="18">
                  <c:v>72</c:v>
                </c:pt>
                <c:pt idx="19">
                  <c:v>778</c:v>
                </c:pt>
                <c:pt idx="20">
                  <c:v>232</c:v>
                </c:pt>
                <c:pt idx="21">
                  <c:v>1433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5589</c:v>
                </c:pt>
                <c:pt idx="29">
                  <c:v>0</c:v>
                </c:pt>
                <c:pt idx="30">
                  <c:v>20636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7258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18183</c:v>
                </c:pt>
                <c:pt idx="64">
                  <c:v>5844</c:v>
                </c:pt>
                <c:pt idx="65">
                  <c:v>8884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4493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6566</c:v>
                </c:pt>
                <c:pt idx="143">
                  <c:v>5853</c:v>
                </c:pt>
                <c:pt idx="144">
                  <c:v>5278</c:v>
                </c:pt>
                <c:pt idx="145">
                  <c:v>6714</c:v>
                </c:pt>
                <c:pt idx="146">
                  <c:v>6183</c:v>
                </c:pt>
                <c:pt idx="147">
                  <c:v>5745</c:v>
                </c:pt>
                <c:pt idx="148">
                  <c:v>6087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5483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6703</c:v>
                </c:pt>
                <c:pt idx="172">
                  <c:v>2178</c:v>
                </c:pt>
                <c:pt idx="173">
                  <c:v>314</c:v>
                </c:pt>
                <c:pt idx="174">
                  <c:v>6</c:v>
                </c:pt>
                <c:pt idx="175">
                  <c:v>4681</c:v>
                </c:pt>
                <c:pt idx="176">
                  <c:v>3372</c:v>
                </c:pt>
                <c:pt idx="177">
                  <c:v>12404</c:v>
                </c:pt>
                <c:pt idx="178">
                  <c:v>0</c:v>
                </c:pt>
                <c:pt idx="179">
                  <c:v>0</c:v>
                </c:pt>
                <c:pt idx="180">
                  <c:v>3656</c:v>
                </c:pt>
                <c:pt idx="181">
                  <c:v>1213</c:v>
                </c:pt>
                <c:pt idx="182">
                  <c:v>4104</c:v>
                </c:pt>
                <c:pt idx="183">
                  <c:v>4466</c:v>
                </c:pt>
                <c:pt idx="184">
                  <c:v>19710</c:v>
                </c:pt>
                <c:pt idx="185">
                  <c:v>19624</c:v>
                </c:pt>
                <c:pt idx="186">
                  <c:v>3717</c:v>
                </c:pt>
                <c:pt idx="187">
                  <c:v>367</c:v>
                </c:pt>
                <c:pt idx="188">
                  <c:v>380</c:v>
                </c:pt>
                <c:pt idx="189">
                  <c:v>4606</c:v>
                </c:pt>
                <c:pt idx="190">
                  <c:v>4060</c:v>
                </c:pt>
                <c:pt idx="191">
                  <c:v>7713</c:v>
                </c:pt>
                <c:pt idx="192">
                  <c:v>20811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5499</c:v>
                </c:pt>
                <c:pt idx="206">
                  <c:v>2482</c:v>
                </c:pt>
                <c:pt idx="207">
                  <c:v>9515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5378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21546</c:v>
                </c:pt>
                <c:pt idx="227">
                  <c:v>1877</c:v>
                </c:pt>
                <c:pt idx="228">
                  <c:v>5681</c:v>
                </c:pt>
                <c:pt idx="229">
                  <c:v>11669</c:v>
                </c:pt>
                <c:pt idx="230">
                  <c:v>3986</c:v>
                </c:pt>
                <c:pt idx="231">
                  <c:v>18126</c:v>
                </c:pt>
                <c:pt idx="232">
                  <c:v>5572</c:v>
                </c:pt>
                <c:pt idx="233">
                  <c:v>4889</c:v>
                </c:pt>
                <c:pt idx="234">
                  <c:v>15609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26110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5198</c:v>
                </c:pt>
                <c:pt idx="250">
                  <c:v>5213</c:v>
                </c:pt>
                <c:pt idx="251">
                  <c:v>8251</c:v>
                </c:pt>
                <c:pt idx="252">
                  <c:v>5777</c:v>
                </c:pt>
                <c:pt idx="253">
                  <c:v>8316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5785</c:v>
                </c:pt>
                <c:pt idx="265">
                  <c:v>6803</c:v>
                </c:pt>
                <c:pt idx="266">
                  <c:v>0</c:v>
                </c:pt>
                <c:pt idx="267">
                  <c:v>7102</c:v>
                </c:pt>
                <c:pt idx="268">
                  <c:v>8787</c:v>
                </c:pt>
                <c:pt idx="269">
                  <c:v>5354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6195</c:v>
                </c:pt>
                <c:pt idx="276">
                  <c:v>5515</c:v>
                </c:pt>
                <c:pt idx="277">
                  <c:v>8487</c:v>
                </c:pt>
                <c:pt idx="278">
                  <c:v>6145</c:v>
                </c:pt>
                <c:pt idx="279">
                  <c:v>9282</c:v>
                </c:pt>
                <c:pt idx="280">
                  <c:v>7851</c:v>
                </c:pt>
                <c:pt idx="281">
                  <c:v>6481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5590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5281</c:v>
                </c:pt>
                <c:pt idx="290">
                  <c:v>5430</c:v>
                </c:pt>
                <c:pt idx="291">
                  <c:v>6839</c:v>
                </c:pt>
                <c:pt idx="292">
                  <c:v>6051</c:v>
                </c:pt>
                <c:pt idx="293">
                  <c:v>8700</c:v>
                </c:pt>
                <c:pt idx="294">
                  <c:v>7077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9-6743-9A69-B62CF3B954CE}"/>
            </c:ext>
          </c:extLst>
        </c:ser>
        <c:ser>
          <c:idx val="1"/>
          <c:order val="1"/>
          <c:tx>
            <c:v>Overlay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411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Linux Biolinum" panose="02000503000000000000" pitchFamily="2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classpathsize!$B$2:$B$315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4460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6414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5732</c:v>
                </c:pt>
                <c:pt idx="148">
                  <c:v>6009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6722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6138</c:v>
                </c:pt>
                <c:pt idx="279">
                  <c:v>9282</c:v>
                </c:pt>
                <c:pt idx="280">
                  <c:v>7851</c:v>
                </c:pt>
                <c:pt idx="281">
                  <c:v>6335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8700</c:v>
                </c:pt>
                <c:pt idx="294">
                  <c:v>6932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xVal>
          <c:yVal>
            <c:numRef>
              <c:f>classpathsize!$B$2:$B$315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4460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6414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5732</c:v>
                </c:pt>
                <c:pt idx="148">
                  <c:v>6009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6722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6138</c:v>
                </c:pt>
                <c:pt idx="279">
                  <c:v>9282</c:v>
                </c:pt>
                <c:pt idx="280">
                  <c:v>7851</c:v>
                </c:pt>
                <c:pt idx="281">
                  <c:v>6335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8700</c:v>
                </c:pt>
                <c:pt idx="294">
                  <c:v>6932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E9-6743-9A69-B62CF3B95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648495"/>
        <c:axId val="875650191"/>
      </c:scatterChart>
      <c:valAx>
        <c:axId val="87564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Classpath size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75650191"/>
        <c:crosses val="autoZero"/>
        <c:crossBetween val="midCat"/>
      </c:valAx>
      <c:valAx>
        <c:axId val="8756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Classpath size</a:t>
                </a:r>
                <a:r>
                  <a:rPr lang="en-US" b="1" baseline="0"/>
                  <a:t> </a:t>
                </a:r>
                <a:r>
                  <a:rPr lang="en-US" b="1"/>
                  <a:t>B5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7564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classpathsize!$H$1</c:f>
              <c:strCache>
                <c:ptCount val="1"/>
                <c:pt idx="0">
                  <c:v>Dynamic Import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classpathsize!$B$2:$B$315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4460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6414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5732</c:v>
                </c:pt>
                <c:pt idx="148">
                  <c:v>6009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6722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6138</c:v>
                </c:pt>
                <c:pt idx="279">
                  <c:v>9282</c:v>
                </c:pt>
                <c:pt idx="280">
                  <c:v>7851</c:v>
                </c:pt>
                <c:pt idx="281">
                  <c:v>6335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8700</c:v>
                </c:pt>
                <c:pt idx="294">
                  <c:v>6932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xVal>
          <c:yVal>
            <c:numRef>
              <c:f>classpathsize!$H$2:$H$315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452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4460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183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6414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5732</c:v>
                </c:pt>
                <c:pt idx="148">
                  <c:v>6009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6722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6138</c:v>
                </c:pt>
                <c:pt idx="279">
                  <c:v>9282</c:v>
                </c:pt>
                <c:pt idx="280">
                  <c:v>7851</c:v>
                </c:pt>
                <c:pt idx="281">
                  <c:v>6335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8700</c:v>
                </c:pt>
                <c:pt idx="294">
                  <c:v>6932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5-EB4D-B11B-E298CECC1B09}"/>
            </c:ext>
          </c:extLst>
        </c:ser>
        <c:ser>
          <c:idx val="1"/>
          <c:order val="1"/>
          <c:tx>
            <c:v>Overlay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411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Linux Biolinum" panose="02000503000000000000" pitchFamily="2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classpathsize!$B$2:$B$315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4460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6414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5732</c:v>
                </c:pt>
                <c:pt idx="148">
                  <c:v>6009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6722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6138</c:v>
                </c:pt>
                <c:pt idx="279">
                  <c:v>9282</c:v>
                </c:pt>
                <c:pt idx="280">
                  <c:v>7851</c:v>
                </c:pt>
                <c:pt idx="281">
                  <c:v>6335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8700</c:v>
                </c:pt>
                <c:pt idx="294">
                  <c:v>6932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xVal>
          <c:yVal>
            <c:numRef>
              <c:f>classpathsize!$B$2:$B$315</c:f>
              <c:numCache>
                <c:formatCode>General</c:formatCode>
                <c:ptCount val="314"/>
                <c:pt idx="0">
                  <c:v>355</c:v>
                </c:pt>
                <c:pt idx="1">
                  <c:v>1105</c:v>
                </c:pt>
                <c:pt idx="2">
                  <c:v>164</c:v>
                </c:pt>
                <c:pt idx="3">
                  <c:v>126</c:v>
                </c:pt>
                <c:pt idx="4">
                  <c:v>629</c:v>
                </c:pt>
                <c:pt idx="5">
                  <c:v>96</c:v>
                </c:pt>
                <c:pt idx="6">
                  <c:v>6</c:v>
                </c:pt>
                <c:pt idx="7">
                  <c:v>79</c:v>
                </c:pt>
                <c:pt idx="8">
                  <c:v>154</c:v>
                </c:pt>
                <c:pt idx="9">
                  <c:v>917</c:v>
                </c:pt>
                <c:pt idx="10">
                  <c:v>1654</c:v>
                </c:pt>
                <c:pt idx="11">
                  <c:v>518</c:v>
                </c:pt>
                <c:pt idx="12">
                  <c:v>170</c:v>
                </c:pt>
                <c:pt idx="13">
                  <c:v>85</c:v>
                </c:pt>
                <c:pt idx="14">
                  <c:v>76</c:v>
                </c:pt>
                <c:pt idx="15">
                  <c:v>150</c:v>
                </c:pt>
                <c:pt idx="16">
                  <c:v>108</c:v>
                </c:pt>
                <c:pt idx="17">
                  <c:v>181</c:v>
                </c:pt>
                <c:pt idx="18">
                  <c:v>28</c:v>
                </c:pt>
                <c:pt idx="19">
                  <c:v>778</c:v>
                </c:pt>
                <c:pt idx="20">
                  <c:v>232</c:v>
                </c:pt>
                <c:pt idx="21">
                  <c:v>877</c:v>
                </c:pt>
                <c:pt idx="22">
                  <c:v>1232</c:v>
                </c:pt>
                <c:pt idx="23">
                  <c:v>946</c:v>
                </c:pt>
                <c:pt idx="24">
                  <c:v>444</c:v>
                </c:pt>
                <c:pt idx="25">
                  <c:v>449</c:v>
                </c:pt>
                <c:pt idx="26">
                  <c:v>73</c:v>
                </c:pt>
                <c:pt idx="27">
                  <c:v>1061</c:v>
                </c:pt>
                <c:pt idx="28">
                  <c:v>5594</c:v>
                </c:pt>
                <c:pt idx="29">
                  <c:v>0</c:v>
                </c:pt>
                <c:pt idx="30">
                  <c:v>20640</c:v>
                </c:pt>
                <c:pt idx="31">
                  <c:v>9543</c:v>
                </c:pt>
                <c:pt idx="32">
                  <c:v>1665</c:v>
                </c:pt>
                <c:pt idx="33">
                  <c:v>6862</c:v>
                </c:pt>
                <c:pt idx="34">
                  <c:v>7245</c:v>
                </c:pt>
                <c:pt idx="35">
                  <c:v>148</c:v>
                </c:pt>
                <c:pt idx="36">
                  <c:v>350</c:v>
                </c:pt>
                <c:pt idx="37">
                  <c:v>1136</c:v>
                </c:pt>
                <c:pt idx="38">
                  <c:v>490</c:v>
                </c:pt>
                <c:pt idx="39">
                  <c:v>382</c:v>
                </c:pt>
                <c:pt idx="40">
                  <c:v>443</c:v>
                </c:pt>
                <c:pt idx="41">
                  <c:v>1068</c:v>
                </c:pt>
                <c:pt idx="42">
                  <c:v>1668</c:v>
                </c:pt>
                <c:pt idx="43">
                  <c:v>2144</c:v>
                </c:pt>
                <c:pt idx="44">
                  <c:v>805</c:v>
                </c:pt>
                <c:pt idx="45">
                  <c:v>0</c:v>
                </c:pt>
                <c:pt idx="46">
                  <c:v>191</c:v>
                </c:pt>
                <c:pt idx="47">
                  <c:v>928</c:v>
                </c:pt>
                <c:pt idx="48">
                  <c:v>1502</c:v>
                </c:pt>
                <c:pt idx="49">
                  <c:v>1016</c:v>
                </c:pt>
                <c:pt idx="50">
                  <c:v>1034</c:v>
                </c:pt>
                <c:pt idx="51">
                  <c:v>0</c:v>
                </c:pt>
                <c:pt idx="52">
                  <c:v>2218</c:v>
                </c:pt>
                <c:pt idx="53">
                  <c:v>3067</c:v>
                </c:pt>
                <c:pt idx="54">
                  <c:v>10210</c:v>
                </c:pt>
                <c:pt idx="55">
                  <c:v>10869</c:v>
                </c:pt>
                <c:pt idx="56">
                  <c:v>239</c:v>
                </c:pt>
                <c:pt idx="57">
                  <c:v>109</c:v>
                </c:pt>
                <c:pt idx="58">
                  <c:v>100</c:v>
                </c:pt>
                <c:pt idx="59">
                  <c:v>11</c:v>
                </c:pt>
                <c:pt idx="60">
                  <c:v>125</c:v>
                </c:pt>
                <c:pt idx="61">
                  <c:v>357</c:v>
                </c:pt>
                <c:pt idx="62">
                  <c:v>1006</c:v>
                </c:pt>
                <c:pt idx="63">
                  <c:v>18188</c:v>
                </c:pt>
                <c:pt idx="64">
                  <c:v>5751</c:v>
                </c:pt>
                <c:pt idx="65">
                  <c:v>8889</c:v>
                </c:pt>
                <c:pt idx="66">
                  <c:v>1737</c:v>
                </c:pt>
                <c:pt idx="67">
                  <c:v>1306</c:v>
                </c:pt>
                <c:pt idx="68">
                  <c:v>1463</c:v>
                </c:pt>
                <c:pt idx="69">
                  <c:v>2337</c:v>
                </c:pt>
                <c:pt idx="70">
                  <c:v>2335</c:v>
                </c:pt>
                <c:pt idx="71">
                  <c:v>172</c:v>
                </c:pt>
                <c:pt idx="72">
                  <c:v>3730</c:v>
                </c:pt>
                <c:pt idx="73">
                  <c:v>2220</c:v>
                </c:pt>
                <c:pt idx="74">
                  <c:v>824</c:v>
                </c:pt>
                <c:pt idx="75">
                  <c:v>984</c:v>
                </c:pt>
                <c:pt idx="76">
                  <c:v>3200</c:v>
                </c:pt>
                <c:pt idx="77">
                  <c:v>4764</c:v>
                </c:pt>
                <c:pt idx="78">
                  <c:v>4460</c:v>
                </c:pt>
                <c:pt idx="79">
                  <c:v>0</c:v>
                </c:pt>
                <c:pt idx="80">
                  <c:v>5866</c:v>
                </c:pt>
                <c:pt idx="81">
                  <c:v>1141</c:v>
                </c:pt>
                <c:pt idx="82">
                  <c:v>385</c:v>
                </c:pt>
                <c:pt idx="83">
                  <c:v>434</c:v>
                </c:pt>
                <c:pt idx="84">
                  <c:v>263</c:v>
                </c:pt>
                <c:pt idx="85">
                  <c:v>509</c:v>
                </c:pt>
                <c:pt idx="86">
                  <c:v>938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1231</c:v>
                </c:pt>
                <c:pt idx="91">
                  <c:v>2195</c:v>
                </c:pt>
                <c:pt idx="92">
                  <c:v>1851</c:v>
                </c:pt>
                <c:pt idx="93">
                  <c:v>1925</c:v>
                </c:pt>
                <c:pt idx="94">
                  <c:v>297</c:v>
                </c:pt>
                <c:pt idx="95">
                  <c:v>252</c:v>
                </c:pt>
                <c:pt idx="96">
                  <c:v>117</c:v>
                </c:pt>
                <c:pt idx="97">
                  <c:v>112</c:v>
                </c:pt>
                <c:pt idx="98">
                  <c:v>0</c:v>
                </c:pt>
                <c:pt idx="99">
                  <c:v>211</c:v>
                </c:pt>
                <c:pt idx="100">
                  <c:v>99</c:v>
                </c:pt>
                <c:pt idx="101">
                  <c:v>93</c:v>
                </c:pt>
                <c:pt idx="102">
                  <c:v>172</c:v>
                </c:pt>
                <c:pt idx="103">
                  <c:v>113</c:v>
                </c:pt>
                <c:pt idx="104">
                  <c:v>136</c:v>
                </c:pt>
                <c:pt idx="105">
                  <c:v>190</c:v>
                </c:pt>
                <c:pt idx="106">
                  <c:v>1407</c:v>
                </c:pt>
                <c:pt idx="107">
                  <c:v>660</c:v>
                </c:pt>
                <c:pt idx="108">
                  <c:v>313</c:v>
                </c:pt>
                <c:pt idx="109">
                  <c:v>271</c:v>
                </c:pt>
                <c:pt idx="110">
                  <c:v>141</c:v>
                </c:pt>
                <c:pt idx="111">
                  <c:v>107</c:v>
                </c:pt>
                <c:pt idx="112">
                  <c:v>180</c:v>
                </c:pt>
                <c:pt idx="113">
                  <c:v>180</c:v>
                </c:pt>
                <c:pt idx="114">
                  <c:v>294</c:v>
                </c:pt>
                <c:pt idx="115">
                  <c:v>12</c:v>
                </c:pt>
                <c:pt idx="116">
                  <c:v>0</c:v>
                </c:pt>
                <c:pt idx="117">
                  <c:v>137</c:v>
                </c:pt>
                <c:pt idx="118">
                  <c:v>729</c:v>
                </c:pt>
                <c:pt idx="119">
                  <c:v>248</c:v>
                </c:pt>
                <c:pt idx="120">
                  <c:v>198</c:v>
                </c:pt>
                <c:pt idx="121">
                  <c:v>866</c:v>
                </c:pt>
                <c:pt idx="122">
                  <c:v>372</c:v>
                </c:pt>
                <c:pt idx="123">
                  <c:v>438</c:v>
                </c:pt>
                <c:pt idx="124">
                  <c:v>1082</c:v>
                </c:pt>
                <c:pt idx="125">
                  <c:v>1193</c:v>
                </c:pt>
                <c:pt idx="126">
                  <c:v>708</c:v>
                </c:pt>
                <c:pt idx="127">
                  <c:v>568</c:v>
                </c:pt>
                <c:pt idx="128">
                  <c:v>416</c:v>
                </c:pt>
                <c:pt idx="129">
                  <c:v>2331</c:v>
                </c:pt>
                <c:pt idx="130">
                  <c:v>101</c:v>
                </c:pt>
                <c:pt idx="131">
                  <c:v>380</c:v>
                </c:pt>
                <c:pt idx="132">
                  <c:v>589</c:v>
                </c:pt>
                <c:pt idx="133">
                  <c:v>380</c:v>
                </c:pt>
                <c:pt idx="134">
                  <c:v>1050</c:v>
                </c:pt>
                <c:pt idx="135">
                  <c:v>538</c:v>
                </c:pt>
                <c:pt idx="136">
                  <c:v>564</c:v>
                </c:pt>
                <c:pt idx="137">
                  <c:v>501</c:v>
                </c:pt>
                <c:pt idx="138">
                  <c:v>846</c:v>
                </c:pt>
                <c:pt idx="139">
                  <c:v>528</c:v>
                </c:pt>
                <c:pt idx="140">
                  <c:v>369</c:v>
                </c:pt>
                <c:pt idx="141">
                  <c:v>577</c:v>
                </c:pt>
                <c:pt idx="142">
                  <c:v>6414</c:v>
                </c:pt>
                <c:pt idx="143">
                  <c:v>5695</c:v>
                </c:pt>
                <c:pt idx="144">
                  <c:v>5192</c:v>
                </c:pt>
                <c:pt idx="145">
                  <c:v>6701</c:v>
                </c:pt>
                <c:pt idx="146">
                  <c:v>6105</c:v>
                </c:pt>
                <c:pt idx="147">
                  <c:v>5732</c:v>
                </c:pt>
                <c:pt idx="148">
                  <c:v>6009</c:v>
                </c:pt>
                <c:pt idx="149">
                  <c:v>168</c:v>
                </c:pt>
                <c:pt idx="150">
                  <c:v>536</c:v>
                </c:pt>
                <c:pt idx="151">
                  <c:v>305</c:v>
                </c:pt>
                <c:pt idx="152">
                  <c:v>0</c:v>
                </c:pt>
                <c:pt idx="153">
                  <c:v>281</c:v>
                </c:pt>
                <c:pt idx="154">
                  <c:v>241</c:v>
                </c:pt>
                <c:pt idx="155">
                  <c:v>0</c:v>
                </c:pt>
                <c:pt idx="156">
                  <c:v>5332</c:v>
                </c:pt>
                <c:pt idx="157">
                  <c:v>82</c:v>
                </c:pt>
                <c:pt idx="158">
                  <c:v>107</c:v>
                </c:pt>
                <c:pt idx="159">
                  <c:v>158</c:v>
                </c:pt>
                <c:pt idx="160">
                  <c:v>149</c:v>
                </c:pt>
                <c:pt idx="161">
                  <c:v>0</c:v>
                </c:pt>
                <c:pt idx="162">
                  <c:v>69</c:v>
                </c:pt>
                <c:pt idx="163">
                  <c:v>135</c:v>
                </c:pt>
                <c:pt idx="164">
                  <c:v>119</c:v>
                </c:pt>
                <c:pt idx="165">
                  <c:v>72</c:v>
                </c:pt>
                <c:pt idx="166">
                  <c:v>64</c:v>
                </c:pt>
                <c:pt idx="167">
                  <c:v>0</c:v>
                </c:pt>
                <c:pt idx="168">
                  <c:v>115</c:v>
                </c:pt>
                <c:pt idx="169">
                  <c:v>1681</c:v>
                </c:pt>
                <c:pt idx="170">
                  <c:v>3173</c:v>
                </c:pt>
                <c:pt idx="171">
                  <c:v>6544</c:v>
                </c:pt>
                <c:pt idx="172">
                  <c:v>2119</c:v>
                </c:pt>
                <c:pt idx="173">
                  <c:v>314</c:v>
                </c:pt>
                <c:pt idx="174">
                  <c:v>6</c:v>
                </c:pt>
                <c:pt idx="175">
                  <c:v>4686</c:v>
                </c:pt>
                <c:pt idx="176">
                  <c:v>3377</c:v>
                </c:pt>
                <c:pt idx="177">
                  <c:v>12396</c:v>
                </c:pt>
                <c:pt idx="178">
                  <c:v>0</c:v>
                </c:pt>
                <c:pt idx="179">
                  <c:v>0</c:v>
                </c:pt>
                <c:pt idx="180">
                  <c:v>3661</c:v>
                </c:pt>
                <c:pt idx="181">
                  <c:v>599</c:v>
                </c:pt>
                <c:pt idx="182">
                  <c:v>4109</c:v>
                </c:pt>
                <c:pt idx="183">
                  <c:v>4471</c:v>
                </c:pt>
                <c:pt idx="184">
                  <c:v>19715</c:v>
                </c:pt>
                <c:pt idx="185">
                  <c:v>19629</c:v>
                </c:pt>
                <c:pt idx="186">
                  <c:v>3722</c:v>
                </c:pt>
                <c:pt idx="187">
                  <c:v>367</c:v>
                </c:pt>
                <c:pt idx="188">
                  <c:v>380</c:v>
                </c:pt>
                <c:pt idx="189">
                  <c:v>4611</c:v>
                </c:pt>
                <c:pt idx="190">
                  <c:v>4065</c:v>
                </c:pt>
                <c:pt idx="191">
                  <c:v>7705</c:v>
                </c:pt>
                <c:pt idx="192">
                  <c:v>20815</c:v>
                </c:pt>
                <c:pt idx="193">
                  <c:v>52</c:v>
                </c:pt>
                <c:pt idx="194">
                  <c:v>255</c:v>
                </c:pt>
                <c:pt idx="195">
                  <c:v>270</c:v>
                </c:pt>
                <c:pt idx="196">
                  <c:v>593</c:v>
                </c:pt>
                <c:pt idx="197">
                  <c:v>659</c:v>
                </c:pt>
                <c:pt idx="198">
                  <c:v>695</c:v>
                </c:pt>
                <c:pt idx="199">
                  <c:v>335</c:v>
                </c:pt>
                <c:pt idx="200">
                  <c:v>1801</c:v>
                </c:pt>
                <c:pt idx="201">
                  <c:v>2498</c:v>
                </c:pt>
                <c:pt idx="202">
                  <c:v>4309</c:v>
                </c:pt>
                <c:pt idx="203">
                  <c:v>3993</c:v>
                </c:pt>
                <c:pt idx="204">
                  <c:v>1222</c:v>
                </c:pt>
                <c:pt idx="205">
                  <c:v>5421</c:v>
                </c:pt>
                <c:pt idx="206">
                  <c:v>2482</c:v>
                </c:pt>
                <c:pt idx="207">
                  <c:v>9356</c:v>
                </c:pt>
                <c:pt idx="208">
                  <c:v>0</c:v>
                </c:pt>
                <c:pt idx="209">
                  <c:v>0</c:v>
                </c:pt>
                <c:pt idx="210">
                  <c:v>238</c:v>
                </c:pt>
                <c:pt idx="211">
                  <c:v>59</c:v>
                </c:pt>
                <c:pt idx="212">
                  <c:v>0</c:v>
                </c:pt>
                <c:pt idx="213">
                  <c:v>5383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21551</c:v>
                </c:pt>
                <c:pt idx="227">
                  <c:v>1877</c:v>
                </c:pt>
                <c:pt idx="228">
                  <c:v>5686</c:v>
                </c:pt>
                <c:pt idx="229">
                  <c:v>11596</c:v>
                </c:pt>
                <c:pt idx="230">
                  <c:v>3991</c:v>
                </c:pt>
                <c:pt idx="231">
                  <c:v>18131</c:v>
                </c:pt>
                <c:pt idx="232">
                  <c:v>5559</c:v>
                </c:pt>
                <c:pt idx="233">
                  <c:v>4894</c:v>
                </c:pt>
                <c:pt idx="234">
                  <c:v>15456</c:v>
                </c:pt>
                <c:pt idx="235">
                  <c:v>1348</c:v>
                </c:pt>
                <c:pt idx="236">
                  <c:v>2222</c:v>
                </c:pt>
                <c:pt idx="237">
                  <c:v>16937</c:v>
                </c:pt>
                <c:pt idx="238">
                  <c:v>26114</c:v>
                </c:pt>
                <c:pt idx="239">
                  <c:v>9726</c:v>
                </c:pt>
                <c:pt idx="240">
                  <c:v>5680</c:v>
                </c:pt>
                <c:pt idx="241">
                  <c:v>0</c:v>
                </c:pt>
                <c:pt idx="242">
                  <c:v>11281</c:v>
                </c:pt>
                <c:pt idx="243">
                  <c:v>6094</c:v>
                </c:pt>
                <c:pt idx="244">
                  <c:v>0</c:v>
                </c:pt>
                <c:pt idx="245">
                  <c:v>9299</c:v>
                </c:pt>
                <c:pt idx="246">
                  <c:v>982</c:v>
                </c:pt>
                <c:pt idx="247">
                  <c:v>0</c:v>
                </c:pt>
                <c:pt idx="248">
                  <c:v>1546</c:v>
                </c:pt>
                <c:pt idx="249">
                  <c:v>5191</c:v>
                </c:pt>
                <c:pt idx="250">
                  <c:v>5193</c:v>
                </c:pt>
                <c:pt idx="251">
                  <c:v>8251</c:v>
                </c:pt>
                <c:pt idx="252">
                  <c:v>5757</c:v>
                </c:pt>
                <c:pt idx="253">
                  <c:v>8301</c:v>
                </c:pt>
                <c:pt idx="254">
                  <c:v>1721</c:v>
                </c:pt>
                <c:pt idx="255">
                  <c:v>2858</c:v>
                </c:pt>
                <c:pt idx="256">
                  <c:v>1767</c:v>
                </c:pt>
                <c:pt idx="257">
                  <c:v>12511</c:v>
                </c:pt>
                <c:pt idx="258">
                  <c:v>10294</c:v>
                </c:pt>
                <c:pt idx="259">
                  <c:v>10743</c:v>
                </c:pt>
                <c:pt idx="260">
                  <c:v>1407</c:v>
                </c:pt>
                <c:pt idx="261">
                  <c:v>0</c:v>
                </c:pt>
                <c:pt idx="262">
                  <c:v>937</c:v>
                </c:pt>
                <c:pt idx="263">
                  <c:v>5236</c:v>
                </c:pt>
                <c:pt idx="264">
                  <c:v>5778</c:v>
                </c:pt>
                <c:pt idx="265">
                  <c:v>6722</c:v>
                </c:pt>
                <c:pt idx="266">
                  <c:v>0</c:v>
                </c:pt>
                <c:pt idx="267">
                  <c:v>7022</c:v>
                </c:pt>
                <c:pt idx="268">
                  <c:v>8786</c:v>
                </c:pt>
                <c:pt idx="269">
                  <c:v>5274</c:v>
                </c:pt>
                <c:pt idx="270">
                  <c:v>5206</c:v>
                </c:pt>
                <c:pt idx="271">
                  <c:v>6887</c:v>
                </c:pt>
                <c:pt idx="272">
                  <c:v>8226</c:v>
                </c:pt>
                <c:pt idx="273">
                  <c:v>8250</c:v>
                </c:pt>
                <c:pt idx="274">
                  <c:v>8263</c:v>
                </c:pt>
                <c:pt idx="275">
                  <c:v>6050</c:v>
                </c:pt>
                <c:pt idx="276">
                  <c:v>5503</c:v>
                </c:pt>
                <c:pt idx="277">
                  <c:v>8487</c:v>
                </c:pt>
                <c:pt idx="278">
                  <c:v>6138</c:v>
                </c:pt>
                <c:pt idx="279">
                  <c:v>9282</c:v>
                </c:pt>
                <c:pt idx="280">
                  <c:v>7851</c:v>
                </c:pt>
                <c:pt idx="281">
                  <c:v>6335</c:v>
                </c:pt>
                <c:pt idx="282">
                  <c:v>5500</c:v>
                </c:pt>
                <c:pt idx="283">
                  <c:v>5552</c:v>
                </c:pt>
                <c:pt idx="284">
                  <c:v>5211</c:v>
                </c:pt>
                <c:pt idx="285">
                  <c:v>5510</c:v>
                </c:pt>
                <c:pt idx="286">
                  <c:v>8528</c:v>
                </c:pt>
                <c:pt idx="287">
                  <c:v>5236</c:v>
                </c:pt>
                <c:pt idx="288">
                  <c:v>9</c:v>
                </c:pt>
                <c:pt idx="289">
                  <c:v>5216</c:v>
                </c:pt>
                <c:pt idx="290">
                  <c:v>5423</c:v>
                </c:pt>
                <c:pt idx="291">
                  <c:v>6839</c:v>
                </c:pt>
                <c:pt idx="292">
                  <c:v>5971</c:v>
                </c:pt>
                <c:pt idx="293">
                  <c:v>8700</c:v>
                </c:pt>
                <c:pt idx="294">
                  <c:v>6932</c:v>
                </c:pt>
                <c:pt idx="295">
                  <c:v>1389</c:v>
                </c:pt>
                <c:pt idx="296">
                  <c:v>100</c:v>
                </c:pt>
                <c:pt idx="297">
                  <c:v>45</c:v>
                </c:pt>
                <c:pt idx="298">
                  <c:v>64</c:v>
                </c:pt>
                <c:pt idx="299">
                  <c:v>68</c:v>
                </c:pt>
                <c:pt idx="300">
                  <c:v>96</c:v>
                </c:pt>
                <c:pt idx="301">
                  <c:v>331</c:v>
                </c:pt>
                <c:pt idx="302">
                  <c:v>896</c:v>
                </c:pt>
                <c:pt idx="303">
                  <c:v>25</c:v>
                </c:pt>
                <c:pt idx="304">
                  <c:v>52</c:v>
                </c:pt>
                <c:pt idx="305">
                  <c:v>28</c:v>
                </c:pt>
                <c:pt idx="306">
                  <c:v>246</c:v>
                </c:pt>
                <c:pt idx="307">
                  <c:v>387</c:v>
                </c:pt>
                <c:pt idx="308">
                  <c:v>23</c:v>
                </c:pt>
                <c:pt idx="309">
                  <c:v>102</c:v>
                </c:pt>
                <c:pt idx="310">
                  <c:v>29</c:v>
                </c:pt>
                <c:pt idx="311">
                  <c:v>12</c:v>
                </c:pt>
                <c:pt idx="312">
                  <c:v>14</c:v>
                </c:pt>
                <c:pt idx="313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5-EB4D-B11B-E298CECC1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648495"/>
        <c:axId val="875650191"/>
      </c:scatterChart>
      <c:valAx>
        <c:axId val="87564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Classpath size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75650191"/>
        <c:crosses val="autoZero"/>
        <c:crossBetween val="midCat"/>
      </c:valAx>
      <c:valAx>
        <c:axId val="8756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Classpath size</a:t>
                </a:r>
                <a:r>
                  <a:rPr lang="en-US" b="1" baseline="0"/>
                  <a:t> </a:t>
                </a:r>
                <a:r>
                  <a:rPr lang="en-US" b="1"/>
                  <a:t>B6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7564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'performance-resolved-only'!$D$1</c:f>
              <c:strCache>
                <c:ptCount val="1"/>
                <c:pt idx="0">
                  <c:v>Require Bundle Avg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'performance-resolved-only'!$B$2:$B$315</c:f>
              <c:numCache>
                <c:formatCode>0.00</c:formatCode>
                <c:ptCount val="314"/>
                <c:pt idx="0">
                  <c:v>923.06111670000007</c:v>
                </c:pt>
                <c:pt idx="1">
                  <c:v>921.26416500000005</c:v>
                </c:pt>
                <c:pt idx="2">
                  <c:v>918.99027339999998</c:v>
                </c:pt>
                <c:pt idx="3">
                  <c:v>917.56376179999995</c:v>
                </c:pt>
                <c:pt idx="4">
                  <c:v>916.45667089999995</c:v>
                </c:pt>
                <c:pt idx="5">
                  <c:v>915.26245210000002</c:v>
                </c:pt>
                <c:pt idx="6">
                  <c:v>914.60656900000004</c:v>
                </c:pt>
                <c:pt idx="7">
                  <c:v>911.73681650000003</c:v>
                </c:pt>
                <c:pt idx="8">
                  <c:v>913.2024047000001</c:v>
                </c:pt>
                <c:pt idx="9">
                  <c:v>909.49199650000003</c:v>
                </c:pt>
                <c:pt idx="10">
                  <c:v>907.47891029999994</c:v>
                </c:pt>
                <c:pt idx="11">
                  <c:v>906.11774529999991</c:v>
                </c:pt>
                <c:pt idx="12">
                  <c:v>903.52723229999992</c:v>
                </c:pt>
                <c:pt idx="13">
                  <c:v>904.69971179999993</c:v>
                </c:pt>
                <c:pt idx="14">
                  <c:v>901.4360203</c:v>
                </c:pt>
                <c:pt idx="15">
                  <c:v>900.22067629999992</c:v>
                </c:pt>
                <c:pt idx="16">
                  <c:v>899.04475509999997</c:v>
                </c:pt>
                <c:pt idx="17">
                  <c:v>896.88832200000002</c:v>
                </c:pt>
                <c:pt idx="18">
                  <c:v>895.12718099999995</c:v>
                </c:pt>
                <c:pt idx="19">
                  <c:v>880.20850439999992</c:v>
                </c:pt>
                <c:pt idx="20">
                  <c:v>878.78376979999996</c:v>
                </c:pt>
                <c:pt idx="21">
                  <c:v>875.40201100000002</c:v>
                </c:pt>
                <c:pt idx="22">
                  <c:v>873.16618560000006</c:v>
                </c:pt>
                <c:pt idx="23">
                  <c:v>870.97127350000005</c:v>
                </c:pt>
                <c:pt idx="24">
                  <c:v>866.34573060000002</c:v>
                </c:pt>
                <c:pt idx="25">
                  <c:v>862.27220450000004</c:v>
                </c:pt>
                <c:pt idx="26">
                  <c:v>861.11909720000006</c:v>
                </c:pt>
                <c:pt idx="27">
                  <c:v>859.77437129999998</c:v>
                </c:pt>
                <c:pt idx="28">
                  <c:v>858.14512189999994</c:v>
                </c:pt>
                <c:pt idx="29">
                  <c:v>856.98417770000003</c:v>
                </c:pt>
                <c:pt idx="30">
                  <c:v>853.6253524</c:v>
                </c:pt>
                <c:pt idx="31">
                  <c:v>846.24192749999997</c:v>
                </c:pt>
                <c:pt idx="32">
                  <c:v>852.37760920000005</c:v>
                </c:pt>
                <c:pt idx="33">
                  <c:v>850.00113210000006</c:v>
                </c:pt>
                <c:pt idx="34">
                  <c:v>851.20706499999994</c:v>
                </c:pt>
                <c:pt idx="35">
                  <c:v>845.1352222999999</c:v>
                </c:pt>
                <c:pt idx="36">
                  <c:v>843.9460133</c:v>
                </c:pt>
                <c:pt idx="37">
                  <c:v>837.48374779999995</c:v>
                </c:pt>
                <c:pt idx="38">
                  <c:v>842.88642289999996</c:v>
                </c:pt>
                <c:pt idx="39">
                  <c:v>841.0346452</c:v>
                </c:pt>
                <c:pt idx="40">
                  <c:v>839.65501560000007</c:v>
                </c:pt>
                <c:pt idx="41">
                  <c:v>835.83851900000002</c:v>
                </c:pt>
                <c:pt idx="42">
                  <c:v>834.79398029999993</c:v>
                </c:pt>
                <c:pt idx="43">
                  <c:v>833.61131190000003</c:v>
                </c:pt>
                <c:pt idx="44">
                  <c:v>822.23590189999993</c:v>
                </c:pt>
                <c:pt idx="45">
                  <c:v>824.78551400000003</c:v>
                </c:pt>
                <c:pt idx="46">
                  <c:v>821.21497520000003</c:v>
                </c:pt>
                <c:pt idx="47">
                  <c:v>817.292102</c:v>
                </c:pt>
                <c:pt idx="48">
                  <c:v>814.14158810000004</c:v>
                </c:pt>
                <c:pt idx="49">
                  <c:v>812.79792010000006</c:v>
                </c:pt>
                <c:pt idx="50">
                  <c:v>811.95855029999996</c:v>
                </c:pt>
                <c:pt idx="51">
                  <c:v>811.33184089999997</c:v>
                </c:pt>
                <c:pt idx="52">
                  <c:v>809.7416007999999</c:v>
                </c:pt>
                <c:pt idx="53">
                  <c:v>808.4917832000001</c:v>
                </c:pt>
                <c:pt idx="54">
                  <c:v>807.20198879999998</c:v>
                </c:pt>
                <c:pt idx="55">
                  <c:v>801.60272689999999</c:v>
                </c:pt>
                <c:pt idx="56">
                  <c:v>800.50645799999995</c:v>
                </c:pt>
                <c:pt idx="57">
                  <c:v>799.3786662</c:v>
                </c:pt>
                <c:pt idx="58">
                  <c:v>796.55961000000002</c:v>
                </c:pt>
                <c:pt idx="59">
                  <c:v>798.5668028</c:v>
                </c:pt>
                <c:pt idx="60">
                  <c:v>797.61724089999996</c:v>
                </c:pt>
                <c:pt idx="61">
                  <c:v>795.2422722</c:v>
                </c:pt>
                <c:pt idx="62">
                  <c:v>794.15125160000002</c:v>
                </c:pt>
                <c:pt idx="63">
                  <c:v>783.57449470000006</c:v>
                </c:pt>
                <c:pt idx="64">
                  <c:v>793.25968179999995</c:v>
                </c:pt>
                <c:pt idx="65">
                  <c:v>787.22073999999998</c:v>
                </c:pt>
                <c:pt idx="66">
                  <c:v>785.87354389999996</c:v>
                </c:pt>
                <c:pt idx="67">
                  <c:v>782.38836260000005</c:v>
                </c:pt>
                <c:pt idx="68">
                  <c:v>779.65684629999998</c:v>
                </c:pt>
                <c:pt idx="69">
                  <c:v>776.63327629999992</c:v>
                </c:pt>
                <c:pt idx="70">
                  <c:v>778.46344110000007</c:v>
                </c:pt>
                <c:pt idx="71">
                  <c:v>775.8157463</c:v>
                </c:pt>
                <c:pt idx="72">
                  <c:v>775.00866079999992</c:v>
                </c:pt>
                <c:pt idx="73">
                  <c:v>773.10994410000001</c:v>
                </c:pt>
                <c:pt idx="74">
                  <c:v>772.04283410000005</c:v>
                </c:pt>
                <c:pt idx="75">
                  <c:v>770.48800460000007</c:v>
                </c:pt>
                <c:pt idx="76">
                  <c:v>761.75965900000006</c:v>
                </c:pt>
                <c:pt idx="77">
                  <c:v>769.20224700000006</c:v>
                </c:pt>
                <c:pt idx="78">
                  <c:v>766.97483490000002</c:v>
                </c:pt>
                <c:pt idx="79">
                  <c:v>768.40438710000001</c:v>
                </c:pt>
                <c:pt idx="80">
                  <c:v>764.45835339999996</c:v>
                </c:pt>
                <c:pt idx="81">
                  <c:v>763.26084000000003</c:v>
                </c:pt>
                <c:pt idx="82">
                  <c:v>750.69232739999995</c:v>
                </c:pt>
                <c:pt idx="83">
                  <c:v>760.51795760000005</c:v>
                </c:pt>
                <c:pt idx="84">
                  <c:v>758.80114749999996</c:v>
                </c:pt>
                <c:pt idx="85">
                  <c:v>753.38546350000001</c:v>
                </c:pt>
                <c:pt idx="86">
                  <c:v>756.38315910000006</c:v>
                </c:pt>
                <c:pt idx="87">
                  <c:v>757.95101439999996</c:v>
                </c:pt>
                <c:pt idx="88">
                  <c:v>754.91647890000002</c:v>
                </c:pt>
                <c:pt idx="89">
                  <c:v>752.31455870000002</c:v>
                </c:pt>
                <c:pt idx="90">
                  <c:v>748.75685620000002</c:v>
                </c:pt>
                <c:pt idx="91">
                  <c:v>743.75919820000001</c:v>
                </c:pt>
                <c:pt idx="92">
                  <c:v>747.69865979999997</c:v>
                </c:pt>
                <c:pt idx="93">
                  <c:v>746.46507559999998</c:v>
                </c:pt>
                <c:pt idx="94">
                  <c:v>742.17221189999998</c:v>
                </c:pt>
                <c:pt idx="95">
                  <c:v>741.2029407</c:v>
                </c:pt>
                <c:pt idx="96">
                  <c:v>740.05148899999995</c:v>
                </c:pt>
                <c:pt idx="97">
                  <c:v>737.33023909999997</c:v>
                </c:pt>
                <c:pt idx="98">
                  <c:v>736.50780259999999</c:v>
                </c:pt>
                <c:pt idx="99">
                  <c:v>735.08667449999996</c:v>
                </c:pt>
                <c:pt idx="100">
                  <c:v>732.9120226</c:v>
                </c:pt>
                <c:pt idx="101">
                  <c:v>731.77826220000009</c:v>
                </c:pt>
                <c:pt idx="102">
                  <c:v>727.65350879999994</c:v>
                </c:pt>
                <c:pt idx="103">
                  <c:v>726.67784139999992</c:v>
                </c:pt>
                <c:pt idx="104">
                  <c:v>723.11304900000005</c:v>
                </c:pt>
                <c:pt idx="105">
                  <c:v>725.45118339999999</c:v>
                </c:pt>
                <c:pt idx="106">
                  <c:v>724.35208420000004</c:v>
                </c:pt>
                <c:pt idx="107">
                  <c:v>721.95209939999995</c:v>
                </c:pt>
                <c:pt idx="108">
                  <c:v>720.9802087999999</c:v>
                </c:pt>
                <c:pt idx="109">
                  <c:v>719.46459729999992</c:v>
                </c:pt>
                <c:pt idx="110">
                  <c:v>718.4893849</c:v>
                </c:pt>
                <c:pt idx="111">
                  <c:v>717.58391300000005</c:v>
                </c:pt>
                <c:pt idx="112">
                  <c:v>716.61193160000005</c:v>
                </c:pt>
                <c:pt idx="113">
                  <c:v>714.98810029999993</c:v>
                </c:pt>
                <c:pt idx="114">
                  <c:v>715.78495470000007</c:v>
                </c:pt>
                <c:pt idx="115">
                  <c:v>702.83041149999997</c:v>
                </c:pt>
                <c:pt idx="116">
                  <c:v>714.31065000000001</c:v>
                </c:pt>
                <c:pt idx="117">
                  <c:v>701.97717870000008</c:v>
                </c:pt>
                <c:pt idx="118">
                  <c:v>700.94126449999999</c:v>
                </c:pt>
                <c:pt idx="119">
                  <c:v>700.20423840000001</c:v>
                </c:pt>
                <c:pt idx="120">
                  <c:v>699.24948239999992</c:v>
                </c:pt>
                <c:pt idx="121">
                  <c:v>697.37575779999997</c:v>
                </c:pt>
                <c:pt idx="122">
                  <c:v>698.41767100000004</c:v>
                </c:pt>
                <c:pt idx="123">
                  <c:v>696.19494610000004</c:v>
                </c:pt>
                <c:pt idx="124">
                  <c:v>694.35400629999992</c:v>
                </c:pt>
                <c:pt idx="125">
                  <c:v>695.28926510000008</c:v>
                </c:pt>
                <c:pt idx="126">
                  <c:v>693.00195139999994</c:v>
                </c:pt>
                <c:pt idx="127">
                  <c:v>691.9808511</c:v>
                </c:pt>
                <c:pt idx="128">
                  <c:v>689.74126439999998</c:v>
                </c:pt>
                <c:pt idx="129">
                  <c:v>688.70098419999999</c:v>
                </c:pt>
                <c:pt idx="130">
                  <c:v>675.40410959999997</c:v>
                </c:pt>
                <c:pt idx="131">
                  <c:v>672.56819810000002</c:v>
                </c:pt>
                <c:pt idx="132">
                  <c:v>673.96545460000004</c:v>
                </c:pt>
                <c:pt idx="133">
                  <c:v>671.56339070000001</c:v>
                </c:pt>
                <c:pt idx="134">
                  <c:v>668.86021260000007</c:v>
                </c:pt>
                <c:pt idx="135">
                  <c:v>670.31680129999995</c:v>
                </c:pt>
                <c:pt idx="136">
                  <c:v>667.71902779999994</c:v>
                </c:pt>
                <c:pt idx="137">
                  <c:v>664.37319539999999</c:v>
                </c:pt>
                <c:pt idx="138">
                  <c:v>665.76997170000004</c:v>
                </c:pt>
                <c:pt idx="139">
                  <c:v>663.2280017999999</c:v>
                </c:pt>
                <c:pt idx="140">
                  <c:v>662.42650729999991</c:v>
                </c:pt>
                <c:pt idx="141">
                  <c:v>661.6958067999999</c:v>
                </c:pt>
                <c:pt idx="142">
                  <c:v>652.80798340000001</c:v>
                </c:pt>
                <c:pt idx="143">
                  <c:v>659.76304110000001</c:v>
                </c:pt>
                <c:pt idx="144">
                  <c:v>660.92949429999999</c:v>
                </c:pt>
                <c:pt idx="145">
                  <c:v>658.54962699999999</c:v>
                </c:pt>
                <c:pt idx="146">
                  <c:v>657.36513839999998</c:v>
                </c:pt>
                <c:pt idx="147">
                  <c:v>654.61029489999999</c:v>
                </c:pt>
                <c:pt idx="148">
                  <c:v>655.8048354</c:v>
                </c:pt>
                <c:pt idx="149">
                  <c:v>651.93262549999997</c:v>
                </c:pt>
                <c:pt idx="150">
                  <c:v>650.92010620000008</c:v>
                </c:pt>
                <c:pt idx="151">
                  <c:v>649.42900510000004</c:v>
                </c:pt>
                <c:pt idx="152">
                  <c:v>648.51785870000003</c:v>
                </c:pt>
                <c:pt idx="153">
                  <c:v>647.3833042</c:v>
                </c:pt>
                <c:pt idx="154">
                  <c:v>642.47115710000003</c:v>
                </c:pt>
                <c:pt idx="155">
                  <c:v>646.48970999999995</c:v>
                </c:pt>
                <c:pt idx="156">
                  <c:v>645.34977709999998</c:v>
                </c:pt>
                <c:pt idx="157">
                  <c:v>641.77908389999993</c:v>
                </c:pt>
                <c:pt idx="158">
                  <c:v>640.18243399999994</c:v>
                </c:pt>
                <c:pt idx="159">
                  <c:v>641.04057510000007</c:v>
                </c:pt>
                <c:pt idx="160">
                  <c:v>639.24796409999999</c:v>
                </c:pt>
                <c:pt idx="161">
                  <c:v>638.5863061</c:v>
                </c:pt>
                <c:pt idx="162">
                  <c:v>637.93091509999999</c:v>
                </c:pt>
                <c:pt idx="163">
                  <c:v>637.21147310000003</c:v>
                </c:pt>
                <c:pt idx="164">
                  <c:v>636.34009289999995</c:v>
                </c:pt>
                <c:pt idx="165">
                  <c:v>634.83796400000006</c:v>
                </c:pt>
                <c:pt idx="166">
                  <c:v>635.63766299999997</c:v>
                </c:pt>
                <c:pt idx="167">
                  <c:v>634.00405810000007</c:v>
                </c:pt>
                <c:pt idx="168">
                  <c:v>633.06604140000002</c:v>
                </c:pt>
                <c:pt idx="169">
                  <c:v>628.08237899999995</c:v>
                </c:pt>
                <c:pt idx="170">
                  <c:v>631.7286805</c:v>
                </c:pt>
                <c:pt idx="171">
                  <c:v>630.50540479999995</c:v>
                </c:pt>
                <c:pt idx="172">
                  <c:v>629.30834909999999</c:v>
                </c:pt>
                <c:pt idx="173">
                  <c:v>592.71733360000007</c:v>
                </c:pt>
                <c:pt idx="174">
                  <c:v>627.1274742999999</c:v>
                </c:pt>
                <c:pt idx="175">
                  <c:v>625.70763729999999</c:v>
                </c:pt>
                <c:pt idx="176">
                  <c:v>624.8220687999999</c:v>
                </c:pt>
                <c:pt idx="177">
                  <c:v>623.80801559999998</c:v>
                </c:pt>
                <c:pt idx="178">
                  <c:v>622.67266039999993</c:v>
                </c:pt>
                <c:pt idx="179">
                  <c:v>621.92499970000006</c:v>
                </c:pt>
                <c:pt idx="180">
                  <c:v>615.85155310000005</c:v>
                </c:pt>
                <c:pt idx="181">
                  <c:v>620.8860128</c:v>
                </c:pt>
                <c:pt idx="182">
                  <c:v>619.42329239999992</c:v>
                </c:pt>
                <c:pt idx="183">
                  <c:v>612.30372790000001</c:v>
                </c:pt>
                <c:pt idx="184">
                  <c:v>613.28928550000001</c:v>
                </c:pt>
                <c:pt idx="185">
                  <c:v>608.20984499999997</c:v>
                </c:pt>
                <c:pt idx="186">
                  <c:v>611.28876389999994</c:v>
                </c:pt>
                <c:pt idx="187">
                  <c:v>610.52532020000001</c:v>
                </c:pt>
                <c:pt idx="188">
                  <c:v>609.67120220000004</c:v>
                </c:pt>
                <c:pt idx="189">
                  <c:v>605.10264329999995</c:v>
                </c:pt>
                <c:pt idx="190">
                  <c:v>607.46038050000004</c:v>
                </c:pt>
                <c:pt idx="191">
                  <c:v>606.42105579999998</c:v>
                </c:pt>
                <c:pt idx="192">
                  <c:v>593.8317174</c:v>
                </c:pt>
                <c:pt idx="193">
                  <c:v>591.9308587999999</c:v>
                </c:pt>
                <c:pt idx="194">
                  <c:v>590.98717929999998</c:v>
                </c:pt>
                <c:pt idx="195">
                  <c:v>590.16880570000001</c:v>
                </c:pt>
                <c:pt idx="196">
                  <c:v>588.91559029999996</c:v>
                </c:pt>
                <c:pt idx="197">
                  <c:v>587.49918539999999</c:v>
                </c:pt>
                <c:pt idx="198">
                  <c:v>586.41406649999999</c:v>
                </c:pt>
                <c:pt idx="199">
                  <c:v>585.24154720000001</c:v>
                </c:pt>
                <c:pt idx="200">
                  <c:v>578.11666849999995</c:v>
                </c:pt>
                <c:pt idx="201">
                  <c:v>583.68829370000003</c:v>
                </c:pt>
                <c:pt idx="202">
                  <c:v>582.17664460000003</c:v>
                </c:pt>
                <c:pt idx="203">
                  <c:v>580.32596139999998</c:v>
                </c:pt>
                <c:pt idx="204">
                  <c:v>577.34448520000001</c:v>
                </c:pt>
                <c:pt idx="205">
                  <c:v>576.40809950000005</c:v>
                </c:pt>
                <c:pt idx="206">
                  <c:v>574.72990000000004</c:v>
                </c:pt>
                <c:pt idx="207">
                  <c:v>572.21865839999998</c:v>
                </c:pt>
                <c:pt idx="208">
                  <c:v>571.2412422000001</c:v>
                </c:pt>
                <c:pt idx="209">
                  <c:v>570.37972789999992</c:v>
                </c:pt>
                <c:pt idx="210">
                  <c:v>569.2125587999999</c:v>
                </c:pt>
                <c:pt idx="211">
                  <c:v>568.15089829999999</c:v>
                </c:pt>
                <c:pt idx="212">
                  <c:v>530.00913400000002</c:v>
                </c:pt>
                <c:pt idx="213">
                  <c:v>550.87059510000006</c:v>
                </c:pt>
                <c:pt idx="214">
                  <c:v>564.05813479999995</c:v>
                </c:pt>
                <c:pt idx="215">
                  <c:v>562.64704640000002</c:v>
                </c:pt>
                <c:pt idx="216">
                  <c:v>561.35947639999995</c:v>
                </c:pt>
                <c:pt idx="217">
                  <c:v>560.65735910000001</c:v>
                </c:pt>
                <c:pt idx="218">
                  <c:v>559.99369239999999</c:v>
                </c:pt>
                <c:pt idx="219">
                  <c:v>558.85211879999997</c:v>
                </c:pt>
                <c:pt idx="220">
                  <c:v>558.11218699999995</c:v>
                </c:pt>
                <c:pt idx="221">
                  <c:v>556.90520989999993</c:v>
                </c:pt>
                <c:pt idx="222">
                  <c:v>556.24289439999995</c:v>
                </c:pt>
                <c:pt idx="223">
                  <c:v>555.63087920000009</c:v>
                </c:pt>
                <c:pt idx="224">
                  <c:v>555.03399060000004</c:v>
                </c:pt>
                <c:pt idx="225">
                  <c:v>554.43255220000003</c:v>
                </c:pt>
                <c:pt idx="226">
                  <c:v>552.81080699999995</c:v>
                </c:pt>
                <c:pt idx="227">
                  <c:v>549.51659740000002</c:v>
                </c:pt>
                <c:pt idx="228">
                  <c:v>546.79333479999991</c:v>
                </c:pt>
                <c:pt idx="229">
                  <c:v>545.81284229999994</c:v>
                </c:pt>
                <c:pt idx="230">
                  <c:v>544.92163329999994</c:v>
                </c:pt>
                <c:pt idx="231">
                  <c:v>543.82333400000005</c:v>
                </c:pt>
                <c:pt idx="232">
                  <c:v>543.08592099999998</c:v>
                </c:pt>
                <c:pt idx="233">
                  <c:v>542.27765499999998</c:v>
                </c:pt>
                <c:pt idx="234">
                  <c:v>541.34398070000009</c:v>
                </c:pt>
                <c:pt idx="235">
                  <c:v>540.48254150000002</c:v>
                </c:pt>
                <c:pt idx="236">
                  <c:v>539.34467219999999</c:v>
                </c:pt>
                <c:pt idx="237">
                  <c:v>537.8027313</c:v>
                </c:pt>
                <c:pt idx="238">
                  <c:v>530.77725889999999</c:v>
                </c:pt>
                <c:pt idx="239">
                  <c:v>536.56611580000003</c:v>
                </c:pt>
                <c:pt idx="240">
                  <c:v>529.16645819999997</c:v>
                </c:pt>
                <c:pt idx="241">
                  <c:v>528.30935790000001</c:v>
                </c:pt>
                <c:pt idx="242">
                  <c:v>527.04279220000001</c:v>
                </c:pt>
                <c:pt idx="243">
                  <c:v>525.89230759999998</c:v>
                </c:pt>
                <c:pt idx="244">
                  <c:v>526.45972730000005</c:v>
                </c:pt>
                <c:pt idx="245">
                  <c:v>524.73502020000001</c:v>
                </c:pt>
                <c:pt idx="246">
                  <c:v>493.02775789999998</c:v>
                </c:pt>
                <c:pt idx="247">
                  <c:v>522.90730410000003</c:v>
                </c:pt>
                <c:pt idx="248">
                  <c:v>519.172101</c:v>
                </c:pt>
                <c:pt idx="249">
                  <c:v>522.24380539999993</c:v>
                </c:pt>
                <c:pt idx="250">
                  <c:v>521.71607189999997</c:v>
                </c:pt>
                <c:pt idx="251">
                  <c:v>521.1164622</c:v>
                </c:pt>
                <c:pt idx="252">
                  <c:v>520.61873439999999</c:v>
                </c:pt>
                <c:pt idx="253">
                  <c:v>496.9847173</c:v>
                </c:pt>
                <c:pt idx="254">
                  <c:v>492.00905239999997</c:v>
                </c:pt>
                <c:pt idx="255">
                  <c:v>490.82146729999999</c:v>
                </c:pt>
                <c:pt idx="256">
                  <c:v>490.0124022</c:v>
                </c:pt>
                <c:pt idx="257">
                  <c:v>487.96065119999997</c:v>
                </c:pt>
                <c:pt idx="258">
                  <c:v>486.9091914</c:v>
                </c:pt>
                <c:pt idx="259">
                  <c:v>484.9292064</c:v>
                </c:pt>
                <c:pt idx="260">
                  <c:v>483.65104780000001</c:v>
                </c:pt>
                <c:pt idx="261">
                  <c:v>484.35339479999999</c:v>
                </c:pt>
                <c:pt idx="262">
                  <c:v>482.87905480000001</c:v>
                </c:pt>
                <c:pt idx="263">
                  <c:v>449.87400650000001</c:v>
                </c:pt>
                <c:pt idx="264">
                  <c:v>481.8934577</c:v>
                </c:pt>
                <c:pt idx="265">
                  <c:v>480.89772419999997</c:v>
                </c:pt>
                <c:pt idx="266">
                  <c:v>480.32025339999996</c:v>
                </c:pt>
                <c:pt idx="267">
                  <c:v>479.56730019999998</c:v>
                </c:pt>
                <c:pt idx="268">
                  <c:v>478.2431656</c:v>
                </c:pt>
                <c:pt idx="269">
                  <c:v>477.51608369999997</c:v>
                </c:pt>
                <c:pt idx="270">
                  <c:v>476.94619739999996</c:v>
                </c:pt>
                <c:pt idx="271">
                  <c:v>476.29755230000001</c:v>
                </c:pt>
                <c:pt idx="272">
                  <c:v>475.7280346</c:v>
                </c:pt>
                <c:pt idx="273">
                  <c:v>475.09492189999997</c:v>
                </c:pt>
                <c:pt idx="274">
                  <c:v>474.2216454</c:v>
                </c:pt>
                <c:pt idx="275">
                  <c:v>473.62197430000003</c:v>
                </c:pt>
                <c:pt idx="276">
                  <c:v>473.07031760000001</c:v>
                </c:pt>
                <c:pt idx="277">
                  <c:v>472.19252369999998</c:v>
                </c:pt>
                <c:pt idx="278">
                  <c:v>471.26401730000003</c:v>
                </c:pt>
                <c:pt idx="279">
                  <c:v>467.82249050000001</c:v>
                </c:pt>
                <c:pt idx="280">
                  <c:v>470.34753519999998</c:v>
                </c:pt>
                <c:pt idx="281">
                  <c:v>464.59746949999999</c:v>
                </c:pt>
                <c:pt idx="282">
                  <c:v>467.06619929999999</c:v>
                </c:pt>
                <c:pt idx="283">
                  <c:v>465.77244230000002</c:v>
                </c:pt>
                <c:pt idx="284">
                  <c:v>463.8610056</c:v>
                </c:pt>
                <c:pt idx="285">
                  <c:v>461.8875716</c:v>
                </c:pt>
                <c:pt idx="286">
                  <c:v>462.97501619999997</c:v>
                </c:pt>
                <c:pt idx="287">
                  <c:v>461.24359930000003</c:v>
                </c:pt>
                <c:pt idx="288">
                  <c:v>460.69346260000003</c:v>
                </c:pt>
                <c:pt idx="289">
                  <c:v>459.99315460000003</c:v>
                </c:pt>
                <c:pt idx="290">
                  <c:v>457.50719580000003</c:v>
                </c:pt>
                <c:pt idx="291">
                  <c:v>459.24005779999999</c:v>
                </c:pt>
                <c:pt idx="292">
                  <c:v>458.39143919999998</c:v>
                </c:pt>
                <c:pt idx="293">
                  <c:v>451.15400310000001</c:v>
                </c:pt>
                <c:pt idx="294">
                  <c:v>455.33624610000004</c:v>
                </c:pt>
                <c:pt idx="295">
                  <c:v>447.95172120000001</c:v>
                </c:pt>
                <c:pt idx="296">
                  <c:v>443.36358100000001</c:v>
                </c:pt>
                <c:pt idx="297">
                  <c:v>446.61614310000004</c:v>
                </c:pt>
                <c:pt idx="298">
                  <c:v>445.6584967</c:v>
                </c:pt>
                <c:pt idx="299">
                  <c:v>444.73882420000001</c:v>
                </c:pt>
                <c:pt idx="300">
                  <c:v>444.0045399</c:v>
                </c:pt>
                <c:pt idx="301">
                  <c:v>442.55820410000001</c:v>
                </c:pt>
                <c:pt idx="302">
                  <c:v>439.90502600000002</c:v>
                </c:pt>
                <c:pt idx="303">
                  <c:v>438.48334399999999</c:v>
                </c:pt>
                <c:pt idx="304">
                  <c:v>439.12077379999999</c:v>
                </c:pt>
                <c:pt idx="305">
                  <c:v>437.8159119</c:v>
                </c:pt>
                <c:pt idx="306">
                  <c:v>437.04046989999995</c:v>
                </c:pt>
                <c:pt idx="307">
                  <c:v>436.30661720000001</c:v>
                </c:pt>
                <c:pt idx="308">
                  <c:v>435.70814010000004</c:v>
                </c:pt>
                <c:pt idx="309">
                  <c:v>434.92023399999999</c:v>
                </c:pt>
                <c:pt idx="310">
                  <c:v>434.24713220000001</c:v>
                </c:pt>
                <c:pt idx="311">
                  <c:v>433.39425089999997</c:v>
                </c:pt>
                <c:pt idx="312">
                  <c:v>432.52850699999999</c:v>
                </c:pt>
                <c:pt idx="313">
                  <c:v>431.4494009</c:v>
                </c:pt>
              </c:numCache>
            </c:numRef>
          </c:xVal>
          <c:yVal>
            <c:numRef>
              <c:f>'performance-resolved-only'!$D$2:$D$315</c:f>
              <c:numCache>
                <c:formatCode>0.00</c:formatCode>
                <c:ptCount val="314"/>
                <c:pt idx="0">
                  <c:v>887.46363470000006</c:v>
                </c:pt>
                <c:pt idx="1">
                  <c:v>885.66420460000006</c:v>
                </c:pt>
                <c:pt idx="2">
                  <c:v>883.57720610000001</c:v>
                </c:pt>
                <c:pt idx="3">
                  <c:v>882.25486870000009</c:v>
                </c:pt>
                <c:pt idx="4">
                  <c:v>880.41290889999993</c:v>
                </c:pt>
                <c:pt idx="5">
                  <c:v>878.55256689999999</c:v>
                </c:pt>
                <c:pt idx="6">
                  <c:v>877.70469560000004</c:v>
                </c:pt>
                <c:pt idx="7">
                  <c:v>874.78442210000003</c:v>
                </c:pt>
                <c:pt idx="8">
                  <c:v>876.28622920000009</c:v>
                </c:pt>
                <c:pt idx="9">
                  <c:v>872.86124360000008</c:v>
                </c:pt>
                <c:pt idx="10">
                  <c:v>871.05556439999998</c:v>
                </c:pt>
                <c:pt idx="11">
                  <c:v>869.29371279999998</c:v>
                </c:pt>
                <c:pt idx="12">
                  <c:v>867.44042339999999</c:v>
                </c:pt>
                <c:pt idx="13">
                  <c:v>868.29127800000003</c:v>
                </c:pt>
                <c:pt idx="14">
                  <c:v>865.27051039999992</c:v>
                </c:pt>
                <c:pt idx="15">
                  <c:v>864.09621329999993</c:v>
                </c:pt>
                <c:pt idx="16">
                  <c:v>862.86220379999997</c:v>
                </c:pt>
                <c:pt idx="17">
                  <c:v>860.84142689999999</c:v>
                </c:pt>
                <c:pt idx="18">
                  <c:v>859.61279950000005</c:v>
                </c:pt>
                <c:pt idx="19">
                  <c:v>846.1505148</c:v>
                </c:pt>
                <c:pt idx="20">
                  <c:v>844.44705879999992</c:v>
                </c:pt>
                <c:pt idx="21">
                  <c:v>841.28668279999999</c:v>
                </c:pt>
                <c:pt idx="22">
                  <c:v>838.49541179999994</c:v>
                </c:pt>
                <c:pt idx="23">
                  <c:v>836.85826759999998</c:v>
                </c:pt>
                <c:pt idx="24">
                  <c:v>830.9759777999999</c:v>
                </c:pt>
                <c:pt idx="25">
                  <c:v>826.12516800000003</c:v>
                </c:pt>
                <c:pt idx="26">
                  <c:v>825.03798800000004</c:v>
                </c:pt>
                <c:pt idx="27">
                  <c:v>823.77095550000001</c:v>
                </c:pt>
                <c:pt idx="28">
                  <c:v>821.98222370000008</c:v>
                </c:pt>
                <c:pt idx="29">
                  <c:v>820.35671289999993</c:v>
                </c:pt>
                <c:pt idx="30">
                  <c:v>816.00870959999997</c:v>
                </c:pt>
                <c:pt idx="31">
                  <c:v>808.65564189999998</c:v>
                </c:pt>
                <c:pt idx="32">
                  <c:v>814.7598332</c:v>
                </c:pt>
                <c:pt idx="33">
                  <c:v>812.62002749999999</c:v>
                </c:pt>
                <c:pt idx="34">
                  <c:v>813.55960920000007</c:v>
                </c:pt>
                <c:pt idx="35">
                  <c:v>806.9975326</c:v>
                </c:pt>
                <c:pt idx="36">
                  <c:v>805.27679570000009</c:v>
                </c:pt>
                <c:pt idx="37">
                  <c:v>798.36638460000006</c:v>
                </c:pt>
                <c:pt idx="38">
                  <c:v>803.92456879999997</c:v>
                </c:pt>
                <c:pt idx="39">
                  <c:v>801.89837829999999</c:v>
                </c:pt>
                <c:pt idx="40">
                  <c:v>800.1015026</c:v>
                </c:pt>
                <c:pt idx="41">
                  <c:v>797.0023407000001</c:v>
                </c:pt>
                <c:pt idx="42">
                  <c:v>796.05086789999996</c:v>
                </c:pt>
                <c:pt idx="43">
                  <c:v>795.15547170000002</c:v>
                </c:pt>
                <c:pt idx="44">
                  <c:v>784.12716379999995</c:v>
                </c:pt>
                <c:pt idx="45">
                  <c:v>786.82516029999999</c:v>
                </c:pt>
                <c:pt idx="46">
                  <c:v>782.84344929999997</c:v>
                </c:pt>
                <c:pt idx="47">
                  <c:v>778.80945970000005</c:v>
                </c:pt>
                <c:pt idx="48">
                  <c:v>775.0682147</c:v>
                </c:pt>
                <c:pt idx="49">
                  <c:v>773.38642279999999</c:v>
                </c:pt>
                <c:pt idx="50">
                  <c:v>772.28655249999997</c:v>
                </c:pt>
                <c:pt idx="51">
                  <c:v>771.55777060000003</c:v>
                </c:pt>
                <c:pt idx="52">
                  <c:v>770.19467570000006</c:v>
                </c:pt>
                <c:pt idx="53">
                  <c:v>768.96059339999999</c:v>
                </c:pt>
                <c:pt idx="54">
                  <c:v>767.73138289999997</c:v>
                </c:pt>
                <c:pt idx="55">
                  <c:v>762.43207170000005</c:v>
                </c:pt>
                <c:pt idx="56">
                  <c:v>761.34441879999997</c:v>
                </c:pt>
                <c:pt idx="57">
                  <c:v>760.49507789999996</c:v>
                </c:pt>
                <c:pt idx="58">
                  <c:v>758.17291089999992</c:v>
                </c:pt>
                <c:pt idx="59">
                  <c:v>759.81983179999997</c:v>
                </c:pt>
                <c:pt idx="60">
                  <c:v>759.01754200000005</c:v>
                </c:pt>
                <c:pt idx="61">
                  <c:v>757.10603529999992</c:v>
                </c:pt>
                <c:pt idx="62">
                  <c:v>755.83138899999994</c:v>
                </c:pt>
                <c:pt idx="63">
                  <c:v>745.84905860000003</c:v>
                </c:pt>
                <c:pt idx="64">
                  <c:v>754.88873920000003</c:v>
                </c:pt>
                <c:pt idx="65">
                  <c:v>748.47679649999998</c:v>
                </c:pt>
                <c:pt idx="66">
                  <c:v>747.25004049999995</c:v>
                </c:pt>
                <c:pt idx="67">
                  <c:v>744.71230739999999</c:v>
                </c:pt>
                <c:pt idx="68">
                  <c:v>742.98217539999996</c:v>
                </c:pt>
                <c:pt idx="69">
                  <c:v>740.01715879999995</c:v>
                </c:pt>
                <c:pt idx="70">
                  <c:v>741.50906689999999</c:v>
                </c:pt>
                <c:pt idx="71">
                  <c:v>739.09716209999999</c:v>
                </c:pt>
                <c:pt idx="72">
                  <c:v>738.19723279999994</c:v>
                </c:pt>
                <c:pt idx="73">
                  <c:v>735.39316629999996</c:v>
                </c:pt>
                <c:pt idx="74">
                  <c:v>734.22963279999999</c:v>
                </c:pt>
                <c:pt idx="75">
                  <c:v>732.48712560000001</c:v>
                </c:pt>
                <c:pt idx="76">
                  <c:v>724.78093260000003</c:v>
                </c:pt>
                <c:pt idx="77">
                  <c:v>731.38520820000008</c:v>
                </c:pt>
                <c:pt idx="78">
                  <c:v>729.17266570000004</c:v>
                </c:pt>
                <c:pt idx="79">
                  <c:v>730.57143629999996</c:v>
                </c:pt>
                <c:pt idx="80">
                  <c:v>727.32181120000007</c:v>
                </c:pt>
                <c:pt idx="81">
                  <c:v>726.32881939999993</c:v>
                </c:pt>
                <c:pt idx="82">
                  <c:v>711.97183329999996</c:v>
                </c:pt>
                <c:pt idx="83">
                  <c:v>723.11206360000006</c:v>
                </c:pt>
                <c:pt idx="84">
                  <c:v>721.36300080000001</c:v>
                </c:pt>
                <c:pt idx="85">
                  <c:v>714.65132949999997</c:v>
                </c:pt>
                <c:pt idx="86">
                  <c:v>717.86279179999997</c:v>
                </c:pt>
                <c:pt idx="87">
                  <c:v>719.90315699999996</c:v>
                </c:pt>
                <c:pt idx="88">
                  <c:v>716.23874089999993</c:v>
                </c:pt>
                <c:pt idx="89">
                  <c:v>713.37353629999996</c:v>
                </c:pt>
                <c:pt idx="90">
                  <c:v>710.35787449999998</c:v>
                </c:pt>
                <c:pt idx="91">
                  <c:v>704.66737670000009</c:v>
                </c:pt>
                <c:pt idx="92">
                  <c:v>709.15310890000001</c:v>
                </c:pt>
                <c:pt idx="93">
                  <c:v>707.5744717</c:v>
                </c:pt>
                <c:pt idx="94">
                  <c:v>703.19434879999994</c:v>
                </c:pt>
                <c:pt idx="95">
                  <c:v>702.01260639999998</c:v>
                </c:pt>
                <c:pt idx="96">
                  <c:v>700.25512000000003</c:v>
                </c:pt>
                <c:pt idx="97">
                  <c:v>696.9354846</c:v>
                </c:pt>
                <c:pt idx="98">
                  <c:v>695.80608329999995</c:v>
                </c:pt>
                <c:pt idx="99">
                  <c:v>694.63188839999998</c:v>
                </c:pt>
                <c:pt idx="100">
                  <c:v>692.56100989999993</c:v>
                </c:pt>
                <c:pt idx="101">
                  <c:v>691.50829220000003</c:v>
                </c:pt>
                <c:pt idx="102">
                  <c:v>688.32587920000003</c:v>
                </c:pt>
                <c:pt idx="103">
                  <c:v>687.24874160000002</c:v>
                </c:pt>
                <c:pt idx="104">
                  <c:v>684.0672194</c:v>
                </c:pt>
                <c:pt idx="105">
                  <c:v>686.20414170000004</c:v>
                </c:pt>
                <c:pt idx="106">
                  <c:v>685.23693620000006</c:v>
                </c:pt>
                <c:pt idx="107">
                  <c:v>683.07608909999999</c:v>
                </c:pt>
                <c:pt idx="108">
                  <c:v>682.18787539999994</c:v>
                </c:pt>
                <c:pt idx="109">
                  <c:v>680.84802460000003</c:v>
                </c:pt>
                <c:pt idx="110">
                  <c:v>680.04501400000004</c:v>
                </c:pt>
                <c:pt idx="111">
                  <c:v>679.22501110000007</c:v>
                </c:pt>
                <c:pt idx="112">
                  <c:v>678.25234590000002</c:v>
                </c:pt>
                <c:pt idx="113">
                  <c:v>676.53839120000009</c:v>
                </c:pt>
                <c:pt idx="114">
                  <c:v>677.50472720000005</c:v>
                </c:pt>
                <c:pt idx="115">
                  <c:v>663.99744279999993</c:v>
                </c:pt>
                <c:pt idx="116">
                  <c:v>675.83897379999996</c:v>
                </c:pt>
                <c:pt idx="117">
                  <c:v>663.09512929999994</c:v>
                </c:pt>
                <c:pt idx="118">
                  <c:v>661.83867879999991</c:v>
                </c:pt>
                <c:pt idx="119">
                  <c:v>660.9294046</c:v>
                </c:pt>
                <c:pt idx="120">
                  <c:v>659.88213020000001</c:v>
                </c:pt>
                <c:pt idx="121">
                  <c:v>657.50042089999999</c:v>
                </c:pt>
                <c:pt idx="122">
                  <c:v>658.93379549999997</c:v>
                </c:pt>
                <c:pt idx="123">
                  <c:v>655.96181549999994</c:v>
                </c:pt>
                <c:pt idx="124">
                  <c:v>654.38002779999999</c:v>
                </c:pt>
                <c:pt idx="125">
                  <c:v>655.12441579999995</c:v>
                </c:pt>
                <c:pt idx="126">
                  <c:v>653.02294749999999</c:v>
                </c:pt>
                <c:pt idx="127">
                  <c:v>637.29104079999991</c:v>
                </c:pt>
                <c:pt idx="128">
                  <c:v>635.80034420000004</c:v>
                </c:pt>
                <c:pt idx="129">
                  <c:v>634.66689039999994</c:v>
                </c:pt>
                <c:pt idx="130">
                  <c:v>633.80949229999999</c:v>
                </c:pt>
                <c:pt idx="131">
                  <c:v>630.00331520000009</c:v>
                </c:pt>
                <c:pt idx="132">
                  <c:v>632.66349879999996</c:v>
                </c:pt>
                <c:pt idx="133">
                  <c:v>628.9317582000001</c:v>
                </c:pt>
                <c:pt idx="134">
                  <c:v>625.75390229999994</c:v>
                </c:pt>
                <c:pt idx="135">
                  <c:v>627.40551229999994</c:v>
                </c:pt>
                <c:pt idx="136">
                  <c:v>624.40758040000003</c:v>
                </c:pt>
                <c:pt idx="137">
                  <c:v>621.68090910000001</c:v>
                </c:pt>
                <c:pt idx="138">
                  <c:v>623.01313660000005</c:v>
                </c:pt>
                <c:pt idx="139">
                  <c:v>620.35674460000007</c:v>
                </c:pt>
                <c:pt idx="140">
                  <c:v>619.28041029999997</c:v>
                </c:pt>
                <c:pt idx="141">
                  <c:v>618.32781439999997</c:v>
                </c:pt>
                <c:pt idx="142">
                  <c:v>608.32216260000007</c:v>
                </c:pt>
                <c:pt idx="143">
                  <c:v>615.65608520000001</c:v>
                </c:pt>
                <c:pt idx="144">
                  <c:v>617.24208499999997</c:v>
                </c:pt>
                <c:pt idx="145">
                  <c:v>613.91601220000007</c:v>
                </c:pt>
                <c:pt idx="146">
                  <c:v>612.43920949999995</c:v>
                </c:pt>
                <c:pt idx="147">
                  <c:v>610.05608610000002</c:v>
                </c:pt>
                <c:pt idx="148">
                  <c:v>611.14824450000003</c:v>
                </c:pt>
                <c:pt idx="149">
                  <c:v>607.25177489999999</c:v>
                </c:pt>
                <c:pt idx="150">
                  <c:v>606.14843439999993</c:v>
                </c:pt>
                <c:pt idx="151">
                  <c:v>604.57649529999992</c:v>
                </c:pt>
                <c:pt idx="152">
                  <c:v>603.31465579999997</c:v>
                </c:pt>
                <c:pt idx="153">
                  <c:v>602.11265249999997</c:v>
                </c:pt>
                <c:pt idx="154">
                  <c:v>597.1887193</c:v>
                </c:pt>
                <c:pt idx="155">
                  <c:v>601.21326320000003</c:v>
                </c:pt>
                <c:pt idx="156">
                  <c:v>600.07260789999998</c:v>
                </c:pt>
                <c:pt idx="157">
                  <c:v>596.48760870000001</c:v>
                </c:pt>
                <c:pt idx="158">
                  <c:v>594.83031460000007</c:v>
                </c:pt>
                <c:pt idx="159">
                  <c:v>595.66249560000006</c:v>
                </c:pt>
                <c:pt idx="160">
                  <c:v>593.64177789999997</c:v>
                </c:pt>
                <c:pt idx="161">
                  <c:v>592.88487599999996</c:v>
                </c:pt>
                <c:pt idx="162">
                  <c:v>592.22006970000007</c:v>
                </c:pt>
                <c:pt idx="163">
                  <c:v>591.47548889999996</c:v>
                </c:pt>
                <c:pt idx="164">
                  <c:v>590.6186629</c:v>
                </c:pt>
                <c:pt idx="165">
                  <c:v>589.03607520000003</c:v>
                </c:pt>
                <c:pt idx="166">
                  <c:v>589.83589110000003</c:v>
                </c:pt>
                <c:pt idx="167">
                  <c:v>588.08674619999999</c:v>
                </c:pt>
                <c:pt idx="168">
                  <c:v>586.98136250000005</c:v>
                </c:pt>
                <c:pt idx="169">
                  <c:v>581.56069760000003</c:v>
                </c:pt>
                <c:pt idx="170">
                  <c:v>585.56675459999997</c:v>
                </c:pt>
                <c:pt idx="171">
                  <c:v>584.14634960000001</c:v>
                </c:pt>
                <c:pt idx="172">
                  <c:v>582.66550720000009</c:v>
                </c:pt>
                <c:pt idx="173">
                  <c:v>548.06695620000005</c:v>
                </c:pt>
                <c:pt idx="174">
                  <c:v>580.65256539999996</c:v>
                </c:pt>
                <c:pt idx="175">
                  <c:v>579.31638829999997</c:v>
                </c:pt>
                <c:pt idx="176">
                  <c:v>578.40686779999999</c:v>
                </c:pt>
                <c:pt idx="177">
                  <c:v>577.48919189999992</c:v>
                </c:pt>
                <c:pt idx="178">
                  <c:v>576.52189599999997</c:v>
                </c:pt>
                <c:pt idx="179">
                  <c:v>575.79161150000004</c:v>
                </c:pt>
                <c:pt idx="180">
                  <c:v>570.19471779999992</c:v>
                </c:pt>
                <c:pt idx="181">
                  <c:v>574.90879740000003</c:v>
                </c:pt>
                <c:pt idx="182">
                  <c:v>573.83440510000003</c:v>
                </c:pt>
                <c:pt idx="183">
                  <c:v>566.43962539999995</c:v>
                </c:pt>
                <c:pt idx="184">
                  <c:v>567.5205312999999</c:v>
                </c:pt>
                <c:pt idx="185">
                  <c:v>562.20191310000007</c:v>
                </c:pt>
                <c:pt idx="186">
                  <c:v>565.24271190000002</c:v>
                </c:pt>
                <c:pt idx="187">
                  <c:v>564.40409250000005</c:v>
                </c:pt>
                <c:pt idx="188">
                  <c:v>563.54529839999998</c:v>
                </c:pt>
                <c:pt idx="189">
                  <c:v>559.3019637000001</c:v>
                </c:pt>
                <c:pt idx="190">
                  <c:v>561.42490559999999</c:v>
                </c:pt>
                <c:pt idx="191">
                  <c:v>560.5164367000001</c:v>
                </c:pt>
                <c:pt idx="192">
                  <c:v>549.2340357999999</c:v>
                </c:pt>
                <c:pt idx="193">
                  <c:v>547.27236029999995</c:v>
                </c:pt>
                <c:pt idx="194">
                  <c:v>546.39419820000001</c:v>
                </c:pt>
                <c:pt idx="195">
                  <c:v>545.37015759999997</c:v>
                </c:pt>
                <c:pt idx="196">
                  <c:v>544.44289760000004</c:v>
                </c:pt>
                <c:pt idx="197">
                  <c:v>543.15770979999991</c:v>
                </c:pt>
                <c:pt idx="198">
                  <c:v>541.9588442999999</c:v>
                </c:pt>
                <c:pt idx="199">
                  <c:v>540.58425979999993</c:v>
                </c:pt>
                <c:pt idx="200">
                  <c:v>533.32681089999994</c:v>
                </c:pt>
                <c:pt idx="201">
                  <c:v>538.84477570000001</c:v>
                </c:pt>
                <c:pt idx="202">
                  <c:v>537.42330470000002</c:v>
                </c:pt>
                <c:pt idx="203">
                  <c:v>535.37476900000001</c:v>
                </c:pt>
                <c:pt idx="204">
                  <c:v>532.5141615</c:v>
                </c:pt>
                <c:pt idx="205">
                  <c:v>531.5572856</c:v>
                </c:pt>
                <c:pt idx="206">
                  <c:v>530.08816869999998</c:v>
                </c:pt>
                <c:pt idx="207">
                  <c:v>528.1286053</c:v>
                </c:pt>
                <c:pt idx="208">
                  <c:v>527.0726856</c:v>
                </c:pt>
                <c:pt idx="209">
                  <c:v>525.98256809999998</c:v>
                </c:pt>
                <c:pt idx="210">
                  <c:v>524.80551909999997</c:v>
                </c:pt>
                <c:pt idx="211">
                  <c:v>523.97149760000002</c:v>
                </c:pt>
                <c:pt idx="212">
                  <c:v>485.61792070000001</c:v>
                </c:pt>
                <c:pt idx="213">
                  <c:v>505.96566760000002</c:v>
                </c:pt>
                <c:pt idx="214">
                  <c:v>519.59961939999994</c:v>
                </c:pt>
                <c:pt idx="215">
                  <c:v>518.7919253</c:v>
                </c:pt>
                <c:pt idx="216">
                  <c:v>517.49397199999999</c:v>
                </c:pt>
                <c:pt idx="217">
                  <c:v>516.77457100000004</c:v>
                </c:pt>
                <c:pt idx="218">
                  <c:v>515.87963509999997</c:v>
                </c:pt>
                <c:pt idx="219">
                  <c:v>515.25456899999995</c:v>
                </c:pt>
                <c:pt idx="220">
                  <c:v>514.6262997</c:v>
                </c:pt>
                <c:pt idx="221">
                  <c:v>512.71827439999993</c:v>
                </c:pt>
                <c:pt idx="222">
                  <c:v>512.01946299999997</c:v>
                </c:pt>
                <c:pt idx="223">
                  <c:v>511.22504620000001</c:v>
                </c:pt>
                <c:pt idx="224">
                  <c:v>510.4659509</c:v>
                </c:pt>
                <c:pt idx="225">
                  <c:v>509.81135539999997</c:v>
                </c:pt>
                <c:pt idx="226">
                  <c:v>508.20790829999999</c:v>
                </c:pt>
                <c:pt idx="227">
                  <c:v>504.67349489999998</c:v>
                </c:pt>
                <c:pt idx="228">
                  <c:v>502.80252730000001</c:v>
                </c:pt>
                <c:pt idx="229">
                  <c:v>501.94245789999997</c:v>
                </c:pt>
                <c:pt idx="230">
                  <c:v>501.19170680000002</c:v>
                </c:pt>
                <c:pt idx="231">
                  <c:v>500.177573</c:v>
                </c:pt>
                <c:pt idx="232">
                  <c:v>499.48133810000002</c:v>
                </c:pt>
                <c:pt idx="233">
                  <c:v>498.71212589999999</c:v>
                </c:pt>
                <c:pt idx="234">
                  <c:v>497.56602820000001</c:v>
                </c:pt>
                <c:pt idx="235">
                  <c:v>496.62801710000002</c:v>
                </c:pt>
                <c:pt idx="236">
                  <c:v>495.2542297</c:v>
                </c:pt>
                <c:pt idx="237">
                  <c:v>493.56921319999998</c:v>
                </c:pt>
                <c:pt idx="238">
                  <c:v>486.42360819999999</c:v>
                </c:pt>
                <c:pt idx="239">
                  <c:v>492.18333080000002</c:v>
                </c:pt>
                <c:pt idx="240">
                  <c:v>484.86326580000002</c:v>
                </c:pt>
                <c:pt idx="241">
                  <c:v>484.2861881</c:v>
                </c:pt>
                <c:pt idx="242">
                  <c:v>483.28525610000003</c:v>
                </c:pt>
                <c:pt idx="243">
                  <c:v>482.24063310000003</c:v>
                </c:pt>
                <c:pt idx="244">
                  <c:v>482.69835619999998</c:v>
                </c:pt>
                <c:pt idx="245">
                  <c:v>481.17071750000002</c:v>
                </c:pt>
                <c:pt idx="246">
                  <c:v>448.65349360000005</c:v>
                </c:pt>
                <c:pt idx="247">
                  <c:v>479.5629022</c:v>
                </c:pt>
                <c:pt idx="248">
                  <c:v>475.04074250000002</c:v>
                </c:pt>
                <c:pt idx="249">
                  <c:v>478.74788639999997</c:v>
                </c:pt>
                <c:pt idx="250">
                  <c:v>478.10412550000001</c:v>
                </c:pt>
                <c:pt idx="251">
                  <c:v>477.47377460000001</c:v>
                </c:pt>
                <c:pt idx="252">
                  <c:v>476.6367669</c:v>
                </c:pt>
                <c:pt idx="253">
                  <c:v>453.07499689999997</c:v>
                </c:pt>
                <c:pt idx="254">
                  <c:v>447.71730180000003</c:v>
                </c:pt>
                <c:pt idx="255">
                  <c:v>446.63723680000004</c:v>
                </c:pt>
                <c:pt idx="256">
                  <c:v>446.07549410000001</c:v>
                </c:pt>
                <c:pt idx="257">
                  <c:v>444.19118530000003</c:v>
                </c:pt>
                <c:pt idx="258">
                  <c:v>443.15718189999996</c:v>
                </c:pt>
                <c:pt idx="259">
                  <c:v>441.38246079999999</c:v>
                </c:pt>
                <c:pt idx="260">
                  <c:v>440.2049897</c:v>
                </c:pt>
                <c:pt idx="261">
                  <c:v>440.85789419999998</c:v>
                </c:pt>
                <c:pt idx="262">
                  <c:v>439.3693447</c:v>
                </c:pt>
                <c:pt idx="263">
                  <c:v>404.16795489999998</c:v>
                </c:pt>
                <c:pt idx="264">
                  <c:v>438.01236310000002</c:v>
                </c:pt>
                <c:pt idx="265">
                  <c:v>436.9067632</c:v>
                </c:pt>
                <c:pt idx="266">
                  <c:v>436.09519939999996</c:v>
                </c:pt>
                <c:pt idx="267">
                  <c:v>435.24936170000001</c:v>
                </c:pt>
                <c:pt idx="268">
                  <c:v>433.66993819999999</c:v>
                </c:pt>
                <c:pt idx="269">
                  <c:v>432.9837435</c:v>
                </c:pt>
                <c:pt idx="270">
                  <c:v>432.41231760000005</c:v>
                </c:pt>
                <c:pt idx="271">
                  <c:v>431.6973294</c:v>
                </c:pt>
                <c:pt idx="272">
                  <c:v>431.10833630000002</c:v>
                </c:pt>
                <c:pt idx="273">
                  <c:v>430.48490570000001</c:v>
                </c:pt>
                <c:pt idx="274">
                  <c:v>429.70148919999997</c:v>
                </c:pt>
                <c:pt idx="275">
                  <c:v>429.08165230000003</c:v>
                </c:pt>
                <c:pt idx="276">
                  <c:v>428.48956850000002</c:v>
                </c:pt>
                <c:pt idx="277">
                  <c:v>427.63257369999997</c:v>
                </c:pt>
                <c:pt idx="278">
                  <c:v>426.6366324</c:v>
                </c:pt>
                <c:pt idx="279">
                  <c:v>422.86163669999996</c:v>
                </c:pt>
                <c:pt idx="280">
                  <c:v>425.53346860000005</c:v>
                </c:pt>
                <c:pt idx="281">
                  <c:v>419.88353619999998</c:v>
                </c:pt>
                <c:pt idx="282">
                  <c:v>422.07411089999999</c:v>
                </c:pt>
                <c:pt idx="283">
                  <c:v>420.88763030000001</c:v>
                </c:pt>
                <c:pt idx="284">
                  <c:v>419.21590129999998</c:v>
                </c:pt>
                <c:pt idx="285">
                  <c:v>417.20332489999998</c:v>
                </c:pt>
                <c:pt idx="286">
                  <c:v>418.33188200000001</c:v>
                </c:pt>
                <c:pt idx="287">
                  <c:v>416.51306629999999</c:v>
                </c:pt>
                <c:pt idx="288">
                  <c:v>415.9659011</c:v>
                </c:pt>
                <c:pt idx="289">
                  <c:v>415.1241756</c:v>
                </c:pt>
                <c:pt idx="290">
                  <c:v>412.41381439999998</c:v>
                </c:pt>
                <c:pt idx="291">
                  <c:v>414.37106549999999</c:v>
                </c:pt>
                <c:pt idx="292">
                  <c:v>413.35775599999999</c:v>
                </c:pt>
                <c:pt idx="293">
                  <c:v>405.48225810000002</c:v>
                </c:pt>
                <c:pt idx="294">
                  <c:v>410.1163636</c:v>
                </c:pt>
                <c:pt idx="295">
                  <c:v>402.23887530000002</c:v>
                </c:pt>
                <c:pt idx="296">
                  <c:v>398.02681989999996</c:v>
                </c:pt>
                <c:pt idx="297">
                  <c:v>401.29898600000001</c:v>
                </c:pt>
                <c:pt idx="298">
                  <c:v>400.21008389999997</c:v>
                </c:pt>
                <c:pt idx="299">
                  <c:v>399.36808889999998</c:v>
                </c:pt>
                <c:pt idx="300">
                  <c:v>398.70020579999999</c:v>
                </c:pt>
                <c:pt idx="301">
                  <c:v>396.9431649</c:v>
                </c:pt>
                <c:pt idx="302">
                  <c:v>395.10895089999997</c:v>
                </c:pt>
                <c:pt idx="303">
                  <c:v>392.60083310000005</c:v>
                </c:pt>
                <c:pt idx="304">
                  <c:v>394.35569830000003</c:v>
                </c:pt>
                <c:pt idx="305">
                  <c:v>391.15140869999999</c:v>
                </c:pt>
                <c:pt idx="306">
                  <c:v>390.17994489999995</c:v>
                </c:pt>
                <c:pt idx="307">
                  <c:v>388.98506089999995</c:v>
                </c:pt>
                <c:pt idx="308">
                  <c:v>388.22503929999999</c:v>
                </c:pt>
                <c:pt idx="309">
                  <c:v>387.25177889999998</c:v>
                </c:pt>
                <c:pt idx="310">
                  <c:v>386.41336289999998</c:v>
                </c:pt>
                <c:pt idx="311">
                  <c:v>384.95579960000003</c:v>
                </c:pt>
                <c:pt idx="312">
                  <c:v>382.7007883</c:v>
                </c:pt>
                <c:pt idx="313">
                  <c:v>381.87985370000001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B-014A-932B-35AEE957346F}"/>
            </c:ext>
          </c:extLst>
        </c:ser>
        <c:ser>
          <c:idx val="1"/>
          <c:order val="1"/>
          <c:tx>
            <c:v>Overlay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411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Linux Biolinum" panose="02000503000000000000" pitchFamily="2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'performance-resolved-only'!$B$2:$B$315</c:f>
              <c:numCache>
                <c:formatCode>0.00</c:formatCode>
                <c:ptCount val="314"/>
                <c:pt idx="0">
                  <c:v>923.06111670000007</c:v>
                </c:pt>
                <c:pt idx="1">
                  <c:v>921.26416500000005</c:v>
                </c:pt>
                <c:pt idx="2">
                  <c:v>918.99027339999998</c:v>
                </c:pt>
                <c:pt idx="3">
                  <c:v>917.56376179999995</c:v>
                </c:pt>
                <c:pt idx="4">
                  <c:v>916.45667089999995</c:v>
                </c:pt>
                <c:pt idx="5">
                  <c:v>915.26245210000002</c:v>
                </c:pt>
                <c:pt idx="6">
                  <c:v>914.60656900000004</c:v>
                </c:pt>
                <c:pt idx="7">
                  <c:v>911.73681650000003</c:v>
                </c:pt>
                <c:pt idx="8">
                  <c:v>913.2024047000001</c:v>
                </c:pt>
                <c:pt idx="9">
                  <c:v>909.49199650000003</c:v>
                </c:pt>
                <c:pt idx="10">
                  <c:v>907.47891029999994</c:v>
                </c:pt>
                <c:pt idx="11">
                  <c:v>906.11774529999991</c:v>
                </c:pt>
                <c:pt idx="12">
                  <c:v>903.52723229999992</c:v>
                </c:pt>
                <c:pt idx="13">
                  <c:v>904.69971179999993</c:v>
                </c:pt>
                <c:pt idx="14">
                  <c:v>901.4360203</c:v>
                </c:pt>
                <c:pt idx="15">
                  <c:v>900.22067629999992</c:v>
                </c:pt>
                <c:pt idx="16">
                  <c:v>899.04475509999997</c:v>
                </c:pt>
                <c:pt idx="17">
                  <c:v>896.88832200000002</c:v>
                </c:pt>
                <c:pt idx="18">
                  <c:v>895.12718099999995</c:v>
                </c:pt>
                <c:pt idx="19">
                  <c:v>880.20850439999992</c:v>
                </c:pt>
                <c:pt idx="20">
                  <c:v>878.78376979999996</c:v>
                </c:pt>
                <c:pt idx="21">
                  <c:v>875.40201100000002</c:v>
                </c:pt>
                <c:pt idx="22">
                  <c:v>873.16618560000006</c:v>
                </c:pt>
                <c:pt idx="23">
                  <c:v>870.97127350000005</c:v>
                </c:pt>
                <c:pt idx="24">
                  <c:v>866.34573060000002</c:v>
                </c:pt>
                <c:pt idx="25">
                  <c:v>862.27220450000004</c:v>
                </c:pt>
                <c:pt idx="26">
                  <c:v>861.11909720000006</c:v>
                </c:pt>
                <c:pt idx="27">
                  <c:v>859.77437129999998</c:v>
                </c:pt>
                <c:pt idx="28">
                  <c:v>858.14512189999994</c:v>
                </c:pt>
                <c:pt idx="29">
                  <c:v>856.98417770000003</c:v>
                </c:pt>
                <c:pt idx="30">
                  <c:v>853.6253524</c:v>
                </c:pt>
                <c:pt idx="31">
                  <c:v>846.24192749999997</c:v>
                </c:pt>
                <c:pt idx="32">
                  <c:v>852.37760920000005</c:v>
                </c:pt>
                <c:pt idx="33">
                  <c:v>850.00113210000006</c:v>
                </c:pt>
                <c:pt idx="34">
                  <c:v>851.20706499999994</c:v>
                </c:pt>
                <c:pt idx="35">
                  <c:v>845.1352222999999</c:v>
                </c:pt>
                <c:pt idx="36">
                  <c:v>843.9460133</c:v>
                </c:pt>
                <c:pt idx="37">
                  <c:v>837.48374779999995</c:v>
                </c:pt>
                <c:pt idx="38">
                  <c:v>842.88642289999996</c:v>
                </c:pt>
                <c:pt idx="39">
                  <c:v>841.0346452</c:v>
                </c:pt>
                <c:pt idx="40">
                  <c:v>839.65501560000007</c:v>
                </c:pt>
                <c:pt idx="41">
                  <c:v>835.83851900000002</c:v>
                </c:pt>
                <c:pt idx="42">
                  <c:v>834.79398029999993</c:v>
                </c:pt>
                <c:pt idx="43">
                  <c:v>833.61131190000003</c:v>
                </c:pt>
                <c:pt idx="44">
                  <c:v>822.23590189999993</c:v>
                </c:pt>
                <c:pt idx="45">
                  <c:v>824.78551400000003</c:v>
                </c:pt>
                <c:pt idx="46">
                  <c:v>821.21497520000003</c:v>
                </c:pt>
                <c:pt idx="47">
                  <c:v>817.292102</c:v>
                </c:pt>
                <c:pt idx="48">
                  <c:v>814.14158810000004</c:v>
                </c:pt>
                <c:pt idx="49">
                  <c:v>812.79792010000006</c:v>
                </c:pt>
                <c:pt idx="50">
                  <c:v>811.95855029999996</c:v>
                </c:pt>
                <c:pt idx="51">
                  <c:v>811.33184089999997</c:v>
                </c:pt>
                <c:pt idx="52">
                  <c:v>809.7416007999999</c:v>
                </c:pt>
                <c:pt idx="53">
                  <c:v>808.4917832000001</c:v>
                </c:pt>
                <c:pt idx="54">
                  <c:v>807.20198879999998</c:v>
                </c:pt>
                <c:pt idx="55">
                  <c:v>801.60272689999999</c:v>
                </c:pt>
                <c:pt idx="56">
                  <c:v>800.50645799999995</c:v>
                </c:pt>
                <c:pt idx="57">
                  <c:v>799.3786662</c:v>
                </c:pt>
                <c:pt idx="58">
                  <c:v>796.55961000000002</c:v>
                </c:pt>
                <c:pt idx="59">
                  <c:v>798.5668028</c:v>
                </c:pt>
                <c:pt idx="60">
                  <c:v>797.61724089999996</c:v>
                </c:pt>
                <c:pt idx="61">
                  <c:v>795.2422722</c:v>
                </c:pt>
                <c:pt idx="62">
                  <c:v>794.15125160000002</c:v>
                </c:pt>
                <c:pt idx="63">
                  <c:v>783.57449470000006</c:v>
                </c:pt>
                <c:pt idx="64">
                  <c:v>793.25968179999995</c:v>
                </c:pt>
                <c:pt idx="65">
                  <c:v>787.22073999999998</c:v>
                </c:pt>
                <c:pt idx="66">
                  <c:v>785.87354389999996</c:v>
                </c:pt>
                <c:pt idx="67">
                  <c:v>782.38836260000005</c:v>
                </c:pt>
                <c:pt idx="68">
                  <c:v>779.65684629999998</c:v>
                </c:pt>
                <c:pt idx="69">
                  <c:v>776.63327629999992</c:v>
                </c:pt>
                <c:pt idx="70">
                  <c:v>778.46344110000007</c:v>
                </c:pt>
                <c:pt idx="71">
                  <c:v>775.8157463</c:v>
                </c:pt>
                <c:pt idx="72">
                  <c:v>775.00866079999992</c:v>
                </c:pt>
                <c:pt idx="73">
                  <c:v>773.10994410000001</c:v>
                </c:pt>
                <c:pt idx="74">
                  <c:v>772.04283410000005</c:v>
                </c:pt>
                <c:pt idx="75">
                  <c:v>770.48800460000007</c:v>
                </c:pt>
                <c:pt idx="76">
                  <c:v>761.75965900000006</c:v>
                </c:pt>
                <c:pt idx="77">
                  <c:v>769.20224700000006</c:v>
                </c:pt>
                <c:pt idx="78">
                  <c:v>766.97483490000002</c:v>
                </c:pt>
                <c:pt idx="79">
                  <c:v>768.40438710000001</c:v>
                </c:pt>
                <c:pt idx="80">
                  <c:v>764.45835339999996</c:v>
                </c:pt>
                <c:pt idx="81">
                  <c:v>763.26084000000003</c:v>
                </c:pt>
                <c:pt idx="82">
                  <c:v>750.69232739999995</c:v>
                </c:pt>
                <c:pt idx="83">
                  <c:v>760.51795760000005</c:v>
                </c:pt>
                <c:pt idx="84">
                  <c:v>758.80114749999996</c:v>
                </c:pt>
                <c:pt idx="85">
                  <c:v>753.38546350000001</c:v>
                </c:pt>
                <c:pt idx="86">
                  <c:v>756.38315910000006</c:v>
                </c:pt>
                <c:pt idx="87">
                  <c:v>757.95101439999996</c:v>
                </c:pt>
                <c:pt idx="88">
                  <c:v>754.91647890000002</c:v>
                </c:pt>
                <c:pt idx="89">
                  <c:v>752.31455870000002</c:v>
                </c:pt>
                <c:pt idx="90">
                  <c:v>748.75685620000002</c:v>
                </c:pt>
                <c:pt idx="91">
                  <c:v>743.75919820000001</c:v>
                </c:pt>
                <c:pt idx="92">
                  <c:v>747.69865979999997</c:v>
                </c:pt>
                <c:pt idx="93">
                  <c:v>746.46507559999998</c:v>
                </c:pt>
                <c:pt idx="94">
                  <c:v>742.17221189999998</c:v>
                </c:pt>
                <c:pt idx="95">
                  <c:v>741.2029407</c:v>
                </c:pt>
                <c:pt idx="96">
                  <c:v>740.05148899999995</c:v>
                </c:pt>
                <c:pt idx="97">
                  <c:v>737.33023909999997</c:v>
                </c:pt>
                <c:pt idx="98">
                  <c:v>736.50780259999999</c:v>
                </c:pt>
                <c:pt idx="99">
                  <c:v>735.08667449999996</c:v>
                </c:pt>
                <c:pt idx="100">
                  <c:v>732.9120226</c:v>
                </c:pt>
                <c:pt idx="101">
                  <c:v>731.77826220000009</c:v>
                </c:pt>
                <c:pt idx="102">
                  <c:v>727.65350879999994</c:v>
                </c:pt>
                <c:pt idx="103">
                  <c:v>726.67784139999992</c:v>
                </c:pt>
                <c:pt idx="104">
                  <c:v>723.11304900000005</c:v>
                </c:pt>
                <c:pt idx="105">
                  <c:v>725.45118339999999</c:v>
                </c:pt>
                <c:pt idx="106">
                  <c:v>724.35208420000004</c:v>
                </c:pt>
                <c:pt idx="107">
                  <c:v>721.95209939999995</c:v>
                </c:pt>
                <c:pt idx="108">
                  <c:v>720.9802087999999</c:v>
                </c:pt>
                <c:pt idx="109">
                  <c:v>719.46459729999992</c:v>
                </c:pt>
                <c:pt idx="110">
                  <c:v>718.4893849</c:v>
                </c:pt>
                <c:pt idx="111">
                  <c:v>717.58391300000005</c:v>
                </c:pt>
                <c:pt idx="112">
                  <c:v>716.61193160000005</c:v>
                </c:pt>
                <c:pt idx="113">
                  <c:v>714.98810029999993</c:v>
                </c:pt>
                <c:pt idx="114">
                  <c:v>715.78495470000007</c:v>
                </c:pt>
                <c:pt idx="115">
                  <c:v>702.83041149999997</c:v>
                </c:pt>
                <c:pt idx="116">
                  <c:v>714.31065000000001</c:v>
                </c:pt>
                <c:pt idx="117">
                  <c:v>701.97717870000008</c:v>
                </c:pt>
                <c:pt idx="118">
                  <c:v>700.94126449999999</c:v>
                </c:pt>
                <c:pt idx="119">
                  <c:v>700.20423840000001</c:v>
                </c:pt>
                <c:pt idx="120">
                  <c:v>699.24948239999992</c:v>
                </c:pt>
                <c:pt idx="121">
                  <c:v>697.37575779999997</c:v>
                </c:pt>
                <c:pt idx="122">
                  <c:v>698.41767100000004</c:v>
                </c:pt>
                <c:pt idx="123">
                  <c:v>696.19494610000004</c:v>
                </c:pt>
                <c:pt idx="124">
                  <c:v>694.35400629999992</c:v>
                </c:pt>
                <c:pt idx="125">
                  <c:v>695.28926510000008</c:v>
                </c:pt>
                <c:pt idx="126">
                  <c:v>693.00195139999994</c:v>
                </c:pt>
                <c:pt idx="127">
                  <c:v>691.9808511</c:v>
                </c:pt>
                <c:pt idx="128">
                  <c:v>689.74126439999998</c:v>
                </c:pt>
                <c:pt idx="129">
                  <c:v>688.70098419999999</c:v>
                </c:pt>
                <c:pt idx="130">
                  <c:v>675.40410959999997</c:v>
                </c:pt>
                <c:pt idx="131">
                  <c:v>672.56819810000002</c:v>
                </c:pt>
                <c:pt idx="132">
                  <c:v>673.96545460000004</c:v>
                </c:pt>
                <c:pt idx="133">
                  <c:v>671.56339070000001</c:v>
                </c:pt>
                <c:pt idx="134">
                  <c:v>668.86021260000007</c:v>
                </c:pt>
                <c:pt idx="135">
                  <c:v>670.31680129999995</c:v>
                </c:pt>
                <c:pt idx="136">
                  <c:v>667.71902779999994</c:v>
                </c:pt>
                <c:pt idx="137">
                  <c:v>664.37319539999999</c:v>
                </c:pt>
                <c:pt idx="138">
                  <c:v>665.76997170000004</c:v>
                </c:pt>
                <c:pt idx="139">
                  <c:v>663.2280017999999</c:v>
                </c:pt>
                <c:pt idx="140">
                  <c:v>662.42650729999991</c:v>
                </c:pt>
                <c:pt idx="141">
                  <c:v>661.6958067999999</c:v>
                </c:pt>
                <c:pt idx="142">
                  <c:v>652.80798340000001</c:v>
                </c:pt>
                <c:pt idx="143">
                  <c:v>659.76304110000001</c:v>
                </c:pt>
                <c:pt idx="144">
                  <c:v>660.92949429999999</c:v>
                </c:pt>
                <c:pt idx="145">
                  <c:v>658.54962699999999</c:v>
                </c:pt>
                <c:pt idx="146">
                  <c:v>657.36513839999998</c:v>
                </c:pt>
                <c:pt idx="147">
                  <c:v>654.61029489999999</c:v>
                </c:pt>
                <c:pt idx="148">
                  <c:v>655.8048354</c:v>
                </c:pt>
                <c:pt idx="149">
                  <c:v>651.93262549999997</c:v>
                </c:pt>
                <c:pt idx="150">
                  <c:v>650.92010620000008</c:v>
                </c:pt>
                <c:pt idx="151">
                  <c:v>649.42900510000004</c:v>
                </c:pt>
                <c:pt idx="152">
                  <c:v>648.51785870000003</c:v>
                </c:pt>
                <c:pt idx="153">
                  <c:v>647.3833042</c:v>
                </c:pt>
                <c:pt idx="154">
                  <c:v>642.47115710000003</c:v>
                </c:pt>
                <c:pt idx="155">
                  <c:v>646.48970999999995</c:v>
                </c:pt>
                <c:pt idx="156">
                  <c:v>645.34977709999998</c:v>
                </c:pt>
                <c:pt idx="157">
                  <c:v>641.77908389999993</c:v>
                </c:pt>
                <c:pt idx="158">
                  <c:v>640.18243399999994</c:v>
                </c:pt>
                <c:pt idx="159">
                  <c:v>641.04057510000007</c:v>
                </c:pt>
                <c:pt idx="160">
                  <c:v>639.24796409999999</c:v>
                </c:pt>
                <c:pt idx="161">
                  <c:v>638.5863061</c:v>
                </c:pt>
                <c:pt idx="162">
                  <c:v>637.93091509999999</c:v>
                </c:pt>
                <c:pt idx="163">
                  <c:v>637.21147310000003</c:v>
                </c:pt>
                <c:pt idx="164">
                  <c:v>636.34009289999995</c:v>
                </c:pt>
                <c:pt idx="165">
                  <c:v>634.83796400000006</c:v>
                </c:pt>
                <c:pt idx="166">
                  <c:v>635.63766299999997</c:v>
                </c:pt>
                <c:pt idx="167">
                  <c:v>634.00405810000007</c:v>
                </c:pt>
                <c:pt idx="168">
                  <c:v>633.06604140000002</c:v>
                </c:pt>
                <c:pt idx="169">
                  <c:v>628.08237899999995</c:v>
                </c:pt>
                <c:pt idx="170">
                  <c:v>631.7286805</c:v>
                </c:pt>
                <c:pt idx="171">
                  <c:v>630.50540479999995</c:v>
                </c:pt>
                <c:pt idx="172">
                  <c:v>629.30834909999999</c:v>
                </c:pt>
                <c:pt idx="173">
                  <c:v>592.71733360000007</c:v>
                </c:pt>
                <c:pt idx="174">
                  <c:v>627.1274742999999</c:v>
                </c:pt>
                <c:pt idx="175">
                  <c:v>625.70763729999999</c:v>
                </c:pt>
                <c:pt idx="176">
                  <c:v>624.8220687999999</c:v>
                </c:pt>
                <c:pt idx="177">
                  <c:v>623.80801559999998</c:v>
                </c:pt>
                <c:pt idx="178">
                  <c:v>622.67266039999993</c:v>
                </c:pt>
                <c:pt idx="179">
                  <c:v>621.92499970000006</c:v>
                </c:pt>
                <c:pt idx="180">
                  <c:v>615.85155310000005</c:v>
                </c:pt>
                <c:pt idx="181">
                  <c:v>620.8860128</c:v>
                </c:pt>
                <c:pt idx="182">
                  <c:v>619.42329239999992</c:v>
                </c:pt>
                <c:pt idx="183">
                  <c:v>612.30372790000001</c:v>
                </c:pt>
                <c:pt idx="184">
                  <c:v>613.28928550000001</c:v>
                </c:pt>
                <c:pt idx="185">
                  <c:v>608.20984499999997</c:v>
                </c:pt>
                <c:pt idx="186">
                  <c:v>611.28876389999994</c:v>
                </c:pt>
                <c:pt idx="187">
                  <c:v>610.52532020000001</c:v>
                </c:pt>
                <c:pt idx="188">
                  <c:v>609.67120220000004</c:v>
                </c:pt>
                <c:pt idx="189">
                  <c:v>605.10264329999995</c:v>
                </c:pt>
                <c:pt idx="190">
                  <c:v>607.46038050000004</c:v>
                </c:pt>
                <c:pt idx="191">
                  <c:v>606.42105579999998</c:v>
                </c:pt>
                <c:pt idx="192">
                  <c:v>593.8317174</c:v>
                </c:pt>
                <c:pt idx="193">
                  <c:v>591.9308587999999</c:v>
                </c:pt>
                <c:pt idx="194">
                  <c:v>590.98717929999998</c:v>
                </c:pt>
                <c:pt idx="195">
                  <c:v>590.16880570000001</c:v>
                </c:pt>
                <c:pt idx="196">
                  <c:v>588.91559029999996</c:v>
                </c:pt>
                <c:pt idx="197">
                  <c:v>587.49918539999999</c:v>
                </c:pt>
                <c:pt idx="198">
                  <c:v>586.41406649999999</c:v>
                </c:pt>
                <c:pt idx="199">
                  <c:v>585.24154720000001</c:v>
                </c:pt>
                <c:pt idx="200">
                  <c:v>578.11666849999995</c:v>
                </c:pt>
                <c:pt idx="201">
                  <c:v>583.68829370000003</c:v>
                </c:pt>
                <c:pt idx="202">
                  <c:v>582.17664460000003</c:v>
                </c:pt>
                <c:pt idx="203">
                  <c:v>580.32596139999998</c:v>
                </c:pt>
                <c:pt idx="204">
                  <c:v>577.34448520000001</c:v>
                </c:pt>
                <c:pt idx="205">
                  <c:v>576.40809950000005</c:v>
                </c:pt>
                <c:pt idx="206">
                  <c:v>574.72990000000004</c:v>
                </c:pt>
                <c:pt idx="207">
                  <c:v>572.21865839999998</c:v>
                </c:pt>
                <c:pt idx="208">
                  <c:v>571.2412422000001</c:v>
                </c:pt>
                <c:pt idx="209">
                  <c:v>570.37972789999992</c:v>
                </c:pt>
                <c:pt idx="210">
                  <c:v>569.2125587999999</c:v>
                </c:pt>
                <c:pt idx="211">
                  <c:v>568.15089829999999</c:v>
                </c:pt>
                <c:pt idx="212">
                  <c:v>530.00913400000002</c:v>
                </c:pt>
                <c:pt idx="213">
                  <c:v>550.87059510000006</c:v>
                </c:pt>
                <c:pt idx="214">
                  <c:v>564.05813479999995</c:v>
                </c:pt>
                <c:pt idx="215">
                  <c:v>562.64704640000002</c:v>
                </c:pt>
                <c:pt idx="216">
                  <c:v>561.35947639999995</c:v>
                </c:pt>
                <c:pt idx="217">
                  <c:v>560.65735910000001</c:v>
                </c:pt>
                <c:pt idx="218">
                  <c:v>559.99369239999999</c:v>
                </c:pt>
                <c:pt idx="219">
                  <c:v>558.85211879999997</c:v>
                </c:pt>
                <c:pt idx="220">
                  <c:v>558.11218699999995</c:v>
                </c:pt>
                <c:pt idx="221">
                  <c:v>556.90520989999993</c:v>
                </c:pt>
                <c:pt idx="222">
                  <c:v>556.24289439999995</c:v>
                </c:pt>
                <c:pt idx="223">
                  <c:v>555.63087920000009</c:v>
                </c:pt>
                <c:pt idx="224">
                  <c:v>555.03399060000004</c:v>
                </c:pt>
                <c:pt idx="225">
                  <c:v>554.43255220000003</c:v>
                </c:pt>
                <c:pt idx="226">
                  <c:v>552.81080699999995</c:v>
                </c:pt>
                <c:pt idx="227">
                  <c:v>549.51659740000002</c:v>
                </c:pt>
                <c:pt idx="228">
                  <c:v>546.79333479999991</c:v>
                </c:pt>
                <c:pt idx="229">
                  <c:v>545.81284229999994</c:v>
                </c:pt>
                <c:pt idx="230">
                  <c:v>544.92163329999994</c:v>
                </c:pt>
                <c:pt idx="231">
                  <c:v>543.82333400000005</c:v>
                </c:pt>
                <c:pt idx="232">
                  <c:v>543.08592099999998</c:v>
                </c:pt>
                <c:pt idx="233">
                  <c:v>542.27765499999998</c:v>
                </c:pt>
                <c:pt idx="234">
                  <c:v>541.34398070000009</c:v>
                </c:pt>
                <c:pt idx="235">
                  <c:v>540.48254150000002</c:v>
                </c:pt>
                <c:pt idx="236">
                  <c:v>539.34467219999999</c:v>
                </c:pt>
                <c:pt idx="237">
                  <c:v>537.8027313</c:v>
                </c:pt>
                <c:pt idx="238">
                  <c:v>530.77725889999999</c:v>
                </c:pt>
                <c:pt idx="239">
                  <c:v>536.56611580000003</c:v>
                </c:pt>
                <c:pt idx="240">
                  <c:v>529.16645819999997</c:v>
                </c:pt>
                <c:pt idx="241">
                  <c:v>528.30935790000001</c:v>
                </c:pt>
                <c:pt idx="242">
                  <c:v>527.04279220000001</c:v>
                </c:pt>
                <c:pt idx="243">
                  <c:v>525.89230759999998</c:v>
                </c:pt>
                <c:pt idx="244">
                  <c:v>526.45972730000005</c:v>
                </c:pt>
                <c:pt idx="245">
                  <c:v>524.73502020000001</c:v>
                </c:pt>
                <c:pt idx="246">
                  <c:v>493.02775789999998</c:v>
                </c:pt>
                <c:pt idx="247">
                  <c:v>522.90730410000003</c:v>
                </c:pt>
                <c:pt idx="248">
                  <c:v>519.172101</c:v>
                </c:pt>
                <c:pt idx="249">
                  <c:v>522.24380539999993</c:v>
                </c:pt>
                <c:pt idx="250">
                  <c:v>521.71607189999997</c:v>
                </c:pt>
                <c:pt idx="251">
                  <c:v>521.1164622</c:v>
                </c:pt>
                <c:pt idx="252">
                  <c:v>520.61873439999999</c:v>
                </c:pt>
                <c:pt idx="253">
                  <c:v>496.9847173</c:v>
                </c:pt>
                <c:pt idx="254">
                  <c:v>492.00905239999997</c:v>
                </c:pt>
                <c:pt idx="255">
                  <c:v>490.82146729999999</c:v>
                </c:pt>
                <c:pt idx="256">
                  <c:v>490.0124022</c:v>
                </c:pt>
                <c:pt idx="257">
                  <c:v>487.96065119999997</c:v>
                </c:pt>
                <c:pt idx="258">
                  <c:v>486.9091914</c:v>
                </c:pt>
                <c:pt idx="259">
                  <c:v>484.9292064</c:v>
                </c:pt>
                <c:pt idx="260">
                  <c:v>483.65104780000001</c:v>
                </c:pt>
                <c:pt idx="261">
                  <c:v>484.35339479999999</c:v>
                </c:pt>
                <c:pt idx="262">
                  <c:v>482.87905480000001</c:v>
                </c:pt>
                <c:pt idx="263">
                  <c:v>449.87400650000001</c:v>
                </c:pt>
                <c:pt idx="264">
                  <c:v>481.8934577</c:v>
                </c:pt>
                <c:pt idx="265">
                  <c:v>480.89772419999997</c:v>
                </c:pt>
                <c:pt idx="266">
                  <c:v>480.32025339999996</c:v>
                </c:pt>
                <c:pt idx="267">
                  <c:v>479.56730019999998</c:v>
                </c:pt>
                <c:pt idx="268">
                  <c:v>478.2431656</c:v>
                </c:pt>
                <c:pt idx="269">
                  <c:v>477.51608369999997</c:v>
                </c:pt>
                <c:pt idx="270">
                  <c:v>476.94619739999996</c:v>
                </c:pt>
                <c:pt idx="271">
                  <c:v>476.29755230000001</c:v>
                </c:pt>
                <c:pt idx="272">
                  <c:v>475.7280346</c:v>
                </c:pt>
                <c:pt idx="273">
                  <c:v>475.09492189999997</c:v>
                </c:pt>
                <c:pt idx="274">
                  <c:v>474.2216454</c:v>
                </c:pt>
                <c:pt idx="275">
                  <c:v>473.62197430000003</c:v>
                </c:pt>
                <c:pt idx="276">
                  <c:v>473.07031760000001</c:v>
                </c:pt>
                <c:pt idx="277">
                  <c:v>472.19252369999998</c:v>
                </c:pt>
                <c:pt idx="278">
                  <c:v>471.26401730000003</c:v>
                </c:pt>
                <c:pt idx="279">
                  <c:v>467.82249050000001</c:v>
                </c:pt>
                <c:pt idx="280">
                  <c:v>470.34753519999998</c:v>
                </c:pt>
                <c:pt idx="281">
                  <c:v>464.59746949999999</c:v>
                </c:pt>
                <c:pt idx="282">
                  <c:v>467.06619929999999</c:v>
                </c:pt>
                <c:pt idx="283">
                  <c:v>465.77244230000002</c:v>
                </c:pt>
                <c:pt idx="284">
                  <c:v>463.8610056</c:v>
                </c:pt>
                <c:pt idx="285">
                  <c:v>461.8875716</c:v>
                </c:pt>
                <c:pt idx="286">
                  <c:v>462.97501619999997</c:v>
                </c:pt>
                <c:pt idx="287">
                  <c:v>461.24359930000003</c:v>
                </c:pt>
                <c:pt idx="288">
                  <c:v>460.69346260000003</c:v>
                </c:pt>
                <c:pt idx="289">
                  <c:v>459.99315460000003</c:v>
                </c:pt>
                <c:pt idx="290">
                  <c:v>457.50719580000003</c:v>
                </c:pt>
                <c:pt idx="291">
                  <c:v>459.24005779999999</c:v>
                </c:pt>
                <c:pt idx="292">
                  <c:v>458.39143919999998</c:v>
                </c:pt>
                <c:pt idx="293">
                  <c:v>451.15400310000001</c:v>
                </c:pt>
                <c:pt idx="294">
                  <c:v>455.33624610000004</c:v>
                </c:pt>
                <c:pt idx="295">
                  <c:v>447.95172120000001</c:v>
                </c:pt>
                <c:pt idx="296">
                  <c:v>443.36358100000001</c:v>
                </c:pt>
                <c:pt idx="297">
                  <c:v>446.61614310000004</c:v>
                </c:pt>
                <c:pt idx="298">
                  <c:v>445.6584967</c:v>
                </c:pt>
                <c:pt idx="299">
                  <c:v>444.73882420000001</c:v>
                </c:pt>
                <c:pt idx="300">
                  <c:v>444.0045399</c:v>
                </c:pt>
                <c:pt idx="301">
                  <c:v>442.55820410000001</c:v>
                </c:pt>
                <c:pt idx="302">
                  <c:v>439.90502600000002</c:v>
                </c:pt>
                <c:pt idx="303">
                  <c:v>438.48334399999999</c:v>
                </c:pt>
                <c:pt idx="304">
                  <c:v>439.12077379999999</c:v>
                </c:pt>
                <c:pt idx="305">
                  <c:v>437.8159119</c:v>
                </c:pt>
                <c:pt idx="306">
                  <c:v>437.04046989999995</c:v>
                </c:pt>
                <c:pt idx="307">
                  <c:v>436.30661720000001</c:v>
                </c:pt>
                <c:pt idx="308">
                  <c:v>435.70814010000004</c:v>
                </c:pt>
                <c:pt idx="309">
                  <c:v>434.92023399999999</c:v>
                </c:pt>
                <c:pt idx="310">
                  <c:v>434.24713220000001</c:v>
                </c:pt>
                <c:pt idx="311">
                  <c:v>433.39425089999997</c:v>
                </c:pt>
                <c:pt idx="312">
                  <c:v>432.52850699999999</c:v>
                </c:pt>
                <c:pt idx="313">
                  <c:v>431.4494009</c:v>
                </c:pt>
              </c:numCache>
            </c:numRef>
          </c:xVal>
          <c:yVal>
            <c:numRef>
              <c:f>'performance-resolved-only'!$B$2:$B$315</c:f>
              <c:numCache>
                <c:formatCode>0.00</c:formatCode>
                <c:ptCount val="314"/>
                <c:pt idx="0">
                  <c:v>923.06111670000007</c:v>
                </c:pt>
                <c:pt idx="1">
                  <c:v>921.26416500000005</c:v>
                </c:pt>
                <c:pt idx="2">
                  <c:v>918.99027339999998</c:v>
                </c:pt>
                <c:pt idx="3">
                  <c:v>917.56376179999995</c:v>
                </c:pt>
                <c:pt idx="4">
                  <c:v>916.45667089999995</c:v>
                </c:pt>
                <c:pt idx="5">
                  <c:v>915.26245210000002</c:v>
                </c:pt>
                <c:pt idx="6">
                  <c:v>914.60656900000004</c:v>
                </c:pt>
                <c:pt idx="7">
                  <c:v>911.73681650000003</c:v>
                </c:pt>
                <c:pt idx="8">
                  <c:v>913.2024047000001</c:v>
                </c:pt>
                <c:pt idx="9">
                  <c:v>909.49199650000003</c:v>
                </c:pt>
                <c:pt idx="10">
                  <c:v>907.47891029999994</c:v>
                </c:pt>
                <c:pt idx="11">
                  <c:v>906.11774529999991</c:v>
                </c:pt>
                <c:pt idx="12">
                  <c:v>903.52723229999992</c:v>
                </c:pt>
                <c:pt idx="13">
                  <c:v>904.69971179999993</c:v>
                </c:pt>
                <c:pt idx="14">
                  <c:v>901.4360203</c:v>
                </c:pt>
                <c:pt idx="15">
                  <c:v>900.22067629999992</c:v>
                </c:pt>
                <c:pt idx="16">
                  <c:v>899.04475509999997</c:v>
                </c:pt>
                <c:pt idx="17">
                  <c:v>896.88832200000002</c:v>
                </c:pt>
                <c:pt idx="18">
                  <c:v>895.12718099999995</c:v>
                </c:pt>
                <c:pt idx="19">
                  <c:v>880.20850439999992</c:v>
                </c:pt>
                <c:pt idx="20">
                  <c:v>878.78376979999996</c:v>
                </c:pt>
                <c:pt idx="21">
                  <c:v>875.40201100000002</c:v>
                </c:pt>
                <c:pt idx="22">
                  <c:v>873.16618560000006</c:v>
                </c:pt>
                <c:pt idx="23">
                  <c:v>870.97127350000005</c:v>
                </c:pt>
                <c:pt idx="24">
                  <c:v>866.34573060000002</c:v>
                </c:pt>
                <c:pt idx="25">
                  <c:v>862.27220450000004</c:v>
                </c:pt>
                <c:pt idx="26">
                  <c:v>861.11909720000006</c:v>
                </c:pt>
                <c:pt idx="27">
                  <c:v>859.77437129999998</c:v>
                </c:pt>
                <c:pt idx="28">
                  <c:v>858.14512189999994</c:v>
                </c:pt>
                <c:pt idx="29">
                  <c:v>856.98417770000003</c:v>
                </c:pt>
                <c:pt idx="30">
                  <c:v>853.6253524</c:v>
                </c:pt>
                <c:pt idx="31">
                  <c:v>846.24192749999997</c:v>
                </c:pt>
                <c:pt idx="32">
                  <c:v>852.37760920000005</c:v>
                </c:pt>
                <c:pt idx="33">
                  <c:v>850.00113210000006</c:v>
                </c:pt>
                <c:pt idx="34">
                  <c:v>851.20706499999994</c:v>
                </c:pt>
                <c:pt idx="35">
                  <c:v>845.1352222999999</c:v>
                </c:pt>
                <c:pt idx="36">
                  <c:v>843.9460133</c:v>
                </c:pt>
                <c:pt idx="37">
                  <c:v>837.48374779999995</c:v>
                </c:pt>
                <c:pt idx="38">
                  <c:v>842.88642289999996</c:v>
                </c:pt>
                <c:pt idx="39">
                  <c:v>841.0346452</c:v>
                </c:pt>
                <c:pt idx="40">
                  <c:v>839.65501560000007</c:v>
                </c:pt>
                <c:pt idx="41">
                  <c:v>835.83851900000002</c:v>
                </c:pt>
                <c:pt idx="42">
                  <c:v>834.79398029999993</c:v>
                </c:pt>
                <c:pt idx="43">
                  <c:v>833.61131190000003</c:v>
                </c:pt>
                <c:pt idx="44">
                  <c:v>822.23590189999993</c:v>
                </c:pt>
                <c:pt idx="45">
                  <c:v>824.78551400000003</c:v>
                </c:pt>
                <c:pt idx="46">
                  <c:v>821.21497520000003</c:v>
                </c:pt>
                <c:pt idx="47">
                  <c:v>817.292102</c:v>
                </c:pt>
                <c:pt idx="48">
                  <c:v>814.14158810000004</c:v>
                </c:pt>
                <c:pt idx="49">
                  <c:v>812.79792010000006</c:v>
                </c:pt>
                <c:pt idx="50">
                  <c:v>811.95855029999996</c:v>
                </c:pt>
                <c:pt idx="51">
                  <c:v>811.33184089999997</c:v>
                </c:pt>
                <c:pt idx="52">
                  <c:v>809.7416007999999</c:v>
                </c:pt>
                <c:pt idx="53">
                  <c:v>808.4917832000001</c:v>
                </c:pt>
                <c:pt idx="54">
                  <c:v>807.20198879999998</c:v>
                </c:pt>
                <c:pt idx="55">
                  <c:v>801.60272689999999</c:v>
                </c:pt>
                <c:pt idx="56">
                  <c:v>800.50645799999995</c:v>
                </c:pt>
                <c:pt idx="57">
                  <c:v>799.3786662</c:v>
                </c:pt>
                <c:pt idx="58">
                  <c:v>796.55961000000002</c:v>
                </c:pt>
                <c:pt idx="59">
                  <c:v>798.5668028</c:v>
                </c:pt>
                <c:pt idx="60">
                  <c:v>797.61724089999996</c:v>
                </c:pt>
                <c:pt idx="61">
                  <c:v>795.2422722</c:v>
                </c:pt>
                <c:pt idx="62">
                  <c:v>794.15125160000002</c:v>
                </c:pt>
                <c:pt idx="63">
                  <c:v>783.57449470000006</c:v>
                </c:pt>
                <c:pt idx="64">
                  <c:v>793.25968179999995</c:v>
                </c:pt>
                <c:pt idx="65">
                  <c:v>787.22073999999998</c:v>
                </c:pt>
                <c:pt idx="66">
                  <c:v>785.87354389999996</c:v>
                </c:pt>
                <c:pt idx="67">
                  <c:v>782.38836260000005</c:v>
                </c:pt>
                <c:pt idx="68">
                  <c:v>779.65684629999998</c:v>
                </c:pt>
                <c:pt idx="69">
                  <c:v>776.63327629999992</c:v>
                </c:pt>
                <c:pt idx="70">
                  <c:v>778.46344110000007</c:v>
                </c:pt>
                <c:pt idx="71">
                  <c:v>775.8157463</c:v>
                </c:pt>
                <c:pt idx="72">
                  <c:v>775.00866079999992</c:v>
                </c:pt>
                <c:pt idx="73">
                  <c:v>773.10994410000001</c:v>
                </c:pt>
                <c:pt idx="74">
                  <c:v>772.04283410000005</c:v>
                </c:pt>
                <c:pt idx="75">
                  <c:v>770.48800460000007</c:v>
                </c:pt>
                <c:pt idx="76">
                  <c:v>761.75965900000006</c:v>
                </c:pt>
                <c:pt idx="77">
                  <c:v>769.20224700000006</c:v>
                </c:pt>
                <c:pt idx="78">
                  <c:v>766.97483490000002</c:v>
                </c:pt>
                <c:pt idx="79">
                  <c:v>768.40438710000001</c:v>
                </c:pt>
                <c:pt idx="80">
                  <c:v>764.45835339999996</c:v>
                </c:pt>
                <c:pt idx="81">
                  <c:v>763.26084000000003</c:v>
                </c:pt>
                <c:pt idx="82">
                  <c:v>750.69232739999995</c:v>
                </c:pt>
                <c:pt idx="83">
                  <c:v>760.51795760000005</c:v>
                </c:pt>
                <c:pt idx="84">
                  <c:v>758.80114749999996</c:v>
                </c:pt>
                <c:pt idx="85">
                  <c:v>753.38546350000001</c:v>
                </c:pt>
                <c:pt idx="86">
                  <c:v>756.38315910000006</c:v>
                </c:pt>
                <c:pt idx="87">
                  <c:v>757.95101439999996</c:v>
                </c:pt>
                <c:pt idx="88">
                  <c:v>754.91647890000002</c:v>
                </c:pt>
                <c:pt idx="89">
                  <c:v>752.31455870000002</c:v>
                </c:pt>
                <c:pt idx="90">
                  <c:v>748.75685620000002</c:v>
                </c:pt>
                <c:pt idx="91">
                  <c:v>743.75919820000001</c:v>
                </c:pt>
                <c:pt idx="92">
                  <c:v>747.69865979999997</c:v>
                </c:pt>
                <c:pt idx="93">
                  <c:v>746.46507559999998</c:v>
                </c:pt>
                <c:pt idx="94">
                  <c:v>742.17221189999998</c:v>
                </c:pt>
                <c:pt idx="95">
                  <c:v>741.2029407</c:v>
                </c:pt>
                <c:pt idx="96">
                  <c:v>740.05148899999995</c:v>
                </c:pt>
                <c:pt idx="97">
                  <c:v>737.33023909999997</c:v>
                </c:pt>
                <c:pt idx="98">
                  <c:v>736.50780259999999</c:v>
                </c:pt>
                <c:pt idx="99">
                  <c:v>735.08667449999996</c:v>
                </c:pt>
                <c:pt idx="100">
                  <c:v>732.9120226</c:v>
                </c:pt>
                <c:pt idx="101">
                  <c:v>731.77826220000009</c:v>
                </c:pt>
                <c:pt idx="102">
                  <c:v>727.65350879999994</c:v>
                </c:pt>
                <c:pt idx="103">
                  <c:v>726.67784139999992</c:v>
                </c:pt>
                <c:pt idx="104">
                  <c:v>723.11304900000005</c:v>
                </c:pt>
                <c:pt idx="105">
                  <c:v>725.45118339999999</c:v>
                </c:pt>
                <c:pt idx="106">
                  <c:v>724.35208420000004</c:v>
                </c:pt>
                <c:pt idx="107">
                  <c:v>721.95209939999995</c:v>
                </c:pt>
                <c:pt idx="108">
                  <c:v>720.9802087999999</c:v>
                </c:pt>
                <c:pt idx="109">
                  <c:v>719.46459729999992</c:v>
                </c:pt>
                <c:pt idx="110">
                  <c:v>718.4893849</c:v>
                </c:pt>
                <c:pt idx="111">
                  <c:v>717.58391300000005</c:v>
                </c:pt>
                <c:pt idx="112">
                  <c:v>716.61193160000005</c:v>
                </c:pt>
                <c:pt idx="113">
                  <c:v>714.98810029999993</c:v>
                </c:pt>
                <c:pt idx="114">
                  <c:v>715.78495470000007</c:v>
                </c:pt>
                <c:pt idx="115">
                  <c:v>702.83041149999997</c:v>
                </c:pt>
                <c:pt idx="116">
                  <c:v>714.31065000000001</c:v>
                </c:pt>
                <c:pt idx="117">
                  <c:v>701.97717870000008</c:v>
                </c:pt>
                <c:pt idx="118">
                  <c:v>700.94126449999999</c:v>
                </c:pt>
                <c:pt idx="119">
                  <c:v>700.20423840000001</c:v>
                </c:pt>
                <c:pt idx="120">
                  <c:v>699.24948239999992</c:v>
                </c:pt>
                <c:pt idx="121">
                  <c:v>697.37575779999997</c:v>
                </c:pt>
                <c:pt idx="122">
                  <c:v>698.41767100000004</c:v>
                </c:pt>
                <c:pt idx="123">
                  <c:v>696.19494610000004</c:v>
                </c:pt>
                <c:pt idx="124">
                  <c:v>694.35400629999992</c:v>
                </c:pt>
                <c:pt idx="125">
                  <c:v>695.28926510000008</c:v>
                </c:pt>
                <c:pt idx="126">
                  <c:v>693.00195139999994</c:v>
                </c:pt>
                <c:pt idx="127">
                  <c:v>691.9808511</c:v>
                </c:pt>
                <c:pt idx="128">
                  <c:v>689.74126439999998</c:v>
                </c:pt>
                <c:pt idx="129">
                  <c:v>688.70098419999999</c:v>
                </c:pt>
                <c:pt idx="130">
                  <c:v>675.40410959999997</c:v>
                </c:pt>
                <c:pt idx="131">
                  <c:v>672.56819810000002</c:v>
                </c:pt>
                <c:pt idx="132">
                  <c:v>673.96545460000004</c:v>
                </c:pt>
                <c:pt idx="133">
                  <c:v>671.56339070000001</c:v>
                </c:pt>
                <c:pt idx="134">
                  <c:v>668.86021260000007</c:v>
                </c:pt>
                <c:pt idx="135">
                  <c:v>670.31680129999995</c:v>
                </c:pt>
                <c:pt idx="136">
                  <c:v>667.71902779999994</c:v>
                </c:pt>
                <c:pt idx="137">
                  <c:v>664.37319539999999</c:v>
                </c:pt>
                <c:pt idx="138">
                  <c:v>665.76997170000004</c:v>
                </c:pt>
                <c:pt idx="139">
                  <c:v>663.2280017999999</c:v>
                </c:pt>
                <c:pt idx="140">
                  <c:v>662.42650729999991</c:v>
                </c:pt>
                <c:pt idx="141">
                  <c:v>661.6958067999999</c:v>
                </c:pt>
                <c:pt idx="142">
                  <c:v>652.80798340000001</c:v>
                </c:pt>
                <c:pt idx="143">
                  <c:v>659.76304110000001</c:v>
                </c:pt>
                <c:pt idx="144">
                  <c:v>660.92949429999999</c:v>
                </c:pt>
                <c:pt idx="145">
                  <c:v>658.54962699999999</c:v>
                </c:pt>
                <c:pt idx="146">
                  <c:v>657.36513839999998</c:v>
                </c:pt>
                <c:pt idx="147">
                  <c:v>654.61029489999999</c:v>
                </c:pt>
                <c:pt idx="148">
                  <c:v>655.8048354</c:v>
                </c:pt>
                <c:pt idx="149">
                  <c:v>651.93262549999997</c:v>
                </c:pt>
                <c:pt idx="150">
                  <c:v>650.92010620000008</c:v>
                </c:pt>
                <c:pt idx="151">
                  <c:v>649.42900510000004</c:v>
                </c:pt>
                <c:pt idx="152">
                  <c:v>648.51785870000003</c:v>
                </c:pt>
                <c:pt idx="153">
                  <c:v>647.3833042</c:v>
                </c:pt>
                <c:pt idx="154">
                  <c:v>642.47115710000003</c:v>
                </c:pt>
                <c:pt idx="155">
                  <c:v>646.48970999999995</c:v>
                </c:pt>
                <c:pt idx="156">
                  <c:v>645.34977709999998</c:v>
                </c:pt>
                <c:pt idx="157">
                  <c:v>641.77908389999993</c:v>
                </c:pt>
                <c:pt idx="158">
                  <c:v>640.18243399999994</c:v>
                </c:pt>
                <c:pt idx="159">
                  <c:v>641.04057510000007</c:v>
                </c:pt>
                <c:pt idx="160">
                  <c:v>639.24796409999999</c:v>
                </c:pt>
                <c:pt idx="161">
                  <c:v>638.5863061</c:v>
                </c:pt>
                <c:pt idx="162">
                  <c:v>637.93091509999999</c:v>
                </c:pt>
                <c:pt idx="163">
                  <c:v>637.21147310000003</c:v>
                </c:pt>
                <c:pt idx="164">
                  <c:v>636.34009289999995</c:v>
                </c:pt>
                <c:pt idx="165">
                  <c:v>634.83796400000006</c:v>
                </c:pt>
                <c:pt idx="166">
                  <c:v>635.63766299999997</c:v>
                </c:pt>
                <c:pt idx="167">
                  <c:v>634.00405810000007</c:v>
                </c:pt>
                <c:pt idx="168">
                  <c:v>633.06604140000002</c:v>
                </c:pt>
                <c:pt idx="169">
                  <c:v>628.08237899999995</c:v>
                </c:pt>
                <c:pt idx="170">
                  <c:v>631.7286805</c:v>
                </c:pt>
                <c:pt idx="171">
                  <c:v>630.50540479999995</c:v>
                </c:pt>
                <c:pt idx="172">
                  <c:v>629.30834909999999</c:v>
                </c:pt>
                <c:pt idx="173">
                  <c:v>592.71733360000007</c:v>
                </c:pt>
                <c:pt idx="174">
                  <c:v>627.1274742999999</c:v>
                </c:pt>
                <c:pt idx="175">
                  <c:v>625.70763729999999</c:v>
                </c:pt>
                <c:pt idx="176">
                  <c:v>624.8220687999999</c:v>
                </c:pt>
                <c:pt idx="177">
                  <c:v>623.80801559999998</c:v>
                </c:pt>
                <c:pt idx="178">
                  <c:v>622.67266039999993</c:v>
                </c:pt>
                <c:pt idx="179">
                  <c:v>621.92499970000006</c:v>
                </c:pt>
                <c:pt idx="180">
                  <c:v>615.85155310000005</c:v>
                </c:pt>
                <c:pt idx="181">
                  <c:v>620.8860128</c:v>
                </c:pt>
                <c:pt idx="182">
                  <c:v>619.42329239999992</c:v>
                </c:pt>
                <c:pt idx="183">
                  <c:v>612.30372790000001</c:v>
                </c:pt>
                <c:pt idx="184">
                  <c:v>613.28928550000001</c:v>
                </c:pt>
                <c:pt idx="185">
                  <c:v>608.20984499999997</c:v>
                </c:pt>
                <c:pt idx="186">
                  <c:v>611.28876389999994</c:v>
                </c:pt>
                <c:pt idx="187">
                  <c:v>610.52532020000001</c:v>
                </c:pt>
                <c:pt idx="188">
                  <c:v>609.67120220000004</c:v>
                </c:pt>
                <c:pt idx="189">
                  <c:v>605.10264329999995</c:v>
                </c:pt>
                <c:pt idx="190">
                  <c:v>607.46038050000004</c:v>
                </c:pt>
                <c:pt idx="191">
                  <c:v>606.42105579999998</c:v>
                </c:pt>
                <c:pt idx="192">
                  <c:v>593.8317174</c:v>
                </c:pt>
                <c:pt idx="193">
                  <c:v>591.9308587999999</c:v>
                </c:pt>
                <c:pt idx="194">
                  <c:v>590.98717929999998</c:v>
                </c:pt>
                <c:pt idx="195">
                  <c:v>590.16880570000001</c:v>
                </c:pt>
                <c:pt idx="196">
                  <c:v>588.91559029999996</c:v>
                </c:pt>
                <c:pt idx="197">
                  <c:v>587.49918539999999</c:v>
                </c:pt>
                <c:pt idx="198">
                  <c:v>586.41406649999999</c:v>
                </c:pt>
                <c:pt idx="199">
                  <c:v>585.24154720000001</c:v>
                </c:pt>
                <c:pt idx="200">
                  <c:v>578.11666849999995</c:v>
                </c:pt>
                <c:pt idx="201">
                  <c:v>583.68829370000003</c:v>
                </c:pt>
                <c:pt idx="202">
                  <c:v>582.17664460000003</c:v>
                </c:pt>
                <c:pt idx="203">
                  <c:v>580.32596139999998</c:v>
                </c:pt>
                <c:pt idx="204">
                  <c:v>577.34448520000001</c:v>
                </c:pt>
                <c:pt idx="205">
                  <c:v>576.40809950000005</c:v>
                </c:pt>
                <c:pt idx="206">
                  <c:v>574.72990000000004</c:v>
                </c:pt>
                <c:pt idx="207">
                  <c:v>572.21865839999998</c:v>
                </c:pt>
                <c:pt idx="208">
                  <c:v>571.2412422000001</c:v>
                </c:pt>
                <c:pt idx="209">
                  <c:v>570.37972789999992</c:v>
                </c:pt>
                <c:pt idx="210">
                  <c:v>569.2125587999999</c:v>
                </c:pt>
                <c:pt idx="211">
                  <c:v>568.15089829999999</c:v>
                </c:pt>
                <c:pt idx="212">
                  <c:v>530.00913400000002</c:v>
                </c:pt>
                <c:pt idx="213">
                  <c:v>550.87059510000006</c:v>
                </c:pt>
                <c:pt idx="214">
                  <c:v>564.05813479999995</c:v>
                </c:pt>
                <c:pt idx="215">
                  <c:v>562.64704640000002</c:v>
                </c:pt>
                <c:pt idx="216">
                  <c:v>561.35947639999995</c:v>
                </c:pt>
                <c:pt idx="217">
                  <c:v>560.65735910000001</c:v>
                </c:pt>
                <c:pt idx="218">
                  <c:v>559.99369239999999</c:v>
                </c:pt>
                <c:pt idx="219">
                  <c:v>558.85211879999997</c:v>
                </c:pt>
                <c:pt idx="220">
                  <c:v>558.11218699999995</c:v>
                </c:pt>
                <c:pt idx="221">
                  <c:v>556.90520989999993</c:v>
                </c:pt>
                <c:pt idx="222">
                  <c:v>556.24289439999995</c:v>
                </c:pt>
                <c:pt idx="223">
                  <c:v>555.63087920000009</c:v>
                </c:pt>
                <c:pt idx="224">
                  <c:v>555.03399060000004</c:v>
                </c:pt>
                <c:pt idx="225">
                  <c:v>554.43255220000003</c:v>
                </c:pt>
                <c:pt idx="226">
                  <c:v>552.81080699999995</c:v>
                </c:pt>
                <c:pt idx="227">
                  <c:v>549.51659740000002</c:v>
                </c:pt>
                <c:pt idx="228">
                  <c:v>546.79333479999991</c:v>
                </c:pt>
                <c:pt idx="229">
                  <c:v>545.81284229999994</c:v>
                </c:pt>
                <c:pt idx="230">
                  <c:v>544.92163329999994</c:v>
                </c:pt>
                <c:pt idx="231">
                  <c:v>543.82333400000005</c:v>
                </c:pt>
                <c:pt idx="232">
                  <c:v>543.08592099999998</c:v>
                </c:pt>
                <c:pt idx="233">
                  <c:v>542.27765499999998</c:v>
                </c:pt>
                <c:pt idx="234">
                  <c:v>541.34398070000009</c:v>
                </c:pt>
                <c:pt idx="235">
                  <c:v>540.48254150000002</c:v>
                </c:pt>
                <c:pt idx="236">
                  <c:v>539.34467219999999</c:v>
                </c:pt>
                <c:pt idx="237">
                  <c:v>537.8027313</c:v>
                </c:pt>
                <c:pt idx="238">
                  <c:v>530.77725889999999</c:v>
                </c:pt>
                <c:pt idx="239">
                  <c:v>536.56611580000003</c:v>
                </c:pt>
                <c:pt idx="240">
                  <c:v>529.16645819999997</c:v>
                </c:pt>
                <c:pt idx="241">
                  <c:v>528.30935790000001</c:v>
                </c:pt>
                <c:pt idx="242">
                  <c:v>527.04279220000001</c:v>
                </c:pt>
                <c:pt idx="243">
                  <c:v>525.89230759999998</c:v>
                </c:pt>
                <c:pt idx="244">
                  <c:v>526.45972730000005</c:v>
                </c:pt>
                <c:pt idx="245">
                  <c:v>524.73502020000001</c:v>
                </c:pt>
                <c:pt idx="246">
                  <c:v>493.02775789999998</c:v>
                </c:pt>
                <c:pt idx="247">
                  <c:v>522.90730410000003</c:v>
                </c:pt>
                <c:pt idx="248">
                  <c:v>519.172101</c:v>
                </c:pt>
                <c:pt idx="249">
                  <c:v>522.24380539999993</c:v>
                </c:pt>
                <c:pt idx="250">
                  <c:v>521.71607189999997</c:v>
                </c:pt>
                <c:pt idx="251">
                  <c:v>521.1164622</c:v>
                </c:pt>
                <c:pt idx="252">
                  <c:v>520.61873439999999</c:v>
                </c:pt>
                <c:pt idx="253">
                  <c:v>496.9847173</c:v>
                </c:pt>
                <c:pt idx="254">
                  <c:v>492.00905239999997</c:v>
                </c:pt>
                <c:pt idx="255">
                  <c:v>490.82146729999999</c:v>
                </c:pt>
                <c:pt idx="256">
                  <c:v>490.0124022</c:v>
                </c:pt>
                <c:pt idx="257">
                  <c:v>487.96065119999997</c:v>
                </c:pt>
                <c:pt idx="258">
                  <c:v>486.9091914</c:v>
                </c:pt>
                <c:pt idx="259">
                  <c:v>484.9292064</c:v>
                </c:pt>
                <c:pt idx="260">
                  <c:v>483.65104780000001</c:v>
                </c:pt>
                <c:pt idx="261">
                  <c:v>484.35339479999999</c:v>
                </c:pt>
                <c:pt idx="262">
                  <c:v>482.87905480000001</c:v>
                </c:pt>
                <c:pt idx="263">
                  <c:v>449.87400650000001</c:v>
                </c:pt>
                <c:pt idx="264">
                  <c:v>481.8934577</c:v>
                </c:pt>
                <c:pt idx="265">
                  <c:v>480.89772419999997</c:v>
                </c:pt>
                <c:pt idx="266">
                  <c:v>480.32025339999996</c:v>
                </c:pt>
                <c:pt idx="267">
                  <c:v>479.56730019999998</c:v>
                </c:pt>
                <c:pt idx="268">
                  <c:v>478.2431656</c:v>
                </c:pt>
                <c:pt idx="269">
                  <c:v>477.51608369999997</c:v>
                </c:pt>
                <c:pt idx="270">
                  <c:v>476.94619739999996</c:v>
                </c:pt>
                <c:pt idx="271">
                  <c:v>476.29755230000001</c:v>
                </c:pt>
                <c:pt idx="272">
                  <c:v>475.7280346</c:v>
                </c:pt>
                <c:pt idx="273">
                  <c:v>475.09492189999997</c:v>
                </c:pt>
                <c:pt idx="274">
                  <c:v>474.2216454</c:v>
                </c:pt>
                <c:pt idx="275">
                  <c:v>473.62197430000003</c:v>
                </c:pt>
                <c:pt idx="276">
                  <c:v>473.07031760000001</c:v>
                </c:pt>
                <c:pt idx="277">
                  <c:v>472.19252369999998</c:v>
                </c:pt>
                <c:pt idx="278">
                  <c:v>471.26401730000003</c:v>
                </c:pt>
                <c:pt idx="279">
                  <c:v>467.82249050000001</c:v>
                </c:pt>
                <c:pt idx="280">
                  <c:v>470.34753519999998</c:v>
                </c:pt>
                <c:pt idx="281">
                  <c:v>464.59746949999999</c:v>
                </c:pt>
                <c:pt idx="282">
                  <c:v>467.06619929999999</c:v>
                </c:pt>
                <c:pt idx="283">
                  <c:v>465.77244230000002</c:v>
                </c:pt>
                <c:pt idx="284">
                  <c:v>463.8610056</c:v>
                </c:pt>
                <c:pt idx="285">
                  <c:v>461.8875716</c:v>
                </c:pt>
                <c:pt idx="286">
                  <c:v>462.97501619999997</c:v>
                </c:pt>
                <c:pt idx="287">
                  <c:v>461.24359930000003</c:v>
                </c:pt>
                <c:pt idx="288">
                  <c:v>460.69346260000003</c:v>
                </c:pt>
                <c:pt idx="289">
                  <c:v>459.99315460000003</c:v>
                </c:pt>
                <c:pt idx="290">
                  <c:v>457.50719580000003</c:v>
                </c:pt>
                <c:pt idx="291">
                  <c:v>459.24005779999999</c:v>
                </c:pt>
                <c:pt idx="292">
                  <c:v>458.39143919999998</c:v>
                </c:pt>
                <c:pt idx="293">
                  <c:v>451.15400310000001</c:v>
                </c:pt>
                <c:pt idx="294">
                  <c:v>455.33624610000004</c:v>
                </c:pt>
                <c:pt idx="295">
                  <c:v>447.95172120000001</c:v>
                </c:pt>
                <c:pt idx="296">
                  <c:v>443.36358100000001</c:v>
                </c:pt>
                <c:pt idx="297">
                  <c:v>446.61614310000004</c:v>
                </c:pt>
                <c:pt idx="298">
                  <c:v>445.6584967</c:v>
                </c:pt>
                <c:pt idx="299">
                  <c:v>444.73882420000001</c:v>
                </c:pt>
                <c:pt idx="300">
                  <c:v>444.0045399</c:v>
                </c:pt>
                <c:pt idx="301">
                  <c:v>442.55820410000001</c:v>
                </c:pt>
                <c:pt idx="302">
                  <c:v>439.90502600000002</c:v>
                </c:pt>
                <c:pt idx="303">
                  <c:v>438.48334399999999</c:v>
                </c:pt>
                <c:pt idx="304">
                  <c:v>439.12077379999999</c:v>
                </c:pt>
                <c:pt idx="305">
                  <c:v>437.8159119</c:v>
                </c:pt>
                <c:pt idx="306">
                  <c:v>437.04046989999995</c:v>
                </c:pt>
                <c:pt idx="307">
                  <c:v>436.30661720000001</c:v>
                </c:pt>
                <c:pt idx="308">
                  <c:v>435.70814010000004</c:v>
                </c:pt>
                <c:pt idx="309">
                  <c:v>434.92023399999999</c:v>
                </c:pt>
                <c:pt idx="310">
                  <c:v>434.24713220000001</c:v>
                </c:pt>
                <c:pt idx="311">
                  <c:v>433.39425089999997</c:v>
                </c:pt>
                <c:pt idx="312">
                  <c:v>432.52850699999999</c:v>
                </c:pt>
                <c:pt idx="313">
                  <c:v>431.4494009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AB-014A-932B-35AEE9573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722463"/>
        <c:axId val="895211263"/>
      </c:scatterChart>
      <c:valAx>
        <c:axId val="821722463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Performance C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95211263"/>
        <c:crosses val="autoZero"/>
        <c:crossBetween val="midCat"/>
      </c:valAx>
      <c:valAx>
        <c:axId val="8952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Performance B1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2172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'performance-resolved-only'!$F$1</c:f>
              <c:strCache>
                <c:ptCount val="1"/>
                <c:pt idx="0">
                  <c:v>Use Versions Avg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'performance-resolved-only'!$B$2:$B$315</c:f>
              <c:numCache>
                <c:formatCode>0.00</c:formatCode>
                <c:ptCount val="314"/>
                <c:pt idx="0">
                  <c:v>923.06111670000007</c:v>
                </c:pt>
                <c:pt idx="1">
                  <c:v>921.26416500000005</c:v>
                </c:pt>
                <c:pt idx="2">
                  <c:v>918.99027339999998</c:v>
                </c:pt>
                <c:pt idx="3">
                  <c:v>917.56376179999995</c:v>
                </c:pt>
                <c:pt idx="4">
                  <c:v>916.45667089999995</c:v>
                </c:pt>
                <c:pt idx="5">
                  <c:v>915.26245210000002</c:v>
                </c:pt>
                <c:pt idx="6">
                  <c:v>914.60656900000004</c:v>
                </c:pt>
                <c:pt idx="7">
                  <c:v>911.73681650000003</c:v>
                </c:pt>
                <c:pt idx="8">
                  <c:v>913.2024047000001</c:v>
                </c:pt>
                <c:pt idx="9">
                  <c:v>909.49199650000003</c:v>
                </c:pt>
                <c:pt idx="10">
                  <c:v>907.47891029999994</c:v>
                </c:pt>
                <c:pt idx="11">
                  <c:v>906.11774529999991</c:v>
                </c:pt>
                <c:pt idx="12">
                  <c:v>903.52723229999992</c:v>
                </c:pt>
                <c:pt idx="13">
                  <c:v>904.69971179999993</c:v>
                </c:pt>
                <c:pt idx="14">
                  <c:v>901.4360203</c:v>
                </c:pt>
                <c:pt idx="15">
                  <c:v>900.22067629999992</c:v>
                </c:pt>
                <c:pt idx="16">
                  <c:v>899.04475509999997</c:v>
                </c:pt>
                <c:pt idx="17">
                  <c:v>896.88832200000002</c:v>
                </c:pt>
                <c:pt idx="18">
                  <c:v>895.12718099999995</c:v>
                </c:pt>
                <c:pt idx="19">
                  <c:v>880.20850439999992</c:v>
                </c:pt>
                <c:pt idx="20">
                  <c:v>878.78376979999996</c:v>
                </c:pt>
                <c:pt idx="21">
                  <c:v>875.40201100000002</c:v>
                </c:pt>
                <c:pt idx="22">
                  <c:v>873.16618560000006</c:v>
                </c:pt>
                <c:pt idx="23">
                  <c:v>870.97127350000005</c:v>
                </c:pt>
                <c:pt idx="24">
                  <c:v>866.34573060000002</c:v>
                </c:pt>
                <c:pt idx="25">
                  <c:v>862.27220450000004</c:v>
                </c:pt>
                <c:pt idx="26">
                  <c:v>861.11909720000006</c:v>
                </c:pt>
                <c:pt idx="27">
                  <c:v>859.77437129999998</c:v>
                </c:pt>
                <c:pt idx="28">
                  <c:v>858.14512189999994</c:v>
                </c:pt>
                <c:pt idx="29">
                  <c:v>856.98417770000003</c:v>
                </c:pt>
                <c:pt idx="30">
                  <c:v>853.6253524</c:v>
                </c:pt>
                <c:pt idx="31">
                  <c:v>846.24192749999997</c:v>
                </c:pt>
                <c:pt idx="32">
                  <c:v>852.37760920000005</c:v>
                </c:pt>
                <c:pt idx="33">
                  <c:v>850.00113210000006</c:v>
                </c:pt>
                <c:pt idx="34">
                  <c:v>851.20706499999994</c:v>
                </c:pt>
                <c:pt idx="35">
                  <c:v>845.1352222999999</c:v>
                </c:pt>
                <c:pt idx="36">
                  <c:v>843.9460133</c:v>
                </c:pt>
                <c:pt idx="37">
                  <c:v>837.48374779999995</c:v>
                </c:pt>
                <c:pt idx="38">
                  <c:v>842.88642289999996</c:v>
                </c:pt>
                <c:pt idx="39">
                  <c:v>841.0346452</c:v>
                </c:pt>
                <c:pt idx="40">
                  <c:v>839.65501560000007</c:v>
                </c:pt>
                <c:pt idx="41">
                  <c:v>835.83851900000002</c:v>
                </c:pt>
                <c:pt idx="42">
                  <c:v>834.79398029999993</c:v>
                </c:pt>
                <c:pt idx="43">
                  <c:v>833.61131190000003</c:v>
                </c:pt>
                <c:pt idx="44">
                  <c:v>822.23590189999993</c:v>
                </c:pt>
                <c:pt idx="45">
                  <c:v>824.78551400000003</c:v>
                </c:pt>
                <c:pt idx="46">
                  <c:v>821.21497520000003</c:v>
                </c:pt>
                <c:pt idx="47">
                  <c:v>817.292102</c:v>
                </c:pt>
                <c:pt idx="48">
                  <c:v>814.14158810000004</c:v>
                </c:pt>
                <c:pt idx="49">
                  <c:v>812.79792010000006</c:v>
                </c:pt>
                <c:pt idx="50">
                  <c:v>811.95855029999996</c:v>
                </c:pt>
                <c:pt idx="51">
                  <c:v>811.33184089999997</c:v>
                </c:pt>
                <c:pt idx="52">
                  <c:v>809.7416007999999</c:v>
                </c:pt>
                <c:pt idx="53">
                  <c:v>808.4917832000001</c:v>
                </c:pt>
                <c:pt idx="54">
                  <c:v>807.20198879999998</c:v>
                </c:pt>
                <c:pt idx="55">
                  <c:v>801.60272689999999</c:v>
                </c:pt>
                <c:pt idx="56">
                  <c:v>800.50645799999995</c:v>
                </c:pt>
                <c:pt idx="57">
                  <c:v>799.3786662</c:v>
                </c:pt>
                <c:pt idx="58">
                  <c:v>796.55961000000002</c:v>
                </c:pt>
                <c:pt idx="59">
                  <c:v>798.5668028</c:v>
                </c:pt>
                <c:pt idx="60">
                  <c:v>797.61724089999996</c:v>
                </c:pt>
                <c:pt idx="61">
                  <c:v>795.2422722</c:v>
                </c:pt>
                <c:pt idx="62">
                  <c:v>794.15125160000002</c:v>
                </c:pt>
                <c:pt idx="63">
                  <c:v>783.57449470000006</c:v>
                </c:pt>
                <c:pt idx="64">
                  <c:v>793.25968179999995</c:v>
                </c:pt>
                <c:pt idx="65">
                  <c:v>787.22073999999998</c:v>
                </c:pt>
                <c:pt idx="66">
                  <c:v>785.87354389999996</c:v>
                </c:pt>
                <c:pt idx="67">
                  <c:v>782.38836260000005</c:v>
                </c:pt>
                <c:pt idx="68">
                  <c:v>779.65684629999998</c:v>
                </c:pt>
                <c:pt idx="69">
                  <c:v>776.63327629999992</c:v>
                </c:pt>
                <c:pt idx="70">
                  <c:v>778.46344110000007</c:v>
                </c:pt>
                <c:pt idx="71">
                  <c:v>775.8157463</c:v>
                </c:pt>
                <c:pt idx="72">
                  <c:v>775.00866079999992</c:v>
                </c:pt>
                <c:pt idx="73">
                  <c:v>773.10994410000001</c:v>
                </c:pt>
                <c:pt idx="74">
                  <c:v>772.04283410000005</c:v>
                </c:pt>
                <c:pt idx="75">
                  <c:v>770.48800460000007</c:v>
                </c:pt>
                <c:pt idx="76">
                  <c:v>761.75965900000006</c:v>
                </c:pt>
                <c:pt idx="77">
                  <c:v>769.20224700000006</c:v>
                </c:pt>
                <c:pt idx="78">
                  <c:v>766.97483490000002</c:v>
                </c:pt>
                <c:pt idx="79">
                  <c:v>768.40438710000001</c:v>
                </c:pt>
                <c:pt idx="80">
                  <c:v>764.45835339999996</c:v>
                </c:pt>
                <c:pt idx="81">
                  <c:v>763.26084000000003</c:v>
                </c:pt>
                <c:pt idx="82">
                  <c:v>750.69232739999995</c:v>
                </c:pt>
                <c:pt idx="83">
                  <c:v>760.51795760000005</c:v>
                </c:pt>
                <c:pt idx="84">
                  <c:v>758.80114749999996</c:v>
                </c:pt>
                <c:pt idx="85">
                  <c:v>753.38546350000001</c:v>
                </c:pt>
                <c:pt idx="86">
                  <c:v>756.38315910000006</c:v>
                </c:pt>
                <c:pt idx="87">
                  <c:v>757.95101439999996</c:v>
                </c:pt>
                <c:pt idx="88">
                  <c:v>754.91647890000002</c:v>
                </c:pt>
                <c:pt idx="89">
                  <c:v>752.31455870000002</c:v>
                </c:pt>
                <c:pt idx="90">
                  <c:v>748.75685620000002</c:v>
                </c:pt>
                <c:pt idx="91">
                  <c:v>743.75919820000001</c:v>
                </c:pt>
                <c:pt idx="92">
                  <c:v>747.69865979999997</c:v>
                </c:pt>
                <c:pt idx="93">
                  <c:v>746.46507559999998</c:v>
                </c:pt>
                <c:pt idx="94">
                  <c:v>742.17221189999998</c:v>
                </c:pt>
                <c:pt idx="95">
                  <c:v>741.2029407</c:v>
                </c:pt>
                <c:pt idx="96">
                  <c:v>740.05148899999995</c:v>
                </c:pt>
                <c:pt idx="97">
                  <c:v>737.33023909999997</c:v>
                </c:pt>
                <c:pt idx="98">
                  <c:v>736.50780259999999</c:v>
                </c:pt>
                <c:pt idx="99">
                  <c:v>735.08667449999996</c:v>
                </c:pt>
                <c:pt idx="100">
                  <c:v>732.9120226</c:v>
                </c:pt>
                <c:pt idx="101">
                  <c:v>731.77826220000009</c:v>
                </c:pt>
                <c:pt idx="102">
                  <c:v>727.65350879999994</c:v>
                </c:pt>
                <c:pt idx="103">
                  <c:v>726.67784139999992</c:v>
                </c:pt>
                <c:pt idx="104">
                  <c:v>723.11304900000005</c:v>
                </c:pt>
                <c:pt idx="105">
                  <c:v>725.45118339999999</c:v>
                </c:pt>
                <c:pt idx="106">
                  <c:v>724.35208420000004</c:v>
                </c:pt>
                <c:pt idx="107">
                  <c:v>721.95209939999995</c:v>
                </c:pt>
                <c:pt idx="108">
                  <c:v>720.9802087999999</c:v>
                </c:pt>
                <c:pt idx="109">
                  <c:v>719.46459729999992</c:v>
                </c:pt>
                <c:pt idx="110">
                  <c:v>718.4893849</c:v>
                </c:pt>
                <c:pt idx="111">
                  <c:v>717.58391300000005</c:v>
                </c:pt>
                <c:pt idx="112">
                  <c:v>716.61193160000005</c:v>
                </c:pt>
                <c:pt idx="113">
                  <c:v>714.98810029999993</c:v>
                </c:pt>
                <c:pt idx="114">
                  <c:v>715.78495470000007</c:v>
                </c:pt>
                <c:pt idx="115">
                  <c:v>702.83041149999997</c:v>
                </c:pt>
                <c:pt idx="116">
                  <c:v>714.31065000000001</c:v>
                </c:pt>
                <c:pt idx="117">
                  <c:v>701.97717870000008</c:v>
                </c:pt>
                <c:pt idx="118">
                  <c:v>700.94126449999999</c:v>
                </c:pt>
                <c:pt idx="119">
                  <c:v>700.20423840000001</c:v>
                </c:pt>
                <c:pt idx="120">
                  <c:v>699.24948239999992</c:v>
                </c:pt>
                <c:pt idx="121">
                  <c:v>697.37575779999997</c:v>
                </c:pt>
                <c:pt idx="122">
                  <c:v>698.41767100000004</c:v>
                </c:pt>
                <c:pt idx="123">
                  <c:v>696.19494610000004</c:v>
                </c:pt>
                <c:pt idx="124">
                  <c:v>694.35400629999992</c:v>
                </c:pt>
                <c:pt idx="125">
                  <c:v>695.28926510000008</c:v>
                </c:pt>
                <c:pt idx="126">
                  <c:v>693.00195139999994</c:v>
                </c:pt>
                <c:pt idx="127">
                  <c:v>691.9808511</c:v>
                </c:pt>
                <c:pt idx="128">
                  <c:v>689.74126439999998</c:v>
                </c:pt>
                <c:pt idx="129">
                  <c:v>688.70098419999999</c:v>
                </c:pt>
                <c:pt idx="130">
                  <c:v>675.40410959999997</c:v>
                </c:pt>
                <c:pt idx="131">
                  <c:v>672.56819810000002</c:v>
                </c:pt>
                <c:pt idx="132">
                  <c:v>673.96545460000004</c:v>
                </c:pt>
                <c:pt idx="133">
                  <c:v>671.56339070000001</c:v>
                </c:pt>
                <c:pt idx="134">
                  <c:v>668.86021260000007</c:v>
                </c:pt>
                <c:pt idx="135">
                  <c:v>670.31680129999995</c:v>
                </c:pt>
                <c:pt idx="136">
                  <c:v>667.71902779999994</c:v>
                </c:pt>
                <c:pt idx="137">
                  <c:v>664.37319539999999</c:v>
                </c:pt>
                <c:pt idx="138">
                  <c:v>665.76997170000004</c:v>
                </c:pt>
                <c:pt idx="139">
                  <c:v>663.2280017999999</c:v>
                </c:pt>
                <c:pt idx="140">
                  <c:v>662.42650729999991</c:v>
                </c:pt>
                <c:pt idx="141">
                  <c:v>661.6958067999999</c:v>
                </c:pt>
                <c:pt idx="142">
                  <c:v>652.80798340000001</c:v>
                </c:pt>
                <c:pt idx="143">
                  <c:v>659.76304110000001</c:v>
                </c:pt>
                <c:pt idx="144">
                  <c:v>660.92949429999999</c:v>
                </c:pt>
                <c:pt idx="145">
                  <c:v>658.54962699999999</c:v>
                </c:pt>
                <c:pt idx="146">
                  <c:v>657.36513839999998</c:v>
                </c:pt>
                <c:pt idx="147">
                  <c:v>654.61029489999999</c:v>
                </c:pt>
                <c:pt idx="148">
                  <c:v>655.8048354</c:v>
                </c:pt>
                <c:pt idx="149">
                  <c:v>651.93262549999997</c:v>
                </c:pt>
                <c:pt idx="150">
                  <c:v>650.92010620000008</c:v>
                </c:pt>
                <c:pt idx="151">
                  <c:v>649.42900510000004</c:v>
                </c:pt>
                <c:pt idx="152">
                  <c:v>648.51785870000003</c:v>
                </c:pt>
                <c:pt idx="153">
                  <c:v>647.3833042</c:v>
                </c:pt>
                <c:pt idx="154">
                  <c:v>642.47115710000003</c:v>
                </c:pt>
                <c:pt idx="155">
                  <c:v>646.48970999999995</c:v>
                </c:pt>
                <c:pt idx="156">
                  <c:v>645.34977709999998</c:v>
                </c:pt>
                <c:pt idx="157">
                  <c:v>641.77908389999993</c:v>
                </c:pt>
                <c:pt idx="158">
                  <c:v>640.18243399999994</c:v>
                </c:pt>
                <c:pt idx="159">
                  <c:v>641.04057510000007</c:v>
                </c:pt>
                <c:pt idx="160">
                  <c:v>639.24796409999999</c:v>
                </c:pt>
                <c:pt idx="161">
                  <c:v>638.5863061</c:v>
                </c:pt>
                <c:pt idx="162">
                  <c:v>637.93091509999999</c:v>
                </c:pt>
                <c:pt idx="163">
                  <c:v>637.21147310000003</c:v>
                </c:pt>
                <c:pt idx="164">
                  <c:v>636.34009289999995</c:v>
                </c:pt>
                <c:pt idx="165">
                  <c:v>634.83796400000006</c:v>
                </c:pt>
                <c:pt idx="166">
                  <c:v>635.63766299999997</c:v>
                </c:pt>
                <c:pt idx="167">
                  <c:v>634.00405810000007</c:v>
                </c:pt>
                <c:pt idx="168">
                  <c:v>633.06604140000002</c:v>
                </c:pt>
                <c:pt idx="169">
                  <c:v>628.08237899999995</c:v>
                </c:pt>
                <c:pt idx="170">
                  <c:v>631.7286805</c:v>
                </c:pt>
                <c:pt idx="171">
                  <c:v>630.50540479999995</c:v>
                </c:pt>
                <c:pt idx="172">
                  <c:v>629.30834909999999</c:v>
                </c:pt>
                <c:pt idx="173">
                  <c:v>592.71733360000007</c:v>
                </c:pt>
                <c:pt idx="174">
                  <c:v>627.1274742999999</c:v>
                </c:pt>
                <c:pt idx="175">
                  <c:v>625.70763729999999</c:v>
                </c:pt>
                <c:pt idx="176">
                  <c:v>624.8220687999999</c:v>
                </c:pt>
                <c:pt idx="177">
                  <c:v>623.80801559999998</c:v>
                </c:pt>
                <c:pt idx="178">
                  <c:v>622.67266039999993</c:v>
                </c:pt>
                <c:pt idx="179">
                  <c:v>621.92499970000006</c:v>
                </c:pt>
                <c:pt idx="180">
                  <c:v>615.85155310000005</c:v>
                </c:pt>
                <c:pt idx="181">
                  <c:v>620.8860128</c:v>
                </c:pt>
                <c:pt idx="182">
                  <c:v>619.42329239999992</c:v>
                </c:pt>
                <c:pt idx="183">
                  <c:v>612.30372790000001</c:v>
                </c:pt>
                <c:pt idx="184">
                  <c:v>613.28928550000001</c:v>
                </c:pt>
                <c:pt idx="185">
                  <c:v>608.20984499999997</c:v>
                </c:pt>
                <c:pt idx="186">
                  <c:v>611.28876389999994</c:v>
                </c:pt>
                <c:pt idx="187">
                  <c:v>610.52532020000001</c:v>
                </c:pt>
                <c:pt idx="188">
                  <c:v>609.67120220000004</c:v>
                </c:pt>
                <c:pt idx="189">
                  <c:v>605.10264329999995</c:v>
                </c:pt>
                <c:pt idx="190">
                  <c:v>607.46038050000004</c:v>
                </c:pt>
                <c:pt idx="191">
                  <c:v>606.42105579999998</c:v>
                </c:pt>
                <c:pt idx="192">
                  <c:v>593.8317174</c:v>
                </c:pt>
                <c:pt idx="193">
                  <c:v>591.9308587999999</c:v>
                </c:pt>
                <c:pt idx="194">
                  <c:v>590.98717929999998</c:v>
                </c:pt>
                <c:pt idx="195">
                  <c:v>590.16880570000001</c:v>
                </c:pt>
                <c:pt idx="196">
                  <c:v>588.91559029999996</c:v>
                </c:pt>
                <c:pt idx="197">
                  <c:v>587.49918539999999</c:v>
                </c:pt>
                <c:pt idx="198">
                  <c:v>586.41406649999999</c:v>
                </c:pt>
                <c:pt idx="199">
                  <c:v>585.24154720000001</c:v>
                </c:pt>
                <c:pt idx="200">
                  <c:v>578.11666849999995</c:v>
                </c:pt>
                <c:pt idx="201">
                  <c:v>583.68829370000003</c:v>
                </c:pt>
                <c:pt idx="202">
                  <c:v>582.17664460000003</c:v>
                </c:pt>
                <c:pt idx="203">
                  <c:v>580.32596139999998</c:v>
                </c:pt>
                <c:pt idx="204">
                  <c:v>577.34448520000001</c:v>
                </c:pt>
                <c:pt idx="205">
                  <c:v>576.40809950000005</c:v>
                </c:pt>
                <c:pt idx="206">
                  <c:v>574.72990000000004</c:v>
                </c:pt>
                <c:pt idx="207">
                  <c:v>572.21865839999998</c:v>
                </c:pt>
                <c:pt idx="208">
                  <c:v>571.2412422000001</c:v>
                </c:pt>
                <c:pt idx="209">
                  <c:v>570.37972789999992</c:v>
                </c:pt>
                <c:pt idx="210">
                  <c:v>569.2125587999999</c:v>
                </c:pt>
                <c:pt idx="211">
                  <c:v>568.15089829999999</c:v>
                </c:pt>
                <c:pt idx="212">
                  <c:v>530.00913400000002</c:v>
                </c:pt>
                <c:pt idx="213">
                  <c:v>550.87059510000006</c:v>
                </c:pt>
                <c:pt idx="214">
                  <c:v>564.05813479999995</c:v>
                </c:pt>
                <c:pt idx="215">
                  <c:v>562.64704640000002</c:v>
                </c:pt>
                <c:pt idx="216">
                  <c:v>561.35947639999995</c:v>
                </c:pt>
                <c:pt idx="217">
                  <c:v>560.65735910000001</c:v>
                </c:pt>
                <c:pt idx="218">
                  <c:v>559.99369239999999</c:v>
                </c:pt>
                <c:pt idx="219">
                  <c:v>558.85211879999997</c:v>
                </c:pt>
                <c:pt idx="220">
                  <c:v>558.11218699999995</c:v>
                </c:pt>
                <c:pt idx="221">
                  <c:v>556.90520989999993</c:v>
                </c:pt>
                <c:pt idx="222">
                  <c:v>556.24289439999995</c:v>
                </c:pt>
                <c:pt idx="223">
                  <c:v>555.63087920000009</c:v>
                </c:pt>
                <c:pt idx="224">
                  <c:v>555.03399060000004</c:v>
                </c:pt>
                <c:pt idx="225">
                  <c:v>554.43255220000003</c:v>
                </c:pt>
                <c:pt idx="226">
                  <c:v>552.81080699999995</c:v>
                </c:pt>
                <c:pt idx="227">
                  <c:v>549.51659740000002</c:v>
                </c:pt>
                <c:pt idx="228">
                  <c:v>546.79333479999991</c:v>
                </c:pt>
                <c:pt idx="229">
                  <c:v>545.81284229999994</c:v>
                </c:pt>
                <c:pt idx="230">
                  <c:v>544.92163329999994</c:v>
                </c:pt>
                <c:pt idx="231">
                  <c:v>543.82333400000005</c:v>
                </c:pt>
                <c:pt idx="232">
                  <c:v>543.08592099999998</c:v>
                </c:pt>
                <c:pt idx="233">
                  <c:v>542.27765499999998</c:v>
                </c:pt>
                <c:pt idx="234">
                  <c:v>541.34398070000009</c:v>
                </c:pt>
                <c:pt idx="235">
                  <c:v>540.48254150000002</c:v>
                </c:pt>
                <c:pt idx="236">
                  <c:v>539.34467219999999</c:v>
                </c:pt>
                <c:pt idx="237">
                  <c:v>537.8027313</c:v>
                </c:pt>
                <c:pt idx="238">
                  <c:v>530.77725889999999</c:v>
                </c:pt>
                <c:pt idx="239">
                  <c:v>536.56611580000003</c:v>
                </c:pt>
                <c:pt idx="240">
                  <c:v>529.16645819999997</c:v>
                </c:pt>
                <c:pt idx="241">
                  <c:v>528.30935790000001</c:v>
                </c:pt>
                <c:pt idx="242">
                  <c:v>527.04279220000001</c:v>
                </c:pt>
                <c:pt idx="243">
                  <c:v>525.89230759999998</c:v>
                </c:pt>
                <c:pt idx="244">
                  <c:v>526.45972730000005</c:v>
                </c:pt>
                <c:pt idx="245">
                  <c:v>524.73502020000001</c:v>
                </c:pt>
                <c:pt idx="246">
                  <c:v>493.02775789999998</c:v>
                </c:pt>
                <c:pt idx="247">
                  <c:v>522.90730410000003</c:v>
                </c:pt>
                <c:pt idx="248">
                  <c:v>519.172101</c:v>
                </c:pt>
                <c:pt idx="249">
                  <c:v>522.24380539999993</c:v>
                </c:pt>
                <c:pt idx="250">
                  <c:v>521.71607189999997</c:v>
                </c:pt>
                <c:pt idx="251">
                  <c:v>521.1164622</c:v>
                </c:pt>
                <c:pt idx="252">
                  <c:v>520.61873439999999</c:v>
                </c:pt>
                <c:pt idx="253">
                  <c:v>496.9847173</c:v>
                </c:pt>
                <c:pt idx="254">
                  <c:v>492.00905239999997</c:v>
                </c:pt>
                <c:pt idx="255">
                  <c:v>490.82146729999999</c:v>
                </c:pt>
                <c:pt idx="256">
                  <c:v>490.0124022</c:v>
                </c:pt>
                <c:pt idx="257">
                  <c:v>487.96065119999997</c:v>
                </c:pt>
                <c:pt idx="258">
                  <c:v>486.9091914</c:v>
                </c:pt>
                <c:pt idx="259">
                  <c:v>484.9292064</c:v>
                </c:pt>
                <c:pt idx="260">
                  <c:v>483.65104780000001</c:v>
                </c:pt>
                <c:pt idx="261">
                  <c:v>484.35339479999999</c:v>
                </c:pt>
                <c:pt idx="262">
                  <c:v>482.87905480000001</c:v>
                </c:pt>
                <c:pt idx="263">
                  <c:v>449.87400650000001</c:v>
                </c:pt>
                <c:pt idx="264">
                  <c:v>481.8934577</c:v>
                </c:pt>
                <c:pt idx="265">
                  <c:v>480.89772419999997</c:v>
                </c:pt>
                <c:pt idx="266">
                  <c:v>480.32025339999996</c:v>
                </c:pt>
                <c:pt idx="267">
                  <c:v>479.56730019999998</c:v>
                </c:pt>
                <c:pt idx="268">
                  <c:v>478.2431656</c:v>
                </c:pt>
                <c:pt idx="269">
                  <c:v>477.51608369999997</c:v>
                </c:pt>
                <c:pt idx="270">
                  <c:v>476.94619739999996</c:v>
                </c:pt>
                <c:pt idx="271">
                  <c:v>476.29755230000001</c:v>
                </c:pt>
                <c:pt idx="272">
                  <c:v>475.7280346</c:v>
                </c:pt>
                <c:pt idx="273">
                  <c:v>475.09492189999997</c:v>
                </c:pt>
                <c:pt idx="274">
                  <c:v>474.2216454</c:v>
                </c:pt>
                <c:pt idx="275">
                  <c:v>473.62197430000003</c:v>
                </c:pt>
                <c:pt idx="276">
                  <c:v>473.07031760000001</c:v>
                </c:pt>
                <c:pt idx="277">
                  <c:v>472.19252369999998</c:v>
                </c:pt>
                <c:pt idx="278">
                  <c:v>471.26401730000003</c:v>
                </c:pt>
                <c:pt idx="279">
                  <c:v>467.82249050000001</c:v>
                </c:pt>
                <c:pt idx="280">
                  <c:v>470.34753519999998</c:v>
                </c:pt>
                <c:pt idx="281">
                  <c:v>464.59746949999999</c:v>
                </c:pt>
                <c:pt idx="282">
                  <c:v>467.06619929999999</c:v>
                </c:pt>
                <c:pt idx="283">
                  <c:v>465.77244230000002</c:v>
                </c:pt>
                <c:pt idx="284">
                  <c:v>463.8610056</c:v>
                </c:pt>
                <c:pt idx="285">
                  <c:v>461.8875716</c:v>
                </c:pt>
                <c:pt idx="286">
                  <c:v>462.97501619999997</c:v>
                </c:pt>
                <c:pt idx="287">
                  <c:v>461.24359930000003</c:v>
                </c:pt>
                <c:pt idx="288">
                  <c:v>460.69346260000003</c:v>
                </c:pt>
                <c:pt idx="289">
                  <c:v>459.99315460000003</c:v>
                </c:pt>
                <c:pt idx="290">
                  <c:v>457.50719580000003</c:v>
                </c:pt>
                <c:pt idx="291">
                  <c:v>459.24005779999999</c:v>
                </c:pt>
                <c:pt idx="292">
                  <c:v>458.39143919999998</c:v>
                </c:pt>
                <c:pt idx="293">
                  <c:v>451.15400310000001</c:v>
                </c:pt>
                <c:pt idx="294">
                  <c:v>455.33624610000004</c:v>
                </c:pt>
                <c:pt idx="295">
                  <c:v>447.95172120000001</c:v>
                </c:pt>
                <c:pt idx="296">
                  <c:v>443.36358100000001</c:v>
                </c:pt>
                <c:pt idx="297">
                  <c:v>446.61614310000004</c:v>
                </c:pt>
                <c:pt idx="298">
                  <c:v>445.6584967</c:v>
                </c:pt>
                <c:pt idx="299">
                  <c:v>444.73882420000001</c:v>
                </c:pt>
                <c:pt idx="300">
                  <c:v>444.0045399</c:v>
                </c:pt>
                <c:pt idx="301">
                  <c:v>442.55820410000001</c:v>
                </c:pt>
                <c:pt idx="302">
                  <c:v>439.90502600000002</c:v>
                </c:pt>
                <c:pt idx="303">
                  <c:v>438.48334399999999</c:v>
                </c:pt>
                <c:pt idx="304">
                  <c:v>439.12077379999999</c:v>
                </c:pt>
                <c:pt idx="305">
                  <c:v>437.8159119</c:v>
                </c:pt>
                <c:pt idx="306">
                  <c:v>437.04046989999995</c:v>
                </c:pt>
                <c:pt idx="307">
                  <c:v>436.30661720000001</c:v>
                </c:pt>
                <c:pt idx="308">
                  <c:v>435.70814010000004</c:v>
                </c:pt>
                <c:pt idx="309">
                  <c:v>434.92023399999999</c:v>
                </c:pt>
                <c:pt idx="310">
                  <c:v>434.24713220000001</c:v>
                </c:pt>
                <c:pt idx="311">
                  <c:v>433.39425089999997</c:v>
                </c:pt>
                <c:pt idx="312">
                  <c:v>432.52850699999999</c:v>
                </c:pt>
                <c:pt idx="313">
                  <c:v>431.4494009</c:v>
                </c:pt>
              </c:numCache>
            </c:numRef>
          </c:xVal>
          <c:yVal>
            <c:numRef>
              <c:f>'performance-resolved-only'!$F$2:$F$315</c:f>
              <c:numCache>
                <c:formatCode>0.00</c:formatCode>
                <c:ptCount val="314"/>
                <c:pt idx="0">
                  <c:v>924.68103159999998</c:v>
                </c:pt>
                <c:pt idx="1">
                  <c:v>923.02307399999995</c:v>
                </c:pt>
                <c:pt idx="2">
                  <c:v>920.88423139999998</c:v>
                </c:pt>
                <c:pt idx="3">
                  <c:v>919.35200339999994</c:v>
                </c:pt>
                <c:pt idx="4">
                  <c:v>917.74854020000009</c:v>
                </c:pt>
                <c:pt idx="5">
                  <c:v>916.534265</c:v>
                </c:pt>
                <c:pt idx="6">
                  <c:v>915.66012510000007</c:v>
                </c:pt>
                <c:pt idx="7">
                  <c:v>911.86406579999993</c:v>
                </c:pt>
                <c:pt idx="8">
                  <c:v>913.49595790000001</c:v>
                </c:pt>
                <c:pt idx="9">
                  <c:v>909.56240509999998</c:v>
                </c:pt>
                <c:pt idx="10">
                  <c:v>907.61937279999995</c:v>
                </c:pt>
                <c:pt idx="11">
                  <c:v>906.19338820000007</c:v>
                </c:pt>
                <c:pt idx="12">
                  <c:v>903.84934710000005</c:v>
                </c:pt>
                <c:pt idx="13">
                  <c:v>905.08572620000007</c:v>
                </c:pt>
                <c:pt idx="14">
                  <c:v>901.44231509999997</c:v>
                </c:pt>
                <c:pt idx="15">
                  <c:v>899.65982659999997</c:v>
                </c:pt>
                <c:pt idx="16">
                  <c:v>898.27285879999999</c:v>
                </c:pt>
                <c:pt idx="17">
                  <c:v>896.61833999999999</c:v>
                </c:pt>
                <c:pt idx="18">
                  <c:v>895.42781000000002</c:v>
                </c:pt>
                <c:pt idx="19">
                  <c:v>881.90234220000002</c:v>
                </c:pt>
                <c:pt idx="20">
                  <c:v>880.13910879999992</c:v>
                </c:pt>
                <c:pt idx="21">
                  <c:v>876.46556229999999</c:v>
                </c:pt>
                <c:pt idx="22">
                  <c:v>874.2227656</c:v>
                </c:pt>
                <c:pt idx="23">
                  <c:v>872.93577489999996</c:v>
                </c:pt>
                <c:pt idx="24">
                  <c:v>867.95107310000003</c:v>
                </c:pt>
                <c:pt idx="25">
                  <c:v>863.13393619999999</c:v>
                </c:pt>
                <c:pt idx="26">
                  <c:v>861.53624749999994</c:v>
                </c:pt>
                <c:pt idx="27">
                  <c:v>860.22658990000002</c:v>
                </c:pt>
                <c:pt idx="28">
                  <c:v>858.84591839999996</c:v>
                </c:pt>
                <c:pt idx="29">
                  <c:v>857.76390520000007</c:v>
                </c:pt>
                <c:pt idx="30">
                  <c:v>854.10748910000007</c:v>
                </c:pt>
                <c:pt idx="31">
                  <c:v>845.97750629999996</c:v>
                </c:pt>
                <c:pt idx="32">
                  <c:v>852.81633979999992</c:v>
                </c:pt>
                <c:pt idx="33">
                  <c:v>850.34966439999994</c:v>
                </c:pt>
                <c:pt idx="34">
                  <c:v>851.52007979999996</c:v>
                </c:pt>
                <c:pt idx="35">
                  <c:v>844.81293300000004</c:v>
                </c:pt>
                <c:pt idx="36">
                  <c:v>843.58360649999997</c:v>
                </c:pt>
                <c:pt idx="37">
                  <c:v>835.89108570000008</c:v>
                </c:pt>
                <c:pt idx="38">
                  <c:v>842.39115420000007</c:v>
                </c:pt>
                <c:pt idx="39">
                  <c:v>839.96632790000001</c:v>
                </c:pt>
                <c:pt idx="40">
                  <c:v>837.73874970000008</c:v>
                </c:pt>
                <c:pt idx="41">
                  <c:v>834.70425699999998</c:v>
                </c:pt>
                <c:pt idx="42">
                  <c:v>833.63345909999998</c:v>
                </c:pt>
                <c:pt idx="43">
                  <c:v>832.24397999999997</c:v>
                </c:pt>
                <c:pt idx="44">
                  <c:v>820.0879642000001</c:v>
                </c:pt>
                <c:pt idx="45">
                  <c:v>822.80614300000002</c:v>
                </c:pt>
                <c:pt idx="46">
                  <c:v>818.7778869</c:v>
                </c:pt>
                <c:pt idx="47">
                  <c:v>813.79074989999992</c:v>
                </c:pt>
                <c:pt idx="48">
                  <c:v>809.87784520000002</c:v>
                </c:pt>
                <c:pt idx="49">
                  <c:v>808.67410270000005</c:v>
                </c:pt>
                <c:pt idx="50">
                  <c:v>807.71460689999992</c:v>
                </c:pt>
                <c:pt idx="51">
                  <c:v>806.8369007</c:v>
                </c:pt>
                <c:pt idx="52">
                  <c:v>805.14683109999999</c:v>
                </c:pt>
                <c:pt idx="53">
                  <c:v>803.10710570000003</c:v>
                </c:pt>
                <c:pt idx="54">
                  <c:v>801.80636329999993</c:v>
                </c:pt>
                <c:pt idx="55">
                  <c:v>796.2931352999999</c:v>
                </c:pt>
                <c:pt idx="56">
                  <c:v>795.06338800000003</c:v>
                </c:pt>
                <c:pt idx="57">
                  <c:v>793.78606990000003</c:v>
                </c:pt>
                <c:pt idx="58">
                  <c:v>791.15078289999997</c:v>
                </c:pt>
                <c:pt idx="59">
                  <c:v>792.87215729999991</c:v>
                </c:pt>
                <c:pt idx="60">
                  <c:v>792.04227589999994</c:v>
                </c:pt>
                <c:pt idx="61">
                  <c:v>790.02091229999996</c:v>
                </c:pt>
                <c:pt idx="62">
                  <c:v>789.10766699999999</c:v>
                </c:pt>
                <c:pt idx="63">
                  <c:v>780.03752159999999</c:v>
                </c:pt>
                <c:pt idx="64">
                  <c:v>788.11812299999997</c:v>
                </c:pt>
                <c:pt idx="65">
                  <c:v>782.56054649999999</c:v>
                </c:pt>
                <c:pt idx="66">
                  <c:v>781.52237320000006</c:v>
                </c:pt>
                <c:pt idx="67">
                  <c:v>778.89386039999999</c:v>
                </c:pt>
                <c:pt idx="68">
                  <c:v>777.39501319999999</c:v>
                </c:pt>
                <c:pt idx="69">
                  <c:v>774.26565640000001</c:v>
                </c:pt>
                <c:pt idx="70">
                  <c:v>775.75197609999998</c:v>
                </c:pt>
                <c:pt idx="71">
                  <c:v>773.40432729999998</c:v>
                </c:pt>
                <c:pt idx="72">
                  <c:v>772.57575589999999</c:v>
                </c:pt>
                <c:pt idx="73">
                  <c:v>770.22195779999993</c:v>
                </c:pt>
                <c:pt idx="74">
                  <c:v>768.87531109999998</c:v>
                </c:pt>
                <c:pt idx="75">
                  <c:v>766.87594309999997</c:v>
                </c:pt>
                <c:pt idx="76">
                  <c:v>758.85746410000002</c:v>
                </c:pt>
                <c:pt idx="77">
                  <c:v>765.55078660000004</c:v>
                </c:pt>
                <c:pt idx="78">
                  <c:v>763.22785179999994</c:v>
                </c:pt>
                <c:pt idx="79">
                  <c:v>764.58371790000001</c:v>
                </c:pt>
                <c:pt idx="80">
                  <c:v>761.30499129999998</c:v>
                </c:pt>
                <c:pt idx="81">
                  <c:v>760.27401670000006</c:v>
                </c:pt>
                <c:pt idx="82">
                  <c:v>747.68022499999995</c:v>
                </c:pt>
                <c:pt idx="83">
                  <c:v>757.52606749999995</c:v>
                </c:pt>
                <c:pt idx="84">
                  <c:v>755.84715370000004</c:v>
                </c:pt>
                <c:pt idx="85">
                  <c:v>750.61495920000004</c:v>
                </c:pt>
                <c:pt idx="86">
                  <c:v>753.65147049999996</c:v>
                </c:pt>
                <c:pt idx="87">
                  <c:v>754.98241089999999</c:v>
                </c:pt>
                <c:pt idx="88">
                  <c:v>752.08083639999995</c:v>
                </c:pt>
                <c:pt idx="89">
                  <c:v>749.45194620000007</c:v>
                </c:pt>
                <c:pt idx="90">
                  <c:v>745.7583664</c:v>
                </c:pt>
                <c:pt idx="91">
                  <c:v>740.80944179999995</c:v>
                </c:pt>
                <c:pt idx="92">
                  <c:v>744.78037089999998</c:v>
                </c:pt>
                <c:pt idx="93">
                  <c:v>743.44686990000002</c:v>
                </c:pt>
                <c:pt idx="94">
                  <c:v>739.30251529999998</c:v>
                </c:pt>
                <c:pt idx="95">
                  <c:v>738.27144070000008</c:v>
                </c:pt>
                <c:pt idx="96">
                  <c:v>736.67482689999997</c:v>
                </c:pt>
                <c:pt idx="97">
                  <c:v>733.49062089999995</c:v>
                </c:pt>
                <c:pt idx="98">
                  <c:v>732.75338599999998</c:v>
                </c:pt>
                <c:pt idx="99">
                  <c:v>731.70311460000005</c:v>
                </c:pt>
                <c:pt idx="100">
                  <c:v>729.44648010000003</c:v>
                </c:pt>
                <c:pt idx="101">
                  <c:v>728.20938450000006</c:v>
                </c:pt>
                <c:pt idx="102">
                  <c:v>724.97499240000002</c:v>
                </c:pt>
                <c:pt idx="103">
                  <c:v>724.00640150000004</c:v>
                </c:pt>
                <c:pt idx="104">
                  <c:v>719.97157010000001</c:v>
                </c:pt>
                <c:pt idx="105">
                  <c:v>722.90043839999998</c:v>
                </c:pt>
                <c:pt idx="106">
                  <c:v>721.10188440000002</c:v>
                </c:pt>
                <c:pt idx="107">
                  <c:v>717.98873249999997</c:v>
                </c:pt>
                <c:pt idx="108">
                  <c:v>716.8885497</c:v>
                </c:pt>
                <c:pt idx="109">
                  <c:v>715.33706720000009</c:v>
                </c:pt>
                <c:pt idx="110">
                  <c:v>714.39886300000001</c:v>
                </c:pt>
                <c:pt idx="111">
                  <c:v>713.45058689999996</c:v>
                </c:pt>
                <c:pt idx="112">
                  <c:v>712.22065520000001</c:v>
                </c:pt>
                <c:pt idx="113">
                  <c:v>710.45977829999993</c:v>
                </c:pt>
                <c:pt idx="114">
                  <c:v>711.29649879999999</c:v>
                </c:pt>
                <c:pt idx="115">
                  <c:v>698.01977270000009</c:v>
                </c:pt>
                <c:pt idx="116">
                  <c:v>709.81454410000003</c:v>
                </c:pt>
                <c:pt idx="117">
                  <c:v>696.75604439999995</c:v>
                </c:pt>
                <c:pt idx="118">
                  <c:v>695.26383499999997</c:v>
                </c:pt>
                <c:pt idx="119">
                  <c:v>694.36819300000002</c:v>
                </c:pt>
                <c:pt idx="120">
                  <c:v>693.31751559999998</c:v>
                </c:pt>
                <c:pt idx="121">
                  <c:v>690.90953000000002</c:v>
                </c:pt>
                <c:pt idx="122">
                  <c:v>692.30468810000002</c:v>
                </c:pt>
                <c:pt idx="123">
                  <c:v>689.46480039999994</c:v>
                </c:pt>
                <c:pt idx="124">
                  <c:v>673.44067560000008</c:v>
                </c:pt>
                <c:pt idx="125">
                  <c:v>674.45989689999999</c:v>
                </c:pt>
                <c:pt idx="126">
                  <c:v>672.03144610000004</c:v>
                </c:pt>
                <c:pt idx="127">
                  <c:v>670.88167399999998</c:v>
                </c:pt>
                <c:pt idx="128">
                  <c:v>669.98049220000007</c:v>
                </c:pt>
                <c:pt idx="129">
                  <c:v>668.88876189999996</c:v>
                </c:pt>
                <c:pt idx="130">
                  <c:v>668.04849149999995</c:v>
                </c:pt>
                <c:pt idx="131">
                  <c:v>665.31138650000003</c:v>
                </c:pt>
                <c:pt idx="132">
                  <c:v>666.76862429999994</c:v>
                </c:pt>
                <c:pt idx="133">
                  <c:v>664.23708579999993</c:v>
                </c:pt>
                <c:pt idx="134">
                  <c:v>661.6380752</c:v>
                </c:pt>
                <c:pt idx="135">
                  <c:v>662.98168420000002</c:v>
                </c:pt>
                <c:pt idx="136">
                  <c:v>660.4159654</c:v>
                </c:pt>
                <c:pt idx="137">
                  <c:v>657.83647510000003</c:v>
                </c:pt>
                <c:pt idx="138">
                  <c:v>659.15269510000007</c:v>
                </c:pt>
                <c:pt idx="139">
                  <c:v>656.57634079999991</c:v>
                </c:pt>
                <c:pt idx="140">
                  <c:v>655.59606220000001</c:v>
                </c:pt>
                <c:pt idx="141">
                  <c:v>654.67097679999995</c:v>
                </c:pt>
                <c:pt idx="142">
                  <c:v>644.25855550000006</c:v>
                </c:pt>
                <c:pt idx="143">
                  <c:v>652.73298839999995</c:v>
                </c:pt>
                <c:pt idx="144">
                  <c:v>653.88573789999998</c:v>
                </c:pt>
                <c:pt idx="145">
                  <c:v>650.98816039999997</c:v>
                </c:pt>
                <c:pt idx="146">
                  <c:v>649.37839550000001</c:v>
                </c:pt>
                <c:pt idx="147">
                  <c:v>646.11780270000008</c:v>
                </c:pt>
                <c:pt idx="148">
                  <c:v>647.46183170000006</c:v>
                </c:pt>
                <c:pt idx="149">
                  <c:v>643.2306949</c:v>
                </c:pt>
                <c:pt idx="150">
                  <c:v>642.04538760000003</c:v>
                </c:pt>
                <c:pt idx="151">
                  <c:v>640.70297089999997</c:v>
                </c:pt>
                <c:pt idx="152">
                  <c:v>639.73642210000003</c:v>
                </c:pt>
                <c:pt idx="153">
                  <c:v>638.2551727</c:v>
                </c:pt>
                <c:pt idx="154">
                  <c:v>633.07039989999998</c:v>
                </c:pt>
                <c:pt idx="155">
                  <c:v>637.34109430000001</c:v>
                </c:pt>
                <c:pt idx="156">
                  <c:v>636.24419870000008</c:v>
                </c:pt>
                <c:pt idx="157">
                  <c:v>632.25536320000003</c:v>
                </c:pt>
                <c:pt idx="158">
                  <c:v>630.51237629999991</c:v>
                </c:pt>
                <c:pt idx="159">
                  <c:v>631.40865729999996</c:v>
                </c:pt>
                <c:pt idx="160">
                  <c:v>629.4419087</c:v>
                </c:pt>
                <c:pt idx="161">
                  <c:v>628.75300689999995</c:v>
                </c:pt>
                <c:pt idx="162">
                  <c:v>628.09915890000002</c:v>
                </c:pt>
                <c:pt idx="163">
                  <c:v>627.16369989999998</c:v>
                </c:pt>
                <c:pt idx="164">
                  <c:v>626.01133779999998</c:v>
                </c:pt>
                <c:pt idx="165">
                  <c:v>624.00948660000006</c:v>
                </c:pt>
                <c:pt idx="166">
                  <c:v>624.89430160000006</c:v>
                </c:pt>
                <c:pt idx="167">
                  <c:v>622.99445829999991</c:v>
                </c:pt>
                <c:pt idx="168">
                  <c:v>621.72108649999996</c:v>
                </c:pt>
                <c:pt idx="169">
                  <c:v>615.85781379999992</c:v>
                </c:pt>
                <c:pt idx="170">
                  <c:v>620.31708079999999</c:v>
                </c:pt>
                <c:pt idx="171">
                  <c:v>618.95715059999998</c:v>
                </c:pt>
                <c:pt idx="172">
                  <c:v>617.45081960000005</c:v>
                </c:pt>
                <c:pt idx="173">
                  <c:v>578.72083359999999</c:v>
                </c:pt>
                <c:pt idx="174">
                  <c:v>614.85755649999999</c:v>
                </c:pt>
                <c:pt idx="175">
                  <c:v>613.0374114</c:v>
                </c:pt>
                <c:pt idx="176">
                  <c:v>612.08747400000004</c:v>
                </c:pt>
                <c:pt idx="177">
                  <c:v>610.96577890000003</c:v>
                </c:pt>
                <c:pt idx="178">
                  <c:v>609.83178439999995</c:v>
                </c:pt>
                <c:pt idx="179">
                  <c:v>609.12415639999995</c:v>
                </c:pt>
                <c:pt idx="180">
                  <c:v>602.77506389999996</c:v>
                </c:pt>
                <c:pt idx="181">
                  <c:v>608.05709009999998</c:v>
                </c:pt>
                <c:pt idx="182">
                  <c:v>606.40812440000002</c:v>
                </c:pt>
                <c:pt idx="183">
                  <c:v>598.7268219</c:v>
                </c:pt>
                <c:pt idx="184">
                  <c:v>599.97492110000007</c:v>
                </c:pt>
                <c:pt idx="185">
                  <c:v>593.35780890000001</c:v>
                </c:pt>
                <c:pt idx="186">
                  <c:v>597.37897250000003</c:v>
                </c:pt>
                <c:pt idx="187">
                  <c:v>596.23180620000005</c:v>
                </c:pt>
                <c:pt idx="188">
                  <c:v>594.84788729999991</c:v>
                </c:pt>
                <c:pt idx="189">
                  <c:v>590.31393739999999</c:v>
                </c:pt>
                <c:pt idx="190">
                  <c:v>592.41765529999998</c:v>
                </c:pt>
                <c:pt idx="191">
                  <c:v>591.53987629999995</c:v>
                </c:pt>
                <c:pt idx="192">
                  <c:v>579.93951560000005</c:v>
                </c:pt>
                <c:pt idx="193">
                  <c:v>577.70095160000005</c:v>
                </c:pt>
                <c:pt idx="194">
                  <c:v>576.74855389999993</c:v>
                </c:pt>
                <c:pt idx="195">
                  <c:v>575.92303589999995</c:v>
                </c:pt>
                <c:pt idx="196">
                  <c:v>574.90805049999994</c:v>
                </c:pt>
                <c:pt idx="197">
                  <c:v>573.55247450000002</c:v>
                </c:pt>
                <c:pt idx="198">
                  <c:v>572.3857233</c:v>
                </c:pt>
                <c:pt idx="199">
                  <c:v>571.04978660000006</c:v>
                </c:pt>
                <c:pt idx="200">
                  <c:v>564.84473300000002</c:v>
                </c:pt>
                <c:pt idx="201">
                  <c:v>569.65576120000003</c:v>
                </c:pt>
                <c:pt idx="202">
                  <c:v>568.31401260000007</c:v>
                </c:pt>
                <c:pt idx="203">
                  <c:v>566.60715289999996</c:v>
                </c:pt>
                <c:pt idx="204">
                  <c:v>564.07817310000007</c:v>
                </c:pt>
                <c:pt idx="205">
                  <c:v>562.56850529999997</c:v>
                </c:pt>
                <c:pt idx="206">
                  <c:v>560.7937799</c:v>
                </c:pt>
                <c:pt idx="207">
                  <c:v>557.92076779999991</c:v>
                </c:pt>
                <c:pt idx="208">
                  <c:v>556.9289632</c:v>
                </c:pt>
                <c:pt idx="209">
                  <c:v>555.92745079999997</c:v>
                </c:pt>
                <c:pt idx="210">
                  <c:v>554.70927760000006</c:v>
                </c:pt>
                <c:pt idx="211">
                  <c:v>553.90650089999997</c:v>
                </c:pt>
                <c:pt idx="212">
                  <c:v>515.66301629999998</c:v>
                </c:pt>
                <c:pt idx="213">
                  <c:v>536.01599499999998</c:v>
                </c:pt>
                <c:pt idx="214">
                  <c:v>549.67435679999994</c:v>
                </c:pt>
                <c:pt idx="215">
                  <c:v>548.58035310000002</c:v>
                </c:pt>
                <c:pt idx="216">
                  <c:v>546.27535920000003</c:v>
                </c:pt>
                <c:pt idx="217">
                  <c:v>545.41609749999998</c:v>
                </c:pt>
                <c:pt idx="218">
                  <c:v>544.62850600000002</c:v>
                </c:pt>
                <c:pt idx="219">
                  <c:v>543.8177306</c:v>
                </c:pt>
                <c:pt idx="220">
                  <c:v>542.95895279999991</c:v>
                </c:pt>
                <c:pt idx="221">
                  <c:v>542.2077647000001</c:v>
                </c:pt>
                <c:pt idx="222">
                  <c:v>541.35465470000008</c:v>
                </c:pt>
                <c:pt idx="223">
                  <c:v>540.67451549999998</c:v>
                </c:pt>
                <c:pt idx="224">
                  <c:v>540.03136940000002</c:v>
                </c:pt>
                <c:pt idx="225">
                  <c:v>539.41534850000005</c:v>
                </c:pt>
                <c:pt idx="226">
                  <c:v>537.7778538</c:v>
                </c:pt>
                <c:pt idx="227">
                  <c:v>534.83455800000002</c:v>
                </c:pt>
                <c:pt idx="228">
                  <c:v>532.51132259999997</c:v>
                </c:pt>
                <c:pt idx="229">
                  <c:v>531.49773349999998</c:v>
                </c:pt>
                <c:pt idx="230">
                  <c:v>530.64557789999992</c:v>
                </c:pt>
                <c:pt idx="231">
                  <c:v>529.62955020000004</c:v>
                </c:pt>
                <c:pt idx="232">
                  <c:v>528.91276470000003</c:v>
                </c:pt>
                <c:pt idx="233">
                  <c:v>528.06823729999996</c:v>
                </c:pt>
                <c:pt idx="234">
                  <c:v>526.78822789999992</c:v>
                </c:pt>
                <c:pt idx="235">
                  <c:v>526.03420289999997</c:v>
                </c:pt>
                <c:pt idx="236">
                  <c:v>524.7366485</c:v>
                </c:pt>
                <c:pt idx="237">
                  <c:v>523.25534809999999</c:v>
                </c:pt>
                <c:pt idx="238">
                  <c:v>516.43288500000006</c:v>
                </c:pt>
                <c:pt idx="239">
                  <c:v>521.87470610000003</c:v>
                </c:pt>
                <c:pt idx="240">
                  <c:v>514.73635780000006</c:v>
                </c:pt>
                <c:pt idx="241">
                  <c:v>514.14629170000001</c:v>
                </c:pt>
                <c:pt idx="242">
                  <c:v>512.98494330000005</c:v>
                </c:pt>
                <c:pt idx="243">
                  <c:v>511.81293669999997</c:v>
                </c:pt>
                <c:pt idx="244">
                  <c:v>512.41543219999994</c:v>
                </c:pt>
                <c:pt idx="245">
                  <c:v>510.41596770000001</c:v>
                </c:pt>
                <c:pt idx="246">
                  <c:v>476.8403907</c:v>
                </c:pt>
                <c:pt idx="247">
                  <c:v>508.30584429999999</c:v>
                </c:pt>
                <c:pt idx="248">
                  <c:v>503.7553388</c:v>
                </c:pt>
                <c:pt idx="249">
                  <c:v>507.52956949999998</c:v>
                </c:pt>
                <c:pt idx="250">
                  <c:v>506.82081899999997</c:v>
                </c:pt>
                <c:pt idx="251">
                  <c:v>506.02021619999999</c:v>
                </c:pt>
                <c:pt idx="252">
                  <c:v>505.31141650000001</c:v>
                </c:pt>
                <c:pt idx="253">
                  <c:v>481.09291680000001</c:v>
                </c:pt>
                <c:pt idx="254">
                  <c:v>475.52836589999998</c:v>
                </c:pt>
                <c:pt idx="255">
                  <c:v>474.13007860000005</c:v>
                </c:pt>
                <c:pt idx="256">
                  <c:v>473.34243939999999</c:v>
                </c:pt>
                <c:pt idx="257">
                  <c:v>470.99403380000001</c:v>
                </c:pt>
                <c:pt idx="258">
                  <c:v>469.69517789999998</c:v>
                </c:pt>
                <c:pt idx="259">
                  <c:v>467.28236039999996</c:v>
                </c:pt>
                <c:pt idx="260">
                  <c:v>466.06401960000005</c:v>
                </c:pt>
                <c:pt idx="261">
                  <c:v>466.73959100000002</c:v>
                </c:pt>
                <c:pt idx="262">
                  <c:v>465.06708880000002</c:v>
                </c:pt>
                <c:pt idx="263">
                  <c:v>429.14997729999999</c:v>
                </c:pt>
                <c:pt idx="264">
                  <c:v>463.9200328</c:v>
                </c:pt>
                <c:pt idx="265">
                  <c:v>462.68333239999998</c:v>
                </c:pt>
                <c:pt idx="266">
                  <c:v>462.02775580000002</c:v>
                </c:pt>
                <c:pt idx="267">
                  <c:v>461.02898439999996</c:v>
                </c:pt>
                <c:pt idx="268">
                  <c:v>459.5951068</c:v>
                </c:pt>
                <c:pt idx="269">
                  <c:v>458.80542220000001</c:v>
                </c:pt>
                <c:pt idx="270">
                  <c:v>458.13084839999999</c:v>
                </c:pt>
                <c:pt idx="271">
                  <c:v>457.36324510000003</c:v>
                </c:pt>
                <c:pt idx="272">
                  <c:v>456.66746979999999</c:v>
                </c:pt>
                <c:pt idx="273">
                  <c:v>455.95076069999999</c:v>
                </c:pt>
                <c:pt idx="274">
                  <c:v>455.0132759</c:v>
                </c:pt>
                <c:pt idx="275">
                  <c:v>454.34696380000003</c:v>
                </c:pt>
                <c:pt idx="276">
                  <c:v>453.70160329999999</c:v>
                </c:pt>
                <c:pt idx="277">
                  <c:v>452.38551310000003</c:v>
                </c:pt>
                <c:pt idx="278">
                  <c:v>451.34762289999998</c:v>
                </c:pt>
                <c:pt idx="279">
                  <c:v>447.61679089999996</c:v>
                </c:pt>
                <c:pt idx="280">
                  <c:v>450.25054739999996</c:v>
                </c:pt>
                <c:pt idx="281">
                  <c:v>444.5290554</c:v>
                </c:pt>
                <c:pt idx="282">
                  <c:v>446.84640000000002</c:v>
                </c:pt>
                <c:pt idx="283">
                  <c:v>445.61549760000003</c:v>
                </c:pt>
                <c:pt idx="284">
                  <c:v>443.87472600000001</c:v>
                </c:pt>
                <c:pt idx="285">
                  <c:v>442.08227549999998</c:v>
                </c:pt>
                <c:pt idx="286">
                  <c:v>443.07720139999998</c:v>
                </c:pt>
                <c:pt idx="287">
                  <c:v>441.49397439999996</c:v>
                </c:pt>
                <c:pt idx="288">
                  <c:v>440.96902449999999</c:v>
                </c:pt>
                <c:pt idx="289">
                  <c:v>440.20631370000001</c:v>
                </c:pt>
                <c:pt idx="290">
                  <c:v>437.83569560000001</c:v>
                </c:pt>
                <c:pt idx="291">
                  <c:v>439.4394327</c:v>
                </c:pt>
                <c:pt idx="292">
                  <c:v>438.62579219999998</c:v>
                </c:pt>
                <c:pt idx="293">
                  <c:v>431.39018639999995</c:v>
                </c:pt>
                <c:pt idx="294">
                  <c:v>435.89128529999999</c:v>
                </c:pt>
                <c:pt idx="295">
                  <c:v>426.74975110000003</c:v>
                </c:pt>
                <c:pt idx="296">
                  <c:v>422.66829680000001</c:v>
                </c:pt>
                <c:pt idx="297">
                  <c:v>425.88497050000001</c:v>
                </c:pt>
                <c:pt idx="298">
                  <c:v>424.92574689999998</c:v>
                </c:pt>
                <c:pt idx="299">
                  <c:v>424.20113660000004</c:v>
                </c:pt>
                <c:pt idx="300">
                  <c:v>423.32104750000002</c:v>
                </c:pt>
                <c:pt idx="301">
                  <c:v>421.75680699999998</c:v>
                </c:pt>
                <c:pt idx="302">
                  <c:v>420.16962289999998</c:v>
                </c:pt>
                <c:pt idx="303">
                  <c:v>418.14228130000004</c:v>
                </c:pt>
                <c:pt idx="304">
                  <c:v>418.99020310000003</c:v>
                </c:pt>
                <c:pt idx="305">
                  <c:v>417.45147639999999</c:v>
                </c:pt>
                <c:pt idx="306">
                  <c:v>416.62448739999996</c:v>
                </c:pt>
                <c:pt idx="307">
                  <c:v>415.76772939999995</c:v>
                </c:pt>
                <c:pt idx="308">
                  <c:v>414.93168260000004</c:v>
                </c:pt>
                <c:pt idx="309">
                  <c:v>413.9035973</c:v>
                </c:pt>
                <c:pt idx="310">
                  <c:v>412.96391899999998</c:v>
                </c:pt>
                <c:pt idx="311">
                  <c:v>411.15611319999999</c:v>
                </c:pt>
                <c:pt idx="312">
                  <c:v>410.35894660000002</c:v>
                </c:pt>
                <c:pt idx="313">
                  <c:v>408.94902500000001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F-7443-8E5C-E9A907E35313}"/>
            </c:ext>
          </c:extLst>
        </c:ser>
        <c:ser>
          <c:idx val="1"/>
          <c:order val="1"/>
          <c:tx>
            <c:v>Overlay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411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Linux Biolinum" panose="02000503000000000000" pitchFamily="2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'performance-resolved-only'!$B$2:$B$315</c:f>
              <c:numCache>
                <c:formatCode>0.00</c:formatCode>
                <c:ptCount val="314"/>
                <c:pt idx="0">
                  <c:v>923.06111670000007</c:v>
                </c:pt>
                <c:pt idx="1">
                  <c:v>921.26416500000005</c:v>
                </c:pt>
                <c:pt idx="2">
                  <c:v>918.99027339999998</c:v>
                </c:pt>
                <c:pt idx="3">
                  <c:v>917.56376179999995</c:v>
                </c:pt>
                <c:pt idx="4">
                  <c:v>916.45667089999995</c:v>
                </c:pt>
                <c:pt idx="5">
                  <c:v>915.26245210000002</c:v>
                </c:pt>
                <c:pt idx="6">
                  <c:v>914.60656900000004</c:v>
                </c:pt>
                <c:pt idx="7">
                  <c:v>911.73681650000003</c:v>
                </c:pt>
                <c:pt idx="8">
                  <c:v>913.2024047000001</c:v>
                </c:pt>
                <c:pt idx="9">
                  <c:v>909.49199650000003</c:v>
                </c:pt>
                <c:pt idx="10">
                  <c:v>907.47891029999994</c:v>
                </c:pt>
                <c:pt idx="11">
                  <c:v>906.11774529999991</c:v>
                </c:pt>
                <c:pt idx="12">
                  <c:v>903.52723229999992</c:v>
                </c:pt>
                <c:pt idx="13">
                  <c:v>904.69971179999993</c:v>
                </c:pt>
                <c:pt idx="14">
                  <c:v>901.4360203</c:v>
                </c:pt>
                <c:pt idx="15">
                  <c:v>900.22067629999992</c:v>
                </c:pt>
                <c:pt idx="16">
                  <c:v>899.04475509999997</c:v>
                </c:pt>
                <c:pt idx="17">
                  <c:v>896.88832200000002</c:v>
                </c:pt>
                <c:pt idx="18">
                  <c:v>895.12718099999995</c:v>
                </c:pt>
                <c:pt idx="19">
                  <c:v>880.20850439999992</c:v>
                </c:pt>
                <c:pt idx="20">
                  <c:v>878.78376979999996</c:v>
                </c:pt>
                <c:pt idx="21">
                  <c:v>875.40201100000002</c:v>
                </c:pt>
                <c:pt idx="22">
                  <c:v>873.16618560000006</c:v>
                </c:pt>
                <c:pt idx="23">
                  <c:v>870.97127350000005</c:v>
                </c:pt>
                <c:pt idx="24">
                  <c:v>866.34573060000002</c:v>
                </c:pt>
                <c:pt idx="25">
                  <c:v>862.27220450000004</c:v>
                </c:pt>
                <c:pt idx="26">
                  <c:v>861.11909720000006</c:v>
                </c:pt>
                <c:pt idx="27">
                  <c:v>859.77437129999998</c:v>
                </c:pt>
                <c:pt idx="28">
                  <c:v>858.14512189999994</c:v>
                </c:pt>
                <c:pt idx="29">
                  <c:v>856.98417770000003</c:v>
                </c:pt>
                <c:pt idx="30">
                  <c:v>853.6253524</c:v>
                </c:pt>
                <c:pt idx="31">
                  <c:v>846.24192749999997</c:v>
                </c:pt>
                <c:pt idx="32">
                  <c:v>852.37760920000005</c:v>
                </c:pt>
                <c:pt idx="33">
                  <c:v>850.00113210000006</c:v>
                </c:pt>
                <c:pt idx="34">
                  <c:v>851.20706499999994</c:v>
                </c:pt>
                <c:pt idx="35">
                  <c:v>845.1352222999999</c:v>
                </c:pt>
                <c:pt idx="36">
                  <c:v>843.9460133</c:v>
                </c:pt>
                <c:pt idx="37">
                  <c:v>837.48374779999995</c:v>
                </c:pt>
                <c:pt idx="38">
                  <c:v>842.88642289999996</c:v>
                </c:pt>
                <c:pt idx="39">
                  <c:v>841.0346452</c:v>
                </c:pt>
                <c:pt idx="40">
                  <c:v>839.65501560000007</c:v>
                </c:pt>
                <c:pt idx="41">
                  <c:v>835.83851900000002</c:v>
                </c:pt>
                <c:pt idx="42">
                  <c:v>834.79398029999993</c:v>
                </c:pt>
                <c:pt idx="43">
                  <c:v>833.61131190000003</c:v>
                </c:pt>
                <c:pt idx="44">
                  <c:v>822.23590189999993</c:v>
                </c:pt>
                <c:pt idx="45">
                  <c:v>824.78551400000003</c:v>
                </c:pt>
                <c:pt idx="46">
                  <c:v>821.21497520000003</c:v>
                </c:pt>
                <c:pt idx="47">
                  <c:v>817.292102</c:v>
                </c:pt>
                <c:pt idx="48">
                  <c:v>814.14158810000004</c:v>
                </c:pt>
                <c:pt idx="49">
                  <c:v>812.79792010000006</c:v>
                </c:pt>
                <c:pt idx="50">
                  <c:v>811.95855029999996</c:v>
                </c:pt>
                <c:pt idx="51">
                  <c:v>811.33184089999997</c:v>
                </c:pt>
                <c:pt idx="52">
                  <c:v>809.7416007999999</c:v>
                </c:pt>
                <c:pt idx="53">
                  <c:v>808.4917832000001</c:v>
                </c:pt>
                <c:pt idx="54">
                  <c:v>807.20198879999998</c:v>
                </c:pt>
                <c:pt idx="55">
                  <c:v>801.60272689999999</c:v>
                </c:pt>
                <c:pt idx="56">
                  <c:v>800.50645799999995</c:v>
                </c:pt>
                <c:pt idx="57">
                  <c:v>799.3786662</c:v>
                </c:pt>
                <c:pt idx="58">
                  <c:v>796.55961000000002</c:v>
                </c:pt>
                <c:pt idx="59">
                  <c:v>798.5668028</c:v>
                </c:pt>
                <c:pt idx="60">
                  <c:v>797.61724089999996</c:v>
                </c:pt>
                <c:pt idx="61">
                  <c:v>795.2422722</c:v>
                </c:pt>
                <c:pt idx="62">
                  <c:v>794.15125160000002</c:v>
                </c:pt>
                <c:pt idx="63">
                  <c:v>783.57449470000006</c:v>
                </c:pt>
                <c:pt idx="64">
                  <c:v>793.25968179999995</c:v>
                </c:pt>
                <c:pt idx="65">
                  <c:v>787.22073999999998</c:v>
                </c:pt>
                <c:pt idx="66">
                  <c:v>785.87354389999996</c:v>
                </c:pt>
                <c:pt idx="67">
                  <c:v>782.38836260000005</c:v>
                </c:pt>
                <c:pt idx="68">
                  <c:v>779.65684629999998</c:v>
                </c:pt>
                <c:pt idx="69">
                  <c:v>776.63327629999992</c:v>
                </c:pt>
                <c:pt idx="70">
                  <c:v>778.46344110000007</c:v>
                </c:pt>
                <c:pt idx="71">
                  <c:v>775.8157463</c:v>
                </c:pt>
                <c:pt idx="72">
                  <c:v>775.00866079999992</c:v>
                </c:pt>
                <c:pt idx="73">
                  <c:v>773.10994410000001</c:v>
                </c:pt>
                <c:pt idx="74">
                  <c:v>772.04283410000005</c:v>
                </c:pt>
                <c:pt idx="75">
                  <c:v>770.48800460000007</c:v>
                </c:pt>
                <c:pt idx="76">
                  <c:v>761.75965900000006</c:v>
                </c:pt>
                <c:pt idx="77">
                  <c:v>769.20224700000006</c:v>
                </c:pt>
                <c:pt idx="78">
                  <c:v>766.97483490000002</c:v>
                </c:pt>
                <c:pt idx="79">
                  <c:v>768.40438710000001</c:v>
                </c:pt>
                <c:pt idx="80">
                  <c:v>764.45835339999996</c:v>
                </c:pt>
                <c:pt idx="81">
                  <c:v>763.26084000000003</c:v>
                </c:pt>
                <c:pt idx="82">
                  <c:v>750.69232739999995</c:v>
                </c:pt>
                <c:pt idx="83">
                  <c:v>760.51795760000005</c:v>
                </c:pt>
                <c:pt idx="84">
                  <c:v>758.80114749999996</c:v>
                </c:pt>
                <c:pt idx="85">
                  <c:v>753.38546350000001</c:v>
                </c:pt>
                <c:pt idx="86">
                  <c:v>756.38315910000006</c:v>
                </c:pt>
                <c:pt idx="87">
                  <c:v>757.95101439999996</c:v>
                </c:pt>
                <c:pt idx="88">
                  <c:v>754.91647890000002</c:v>
                </c:pt>
                <c:pt idx="89">
                  <c:v>752.31455870000002</c:v>
                </c:pt>
                <c:pt idx="90">
                  <c:v>748.75685620000002</c:v>
                </c:pt>
                <c:pt idx="91">
                  <c:v>743.75919820000001</c:v>
                </c:pt>
                <c:pt idx="92">
                  <c:v>747.69865979999997</c:v>
                </c:pt>
                <c:pt idx="93">
                  <c:v>746.46507559999998</c:v>
                </c:pt>
                <c:pt idx="94">
                  <c:v>742.17221189999998</c:v>
                </c:pt>
                <c:pt idx="95">
                  <c:v>741.2029407</c:v>
                </c:pt>
                <c:pt idx="96">
                  <c:v>740.05148899999995</c:v>
                </c:pt>
                <c:pt idx="97">
                  <c:v>737.33023909999997</c:v>
                </c:pt>
                <c:pt idx="98">
                  <c:v>736.50780259999999</c:v>
                </c:pt>
                <c:pt idx="99">
                  <c:v>735.08667449999996</c:v>
                </c:pt>
                <c:pt idx="100">
                  <c:v>732.9120226</c:v>
                </c:pt>
                <c:pt idx="101">
                  <c:v>731.77826220000009</c:v>
                </c:pt>
                <c:pt idx="102">
                  <c:v>727.65350879999994</c:v>
                </c:pt>
                <c:pt idx="103">
                  <c:v>726.67784139999992</c:v>
                </c:pt>
                <c:pt idx="104">
                  <c:v>723.11304900000005</c:v>
                </c:pt>
                <c:pt idx="105">
                  <c:v>725.45118339999999</c:v>
                </c:pt>
                <c:pt idx="106">
                  <c:v>724.35208420000004</c:v>
                </c:pt>
                <c:pt idx="107">
                  <c:v>721.95209939999995</c:v>
                </c:pt>
                <c:pt idx="108">
                  <c:v>720.9802087999999</c:v>
                </c:pt>
                <c:pt idx="109">
                  <c:v>719.46459729999992</c:v>
                </c:pt>
                <c:pt idx="110">
                  <c:v>718.4893849</c:v>
                </c:pt>
                <c:pt idx="111">
                  <c:v>717.58391300000005</c:v>
                </c:pt>
                <c:pt idx="112">
                  <c:v>716.61193160000005</c:v>
                </c:pt>
                <c:pt idx="113">
                  <c:v>714.98810029999993</c:v>
                </c:pt>
                <c:pt idx="114">
                  <c:v>715.78495470000007</c:v>
                </c:pt>
                <c:pt idx="115">
                  <c:v>702.83041149999997</c:v>
                </c:pt>
                <c:pt idx="116">
                  <c:v>714.31065000000001</c:v>
                </c:pt>
                <c:pt idx="117">
                  <c:v>701.97717870000008</c:v>
                </c:pt>
                <c:pt idx="118">
                  <c:v>700.94126449999999</c:v>
                </c:pt>
                <c:pt idx="119">
                  <c:v>700.20423840000001</c:v>
                </c:pt>
                <c:pt idx="120">
                  <c:v>699.24948239999992</c:v>
                </c:pt>
                <c:pt idx="121">
                  <c:v>697.37575779999997</c:v>
                </c:pt>
                <c:pt idx="122">
                  <c:v>698.41767100000004</c:v>
                </c:pt>
                <c:pt idx="123">
                  <c:v>696.19494610000004</c:v>
                </c:pt>
                <c:pt idx="124">
                  <c:v>694.35400629999992</c:v>
                </c:pt>
                <c:pt idx="125">
                  <c:v>695.28926510000008</c:v>
                </c:pt>
                <c:pt idx="126">
                  <c:v>693.00195139999994</c:v>
                </c:pt>
                <c:pt idx="127">
                  <c:v>691.9808511</c:v>
                </c:pt>
                <c:pt idx="128">
                  <c:v>689.74126439999998</c:v>
                </c:pt>
                <c:pt idx="129">
                  <c:v>688.70098419999999</c:v>
                </c:pt>
                <c:pt idx="130">
                  <c:v>675.40410959999997</c:v>
                </c:pt>
                <c:pt idx="131">
                  <c:v>672.56819810000002</c:v>
                </c:pt>
                <c:pt idx="132">
                  <c:v>673.96545460000004</c:v>
                </c:pt>
                <c:pt idx="133">
                  <c:v>671.56339070000001</c:v>
                </c:pt>
                <c:pt idx="134">
                  <c:v>668.86021260000007</c:v>
                </c:pt>
                <c:pt idx="135">
                  <c:v>670.31680129999995</c:v>
                </c:pt>
                <c:pt idx="136">
                  <c:v>667.71902779999994</c:v>
                </c:pt>
                <c:pt idx="137">
                  <c:v>664.37319539999999</c:v>
                </c:pt>
                <c:pt idx="138">
                  <c:v>665.76997170000004</c:v>
                </c:pt>
                <c:pt idx="139">
                  <c:v>663.2280017999999</c:v>
                </c:pt>
                <c:pt idx="140">
                  <c:v>662.42650729999991</c:v>
                </c:pt>
                <c:pt idx="141">
                  <c:v>661.6958067999999</c:v>
                </c:pt>
                <c:pt idx="142">
                  <c:v>652.80798340000001</c:v>
                </c:pt>
                <c:pt idx="143">
                  <c:v>659.76304110000001</c:v>
                </c:pt>
                <c:pt idx="144">
                  <c:v>660.92949429999999</c:v>
                </c:pt>
                <c:pt idx="145">
                  <c:v>658.54962699999999</c:v>
                </c:pt>
                <c:pt idx="146">
                  <c:v>657.36513839999998</c:v>
                </c:pt>
                <c:pt idx="147">
                  <c:v>654.61029489999999</c:v>
                </c:pt>
                <c:pt idx="148">
                  <c:v>655.8048354</c:v>
                </c:pt>
                <c:pt idx="149">
                  <c:v>651.93262549999997</c:v>
                </c:pt>
                <c:pt idx="150">
                  <c:v>650.92010620000008</c:v>
                </c:pt>
                <c:pt idx="151">
                  <c:v>649.42900510000004</c:v>
                </c:pt>
                <c:pt idx="152">
                  <c:v>648.51785870000003</c:v>
                </c:pt>
                <c:pt idx="153">
                  <c:v>647.3833042</c:v>
                </c:pt>
                <c:pt idx="154">
                  <c:v>642.47115710000003</c:v>
                </c:pt>
                <c:pt idx="155">
                  <c:v>646.48970999999995</c:v>
                </c:pt>
                <c:pt idx="156">
                  <c:v>645.34977709999998</c:v>
                </c:pt>
                <c:pt idx="157">
                  <c:v>641.77908389999993</c:v>
                </c:pt>
                <c:pt idx="158">
                  <c:v>640.18243399999994</c:v>
                </c:pt>
                <c:pt idx="159">
                  <c:v>641.04057510000007</c:v>
                </c:pt>
                <c:pt idx="160">
                  <c:v>639.24796409999999</c:v>
                </c:pt>
                <c:pt idx="161">
                  <c:v>638.5863061</c:v>
                </c:pt>
                <c:pt idx="162">
                  <c:v>637.93091509999999</c:v>
                </c:pt>
                <c:pt idx="163">
                  <c:v>637.21147310000003</c:v>
                </c:pt>
                <c:pt idx="164">
                  <c:v>636.34009289999995</c:v>
                </c:pt>
                <c:pt idx="165">
                  <c:v>634.83796400000006</c:v>
                </c:pt>
                <c:pt idx="166">
                  <c:v>635.63766299999997</c:v>
                </c:pt>
                <c:pt idx="167">
                  <c:v>634.00405810000007</c:v>
                </c:pt>
                <c:pt idx="168">
                  <c:v>633.06604140000002</c:v>
                </c:pt>
                <c:pt idx="169">
                  <c:v>628.08237899999995</c:v>
                </c:pt>
                <c:pt idx="170">
                  <c:v>631.7286805</c:v>
                </c:pt>
                <c:pt idx="171">
                  <c:v>630.50540479999995</c:v>
                </c:pt>
                <c:pt idx="172">
                  <c:v>629.30834909999999</c:v>
                </c:pt>
                <c:pt idx="173">
                  <c:v>592.71733360000007</c:v>
                </c:pt>
                <c:pt idx="174">
                  <c:v>627.1274742999999</c:v>
                </c:pt>
                <c:pt idx="175">
                  <c:v>625.70763729999999</c:v>
                </c:pt>
                <c:pt idx="176">
                  <c:v>624.8220687999999</c:v>
                </c:pt>
                <c:pt idx="177">
                  <c:v>623.80801559999998</c:v>
                </c:pt>
                <c:pt idx="178">
                  <c:v>622.67266039999993</c:v>
                </c:pt>
                <c:pt idx="179">
                  <c:v>621.92499970000006</c:v>
                </c:pt>
                <c:pt idx="180">
                  <c:v>615.85155310000005</c:v>
                </c:pt>
                <c:pt idx="181">
                  <c:v>620.8860128</c:v>
                </c:pt>
                <c:pt idx="182">
                  <c:v>619.42329239999992</c:v>
                </c:pt>
                <c:pt idx="183">
                  <c:v>612.30372790000001</c:v>
                </c:pt>
                <c:pt idx="184">
                  <c:v>613.28928550000001</c:v>
                </c:pt>
                <c:pt idx="185">
                  <c:v>608.20984499999997</c:v>
                </c:pt>
                <c:pt idx="186">
                  <c:v>611.28876389999994</c:v>
                </c:pt>
                <c:pt idx="187">
                  <c:v>610.52532020000001</c:v>
                </c:pt>
                <c:pt idx="188">
                  <c:v>609.67120220000004</c:v>
                </c:pt>
                <c:pt idx="189">
                  <c:v>605.10264329999995</c:v>
                </c:pt>
                <c:pt idx="190">
                  <c:v>607.46038050000004</c:v>
                </c:pt>
                <c:pt idx="191">
                  <c:v>606.42105579999998</c:v>
                </c:pt>
                <c:pt idx="192">
                  <c:v>593.8317174</c:v>
                </c:pt>
                <c:pt idx="193">
                  <c:v>591.9308587999999</c:v>
                </c:pt>
                <c:pt idx="194">
                  <c:v>590.98717929999998</c:v>
                </c:pt>
                <c:pt idx="195">
                  <c:v>590.16880570000001</c:v>
                </c:pt>
                <c:pt idx="196">
                  <c:v>588.91559029999996</c:v>
                </c:pt>
                <c:pt idx="197">
                  <c:v>587.49918539999999</c:v>
                </c:pt>
                <c:pt idx="198">
                  <c:v>586.41406649999999</c:v>
                </c:pt>
                <c:pt idx="199">
                  <c:v>585.24154720000001</c:v>
                </c:pt>
                <c:pt idx="200">
                  <c:v>578.11666849999995</c:v>
                </c:pt>
                <c:pt idx="201">
                  <c:v>583.68829370000003</c:v>
                </c:pt>
                <c:pt idx="202">
                  <c:v>582.17664460000003</c:v>
                </c:pt>
                <c:pt idx="203">
                  <c:v>580.32596139999998</c:v>
                </c:pt>
                <c:pt idx="204">
                  <c:v>577.34448520000001</c:v>
                </c:pt>
                <c:pt idx="205">
                  <c:v>576.40809950000005</c:v>
                </c:pt>
                <c:pt idx="206">
                  <c:v>574.72990000000004</c:v>
                </c:pt>
                <c:pt idx="207">
                  <c:v>572.21865839999998</c:v>
                </c:pt>
                <c:pt idx="208">
                  <c:v>571.2412422000001</c:v>
                </c:pt>
                <c:pt idx="209">
                  <c:v>570.37972789999992</c:v>
                </c:pt>
                <c:pt idx="210">
                  <c:v>569.2125587999999</c:v>
                </c:pt>
                <c:pt idx="211">
                  <c:v>568.15089829999999</c:v>
                </c:pt>
                <c:pt idx="212">
                  <c:v>530.00913400000002</c:v>
                </c:pt>
                <c:pt idx="213">
                  <c:v>550.87059510000006</c:v>
                </c:pt>
                <c:pt idx="214">
                  <c:v>564.05813479999995</c:v>
                </c:pt>
                <c:pt idx="215">
                  <c:v>562.64704640000002</c:v>
                </c:pt>
                <c:pt idx="216">
                  <c:v>561.35947639999995</c:v>
                </c:pt>
                <c:pt idx="217">
                  <c:v>560.65735910000001</c:v>
                </c:pt>
                <c:pt idx="218">
                  <c:v>559.99369239999999</c:v>
                </c:pt>
                <c:pt idx="219">
                  <c:v>558.85211879999997</c:v>
                </c:pt>
                <c:pt idx="220">
                  <c:v>558.11218699999995</c:v>
                </c:pt>
                <c:pt idx="221">
                  <c:v>556.90520989999993</c:v>
                </c:pt>
                <c:pt idx="222">
                  <c:v>556.24289439999995</c:v>
                </c:pt>
                <c:pt idx="223">
                  <c:v>555.63087920000009</c:v>
                </c:pt>
                <c:pt idx="224">
                  <c:v>555.03399060000004</c:v>
                </c:pt>
                <c:pt idx="225">
                  <c:v>554.43255220000003</c:v>
                </c:pt>
                <c:pt idx="226">
                  <c:v>552.81080699999995</c:v>
                </c:pt>
                <c:pt idx="227">
                  <c:v>549.51659740000002</c:v>
                </c:pt>
                <c:pt idx="228">
                  <c:v>546.79333479999991</c:v>
                </c:pt>
                <c:pt idx="229">
                  <c:v>545.81284229999994</c:v>
                </c:pt>
                <c:pt idx="230">
                  <c:v>544.92163329999994</c:v>
                </c:pt>
                <c:pt idx="231">
                  <c:v>543.82333400000005</c:v>
                </c:pt>
                <c:pt idx="232">
                  <c:v>543.08592099999998</c:v>
                </c:pt>
                <c:pt idx="233">
                  <c:v>542.27765499999998</c:v>
                </c:pt>
                <c:pt idx="234">
                  <c:v>541.34398070000009</c:v>
                </c:pt>
                <c:pt idx="235">
                  <c:v>540.48254150000002</c:v>
                </c:pt>
                <c:pt idx="236">
                  <c:v>539.34467219999999</c:v>
                </c:pt>
                <c:pt idx="237">
                  <c:v>537.8027313</c:v>
                </c:pt>
                <c:pt idx="238">
                  <c:v>530.77725889999999</c:v>
                </c:pt>
                <c:pt idx="239">
                  <c:v>536.56611580000003</c:v>
                </c:pt>
                <c:pt idx="240">
                  <c:v>529.16645819999997</c:v>
                </c:pt>
                <c:pt idx="241">
                  <c:v>528.30935790000001</c:v>
                </c:pt>
                <c:pt idx="242">
                  <c:v>527.04279220000001</c:v>
                </c:pt>
                <c:pt idx="243">
                  <c:v>525.89230759999998</c:v>
                </c:pt>
                <c:pt idx="244">
                  <c:v>526.45972730000005</c:v>
                </c:pt>
                <c:pt idx="245">
                  <c:v>524.73502020000001</c:v>
                </c:pt>
                <c:pt idx="246">
                  <c:v>493.02775789999998</c:v>
                </c:pt>
                <c:pt idx="247">
                  <c:v>522.90730410000003</c:v>
                </c:pt>
                <c:pt idx="248">
                  <c:v>519.172101</c:v>
                </c:pt>
                <c:pt idx="249">
                  <c:v>522.24380539999993</c:v>
                </c:pt>
                <c:pt idx="250">
                  <c:v>521.71607189999997</c:v>
                </c:pt>
                <c:pt idx="251">
                  <c:v>521.1164622</c:v>
                </c:pt>
                <c:pt idx="252">
                  <c:v>520.61873439999999</c:v>
                </c:pt>
                <c:pt idx="253">
                  <c:v>496.9847173</c:v>
                </c:pt>
                <c:pt idx="254">
                  <c:v>492.00905239999997</c:v>
                </c:pt>
                <c:pt idx="255">
                  <c:v>490.82146729999999</c:v>
                </c:pt>
                <c:pt idx="256">
                  <c:v>490.0124022</c:v>
                </c:pt>
                <c:pt idx="257">
                  <c:v>487.96065119999997</c:v>
                </c:pt>
                <c:pt idx="258">
                  <c:v>486.9091914</c:v>
                </c:pt>
                <c:pt idx="259">
                  <c:v>484.9292064</c:v>
                </c:pt>
                <c:pt idx="260">
                  <c:v>483.65104780000001</c:v>
                </c:pt>
                <c:pt idx="261">
                  <c:v>484.35339479999999</c:v>
                </c:pt>
                <c:pt idx="262">
                  <c:v>482.87905480000001</c:v>
                </c:pt>
                <c:pt idx="263">
                  <c:v>449.87400650000001</c:v>
                </c:pt>
                <c:pt idx="264">
                  <c:v>481.8934577</c:v>
                </c:pt>
                <c:pt idx="265">
                  <c:v>480.89772419999997</c:v>
                </c:pt>
                <c:pt idx="266">
                  <c:v>480.32025339999996</c:v>
                </c:pt>
                <c:pt idx="267">
                  <c:v>479.56730019999998</c:v>
                </c:pt>
                <c:pt idx="268">
                  <c:v>478.2431656</c:v>
                </c:pt>
                <c:pt idx="269">
                  <c:v>477.51608369999997</c:v>
                </c:pt>
                <c:pt idx="270">
                  <c:v>476.94619739999996</c:v>
                </c:pt>
                <c:pt idx="271">
                  <c:v>476.29755230000001</c:v>
                </c:pt>
                <c:pt idx="272">
                  <c:v>475.7280346</c:v>
                </c:pt>
                <c:pt idx="273">
                  <c:v>475.09492189999997</c:v>
                </c:pt>
                <c:pt idx="274">
                  <c:v>474.2216454</c:v>
                </c:pt>
                <c:pt idx="275">
                  <c:v>473.62197430000003</c:v>
                </c:pt>
                <c:pt idx="276">
                  <c:v>473.07031760000001</c:v>
                </c:pt>
                <c:pt idx="277">
                  <c:v>472.19252369999998</c:v>
                </c:pt>
                <c:pt idx="278">
                  <c:v>471.26401730000003</c:v>
                </c:pt>
                <c:pt idx="279">
                  <c:v>467.82249050000001</c:v>
                </c:pt>
                <c:pt idx="280">
                  <c:v>470.34753519999998</c:v>
                </c:pt>
                <c:pt idx="281">
                  <c:v>464.59746949999999</c:v>
                </c:pt>
                <c:pt idx="282">
                  <c:v>467.06619929999999</c:v>
                </c:pt>
                <c:pt idx="283">
                  <c:v>465.77244230000002</c:v>
                </c:pt>
                <c:pt idx="284">
                  <c:v>463.8610056</c:v>
                </c:pt>
                <c:pt idx="285">
                  <c:v>461.8875716</c:v>
                </c:pt>
                <c:pt idx="286">
                  <c:v>462.97501619999997</c:v>
                </c:pt>
                <c:pt idx="287">
                  <c:v>461.24359930000003</c:v>
                </c:pt>
                <c:pt idx="288">
                  <c:v>460.69346260000003</c:v>
                </c:pt>
                <c:pt idx="289">
                  <c:v>459.99315460000003</c:v>
                </c:pt>
                <c:pt idx="290">
                  <c:v>457.50719580000003</c:v>
                </c:pt>
                <c:pt idx="291">
                  <c:v>459.24005779999999</c:v>
                </c:pt>
                <c:pt idx="292">
                  <c:v>458.39143919999998</c:v>
                </c:pt>
                <c:pt idx="293">
                  <c:v>451.15400310000001</c:v>
                </c:pt>
                <c:pt idx="294">
                  <c:v>455.33624610000004</c:v>
                </c:pt>
                <c:pt idx="295">
                  <c:v>447.95172120000001</c:v>
                </c:pt>
                <c:pt idx="296">
                  <c:v>443.36358100000001</c:v>
                </c:pt>
                <c:pt idx="297">
                  <c:v>446.61614310000004</c:v>
                </c:pt>
                <c:pt idx="298">
                  <c:v>445.6584967</c:v>
                </c:pt>
                <c:pt idx="299">
                  <c:v>444.73882420000001</c:v>
                </c:pt>
                <c:pt idx="300">
                  <c:v>444.0045399</c:v>
                </c:pt>
                <c:pt idx="301">
                  <c:v>442.55820410000001</c:v>
                </c:pt>
                <c:pt idx="302">
                  <c:v>439.90502600000002</c:v>
                </c:pt>
                <c:pt idx="303">
                  <c:v>438.48334399999999</c:v>
                </c:pt>
                <c:pt idx="304">
                  <c:v>439.12077379999999</c:v>
                </c:pt>
                <c:pt idx="305">
                  <c:v>437.8159119</c:v>
                </c:pt>
                <c:pt idx="306">
                  <c:v>437.04046989999995</c:v>
                </c:pt>
                <c:pt idx="307">
                  <c:v>436.30661720000001</c:v>
                </c:pt>
                <c:pt idx="308">
                  <c:v>435.70814010000004</c:v>
                </c:pt>
                <c:pt idx="309">
                  <c:v>434.92023399999999</c:v>
                </c:pt>
                <c:pt idx="310">
                  <c:v>434.24713220000001</c:v>
                </c:pt>
                <c:pt idx="311">
                  <c:v>433.39425089999997</c:v>
                </c:pt>
                <c:pt idx="312">
                  <c:v>432.52850699999999</c:v>
                </c:pt>
                <c:pt idx="313">
                  <c:v>431.4494009</c:v>
                </c:pt>
              </c:numCache>
            </c:numRef>
          </c:xVal>
          <c:yVal>
            <c:numRef>
              <c:f>'performance-resolved-only'!$B$2:$B$315</c:f>
              <c:numCache>
                <c:formatCode>0.00</c:formatCode>
                <c:ptCount val="314"/>
                <c:pt idx="0">
                  <c:v>923.06111670000007</c:v>
                </c:pt>
                <c:pt idx="1">
                  <c:v>921.26416500000005</c:v>
                </c:pt>
                <c:pt idx="2">
                  <c:v>918.99027339999998</c:v>
                </c:pt>
                <c:pt idx="3">
                  <c:v>917.56376179999995</c:v>
                </c:pt>
                <c:pt idx="4">
                  <c:v>916.45667089999995</c:v>
                </c:pt>
                <c:pt idx="5">
                  <c:v>915.26245210000002</c:v>
                </c:pt>
                <c:pt idx="6">
                  <c:v>914.60656900000004</c:v>
                </c:pt>
                <c:pt idx="7">
                  <c:v>911.73681650000003</c:v>
                </c:pt>
                <c:pt idx="8">
                  <c:v>913.2024047000001</c:v>
                </c:pt>
                <c:pt idx="9">
                  <c:v>909.49199650000003</c:v>
                </c:pt>
                <c:pt idx="10">
                  <c:v>907.47891029999994</c:v>
                </c:pt>
                <c:pt idx="11">
                  <c:v>906.11774529999991</c:v>
                </c:pt>
                <c:pt idx="12">
                  <c:v>903.52723229999992</c:v>
                </c:pt>
                <c:pt idx="13">
                  <c:v>904.69971179999993</c:v>
                </c:pt>
                <c:pt idx="14">
                  <c:v>901.4360203</c:v>
                </c:pt>
                <c:pt idx="15">
                  <c:v>900.22067629999992</c:v>
                </c:pt>
                <c:pt idx="16">
                  <c:v>899.04475509999997</c:v>
                </c:pt>
                <c:pt idx="17">
                  <c:v>896.88832200000002</c:v>
                </c:pt>
                <c:pt idx="18">
                  <c:v>895.12718099999995</c:v>
                </c:pt>
                <c:pt idx="19">
                  <c:v>880.20850439999992</c:v>
                </c:pt>
                <c:pt idx="20">
                  <c:v>878.78376979999996</c:v>
                </c:pt>
                <c:pt idx="21">
                  <c:v>875.40201100000002</c:v>
                </c:pt>
                <c:pt idx="22">
                  <c:v>873.16618560000006</c:v>
                </c:pt>
                <c:pt idx="23">
                  <c:v>870.97127350000005</c:v>
                </c:pt>
                <c:pt idx="24">
                  <c:v>866.34573060000002</c:v>
                </c:pt>
                <c:pt idx="25">
                  <c:v>862.27220450000004</c:v>
                </c:pt>
                <c:pt idx="26">
                  <c:v>861.11909720000006</c:v>
                </c:pt>
                <c:pt idx="27">
                  <c:v>859.77437129999998</c:v>
                </c:pt>
                <c:pt idx="28">
                  <c:v>858.14512189999994</c:v>
                </c:pt>
                <c:pt idx="29">
                  <c:v>856.98417770000003</c:v>
                </c:pt>
                <c:pt idx="30">
                  <c:v>853.6253524</c:v>
                </c:pt>
                <c:pt idx="31">
                  <c:v>846.24192749999997</c:v>
                </c:pt>
                <c:pt idx="32">
                  <c:v>852.37760920000005</c:v>
                </c:pt>
                <c:pt idx="33">
                  <c:v>850.00113210000006</c:v>
                </c:pt>
                <c:pt idx="34">
                  <c:v>851.20706499999994</c:v>
                </c:pt>
                <c:pt idx="35">
                  <c:v>845.1352222999999</c:v>
                </c:pt>
                <c:pt idx="36">
                  <c:v>843.9460133</c:v>
                </c:pt>
                <c:pt idx="37">
                  <c:v>837.48374779999995</c:v>
                </c:pt>
                <c:pt idx="38">
                  <c:v>842.88642289999996</c:v>
                </c:pt>
                <c:pt idx="39">
                  <c:v>841.0346452</c:v>
                </c:pt>
                <c:pt idx="40">
                  <c:v>839.65501560000007</c:v>
                </c:pt>
                <c:pt idx="41">
                  <c:v>835.83851900000002</c:v>
                </c:pt>
                <c:pt idx="42">
                  <c:v>834.79398029999993</c:v>
                </c:pt>
                <c:pt idx="43">
                  <c:v>833.61131190000003</c:v>
                </c:pt>
                <c:pt idx="44">
                  <c:v>822.23590189999993</c:v>
                </c:pt>
                <c:pt idx="45">
                  <c:v>824.78551400000003</c:v>
                </c:pt>
                <c:pt idx="46">
                  <c:v>821.21497520000003</c:v>
                </c:pt>
                <c:pt idx="47">
                  <c:v>817.292102</c:v>
                </c:pt>
                <c:pt idx="48">
                  <c:v>814.14158810000004</c:v>
                </c:pt>
                <c:pt idx="49">
                  <c:v>812.79792010000006</c:v>
                </c:pt>
                <c:pt idx="50">
                  <c:v>811.95855029999996</c:v>
                </c:pt>
                <c:pt idx="51">
                  <c:v>811.33184089999997</c:v>
                </c:pt>
                <c:pt idx="52">
                  <c:v>809.7416007999999</c:v>
                </c:pt>
                <c:pt idx="53">
                  <c:v>808.4917832000001</c:v>
                </c:pt>
                <c:pt idx="54">
                  <c:v>807.20198879999998</c:v>
                </c:pt>
                <c:pt idx="55">
                  <c:v>801.60272689999999</c:v>
                </c:pt>
                <c:pt idx="56">
                  <c:v>800.50645799999995</c:v>
                </c:pt>
                <c:pt idx="57">
                  <c:v>799.3786662</c:v>
                </c:pt>
                <c:pt idx="58">
                  <c:v>796.55961000000002</c:v>
                </c:pt>
                <c:pt idx="59">
                  <c:v>798.5668028</c:v>
                </c:pt>
                <c:pt idx="60">
                  <c:v>797.61724089999996</c:v>
                </c:pt>
                <c:pt idx="61">
                  <c:v>795.2422722</c:v>
                </c:pt>
                <c:pt idx="62">
                  <c:v>794.15125160000002</c:v>
                </c:pt>
                <c:pt idx="63">
                  <c:v>783.57449470000006</c:v>
                </c:pt>
                <c:pt idx="64">
                  <c:v>793.25968179999995</c:v>
                </c:pt>
                <c:pt idx="65">
                  <c:v>787.22073999999998</c:v>
                </c:pt>
                <c:pt idx="66">
                  <c:v>785.87354389999996</c:v>
                </c:pt>
                <c:pt idx="67">
                  <c:v>782.38836260000005</c:v>
                </c:pt>
                <c:pt idx="68">
                  <c:v>779.65684629999998</c:v>
                </c:pt>
                <c:pt idx="69">
                  <c:v>776.63327629999992</c:v>
                </c:pt>
                <c:pt idx="70">
                  <c:v>778.46344110000007</c:v>
                </c:pt>
                <c:pt idx="71">
                  <c:v>775.8157463</c:v>
                </c:pt>
                <c:pt idx="72">
                  <c:v>775.00866079999992</c:v>
                </c:pt>
                <c:pt idx="73">
                  <c:v>773.10994410000001</c:v>
                </c:pt>
                <c:pt idx="74">
                  <c:v>772.04283410000005</c:v>
                </c:pt>
                <c:pt idx="75">
                  <c:v>770.48800460000007</c:v>
                </c:pt>
                <c:pt idx="76">
                  <c:v>761.75965900000006</c:v>
                </c:pt>
                <c:pt idx="77">
                  <c:v>769.20224700000006</c:v>
                </c:pt>
                <c:pt idx="78">
                  <c:v>766.97483490000002</c:v>
                </c:pt>
                <c:pt idx="79">
                  <c:v>768.40438710000001</c:v>
                </c:pt>
                <c:pt idx="80">
                  <c:v>764.45835339999996</c:v>
                </c:pt>
                <c:pt idx="81">
                  <c:v>763.26084000000003</c:v>
                </c:pt>
                <c:pt idx="82">
                  <c:v>750.69232739999995</c:v>
                </c:pt>
                <c:pt idx="83">
                  <c:v>760.51795760000005</c:v>
                </c:pt>
                <c:pt idx="84">
                  <c:v>758.80114749999996</c:v>
                </c:pt>
                <c:pt idx="85">
                  <c:v>753.38546350000001</c:v>
                </c:pt>
                <c:pt idx="86">
                  <c:v>756.38315910000006</c:v>
                </c:pt>
                <c:pt idx="87">
                  <c:v>757.95101439999996</c:v>
                </c:pt>
                <c:pt idx="88">
                  <c:v>754.91647890000002</c:v>
                </c:pt>
                <c:pt idx="89">
                  <c:v>752.31455870000002</c:v>
                </c:pt>
                <c:pt idx="90">
                  <c:v>748.75685620000002</c:v>
                </c:pt>
                <c:pt idx="91">
                  <c:v>743.75919820000001</c:v>
                </c:pt>
                <c:pt idx="92">
                  <c:v>747.69865979999997</c:v>
                </c:pt>
                <c:pt idx="93">
                  <c:v>746.46507559999998</c:v>
                </c:pt>
                <c:pt idx="94">
                  <c:v>742.17221189999998</c:v>
                </c:pt>
                <c:pt idx="95">
                  <c:v>741.2029407</c:v>
                </c:pt>
                <c:pt idx="96">
                  <c:v>740.05148899999995</c:v>
                </c:pt>
                <c:pt idx="97">
                  <c:v>737.33023909999997</c:v>
                </c:pt>
                <c:pt idx="98">
                  <c:v>736.50780259999999</c:v>
                </c:pt>
                <c:pt idx="99">
                  <c:v>735.08667449999996</c:v>
                </c:pt>
                <c:pt idx="100">
                  <c:v>732.9120226</c:v>
                </c:pt>
                <c:pt idx="101">
                  <c:v>731.77826220000009</c:v>
                </c:pt>
                <c:pt idx="102">
                  <c:v>727.65350879999994</c:v>
                </c:pt>
                <c:pt idx="103">
                  <c:v>726.67784139999992</c:v>
                </c:pt>
                <c:pt idx="104">
                  <c:v>723.11304900000005</c:v>
                </c:pt>
                <c:pt idx="105">
                  <c:v>725.45118339999999</c:v>
                </c:pt>
                <c:pt idx="106">
                  <c:v>724.35208420000004</c:v>
                </c:pt>
                <c:pt idx="107">
                  <c:v>721.95209939999995</c:v>
                </c:pt>
                <c:pt idx="108">
                  <c:v>720.9802087999999</c:v>
                </c:pt>
                <c:pt idx="109">
                  <c:v>719.46459729999992</c:v>
                </c:pt>
                <c:pt idx="110">
                  <c:v>718.4893849</c:v>
                </c:pt>
                <c:pt idx="111">
                  <c:v>717.58391300000005</c:v>
                </c:pt>
                <c:pt idx="112">
                  <c:v>716.61193160000005</c:v>
                </c:pt>
                <c:pt idx="113">
                  <c:v>714.98810029999993</c:v>
                </c:pt>
                <c:pt idx="114">
                  <c:v>715.78495470000007</c:v>
                </c:pt>
                <c:pt idx="115">
                  <c:v>702.83041149999997</c:v>
                </c:pt>
                <c:pt idx="116">
                  <c:v>714.31065000000001</c:v>
                </c:pt>
                <c:pt idx="117">
                  <c:v>701.97717870000008</c:v>
                </c:pt>
                <c:pt idx="118">
                  <c:v>700.94126449999999</c:v>
                </c:pt>
                <c:pt idx="119">
                  <c:v>700.20423840000001</c:v>
                </c:pt>
                <c:pt idx="120">
                  <c:v>699.24948239999992</c:v>
                </c:pt>
                <c:pt idx="121">
                  <c:v>697.37575779999997</c:v>
                </c:pt>
                <c:pt idx="122">
                  <c:v>698.41767100000004</c:v>
                </c:pt>
                <c:pt idx="123">
                  <c:v>696.19494610000004</c:v>
                </c:pt>
                <c:pt idx="124">
                  <c:v>694.35400629999992</c:v>
                </c:pt>
                <c:pt idx="125">
                  <c:v>695.28926510000008</c:v>
                </c:pt>
                <c:pt idx="126">
                  <c:v>693.00195139999994</c:v>
                </c:pt>
                <c:pt idx="127">
                  <c:v>691.9808511</c:v>
                </c:pt>
                <c:pt idx="128">
                  <c:v>689.74126439999998</c:v>
                </c:pt>
                <c:pt idx="129">
                  <c:v>688.70098419999999</c:v>
                </c:pt>
                <c:pt idx="130">
                  <c:v>675.40410959999997</c:v>
                </c:pt>
                <c:pt idx="131">
                  <c:v>672.56819810000002</c:v>
                </c:pt>
                <c:pt idx="132">
                  <c:v>673.96545460000004</c:v>
                </c:pt>
                <c:pt idx="133">
                  <c:v>671.56339070000001</c:v>
                </c:pt>
                <c:pt idx="134">
                  <c:v>668.86021260000007</c:v>
                </c:pt>
                <c:pt idx="135">
                  <c:v>670.31680129999995</c:v>
                </c:pt>
                <c:pt idx="136">
                  <c:v>667.71902779999994</c:v>
                </c:pt>
                <c:pt idx="137">
                  <c:v>664.37319539999999</c:v>
                </c:pt>
                <c:pt idx="138">
                  <c:v>665.76997170000004</c:v>
                </c:pt>
                <c:pt idx="139">
                  <c:v>663.2280017999999</c:v>
                </c:pt>
                <c:pt idx="140">
                  <c:v>662.42650729999991</c:v>
                </c:pt>
                <c:pt idx="141">
                  <c:v>661.6958067999999</c:v>
                </c:pt>
                <c:pt idx="142">
                  <c:v>652.80798340000001</c:v>
                </c:pt>
                <c:pt idx="143">
                  <c:v>659.76304110000001</c:v>
                </c:pt>
                <c:pt idx="144">
                  <c:v>660.92949429999999</c:v>
                </c:pt>
                <c:pt idx="145">
                  <c:v>658.54962699999999</c:v>
                </c:pt>
                <c:pt idx="146">
                  <c:v>657.36513839999998</c:v>
                </c:pt>
                <c:pt idx="147">
                  <c:v>654.61029489999999</c:v>
                </c:pt>
                <c:pt idx="148">
                  <c:v>655.8048354</c:v>
                </c:pt>
                <c:pt idx="149">
                  <c:v>651.93262549999997</c:v>
                </c:pt>
                <c:pt idx="150">
                  <c:v>650.92010620000008</c:v>
                </c:pt>
                <c:pt idx="151">
                  <c:v>649.42900510000004</c:v>
                </c:pt>
                <c:pt idx="152">
                  <c:v>648.51785870000003</c:v>
                </c:pt>
                <c:pt idx="153">
                  <c:v>647.3833042</c:v>
                </c:pt>
                <c:pt idx="154">
                  <c:v>642.47115710000003</c:v>
                </c:pt>
                <c:pt idx="155">
                  <c:v>646.48970999999995</c:v>
                </c:pt>
                <c:pt idx="156">
                  <c:v>645.34977709999998</c:v>
                </c:pt>
                <c:pt idx="157">
                  <c:v>641.77908389999993</c:v>
                </c:pt>
                <c:pt idx="158">
                  <c:v>640.18243399999994</c:v>
                </c:pt>
                <c:pt idx="159">
                  <c:v>641.04057510000007</c:v>
                </c:pt>
                <c:pt idx="160">
                  <c:v>639.24796409999999</c:v>
                </c:pt>
                <c:pt idx="161">
                  <c:v>638.5863061</c:v>
                </c:pt>
                <c:pt idx="162">
                  <c:v>637.93091509999999</c:v>
                </c:pt>
                <c:pt idx="163">
                  <c:v>637.21147310000003</c:v>
                </c:pt>
                <c:pt idx="164">
                  <c:v>636.34009289999995</c:v>
                </c:pt>
                <c:pt idx="165">
                  <c:v>634.83796400000006</c:v>
                </c:pt>
                <c:pt idx="166">
                  <c:v>635.63766299999997</c:v>
                </c:pt>
                <c:pt idx="167">
                  <c:v>634.00405810000007</c:v>
                </c:pt>
                <c:pt idx="168">
                  <c:v>633.06604140000002</c:v>
                </c:pt>
                <c:pt idx="169">
                  <c:v>628.08237899999995</c:v>
                </c:pt>
                <c:pt idx="170">
                  <c:v>631.7286805</c:v>
                </c:pt>
                <c:pt idx="171">
                  <c:v>630.50540479999995</c:v>
                </c:pt>
                <c:pt idx="172">
                  <c:v>629.30834909999999</c:v>
                </c:pt>
                <c:pt idx="173">
                  <c:v>592.71733360000007</c:v>
                </c:pt>
                <c:pt idx="174">
                  <c:v>627.1274742999999</c:v>
                </c:pt>
                <c:pt idx="175">
                  <c:v>625.70763729999999</c:v>
                </c:pt>
                <c:pt idx="176">
                  <c:v>624.8220687999999</c:v>
                </c:pt>
                <c:pt idx="177">
                  <c:v>623.80801559999998</c:v>
                </c:pt>
                <c:pt idx="178">
                  <c:v>622.67266039999993</c:v>
                </c:pt>
                <c:pt idx="179">
                  <c:v>621.92499970000006</c:v>
                </c:pt>
                <c:pt idx="180">
                  <c:v>615.85155310000005</c:v>
                </c:pt>
                <c:pt idx="181">
                  <c:v>620.8860128</c:v>
                </c:pt>
                <c:pt idx="182">
                  <c:v>619.42329239999992</c:v>
                </c:pt>
                <c:pt idx="183">
                  <c:v>612.30372790000001</c:v>
                </c:pt>
                <c:pt idx="184">
                  <c:v>613.28928550000001</c:v>
                </c:pt>
                <c:pt idx="185">
                  <c:v>608.20984499999997</c:v>
                </c:pt>
                <c:pt idx="186">
                  <c:v>611.28876389999994</c:v>
                </c:pt>
                <c:pt idx="187">
                  <c:v>610.52532020000001</c:v>
                </c:pt>
                <c:pt idx="188">
                  <c:v>609.67120220000004</c:v>
                </c:pt>
                <c:pt idx="189">
                  <c:v>605.10264329999995</c:v>
                </c:pt>
                <c:pt idx="190">
                  <c:v>607.46038050000004</c:v>
                </c:pt>
                <c:pt idx="191">
                  <c:v>606.42105579999998</c:v>
                </c:pt>
                <c:pt idx="192">
                  <c:v>593.8317174</c:v>
                </c:pt>
                <c:pt idx="193">
                  <c:v>591.9308587999999</c:v>
                </c:pt>
                <c:pt idx="194">
                  <c:v>590.98717929999998</c:v>
                </c:pt>
                <c:pt idx="195">
                  <c:v>590.16880570000001</c:v>
                </c:pt>
                <c:pt idx="196">
                  <c:v>588.91559029999996</c:v>
                </c:pt>
                <c:pt idx="197">
                  <c:v>587.49918539999999</c:v>
                </c:pt>
                <c:pt idx="198">
                  <c:v>586.41406649999999</c:v>
                </c:pt>
                <c:pt idx="199">
                  <c:v>585.24154720000001</c:v>
                </c:pt>
                <c:pt idx="200">
                  <c:v>578.11666849999995</c:v>
                </c:pt>
                <c:pt idx="201">
                  <c:v>583.68829370000003</c:v>
                </c:pt>
                <c:pt idx="202">
                  <c:v>582.17664460000003</c:v>
                </c:pt>
                <c:pt idx="203">
                  <c:v>580.32596139999998</c:v>
                </c:pt>
                <c:pt idx="204">
                  <c:v>577.34448520000001</c:v>
                </c:pt>
                <c:pt idx="205">
                  <c:v>576.40809950000005</c:v>
                </c:pt>
                <c:pt idx="206">
                  <c:v>574.72990000000004</c:v>
                </c:pt>
                <c:pt idx="207">
                  <c:v>572.21865839999998</c:v>
                </c:pt>
                <c:pt idx="208">
                  <c:v>571.2412422000001</c:v>
                </c:pt>
                <c:pt idx="209">
                  <c:v>570.37972789999992</c:v>
                </c:pt>
                <c:pt idx="210">
                  <c:v>569.2125587999999</c:v>
                </c:pt>
                <c:pt idx="211">
                  <c:v>568.15089829999999</c:v>
                </c:pt>
                <c:pt idx="212">
                  <c:v>530.00913400000002</c:v>
                </c:pt>
                <c:pt idx="213">
                  <c:v>550.87059510000006</c:v>
                </c:pt>
                <c:pt idx="214">
                  <c:v>564.05813479999995</c:v>
                </c:pt>
                <c:pt idx="215">
                  <c:v>562.64704640000002</c:v>
                </c:pt>
                <c:pt idx="216">
                  <c:v>561.35947639999995</c:v>
                </c:pt>
                <c:pt idx="217">
                  <c:v>560.65735910000001</c:v>
                </c:pt>
                <c:pt idx="218">
                  <c:v>559.99369239999999</c:v>
                </c:pt>
                <c:pt idx="219">
                  <c:v>558.85211879999997</c:v>
                </c:pt>
                <c:pt idx="220">
                  <c:v>558.11218699999995</c:v>
                </c:pt>
                <c:pt idx="221">
                  <c:v>556.90520989999993</c:v>
                </c:pt>
                <c:pt idx="222">
                  <c:v>556.24289439999995</c:v>
                </c:pt>
                <c:pt idx="223">
                  <c:v>555.63087920000009</c:v>
                </c:pt>
                <c:pt idx="224">
                  <c:v>555.03399060000004</c:v>
                </c:pt>
                <c:pt idx="225">
                  <c:v>554.43255220000003</c:v>
                </c:pt>
                <c:pt idx="226">
                  <c:v>552.81080699999995</c:v>
                </c:pt>
                <c:pt idx="227">
                  <c:v>549.51659740000002</c:v>
                </c:pt>
                <c:pt idx="228">
                  <c:v>546.79333479999991</c:v>
                </c:pt>
                <c:pt idx="229">
                  <c:v>545.81284229999994</c:v>
                </c:pt>
                <c:pt idx="230">
                  <c:v>544.92163329999994</c:v>
                </c:pt>
                <c:pt idx="231">
                  <c:v>543.82333400000005</c:v>
                </c:pt>
                <c:pt idx="232">
                  <c:v>543.08592099999998</c:v>
                </c:pt>
                <c:pt idx="233">
                  <c:v>542.27765499999998</c:v>
                </c:pt>
                <c:pt idx="234">
                  <c:v>541.34398070000009</c:v>
                </c:pt>
                <c:pt idx="235">
                  <c:v>540.48254150000002</c:v>
                </c:pt>
                <c:pt idx="236">
                  <c:v>539.34467219999999</c:v>
                </c:pt>
                <c:pt idx="237">
                  <c:v>537.8027313</c:v>
                </c:pt>
                <c:pt idx="238">
                  <c:v>530.77725889999999</c:v>
                </c:pt>
                <c:pt idx="239">
                  <c:v>536.56611580000003</c:v>
                </c:pt>
                <c:pt idx="240">
                  <c:v>529.16645819999997</c:v>
                </c:pt>
                <c:pt idx="241">
                  <c:v>528.30935790000001</c:v>
                </c:pt>
                <c:pt idx="242">
                  <c:v>527.04279220000001</c:v>
                </c:pt>
                <c:pt idx="243">
                  <c:v>525.89230759999998</c:v>
                </c:pt>
                <c:pt idx="244">
                  <c:v>526.45972730000005</c:v>
                </c:pt>
                <c:pt idx="245">
                  <c:v>524.73502020000001</c:v>
                </c:pt>
                <c:pt idx="246">
                  <c:v>493.02775789999998</c:v>
                </c:pt>
                <c:pt idx="247">
                  <c:v>522.90730410000003</c:v>
                </c:pt>
                <c:pt idx="248">
                  <c:v>519.172101</c:v>
                </c:pt>
                <c:pt idx="249">
                  <c:v>522.24380539999993</c:v>
                </c:pt>
                <c:pt idx="250">
                  <c:v>521.71607189999997</c:v>
                </c:pt>
                <c:pt idx="251">
                  <c:v>521.1164622</c:v>
                </c:pt>
                <c:pt idx="252">
                  <c:v>520.61873439999999</c:v>
                </c:pt>
                <c:pt idx="253">
                  <c:v>496.9847173</c:v>
                </c:pt>
                <c:pt idx="254">
                  <c:v>492.00905239999997</c:v>
                </c:pt>
                <c:pt idx="255">
                  <c:v>490.82146729999999</c:v>
                </c:pt>
                <c:pt idx="256">
                  <c:v>490.0124022</c:v>
                </c:pt>
                <c:pt idx="257">
                  <c:v>487.96065119999997</c:v>
                </c:pt>
                <c:pt idx="258">
                  <c:v>486.9091914</c:v>
                </c:pt>
                <c:pt idx="259">
                  <c:v>484.9292064</c:v>
                </c:pt>
                <c:pt idx="260">
                  <c:v>483.65104780000001</c:v>
                </c:pt>
                <c:pt idx="261">
                  <c:v>484.35339479999999</c:v>
                </c:pt>
                <c:pt idx="262">
                  <c:v>482.87905480000001</c:v>
                </c:pt>
                <c:pt idx="263">
                  <c:v>449.87400650000001</c:v>
                </c:pt>
                <c:pt idx="264">
                  <c:v>481.8934577</c:v>
                </c:pt>
                <c:pt idx="265">
                  <c:v>480.89772419999997</c:v>
                </c:pt>
                <c:pt idx="266">
                  <c:v>480.32025339999996</c:v>
                </c:pt>
                <c:pt idx="267">
                  <c:v>479.56730019999998</c:v>
                </c:pt>
                <c:pt idx="268">
                  <c:v>478.2431656</c:v>
                </c:pt>
                <c:pt idx="269">
                  <c:v>477.51608369999997</c:v>
                </c:pt>
                <c:pt idx="270">
                  <c:v>476.94619739999996</c:v>
                </c:pt>
                <c:pt idx="271">
                  <c:v>476.29755230000001</c:v>
                </c:pt>
                <c:pt idx="272">
                  <c:v>475.7280346</c:v>
                </c:pt>
                <c:pt idx="273">
                  <c:v>475.09492189999997</c:v>
                </c:pt>
                <c:pt idx="274">
                  <c:v>474.2216454</c:v>
                </c:pt>
                <c:pt idx="275">
                  <c:v>473.62197430000003</c:v>
                </c:pt>
                <c:pt idx="276">
                  <c:v>473.07031760000001</c:v>
                </c:pt>
                <c:pt idx="277">
                  <c:v>472.19252369999998</c:v>
                </c:pt>
                <c:pt idx="278">
                  <c:v>471.26401730000003</c:v>
                </c:pt>
                <c:pt idx="279">
                  <c:v>467.82249050000001</c:v>
                </c:pt>
                <c:pt idx="280">
                  <c:v>470.34753519999998</c:v>
                </c:pt>
                <c:pt idx="281">
                  <c:v>464.59746949999999</c:v>
                </c:pt>
                <c:pt idx="282">
                  <c:v>467.06619929999999</c:v>
                </c:pt>
                <c:pt idx="283">
                  <c:v>465.77244230000002</c:v>
                </c:pt>
                <c:pt idx="284">
                  <c:v>463.8610056</c:v>
                </c:pt>
                <c:pt idx="285">
                  <c:v>461.8875716</c:v>
                </c:pt>
                <c:pt idx="286">
                  <c:v>462.97501619999997</c:v>
                </c:pt>
                <c:pt idx="287">
                  <c:v>461.24359930000003</c:v>
                </c:pt>
                <c:pt idx="288">
                  <c:v>460.69346260000003</c:v>
                </c:pt>
                <c:pt idx="289">
                  <c:v>459.99315460000003</c:v>
                </c:pt>
                <c:pt idx="290">
                  <c:v>457.50719580000003</c:v>
                </c:pt>
                <c:pt idx="291">
                  <c:v>459.24005779999999</c:v>
                </c:pt>
                <c:pt idx="292">
                  <c:v>458.39143919999998</c:v>
                </c:pt>
                <c:pt idx="293">
                  <c:v>451.15400310000001</c:v>
                </c:pt>
                <c:pt idx="294">
                  <c:v>455.33624610000004</c:v>
                </c:pt>
                <c:pt idx="295">
                  <c:v>447.95172120000001</c:v>
                </c:pt>
                <c:pt idx="296">
                  <c:v>443.36358100000001</c:v>
                </c:pt>
                <c:pt idx="297">
                  <c:v>446.61614310000004</c:v>
                </c:pt>
                <c:pt idx="298">
                  <c:v>445.6584967</c:v>
                </c:pt>
                <c:pt idx="299">
                  <c:v>444.73882420000001</c:v>
                </c:pt>
                <c:pt idx="300">
                  <c:v>444.0045399</c:v>
                </c:pt>
                <c:pt idx="301">
                  <c:v>442.55820410000001</c:v>
                </c:pt>
                <c:pt idx="302">
                  <c:v>439.90502600000002</c:v>
                </c:pt>
                <c:pt idx="303">
                  <c:v>438.48334399999999</c:v>
                </c:pt>
                <c:pt idx="304">
                  <c:v>439.12077379999999</c:v>
                </c:pt>
                <c:pt idx="305">
                  <c:v>437.8159119</c:v>
                </c:pt>
                <c:pt idx="306">
                  <c:v>437.04046989999995</c:v>
                </c:pt>
                <c:pt idx="307">
                  <c:v>436.30661720000001</c:v>
                </c:pt>
                <c:pt idx="308">
                  <c:v>435.70814010000004</c:v>
                </c:pt>
                <c:pt idx="309">
                  <c:v>434.92023399999999</c:v>
                </c:pt>
                <c:pt idx="310">
                  <c:v>434.24713220000001</c:v>
                </c:pt>
                <c:pt idx="311">
                  <c:v>433.39425089999997</c:v>
                </c:pt>
                <c:pt idx="312">
                  <c:v>432.52850699999999</c:v>
                </c:pt>
                <c:pt idx="313">
                  <c:v>431.4494009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FF-7443-8E5C-E9A907E35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722463"/>
        <c:axId val="895211263"/>
      </c:scatterChart>
      <c:valAx>
        <c:axId val="821722463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Performance C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95211263"/>
        <c:crosses val="autoZero"/>
        <c:crossBetween val="midCat"/>
      </c:valAx>
      <c:valAx>
        <c:axId val="8952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Performance B2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2172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'performance-resolved-only'!$H$1</c:f>
              <c:strCache>
                <c:ptCount val="1"/>
                <c:pt idx="0">
                  <c:v>Export Needed Packages Avg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'performance-resolved-only'!$B$2:$B$315</c:f>
              <c:numCache>
                <c:formatCode>0.00</c:formatCode>
                <c:ptCount val="314"/>
                <c:pt idx="0">
                  <c:v>923.06111670000007</c:v>
                </c:pt>
                <c:pt idx="1">
                  <c:v>921.26416500000005</c:v>
                </c:pt>
                <c:pt idx="2">
                  <c:v>918.99027339999998</c:v>
                </c:pt>
                <c:pt idx="3">
                  <c:v>917.56376179999995</c:v>
                </c:pt>
                <c:pt idx="4">
                  <c:v>916.45667089999995</c:v>
                </c:pt>
                <c:pt idx="5">
                  <c:v>915.26245210000002</c:v>
                </c:pt>
                <c:pt idx="6">
                  <c:v>914.60656900000004</c:v>
                </c:pt>
                <c:pt idx="7">
                  <c:v>911.73681650000003</c:v>
                </c:pt>
                <c:pt idx="8">
                  <c:v>913.2024047000001</c:v>
                </c:pt>
                <c:pt idx="9">
                  <c:v>909.49199650000003</c:v>
                </c:pt>
                <c:pt idx="10">
                  <c:v>907.47891029999994</c:v>
                </c:pt>
                <c:pt idx="11">
                  <c:v>906.11774529999991</c:v>
                </c:pt>
                <c:pt idx="12">
                  <c:v>903.52723229999992</c:v>
                </c:pt>
                <c:pt idx="13">
                  <c:v>904.69971179999993</c:v>
                </c:pt>
                <c:pt idx="14">
                  <c:v>901.4360203</c:v>
                </c:pt>
                <c:pt idx="15">
                  <c:v>900.22067629999992</c:v>
                </c:pt>
                <c:pt idx="16">
                  <c:v>899.04475509999997</c:v>
                </c:pt>
                <c:pt idx="17">
                  <c:v>896.88832200000002</c:v>
                </c:pt>
                <c:pt idx="18">
                  <c:v>895.12718099999995</c:v>
                </c:pt>
                <c:pt idx="19">
                  <c:v>880.20850439999992</c:v>
                </c:pt>
                <c:pt idx="20">
                  <c:v>878.78376979999996</c:v>
                </c:pt>
                <c:pt idx="21">
                  <c:v>875.40201100000002</c:v>
                </c:pt>
                <c:pt idx="22">
                  <c:v>873.16618560000006</c:v>
                </c:pt>
                <c:pt idx="23">
                  <c:v>870.97127350000005</c:v>
                </c:pt>
                <c:pt idx="24">
                  <c:v>866.34573060000002</c:v>
                </c:pt>
                <c:pt idx="25">
                  <c:v>862.27220450000004</c:v>
                </c:pt>
                <c:pt idx="26">
                  <c:v>861.11909720000006</c:v>
                </c:pt>
                <c:pt idx="27">
                  <c:v>859.77437129999998</c:v>
                </c:pt>
                <c:pt idx="28">
                  <c:v>858.14512189999994</c:v>
                </c:pt>
                <c:pt idx="29">
                  <c:v>856.98417770000003</c:v>
                </c:pt>
                <c:pt idx="30">
                  <c:v>853.6253524</c:v>
                </c:pt>
                <c:pt idx="31">
                  <c:v>846.24192749999997</c:v>
                </c:pt>
                <c:pt idx="32">
                  <c:v>852.37760920000005</c:v>
                </c:pt>
                <c:pt idx="33">
                  <c:v>850.00113210000006</c:v>
                </c:pt>
                <c:pt idx="34">
                  <c:v>851.20706499999994</c:v>
                </c:pt>
                <c:pt idx="35">
                  <c:v>845.1352222999999</c:v>
                </c:pt>
                <c:pt idx="36">
                  <c:v>843.9460133</c:v>
                </c:pt>
                <c:pt idx="37">
                  <c:v>837.48374779999995</c:v>
                </c:pt>
                <c:pt idx="38">
                  <c:v>842.88642289999996</c:v>
                </c:pt>
                <c:pt idx="39">
                  <c:v>841.0346452</c:v>
                </c:pt>
                <c:pt idx="40">
                  <c:v>839.65501560000007</c:v>
                </c:pt>
                <c:pt idx="41">
                  <c:v>835.83851900000002</c:v>
                </c:pt>
                <c:pt idx="42">
                  <c:v>834.79398029999993</c:v>
                </c:pt>
                <c:pt idx="43">
                  <c:v>833.61131190000003</c:v>
                </c:pt>
                <c:pt idx="44">
                  <c:v>822.23590189999993</c:v>
                </c:pt>
                <c:pt idx="45">
                  <c:v>824.78551400000003</c:v>
                </c:pt>
                <c:pt idx="46">
                  <c:v>821.21497520000003</c:v>
                </c:pt>
                <c:pt idx="47">
                  <c:v>817.292102</c:v>
                </c:pt>
                <c:pt idx="48">
                  <c:v>814.14158810000004</c:v>
                </c:pt>
                <c:pt idx="49">
                  <c:v>812.79792010000006</c:v>
                </c:pt>
                <c:pt idx="50">
                  <c:v>811.95855029999996</c:v>
                </c:pt>
                <c:pt idx="51">
                  <c:v>811.33184089999997</c:v>
                </c:pt>
                <c:pt idx="52">
                  <c:v>809.7416007999999</c:v>
                </c:pt>
                <c:pt idx="53">
                  <c:v>808.4917832000001</c:v>
                </c:pt>
                <c:pt idx="54">
                  <c:v>807.20198879999998</c:v>
                </c:pt>
                <c:pt idx="55">
                  <c:v>801.60272689999999</c:v>
                </c:pt>
                <c:pt idx="56">
                  <c:v>800.50645799999995</c:v>
                </c:pt>
                <c:pt idx="57">
                  <c:v>799.3786662</c:v>
                </c:pt>
                <c:pt idx="58">
                  <c:v>796.55961000000002</c:v>
                </c:pt>
                <c:pt idx="59">
                  <c:v>798.5668028</c:v>
                </c:pt>
                <c:pt idx="60">
                  <c:v>797.61724089999996</c:v>
                </c:pt>
                <c:pt idx="61">
                  <c:v>795.2422722</c:v>
                </c:pt>
                <c:pt idx="62">
                  <c:v>794.15125160000002</c:v>
                </c:pt>
                <c:pt idx="63">
                  <c:v>783.57449470000006</c:v>
                </c:pt>
                <c:pt idx="64">
                  <c:v>793.25968179999995</c:v>
                </c:pt>
                <c:pt idx="65">
                  <c:v>787.22073999999998</c:v>
                </c:pt>
                <c:pt idx="66">
                  <c:v>785.87354389999996</c:v>
                </c:pt>
                <c:pt idx="67">
                  <c:v>782.38836260000005</c:v>
                </c:pt>
                <c:pt idx="68">
                  <c:v>779.65684629999998</c:v>
                </c:pt>
                <c:pt idx="69">
                  <c:v>776.63327629999992</c:v>
                </c:pt>
                <c:pt idx="70">
                  <c:v>778.46344110000007</c:v>
                </c:pt>
                <c:pt idx="71">
                  <c:v>775.8157463</c:v>
                </c:pt>
                <c:pt idx="72">
                  <c:v>775.00866079999992</c:v>
                </c:pt>
                <c:pt idx="73">
                  <c:v>773.10994410000001</c:v>
                </c:pt>
                <c:pt idx="74">
                  <c:v>772.04283410000005</c:v>
                </c:pt>
                <c:pt idx="75">
                  <c:v>770.48800460000007</c:v>
                </c:pt>
                <c:pt idx="76">
                  <c:v>761.75965900000006</c:v>
                </c:pt>
                <c:pt idx="77">
                  <c:v>769.20224700000006</c:v>
                </c:pt>
                <c:pt idx="78">
                  <c:v>766.97483490000002</c:v>
                </c:pt>
                <c:pt idx="79">
                  <c:v>768.40438710000001</c:v>
                </c:pt>
                <c:pt idx="80">
                  <c:v>764.45835339999996</c:v>
                </c:pt>
                <c:pt idx="81">
                  <c:v>763.26084000000003</c:v>
                </c:pt>
                <c:pt idx="82">
                  <c:v>750.69232739999995</c:v>
                </c:pt>
                <c:pt idx="83">
                  <c:v>760.51795760000005</c:v>
                </c:pt>
                <c:pt idx="84">
                  <c:v>758.80114749999996</c:v>
                </c:pt>
                <c:pt idx="85">
                  <c:v>753.38546350000001</c:v>
                </c:pt>
                <c:pt idx="86">
                  <c:v>756.38315910000006</c:v>
                </c:pt>
                <c:pt idx="87">
                  <c:v>757.95101439999996</c:v>
                </c:pt>
                <c:pt idx="88">
                  <c:v>754.91647890000002</c:v>
                </c:pt>
                <c:pt idx="89">
                  <c:v>752.31455870000002</c:v>
                </c:pt>
                <c:pt idx="90">
                  <c:v>748.75685620000002</c:v>
                </c:pt>
                <c:pt idx="91">
                  <c:v>743.75919820000001</c:v>
                </c:pt>
                <c:pt idx="92">
                  <c:v>747.69865979999997</c:v>
                </c:pt>
                <c:pt idx="93">
                  <c:v>746.46507559999998</c:v>
                </c:pt>
                <c:pt idx="94">
                  <c:v>742.17221189999998</c:v>
                </c:pt>
                <c:pt idx="95">
                  <c:v>741.2029407</c:v>
                </c:pt>
                <c:pt idx="96">
                  <c:v>740.05148899999995</c:v>
                </c:pt>
                <c:pt idx="97">
                  <c:v>737.33023909999997</c:v>
                </c:pt>
                <c:pt idx="98">
                  <c:v>736.50780259999999</c:v>
                </c:pt>
                <c:pt idx="99">
                  <c:v>735.08667449999996</c:v>
                </c:pt>
                <c:pt idx="100">
                  <c:v>732.9120226</c:v>
                </c:pt>
                <c:pt idx="101">
                  <c:v>731.77826220000009</c:v>
                </c:pt>
                <c:pt idx="102">
                  <c:v>727.65350879999994</c:v>
                </c:pt>
                <c:pt idx="103">
                  <c:v>726.67784139999992</c:v>
                </c:pt>
                <c:pt idx="104">
                  <c:v>723.11304900000005</c:v>
                </c:pt>
                <c:pt idx="105">
                  <c:v>725.45118339999999</c:v>
                </c:pt>
                <c:pt idx="106">
                  <c:v>724.35208420000004</c:v>
                </c:pt>
                <c:pt idx="107">
                  <c:v>721.95209939999995</c:v>
                </c:pt>
                <c:pt idx="108">
                  <c:v>720.9802087999999</c:v>
                </c:pt>
                <c:pt idx="109">
                  <c:v>719.46459729999992</c:v>
                </c:pt>
                <c:pt idx="110">
                  <c:v>718.4893849</c:v>
                </c:pt>
                <c:pt idx="111">
                  <c:v>717.58391300000005</c:v>
                </c:pt>
                <c:pt idx="112">
                  <c:v>716.61193160000005</c:v>
                </c:pt>
                <c:pt idx="113">
                  <c:v>714.98810029999993</c:v>
                </c:pt>
                <c:pt idx="114">
                  <c:v>715.78495470000007</c:v>
                </c:pt>
                <c:pt idx="115">
                  <c:v>702.83041149999997</c:v>
                </c:pt>
                <c:pt idx="116">
                  <c:v>714.31065000000001</c:v>
                </c:pt>
                <c:pt idx="117">
                  <c:v>701.97717870000008</c:v>
                </c:pt>
                <c:pt idx="118">
                  <c:v>700.94126449999999</c:v>
                </c:pt>
                <c:pt idx="119">
                  <c:v>700.20423840000001</c:v>
                </c:pt>
                <c:pt idx="120">
                  <c:v>699.24948239999992</c:v>
                </c:pt>
                <c:pt idx="121">
                  <c:v>697.37575779999997</c:v>
                </c:pt>
                <c:pt idx="122">
                  <c:v>698.41767100000004</c:v>
                </c:pt>
                <c:pt idx="123">
                  <c:v>696.19494610000004</c:v>
                </c:pt>
                <c:pt idx="124">
                  <c:v>694.35400629999992</c:v>
                </c:pt>
                <c:pt idx="125">
                  <c:v>695.28926510000008</c:v>
                </c:pt>
                <c:pt idx="126">
                  <c:v>693.00195139999994</c:v>
                </c:pt>
                <c:pt idx="127">
                  <c:v>691.9808511</c:v>
                </c:pt>
                <c:pt idx="128">
                  <c:v>689.74126439999998</c:v>
                </c:pt>
                <c:pt idx="129">
                  <c:v>688.70098419999999</c:v>
                </c:pt>
                <c:pt idx="130">
                  <c:v>675.40410959999997</c:v>
                </c:pt>
                <c:pt idx="131">
                  <c:v>672.56819810000002</c:v>
                </c:pt>
                <c:pt idx="132">
                  <c:v>673.96545460000004</c:v>
                </c:pt>
                <c:pt idx="133">
                  <c:v>671.56339070000001</c:v>
                </c:pt>
                <c:pt idx="134">
                  <c:v>668.86021260000007</c:v>
                </c:pt>
                <c:pt idx="135">
                  <c:v>670.31680129999995</c:v>
                </c:pt>
                <c:pt idx="136">
                  <c:v>667.71902779999994</c:v>
                </c:pt>
                <c:pt idx="137">
                  <c:v>664.37319539999999</c:v>
                </c:pt>
                <c:pt idx="138">
                  <c:v>665.76997170000004</c:v>
                </c:pt>
                <c:pt idx="139">
                  <c:v>663.2280017999999</c:v>
                </c:pt>
                <c:pt idx="140">
                  <c:v>662.42650729999991</c:v>
                </c:pt>
                <c:pt idx="141">
                  <c:v>661.6958067999999</c:v>
                </c:pt>
                <c:pt idx="142">
                  <c:v>652.80798340000001</c:v>
                </c:pt>
                <c:pt idx="143">
                  <c:v>659.76304110000001</c:v>
                </c:pt>
                <c:pt idx="144">
                  <c:v>660.92949429999999</c:v>
                </c:pt>
                <c:pt idx="145">
                  <c:v>658.54962699999999</c:v>
                </c:pt>
                <c:pt idx="146">
                  <c:v>657.36513839999998</c:v>
                </c:pt>
                <c:pt idx="147">
                  <c:v>654.61029489999999</c:v>
                </c:pt>
                <c:pt idx="148">
                  <c:v>655.8048354</c:v>
                </c:pt>
                <c:pt idx="149">
                  <c:v>651.93262549999997</c:v>
                </c:pt>
                <c:pt idx="150">
                  <c:v>650.92010620000008</c:v>
                </c:pt>
                <c:pt idx="151">
                  <c:v>649.42900510000004</c:v>
                </c:pt>
                <c:pt idx="152">
                  <c:v>648.51785870000003</c:v>
                </c:pt>
                <c:pt idx="153">
                  <c:v>647.3833042</c:v>
                </c:pt>
                <c:pt idx="154">
                  <c:v>642.47115710000003</c:v>
                </c:pt>
                <c:pt idx="155">
                  <c:v>646.48970999999995</c:v>
                </c:pt>
                <c:pt idx="156">
                  <c:v>645.34977709999998</c:v>
                </c:pt>
                <c:pt idx="157">
                  <c:v>641.77908389999993</c:v>
                </c:pt>
                <c:pt idx="158">
                  <c:v>640.18243399999994</c:v>
                </c:pt>
                <c:pt idx="159">
                  <c:v>641.04057510000007</c:v>
                </c:pt>
                <c:pt idx="160">
                  <c:v>639.24796409999999</c:v>
                </c:pt>
                <c:pt idx="161">
                  <c:v>638.5863061</c:v>
                </c:pt>
                <c:pt idx="162">
                  <c:v>637.93091509999999</c:v>
                </c:pt>
                <c:pt idx="163">
                  <c:v>637.21147310000003</c:v>
                </c:pt>
                <c:pt idx="164">
                  <c:v>636.34009289999995</c:v>
                </c:pt>
                <c:pt idx="165">
                  <c:v>634.83796400000006</c:v>
                </c:pt>
                <c:pt idx="166">
                  <c:v>635.63766299999997</c:v>
                </c:pt>
                <c:pt idx="167">
                  <c:v>634.00405810000007</c:v>
                </c:pt>
                <c:pt idx="168">
                  <c:v>633.06604140000002</c:v>
                </c:pt>
                <c:pt idx="169">
                  <c:v>628.08237899999995</c:v>
                </c:pt>
                <c:pt idx="170">
                  <c:v>631.7286805</c:v>
                </c:pt>
                <c:pt idx="171">
                  <c:v>630.50540479999995</c:v>
                </c:pt>
                <c:pt idx="172">
                  <c:v>629.30834909999999</c:v>
                </c:pt>
                <c:pt idx="173">
                  <c:v>592.71733360000007</c:v>
                </c:pt>
                <c:pt idx="174">
                  <c:v>627.1274742999999</c:v>
                </c:pt>
                <c:pt idx="175">
                  <c:v>625.70763729999999</c:v>
                </c:pt>
                <c:pt idx="176">
                  <c:v>624.8220687999999</c:v>
                </c:pt>
                <c:pt idx="177">
                  <c:v>623.80801559999998</c:v>
                </c:pt>
                <c:pt idx="178">
                  <c:v>622.67266039999993</c:v>
                </c:pt>
                <c:pt idx="179">
                  <c:v>621.92499970000006</c:v>
                </c:pt>
                <c:pt idx="180">
                  <c:v>615.85155310000005</c:v>
                </c:pt>
                <c:pt idx="181">
                  <c:v>620.8860128</c:v>
                </c:pt>
                <c:pt idx="182">
                  <c:v>619.42329239999992</c:v>
                </c:pt>
                <c:pt idx="183">
                  <c:v>612.30372790000001</c:v>
                </c:pt>
                <c:pt idx="184">
                  <c:v>613.28928550000001</c:v>
                </c:pt>
                <c:pt idx="185">
                  <c:v>608.20984499999997</c:v>
                </c:pt>
                <c:pt idx="186">
                  <c:v>611.28876389999994</c:v>
                </c:pt>
                <c:pt idx="187">
                  <c:v>610.52532020000001</c:v>
                </c:pt>
                <c:pt idx="188">
                  <c:v>609.67120220000004</c:v>
                </c:pt>
                <c:pt idx="189">
                  <c:v>605.10264329999995</c:v>
                </c:pt>
                <c:pt idx="190">
                  <c:v>607.46038050000004</c:v>
                </c:pt>
                <c:pt idx="191">
                  <c:v>606.42105579999998</c:v>
                </c:pt>
                <c:pt idx="192">
                  <c:v>593.8317174</c:v>
                </c:pt>
                <c:pt idx="193">
                  <c:v>591.9308587999999</c:v>
                </c:pt>
                <c:pt idx="194">
                  <c:v>590.98717929999998</c:v>
                </c:pt>
                <c:pt idx="195">
                  <c:v>590.16880570000001</c:v>
                </c:pt>
                <c:pt idx="196">
                  <c:v>588.91559029999996</c:v>
                </c:pt>
                <c:pt idx="197">
                  <c:v>587.49918539999999</c:v>
                </c:pt>
                <c:pt idx="198">
                  <c:v>586.41406649999999</c:v>
                </c:pt>
                <c:pt idx="199">
                  <c:v>585.24154720000001</c:v>
                </c:pt>
                <c:pt idx="200">
                  <c:v>578.11666849999995</c:v>
                </c:pt>
                <c:pt idx="201">
                  <c:v>583.68829370000003</c:v>
                </c:pt>
                <c:pt idx="202">
                  <c:v>582.17664460000003</c:v>
                </c:pt>
                <c:pt idx="203">
                  <c:v>580.32596139999998</c:v>
                </c:pt>
                <c:pt idx="204">
                  <c:v>577.34448520000001</c:v>
                </c:pt>
                <c:pt idx="205">
                  <c:v>576.40809950000005</c:v>
                </c:pt>
                <c:pt idx="206">
                  <c:v>574.72990000000004</c:v>
                </c:pt>
                <c:pt idx="207">
                  <c:v>572.21865839999998</c:v>
                </c:pt>
                <c:pt idx="208">
                  <c:v>571.2412422000001</c:v>
                </c:pt>
                <c:pt idx="209">
                  <c:v>570.37972789999992</c:v>
                </c:pt>
                <c:pt idx="210">
                  <c:v>569.2125587999999</c:v>
                </c:pt>
                <c:pt idx="211">
                  <c:v>568.15089829999999</c:v>
                </c:pt>
                <c:pt idx="212">
                  <c:v>530.00913400000002</c:v>
                </c:pt>
                <c:pt idx="213">
                  <c:v>550.87059510000006</c:v>
                </c:pt>
                <c:pt idx="214">
                  <c:v>564.05813479999995</c:v>
                </c:pt>
                <c:pt idx="215">
                  <c:v>562.64704640000002</c:v>
                </c:pt>
                <c:pt idx="216">
                  <c:v>561.35947639999995</c:v>
                </c:pt>
                <c:pt idx="217">
                  <c:v>560.65735910000001</c:v>
                </c:pt>
                <c:pt idx="218">
                  <c:v>559.99369239999999</c:v>
                </c:pt>
                <c:pt idx="219">
                  <c:v>558.85211879999997</c:v>
                </c:pt>
                <c:pt idx="220">
                  <c:v>558.11218699999995</c:v>
                </c:pt>
                <c:pt idx="221">
                  <c:v>556.90520989999993</c:v>
                </c:pt>
                <c:pt idx="222">
                  <c:v>556.24289439999995</c:v>
                </c:pt>
                <c:pt idx="223">
                  <c:v>555.63087920000009</c:v>
                </c:pt>
                <c:pt idx="224">
                  <c:v>555.03399060000004</c:v>
                </c:pt>
                <c:pt idx="225">
                  <c:v>554.43255220000003</c:v>
                </c:pt>
                <c:pt idx="226">
                  <c:v>552.81080699999995</c:v>
                </c:pt>
                <c:pt idx="227">
                  <c:v>549.51659740000002</c:v>
                </c:pt>
                <c:pt idx="228">
                  <c:v>546.79333479999991</c:v>
                </c:pt>
                <c:pt idx="229">
                  <c:v>545.81284229999994</c:v>
                </c:pt>
                <c:pt idx="230">
                  <c:v>544.92163329999994</c:v>
                </c:pt>
                <c:pt idx="231">
                  <c:v>543.82333400000005</c:v>
                </c:pt>
                <c:pt idx="232">
                  <c:v>543.08592099999998</c:v>
                </c:pt>
                <c:pt idx="233">
                  <c:v>542.27765499999998</c:v>
                </c:pt>
                <c:pt idx="234">
                  <c:v>541.34398070000009</c:v>
                </c:pt>
                <c:pt idx="235">
                  <c:v>540.48254150000002</c:v>
                </c:pt>
                <c:pt idx="236">
                  <c:v>539.34467219999999</c:v>
                </c:pt>
                <c:pt idx="237">
                  <c:v>537.8027313</c:v>
                </c:pt>
                <c:pt idx="238">
                  <c:v>530.77725889999999</c:v>
                </c:pt>
                <c:pt idx="239">
                  <c:v>536.56611580000003</c:v>
                </c:pt>
                <c:pt idx="240">
                  <c:v>529.16645819999997</c:v>
                </c:pt>
                <c:pt idx="241">
                  <c:v>528.30935790000001</c:v>
                </c:pt>
                <c:pt idx="242">
                  <c:v>527.04279220000001</c:v>
                </c:pt>
                <c:pt idx="243">
                  <c:v>525.89230759999998</c:v>
                </c:pt>
                <c:pt idx="244">
                  <c:v>526.45972730000005</c:v>
                </c:pt>
                <c:pt idx="245">
                  <c:v>524.73502020000001</c:v>
                </c:pt>
                <c:pt idx="246">
                  <c:v>493.02775789999998</c:v>
                </c:pt>
                <c:pt idx="247">
                  <c:v>522.90730410000003</c:v>
                </c:pt>
                <c:pt idx="248">
                  <c:v>519.172101</c:v>
                </c:pt>
                <c:pt idx="249">
                  <c:v>522.24380539999993</c:v>
                </c:pt>
                <c:pt idx="250">
                  <c:v>521.71607189999997</c:v>
                </c:pt>
                <c:pt idx="251">
                  <c:v>521.1164622</c:v>
                </c:pt>
                <c:pt idx="252">
                  <c:v>520.61873439999999</c:v>
                </c:pt>
                <c:pt idx="253">
                  <c:v>496.9847173</c:v>
                </c:pt>
                <c:pt idx="254">
                  <c:v>492.00905239999997</c:v>
                </c:pt>
                <c:pt idx="255">
                  <c:v>490.82146729999999</c:v>
                </c:pt>
                <c:pt idx="256">
                  <c:v>490.0124022</c:v>
                </c:pt>
                <c:pt idx="257">
                  <c:v>487.96065119999997</c:v>
                </c:pt>
                <c:pt idx="258">
                  <c:v>486.9091914</c:v>
                </c:pt>
                <c:pt idx="259">
                  <c:v>484.9292064</c:v>
                </c:pt>
                <c:pt idx="260">
                  <c:v>483.65104780000001</c:v>
                </c:pt>
                <c:pt idx="261">
                  <c:v>484.35339479999999</c:v>
                </c:pt>
                <c:pt idx="262">
                  <c:v>482.87905480000001</c:v>
                </c:pt>
                <c:pt idx="263">
                  <c:v>449.87400650000001</c:v>
                </c:pt>
                <c:pt idx="264">
                  <c:v>481.8934577</c:v>
                </c:pt>
                <c:pt idx="265">
                  <c:v>480.89772419999997</c:v>
                </c:pt>
                <c:pt idx="266">
                  <c:v>480.32025339999996</c:v>
                </c:pt>
                <c:pt idx="267">
                  <c:v>479.56730019999998</c:v>
                </c:pt>
                <c:pt idx="268">
                  <c:v>478.2431656</c:v>
                </c:pt>
                <c:pt idx="269">
                  <c:v>477.51608369999997</c:v>
                </c:pt>
                <c:pt idx="270">
                  <c:v>476.94619739999996</c:v>
                </c:pt>
                <c:pt idx="271">
                  <c:v>476.29755230000001</c:v>
                </c:pt>
                <c:pt idx="272">
                  <c:v>475.7280346</c:v>
                </c:pt>
                <c:pt idx="273">
                  <c:v>475.09492189999997</c:v>
                </c:pt>
                <c:pt idx="274">
                  <c:v>474.2216454</c:v>
                </c:pt>
                <c:pt idx="275">
                  <c:v>473.62197430000003</c:v>
                </c:pt>
                <c:pt idx="276">
                  <c:v>473.07031760000001</c:v>
                </c:pt>
                <c:pt idx="277">
                  <c:v>472.19252369999998</c:v>
                </c:pt>
                <c:pt idx="278">
                  <c:v>471.26401730000003</c:v>
                </c:pt>
                <c:pt idx="279">
                  <c:v>467.82249050000001</c:v>
                </c:pt>
                <c:pt idx="280">
                  <c:v>470.34753519999998</c:v>
                </c:pt>
                <c:pt idx="281">
                  <c:v>464.59746949999999</c:v>
                </c:pt>
                <c:pt idx="282">
                  <c:v>467.06619929999999</c:v>
                </c:pt>
                <c:pt idx="283">
                  <c:v>465.77244230000002</c:v>
                </c:pt>
                <c:pt idx="284">
                  <c:v>463.8610056</c:v>
                </c:pt>
                <c:pt idx="285">
                  <c:v>461.8875716</c:v>
                </c:pt>
                <c:pt idx="286">
                  <c:v>462.97501619999997</c:v>
                </c:pt>
                <c:pt idx="287">
                  <c:v>461.24359930000003</c:v>
                </c:pt>
                <c:pt idx="288">
                  <c:v>460.69346260000003</c:v>
                </c:pt>
                <c:pt idx="289">
                  <c:v>459.99315460000003</c:v>
                </c:pt>
                <c:pt idx="290">
                  <c:v>457.50719580000003</c:v>
                </c:pt>
                <c:pt idx="291">
                  <c:v>459.24005779999999</c:v>
                </c:pt>
                <c:pt idx="292">
                  <c:v>458.39143919999998</c:v>
                </c:pt>
                <c:pt idx="293">
                  <c:v>451.15400310000001</c:v>
                </c:pt>
                <c:pt idx="294">
                  <c:v>455.33624610000004</c:v>
                </c:pt>
                <c:pt idx="295">
                  <c:v>447.95172120000001</c:v>
                </c:pt>
                <c:pt idx="296">
                  <c:v>443.36358100000001</c:v>
                </c:pt>
                <c:pt idx="297">
                  <c:v>446.61614310000004</c:v>
                </c:pt>
                <c:pt idx="298">
                  <c:v>445.6584967</c:v>
                </c:pt>
                <c:pt idx="299">
                  <c:v>444.73882420000001</c:v>
                </c:pt>
                <c:pt idx="300">
                  <c:v>444.0045399</c:v>
                </c:pt>
                <c:pt idx="301">
                  <c:v>442.55820410000001</c:v>
                </c:pt>
                <c:pt idx="302">
                  <c:v>439.90502600000002</c:v>
                </c:pt>
                <c:pt idx="303">
                  <c:v>438.48334399999999</c:v>
                </c:pt>
                <c:pt idx="304">
                  <c:v>439.12077379999999</c:v>
                </c:pt>
                <c:pt idx="305">
                  <c:v>437.8159119</c:v>
                </c:pt>
                <c:pt idx="306">
                  <c:v>437.04046989999995</c:v>
                </c:pt>
                <c:pt idx="307">
                  <c:v>436.30661720000001</c:v>
                </c:pt>
                <c:pt idx="308">
                  <c:v>435.70814010000004</c:v>
                </c:pt>
                <c:pt idx="309">
                  <c:v>434.92023399999999</c:v>
                </c:pt>
                <c:pt idx="310">
                  <c:v>434.24713220000001</c:v>
                </c:pt>
                <c:pt idx="311">
                  <c:v>433.39425089999997</c:v>
                </c:pt>
                <c:pt idx="312">
                  <c:v>432.52850699999999</c:v>
                </c:pt>
                <c:pt idx="313">
                  <c:v>431.4494009</c:v>
                </c:pt>
              </c:numCache>
            </c:numRef>
          </c:xVal>
          <c:yVal>
            <c:numRef>
              <c:f>'performance-resolved-only'!$H$2:$H$315</c:f>
              <c:numCache>
                <c:formatCode>0.00</c:formatCode>
                <c:ptCount val="314"/>
                <c:pt idx="0">
                  <c:v>827.33770300000003</c:v>
                </c:pt>
                <c:pt idx="1">
                  <c:v>825.61833760000002</c:v>
                </c:pt>
                <c:pt idx="2">
                  <c:v>824.0400077999999</c:v>
                </c:pt>
                <c:pt idx="3">
                  <c:v>822.84421020000002</c:v>
                </c:pt>
                <c:pt idx="4">
                  <c:v>821.69873470000005</c:v>
                </c:pt>
                <c:pt idx="5">
                  <c:v>820.53757079999991</c:v>
                </c:pt>
                <c:pt idx="6">
                  <c:v>819.73061840000003</c:v>
                </c:pt>
                <c:pt idx="7">
                  <c:v>816.15081179999993</c:v>
                </c:pt>
                <c:pt idx="8">
                  <c:v>817.91164400000002</c:v>
                </c:pt>
                <c:pt idx="9">
                  <c:v>813.91218449999997</c:v>
                </c:pt>
                <c:pt idx="10">
                  <c:v>812.89459750000003</c:v>
                </c:pt>
                <c:pt idx="11">
                  <c:v>811.93465020000008</c:v>
                </c:pt>
                <c:pt idx="12">
                  <c:v>810.17992470000002</c:v>
                </c:pt>
                <c:pt idx="13">
                  <c:v>811.07541700000002</c:v>
                </c:pt>
                <c:pt idx="14">
                  <c:v>808.15407600000003</c:v>
                </c:pt>
                <c:pt idx="15">
                  <c:v>806.9725042</c:v>
                </c:pt>
                <c:pt idx="16">
                  <c:v>805.84029799999996</c:v>
                </c:pt>
                <c:pt idx="17">
                  <c:v>804.15</c:v>
                </c:pt>
                <c:pt idx="18">
                  <c:v>803.00526329999991</c:v>
                </c:pt>
                <c:pt idx="19">
                  <c:v>790.92737290000002</c:v>
                </c:pt>
                <c:pt idx="20">
                  <c:v>789.31086589999995</c:v>
                </c:pt>
                <c:pt idx="21">
                  <c:v>786.23946950000004</c:v>
                </c:pt>
                <c:pt idx="22">
                  <c:v>784.86947870000006</c:v>
                </c:pt>
                <c:pt idx="23">
                  <c:v>783.26965210000003</c:v>
                </c:pt>
                <c:pt idx="24">
                  <c:v>778.54492120000009</c:v>
                </c:pt>
                <c:pt idx="25">
                  <c:v>775.82415570000001</c:v>
                </c:pt>
                <c:pt idx="26">
                  <c:v>774.48443910000003</c:v>
                </c:pt>
                <c:pt idx="27">
                  <c:v>773.30987040000002</c:v>
                </c:pt>
                <c:pt idx="28">
                  <c:v>771.96521740000003</c:v>
                </c:pt>
                <c:pt idx="29">
                  <c:v>770.86923639999998</c:v>
                </c:pt>
                <c:pt idx="30">
                  <c:v>767.27841339999998</c:v>
                </c:pt>
                <c:pt idx="31">
                  <c:v>758.95354639999994</c:v>
                </c:pt>
                <c:pt idx="32">
                  <c:v>765.72071820000008</c:v>
                </c:pt>
                <c:pt idx="33">
                  <c:v>763.37892350000004</c:v>
                </c:pt>
                <c:pt idx="34">
                  <c:v>764.26168259999997</c:v>
                </c:pt>
                <c:pt idx="35">
                  <c:v>757.76837539999997</c:v>
                </c:pt>
                <c:pt idx="36">
                  <c:v>756.33567000000005</c:v>
                </c:pt>
                <c:pt idx="37">
                  <c:v>749.6581655</c:v>
                </c:pt>
                <c:pt idx="38">
                  <c:v>754.9745739</c:v>
                </c:pt>
                <c:pt idx="39">
                  <c:v>753.05575829999998</c:v>
                </c:pt>
                <c:pt idx="40">
                  <c:v>751.65978089999999</c:v>
                </c:pt>
                <c:pt idx="41">
                  <c:v>748.54607390000001</c:v>
                </c:pt>
                <c:pt idx="42">
                  <c:v>747.54152039999997</c:v>
                </c:pt>
                <c:pt idx="43">
                  <c:v>745.81596089999994</c:v>
                </c:pt>
                <c:pt idx="44">
                  <c:v>733.49597900000003</c:v>
                </c:pt>
                <c:pt idx="45">
                  <c:v>736.38890700000002</c:v>
                </c:pt>
                <c:pt idx="46">
                  <c:v>732.52045750000002</c:v>
                </c:pt>
                <c:pt idx="47">
                  <c:v>728.36834959999999</c:v>
                </c:pt>
                <c:pt idx="48">
                  <c:v>724.34800199999995</c:v>
                </c:pt>
                <c:pt idx="49">
                  <c:v>723.0142067999999</c:v>
                </c:pt>
                <c:pt idx="50">
                  <c:v>721.75610920000008</c:v>
                </c:pt>
                <c:pt idx="51">
                  <c:v>720.77573540000003</c:v>
                </c:pt>
                <c:pt idx="52">
                  <c:v>719.14287320000005</c:v>
                </c:pt>
                <c:pt idx="53">
                  <c:v>717.91937700000005</c:v>
                </c:pt>
                <c:pt idx="54">
                  <c:v>716.74358560000007</c:v>
                </c:pt>
                <c:pt idx="55">
                  <c:v>712.06695389999993</c:v>
                </c:pt>
                <c:pt idx="56">
                  <c:v>710.80508070000008</c:v>
                </c:pt>
                <c:pt idx="57">
                  <c:v>709.65590750000001</c:v>
                </c:pt>
                <c:pt idx="58">
                  <c:v>707.13878360000001</c:v>
                </c:pt>
                <c:pt idx="59">
                  <c:v>708.83622689999993</c:v>
                </c:pt>
                <c:pt idx="60">
                  <c:v>707.89578310000002</c:v>
                </c:pt>
                <c:pt idx="61">
                  <c:v>706.1873703</c:v>
                </c:pt>
                <c:pt idx="62">
                  <c:v>705.4730515</c:v>
                </c:pt>
                <c:pt idx="63">
                  <c:v>697.04499110000006</c:v>
                </c:pt>
                <c:pt idx="64">
                  <c:v>704.65530160000003</c:v>
                </c:pt>
                <c:pt idx="65">
                  <c:v>699.38688609999997</c:v>
                </c:pt>
                <c:pt idx="66">
                  <c:v>698.45063370000003</c:v>
                </c:pt>
                <c:pt idx="67">
                  <c:v>695.07508629999995</c:v>
                </c:pt>
                <c:pt idx="68">
                  <c:v>693.52263789999995</c:v>
                </c:pt>
                <c:pt idx="69">
                  <c:v>690.76299879999999</c:v>
                </c:pt>
                <c:pt idx="70">
                  <c:v>692.25200670000004</c:v>
                </c:pt>
                <c:pt idx="71">
                  <c:v>689.7132719</c:v>
                </c:pt>
                <c:pt idx="72">
                  <c:v>688.71488550000004</c:v>
                </c:pt>
                <c:pt idx="73">
                  <c:v>687.10459049999997</c:v>
                </c:pt>
                <c:pt idx="74">
                  <c:v>686.14626270000008</c:v>
                </c:pt>
                <c:pt idx="75">
                  <c:v>684.44957020000004</c:v>
                </c:pt>
                <c:pt idx="76">
                  <c:v>675.6550191</c:v>
                </c:pt>
                <c:pt idx="77">
                  <c:v>683.08887920000006</c:v>
                </c:pt>
                <c:pt idx="78">
                  <c:v>680.35815309999998</c:v>
                </c:pt>
                <c:pt idx="79">
                  <c:v>682.00905520000003</c:v>
                </c:pt>
                <c:pt idx="80">
                  <c:v>678.36887300000001</c:v>
                </c:pt>
                <c:pt idx="81">
                  <c:v>677.12153679999994</c:v>
                </c:pt>
                <c:pt idx="82">
                  <c:v>665.45092139999997</c:v>
                </c:pt>
                <c:pt idx="83">
                  <c:v>674.42344079999998</c:v>
                </c:pt>
                <c:pt idx="84">
                  <c:v>672.71395129999996</c:v>
                </c:pt>
                <c:pt idx="85">
                  <c:v>667.47947870000007</c:v>
                </c:pt>
                <c:pt idx="86">
                  <c:v>669.74720149999996</c:v>
                </c:pt>
                <c:pt idx="87">
                  <c:v>671.43649479999999</c:v>
                </c:pt>
                <c:pt idx="88">
                  <c:v>668.79521310000007</c:v>
                </c:pt>
                <c:pt idx="89">
                  <c:v>666.67074700000001</c:v>
                </c:pt>
                <c:pt idx="90">
                  <c:v>663.9769667999999</c:v>
                </c:pt>
                <c:pt idx="91">
                  <c:v>658.83110820000002</c:v>
                </c:pt>
                <c:pt idx="92">
                  <c:v>662.93430089999993</c:v>
                </c:pt>
                <c:pt idx="93">
                  <c:v>661.78803549999998</c:v>
                </c:pt>
                <c:pt idx="94">
                  <c:v>656.99828679999996</c:v>
                </c:pt>
                <c:pt idx="95">
                  <c:v>655.7951642999999</c:v>
                </c:pt>
                <c:pt idx="96">
                  <c:v>654.43452920000004</c:v>
                </c:pt>
                <c:pt idx="97">
                  <c:v>651.72132350000004</c:v>
                </c:pt>
                <c:pt idx="98">
                  <c:v>650.80422320000002</c:v>
                </c:pt>
                <c:pt idx="99">
                  <c:v>649.67876139999998</c:v>
                </c:pt>
                <c:pt idx="100">
                  <c:v>647.32922799999994</c:v>
                </c:pt>
                <c:pt idx="101">
                  <c:v>646.06839549999995</c:v>
                </c:pt>
                <c:pt idx="102">
                  <c:v>641.98929679999992</c:v>
                </c:pt>
                <c:pt idx="103">
                  <c:v>640.77530970000009</c:v>
                </c:pt>
                <c:pt idx="104">
                  <c:v>637.52896820000001</c:v>
                </c:pt>
                <c:pt idx="105">
                  <c:v>639.41992100000004</c:v>
                </c:pt>
                <c:pt idx="106">
                  <c:v>638.44120050000004</c:v>
                </c:pt>
                <c:pt idx="107">
                  <c:v>636.35802770000009</c:v>
                </c:pt>
                <c:pt idx="108">
                  <c:v>635.34058679999998</c:v>
                </c:pt>
                <c:pt idx="109">
                  <c:v>633.41098260000001</c:v>
                </c:pt>
                <c:pt idx="110">
                  <c:v>632.46291389999999</c:v>
                </c:pt>
                <c:pt idx="111">
                  <c:v>631.64308029999995</c:v>
                </c:pt>
                <c:pt idx="112">
                  <c:v>630.71765549999998</c:v>
                </c:pt>
                <c:pt idx="113">
                  <c:v>629.05422079999994</c:v>
                </c:pt>
                <c:pt idx="114">
                  <c:v>629.91790060000005</c:v>
                </c:pt>
                <c:pt idx="115">
                  <c:v>615.84621189999996</c:v>
                </c:pt>
                <c:pt idx="116">
                  <c:v>628.29239029999997</c:v>
                </c:pt>
                <c:pt idx="117">
                  <c:v>614.93362060000004</c:v>
                </c:pt>
                <c:pt idx="118">
                  <c:v>613.80995740000003</c:v>
                </c:pt>
                <c:pt idx="119">
                  <c:v>612.9258754</c:v>
                </c:pt>
                <c:pt idx="120">
                  <c:v>611.80086089999998</c:v>
                </c:pt>
                <c:pt idx="121">
                  <c:v>609.53510010000002</c:v>
                </c:pt>
                <c:pt idx="122">
                  <c:v>610.74064570000007</c:v>
                </c:pt>
                <c:pt idx="123">
                  <c:v>608.4410656</c:v>
                </c:pt>
                <c:pt idx="124">
                  <c:v>606.19047679999994</c:v>
                </c:pt>
                <c:pt idx="125">
                  <c:v>607.58350099999996</c:v>
                </c:pt>
                <c:pt idx="126">
                  <c:v>604.46303970000008</c:v>
                </c:pt>
                <c:pt idx="127">
                  <c:v>603.27028110000003</c:v>
                </c:pt>
                <c:pt idx="128">
                  <c:v>601.97453050000001</c:v>
                </c:pt>
                <c:pt idx="129">
                  <c:v>600.33589900000004</c:v>
                </c:pt>
                <c:pt idx="130">
                  <c:v>598.87543679999999</c:v>
                </c:pt>
                <c:pt idx="131">
                  <c:v>596.09734229999992</c:v>
                </c:pt>
                <c:pt idx="132">
                  <c:v>597.72534710000002</c:v>
                </c:pt>
                <c:pt idx="133">
                  <c:v>595.05715139999995</c:v>
                </c:pt>
                <c:pt idx="134">
                  <c:v>592.17746839999995</c:v>
                </c:pt>
                <c:pt idx="135">
                  <c:v>593.69700799999998</c:v>
                </c:pt>
                <c:pt idx="136">
                  <c:v>591.0494463</c:v>
                </c:pt>
                <c:pt idx="137">
                  <c:v>588.63785800000005</c:v>
                </c:pt>
                <c:pt idx="138">
                  <c:v>589.91244010000003</c:v>
                </c:pt>
                <c:pt idx="139">
                  <c:v>587.38489029999994</c:v>
                </c:pt>
                <c:pt idx="140">
                  <c:v>586.4598367000001</c:v>
                </c:pt>
                <c:pt idx="141">
                  <c:v>585.59466479999992</c:v>
                </c:pt>
                <c:pt idx="142">
                  <c:v>576.16239299999995</c:v>
                </c:pt>
                <c:pt idx="143">
                  <c:v>583.36376729999995</c:v>
                </c:pt>
                <c:pt idx="144">
                  <c:v>584.58979920000002</c:v>
                </c:pt>
                <c:pt idx="145">
                  <c:v>582.06507429999999</c:v>
                </c:pt>
                <c:pt idx="146">
                  <c:v>580.53413210000008</c:v>
                </c:pt>
                <c:pt idx="147">
                  <c:v>577.95516210000005</c:v>
                </c:pt>
                <c:pt idx="148">
                  <c:v>579.03122659999997</c:v>
                </c:pt>
                <c:pt idx="149">
                  <c:v>575.26906710000003</c:v>
                </c:pt>
                <c:pt idx="150">
                  <c:v>574.29728729999999</c:v>
                </c:pt>
                <c:pt idx="151">
                  <c:v>573.13473820000002</c:v>
                </c:pt>
                <c:pt idx="152">
                  <c:v>572.18771040000001</c:v>
                </c:pt>
                <c:pt idx="153">
                  <c:v>571.04081589999998</c:v>
                </c:pt>
                <c:pt idx="154">
                  <c:v>565.66366010000002</c:v>
                </c:pt>
                <c:pt idx="155">
                  <c:v>569.97870639999996</c:v>
                </c:pt>
                <c:pt idx="156">
                  <c:v>568.70873389999997</c:v>
                </c:pt>
                <c:pt idx="157">
                  <c:v>565.00716120000004</c:v>
                </c:pt>
                <c:pt idx="158">
                  <c:v>548.36211889999993</c:v>
                </c:pt>
                <c:pt idx="159">
                  <c:v>549.61821029999999</c:v>
                </c:pt>
                <c:pt idx="160">
                  <c:v>547.34430710000004</c:v>
                </c:pt>
                <c:pt idx="161">
                  <c:v>546.64428239999995</c:v>
                </c:pt>
                <c:pt idx="162">
                  <c:v>545.92393449999997</c:v>
                </c:pt>
                <c:pt idx="163">
                  <c:v>545.11890029999995</c:v>
                </c:pt>
                <c:pt idx="164">
                  <c:v>544.2355364</c:v>
                </c:pt>
                <c:pt idx="165">
                  <c:v>543.00084049999998</c:v>
                </c:pt>
                <c:pt idx="166">
                  <c:v>543.6185637000001</c:v>
                </c:pt>
                <c:pt idx="167">
                  <c:v>542.18877170000007</c:v>
                </c:pt>
                <c:pt idx="168">
                  <c:v>541.27502729999992</c:v>
                </c:pt>
                <c:pt idx="169">
                  <c:v>536.29622470000004</c:v>
                </c:pt>
                <c:pt idx="170">
                  <c:v>540.0232797000001</c:v>
                </c:pt>
                <c:pt idx="171">
                  <c:v>538.75242500000002</c:v>
                </c:pt>
                <c:pt idx="172">
                  <c:v>537.40775059999999</c:v>
                </c:pt>
                <c:pt idx="173">
                  <c:v>504.91972119999997</c:v>
                </c:pt>
                <c:pt idx="174">
                  <c:v>535.33866610000007</c:v>
                </c:pt>
                <c:pt idx="175">
                  <c:v>533.93254810000008</c:v>
                </c:pt>
                <c:pt idx="176">
                  <c:v>533.13444849999996</c:v>
                </c:pt>
                <c:pt idx="177">
                  <c:v>532.3430214</c:v>
                </c:pt>
                <c:pt idx="178">
                  <c:v>531.5059718</c:v>
                </c:pt>
                <c:pt idx="179">
                  <c:v>530.8139099</c:v>
                </c:pt>
                <c:pt idx="180">
                  <c:v>525.40547670000001</c:v>
                </c:pt>
                <c:pt idx="181">
                  <c:v>529.96262119999994</c:v>
                </c:pt>
                <c:pt idx="182">
                  <c:v>528.91667470000004</c:v>
                </c:pt>
                <c:pt idx="183">
                  <c:v>521.94168880000007</c:v>
                </c:pt>
                <c:pt idx="184">
                  <c:v>522.91065100000003</c:v>
                </c:pt>
                <c:pt idx="185">
                  <c:v>517.87621000000001</c:v>
                </c:pt>
                <c:pt idx="186">
                  <c:v>520.93393760000004</c:v>
                </c:pt>
                <c:pt idx="187">
                  <c:v>520.20835050000005</c:v>
                </c:pt>
                <c:pt idx="188">
                  <c:v>519.44766379999999</c:v>
                </c:pt>
                <c:pt idx="189">
                  <c:v>514.48019639999995</c:v>
                </c:pt>
                <c:pt idx="190">
                  <c:v>517.0577839</c:v>
                </c:pt>
                <c:pt idx="191">
                  <c:v>515.89145039999994</c:v>
                </c:pt>
                <c:pt idx="192">
                  <c:v>505.94059319999997</c:v>
                </c:pt>
                <c:pt idx="193">
                  <c:v>504.18734669999998</c:v>
                </c:pt>
                <c:pt idx="194">
                  <c:v>503.29204660000005</c:v>
                </c:pt>
                <c:pt idx="195">
                  <c:v>502.41746319999999</c:v>
                </c:pt>
                <c:pt idx="196">
                  <c:v>501.430701</c:v>
                </c:pt>
                <c:pt idx="197">
                  <c:v>499.75451029999999</c:v>
                </c:pt>
                <c:pt idx="198">
                  <c:v>498.5549426</c:v>
                </c:pt>
                <c:pt idx="199">
                  <c:v>496.42449579999999</c:v>
                </c:pt>
                <c:pt idx="200">
                  <c:v>489.93633349999999</c:v>
                </c:pt>
                <c:pt idx="201">
                  <c:v>494.89797960000004</c:v>
                </c:pt>
                <c:pt idx="202">
                  <c:v>493.5883584</c:v>
                </c:pt>
                <c:pt idx="203">
                  <c:v>491.80821100000003</c:v>
                </c:pt>
                <c:pt idx="204">
                  <c:v>489.2001242</c:v>
                </c:pt>
                <c:pt idx="205">
                  <c:v>488.29252930000001</c:v>
                </c:pt>
                <c:pt idx="206">
                  <c:v>486.95891929999999</c:v>
                </c:pt>
                <c:pt idx="207">
                  <c:v>485.24474249999997</c:v>
                </c:pt>
                <c:pt idx="208">
                  <c:v>484.32231360000003</c:v>
                </c:pt>
                <c:pt idx="209">
                  <c:v>483.16366379999999</c:v>
                </c:pt>
                <c:pt idx="210">
                  <c:v>481.8225726</c:v>
                </c:pt>
                <c:pt idx="211">
                  <c:v>480.55693060000004</c:v>
                </c:pt>
                <c:pt idx="212">
                  <c:v>445.78679469999997</c:v>
                </c:pt>
                <c:pt idx="213">
                  <c:v>465.04633960000001</c:v>
                </c:pt>
                <c:pt idx="214">
                  <c:v>476.54649060000003</c:v>
                </c:pt>
                <c:pt idx="215">
                  <c:v>475.78825189999998</c:v>
                </c:pt>
                <c:pt idx="216">
                  <c:v>474.92003779999999</c:v>
                </c:pt>
                <c:pt idx="217">
                  <c:v>474.28114789999995</c:v>
                </c:pt>
                <c:pt idx="218">
                  <c:v>473.53033699999997</c:v>
                </c:pt>
                <c:pt idx="219">
                  <c:v>472.88419860000005</c:v>
                </c:pt>
                <c:pt idx="220">
                  <c:v>472.11953749999998</c:v>
                </c:pt>
                <c:pt idx="221">
                  <c:v>471.19717850000001</c:v>
                </c:pt>
                <c:pt idx="222">
                  <c:v>470.54794179999999</c:v>
                </c:pt>
                <c:pt idx="223">
                  <c:v>470.03337920000001</c:v>
                </c:pt>
                <c:pt idx="224">
                  <c:v>469.3367801</c:v>
                </c:pt>
                <c:pt idx="225">
                  <c:v>468.69490289999999</c:v>
                </c:pt>
                <c:pt idx="226">
                  <c:v>466.98422110000001</c:v>
                </c:pt>
                <c:pt idx="227">
                  <c:v>463.90642880000001</c:v>
                </c:pt>
                <c:pt idx="228">
                  <c:v>461.86555199999998</c:v>
                </c:pt>
                <c:pt idx="229">
                  <c:v>460.99322599999999</c:v>
                </c:pt>
                <c:pt idx="230">
                  <c:v>460.23761350000001</c:v>
                </c:pt>
                <c:pt idx="231">
                  <c:v>459.29687619999999</c:v>
                </c:pt>
                <c:pt idx="232">
                  <c:v>458.49418839999998</c:v>
                </c:pt>
                <c:pt idx="233">
                  <c:v>457.74195370000001</c:v>
                </c:pt>
                <c:pt idx="234">
                  <c:v>456.93122199999999</c:v>
                </c:pt>
                <c:pt idx="235">
                  <c:v>456.07018139999997</c:v>
                </c:pt>
                <c:pt idx="236">
                  <c:v>454.84525480000002</c:v>
                </c:pt>
                <c:pt idx="237">
                  <c:v>453.47046879999999</c:v>
                </c:pt>
                <c:pt idx="238">
                  <c:v>447.0890867</c:v>
                </c:pt>
                <c:pt idx="239">
                  <c:v>452.20330889999997</c:v>
                </c:pt>
                <c:pt idx="240">
                  <c:v>444.73229939999999</c:v>
                </c:pt>
                <c:pt idx="241">
                  <c:v>444.19022289999998</c:v>
                </c:pt>
                <c:pt idx="242">
                  <c:v>443.2121353</c:v>
                </c:pt>
                <c:pt idx="243">
                  <c:v>442.11067919999999</c:v>
                </c:pt>
                <c:pt idx="244">
                  <c:v>442.69889089999998</c:v>
                </c:pt>
                <c:pt idx="245">
                  <c:v>441.10606580000001</c:v>
                </c:pt>
                <c:pt idx="246">
                  <c:v>413.48707639999998</c:v>
                </c:pt>
                <c:pt idx="247">
                  <c:v>439.61038810000002</c:v>
                </c:pt>
                <c:pt idx="248">
                  <c:v>436.53803579999999</c:v>
                </c:pt>
                <c:pt idx="249">
                  <c:v>439.52239100000003</c:v>
                </c:pt>
                <c:pt idx="250">
                  <c:v>438.96271460000003</c:v>
                </c:pt>
                <c:pt idx="251">
                  <c:v>438.46780949999999</c:v>
                </c:pt>
                <c:pt idx="252">
                  <c:v>437.91905710000003</c:v>
                </c:pt>
                <c:pt idx="253">
                  <c:v>417.24498219999998</c:v>
                </c:pt>
                <c:pt idx="254">
                  <c:v>412.59634060000002</c:v>
                </c:pt>
                <c:pt idx="255">
                  <c:v>411.49701399999998</c:v>
                </c:pt>
                <c:pt idx="256">
                  <c:v>410.77951669999999</c:v>
                </c:pt>
                <c:pt idx="257">
                  <c:v>408.46504950000002</c:v>
                </c:pt>
                <c:pt idx="258">
                  <c:v>407.20693189999997</c:v>
                </c:pt>
                <c:pt idx="259">
                  <c:v>405.05289310000001</c:v>
                </c:pt>
                <c:pt idx="260">
                  <c:v>403.71937060000005</c:v>
                </c:pt>
                <c:pt idx="261">
                  <c:v>404.41708999999997</c:v>
                </c:pt>
                <c:pt idx="262">
                  <c:v>402.90237239999999</c:v>
                </c:pt>
                <c:pt idx="263">
                  <c:v>373.88639210000002</c:v>
                </c:pt>
                <c:pt idx="264">
                  <c:v>401.93457910000001</c:v>
                </c:pt>
                <c:pt idx="265">
                  <c:v>400.85433419999998</c:v>
                </c:pt>
                <c:pt idx="266">
                  <c:v>400.26824119999998</c:v>
                </c:pt>
                <c:pt idx="267">
                  <c:v>399.52921839999999</c:v>
                </c:pt>
                <c:pt idx="268">
                  <c:v>398.42174130000001</c:v>
                </c:pt>
                <c:pt idx="269">
                  <c:v>397.82269539999999</c:v>
                </c:pt>
                <c:pt idx="270">
                  <c:v>397.3759192</c:v>
                </c:pt>
                <c:pt idx="271">
                  <c:v>396.8913877</c:v>
                </c:pt>
                <c:pt idx="272">
                  <c:v>396.36933569999997</c:v>
                </c:pt>
                <c:pt idx="273">
                  <c:v>395.5783672</c:v>
                </c:pt>
                <c:pt idx="274">
                  <c:v>394.83758319999998</c:v>
                </c:pt>
                <c:pt idx="275">
                  <c:v>394.30704900000001</c:v>
                </c:pt>
                <c:pt idx="276">
                  <c:v>393.8046865</c:v>
                </c:pt>
                <c:pt idx="277">
                  <c:v>393.1469735</c:v>
                </c:pt>
                <c:pt idx="278">
                  <c:v>392.34005210000004</c:v>
                </c:pt>
                <c:pt idx="279">
                  <c:v>389.37934799999999</c:v>
                </c:pt>
                <c:pt idx="280">
                  <c:v>391.55706780000003</c:v>
                </c:pt>
                <c:pt idx="281">
                  <c:v>386.5772867</c:v>
                </c:pt>
                <c:pt idx="282">
                  <c:v>388.73655980000001</c:v>
                </c:pt>
                <c:pt idx="283">
                  <c:v>387.51638650000001</c:v>
                </c:pt>
                <c:pt idx="284">
                  <c:v>385.95959749999997</c:v>
                </c:pt>
                <c:pt idx="285">
                  <c:v>384.25813900000003</c:v>
                </c:pt>
                <c:pt idx="286">
                  <c:v>385.22069750000003</c:v>
                </c:pt>
                <c:pt idx="287">
                  <c:v>383.64916399999998</c:v>
                </c:pt>
                <c:pt idx="288">
                  <c:v>383.11126250000001</c:v>
                </c:pt>
                <c:pt idx="289">
                  <c:v>382.38781389999997</c:v>
                </c:pt>
                <c:pt idx="290">
                  <c:v>380.20900349999999</c:v>
                </c:pt>
                <c:pt idx="291">
                  <c:v>381.6550881</c:v>
                </c:pt>
                <c:pt idx="292">
                  <c:v>380.90400389999996</c:v>
                </c:pt>
                <c:pt idx="293">
                  <c:v>374.82275539999995</c:v>
                </c:pt>
                <c:pt idx="294">
                  <c:v>378.28886269999998</c:v>
                </c:pt>
                <c:pt idx="295">
                  <c:v>372.272989</c:v>
                </c:pt>
                <c:pt idx="296">
                  <c:v>368.66305460000001</c:v>
                </c:pt>
                <c:pt idx="297">
                  <c:v>371.497862</c:v>
                </c:pt>
                <c:pt idx="298">
                  <c:v>370.7665025</c:v>
                </c:pt>
                <c:pt idx="299">
                  <c:v>369.97552539999998</c:v>
                </c:pt>
                <c:pt idx="300">
                  <c:v>369.30553689999999</c:v>
                </c:pt>
                <c:pt idx="301">
                  <c:v>367.97697549999998</c:v>
                </c:pt>
                <c:pt idx="302">
                  <c:v>366.62245569999999</c:v>
                </c:pt>
                <c:pt idx="303">
                  <c:v>365.418114</c:v>
                </c:pt>
                <c:pt idx="304">
                  <c:v>365.97289289999998</c:v>
                </c:pt>
                <c:pt idx="305">
                  <c:v>364.78929499999998</c:v>
                </c:pt>
                <c:pt idx="306">
                  <c:v>363.74478060000001</c:v>
                </c:pt>
                <c:pt idx="307">
                  <c:v>363.01821180000002</c:v>
                </c:pt>
                <c:pt idx="308">
                  <c:v>362.39157560000001</c:v>
                </c:pt>
                <c:pt idx="309">
                  <c:v>361.66017689999995</c:v>
                </c:pt>
                <c:pt idx="310">
                  <c:v>360.98142939999997</c:v>
                </c:pt>
                <c:pt idx="311">
                  <c:v>360.09426330000002</c:v>
                </c:pt>
                <c:pt idx="312">
                  <c:v>359.44317819999998</c:v>
                </c:pt>
                <c:pt idx="313">
                  <c:v>358.5641589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6-E34F-86A8-44FDC5FDF1DA}"/>
            </c:ext>
          </c:extLst>
        </c:ser>
        <c:ser>
          <c:idx val="1"/>
          <c:order val="1"/>
          <c:tx>
            <c:v>Overlay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411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Linux Biolinum" panose="02000503000000000000" pitchFamily="2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'performance-resolved-only'!$B$2:$B$315</c:f>
              <c:numCache>
                <c:formatCode>0.00</c:formatCode>
                <c:ptCount val="314"/>
                <c:pt idx="0">
                  <c:v>923.06111670000007</c:v>
                </c:pt>
                <c:pt idx="1">
                  <c:v>921.26416500000005</c:v>
                </c:pt>
                <c:pt idx="2">
                  <c:v>918.99027339999998</c:v>
                </c:pt>
                <c:pt idx="3">
                  <c:v>917.56376179999995</c:v>
                </c:pt>
                <c:pt idx="4">
                  <c:v>916.45667089999995</c:v>
                </c:pt>
                <c:pt idx="5">
                  <c:v>915.26245210000002</c:v>
                </c:pt>
                <c:pt idx="6">
                  <c:v>914.60656900000004</c:v>
                </c:pt>
                <c:pt idx="7">
                  <c:v>911.73681650000003</c:v>
                </c:pt>
                <c:pt idx="8">
                  <c:v>913.2024047000001</c:v>
                </c:pt>
                <c:pt idx="9">
                  <c:v>909.49199650000003</c:v>
                </c:pt>
                <c:pt idx="10">
                  <c:v>907.47891029999994</c:v>
                </c:pt>
                <c:pt idx="11">
                  <c:v>906.11774529999991</c:v>
                </c:pt>
                <c:pt idx="12">
                  <c:v>903.52723229999992</c:v>
                </c:pt>
                <c:pt idx="13">
                  <c:v>904.69971179999993</c:v>
                </c:pt>
                <c:pt idx="14">
                  <c:v>901.4360203</c:v>
                </c:pt>
                <c:pt idx="15">
                  <c:v>900.22067629999992</c:v>
                </c:pt>
                <c:pt idx="16">
                  <c:v>899.04475509999997</c:v>
                </c:pt>
                <c:pt idx="17">
                  <c:v>896.88832200000002</c:v>
                </c:pt>
                <c:pt idx="18">
                  <c:v>895.12718099999995</c:v>
                </c:pt>
                <c:pt idx="19">
                  <c:v>880.20850439999992</c:v>
                </c:pt>
                <c:pt idx="20">
                  <c:v>878.78376979999996</c:v>
                </c:pt>
                <c:pt idx="21">
                  <c:v>875.40201100000002</c:v>
                </c:pt>
                <c:pt idx="22">
                  <c:v>873.16618560000006</c:v>
                </c:pt>
                <c:pt idx="23">
                  <c:v>870.97127350000005</c:v>
                </c:pt>
                <c:pt idx="24">
                  <c:v>866.34573060000002</c:v>
                </c:pt>
                <c:pt idx="25">
                  <c:v>862.27220450000004</c:v>
                </c:pt>
                <c:pt idx="26">
                  <c:v>861.11909720000006</c:v>
                </c:pt>
                <c:pt idx="27">
                  <c:v>859.77437129999998</c:v>
                </c:pt>
                <c:pt idx="28">
                  <c:v>858.14512189999994</c:v>
                </c:pt>
                <c:pt idx="29">
                  <c:v>856.98417770000003</c:v>
                </c:pt>
                <c:pt idx="30">
                  <c:v>853.6253524</c:v>
                </c:pt>
                <c:pt idx="31">
                  <c:v>846.24192749999997</c:v>
                </c:pt>
                <c:pt idx="32">
                  <c:v>852.37760920000005</c:v>
                </c:pt>
                <c:pt idx="33">
                  <c:v>850.00113210000006</c:v>
                </c:pt>
                <c:pt idx="34">
                  <c:v>851.20706499999994</c:v>
                </c:pt>
                <c:pt idx="35">
                  <c:v>845.1352222999999</c:v>
                </c:pt>
                <c:pt idx="36">
                  <c:v>843.9460133</c:v>
                </c:pt>
                <c:pt idx="37">
                  <c:v>837.48374779999995</c:v>
                </c:pt>
                <c:pt idx="38">
                  <c:v>842.88642289999996</c:v>
                </c:pt>
                <c:pt idx="39">
                  <c:v>841.0346452</c:v>
                </c:pt>
                <c:pt idx="40">
                  <c:v>839.65501560000007</c:v>
                </c:pt>
                <c:pt idx="41">
                  <c:v>835.83851900000002</c:v>
                </c:pt>
                <c:pt idx="42">
                  <c:v>834.79398029999993</c:v>
                </c:pt>
                <c:pt idx="43">
                  <c:v>833.61131190000003</c:v>
                </c:pt>
                <c:pt idx="44">
                  <c:v>822.23590189999993</c:v>
                </c:pt>
                <c:pt idx="45">
                  <c:v>824.78551400000003</c:v>
                </c:pt>
                <c:pt idx="46">
                  <c:v>821.21497520000003</c:v>
                </c:pt>
                <c:pt idx="47">
                  <c:v>817.292102</c:v>
                </c:pt>
                <c:pt idx="48">
                  <c:v>814.14158810000004</c:v>
                </c:pt>
                <c:pt idx="49">
                  <c:v>812.79792010000006</c:v>
                </c:pt>
                <c:pt idx="50">
                  <c:v>811.95855029999996</c:v>
                </c:pt>
                <c:pt idx="51">
                  <c:v>811.33184089999997</c:v>
                </c:pt>
                <c:pt idx="52">
                  <c:v>809.7416007999999</c:v>
                </c:pt>
                <c:pt idx="53">
                  <c:v>808.4917832000001</c:v>
                </c:pt>
                <c:pt idx="54">
                  <c:v>807.20198879999998</c:v>
                </c:pt>
                <c:pt idx="55">
                  <c:v>801.60272689999999</c:v>
                </c:pt>
                <c:pt idx="56">
                  <c:v>800.50645799999995</c:v>
                </c:pt>
                <c:pt idx="57">
                  <c:v>799.3786662</c:v>
                </c:pt>
                <c:pt idx="58">
                  <c:v>796.55961000000002</c:v>
                </c:pt>
                <c:pt idx="59">
                  <c:v>798.5668028</c:v>
                </c:pt>
                <c:pt idx="60">
                  <c:v>797.61724089999996</c:v>
                </c:pt>
                <c:pt idx="61">
                  <c:v>795.2422722</c:v>
                </c:pt>
                <c:pt idx="62">
                  <c:v>794.15125160000002</c:v>
                </c:pt>
                <c:pt idx="63">
                  <c:v>783.57449470000006</c:v>
                </c:pt>
                <c:pt idx="64">
                  <c:v>793.25968179999995</c:v>
                </c:pt>
                <c:pt idx="65">
                  <c:v>787.22073999999998</c:v>
                </c:pt>
                <c:pt idx="66">
                  <c:v>785.87354389999996</c:v>
                </c:pt>
                <c:pt idx="67">
                  <c:v>782.38836260000005</c:v>
                </c:pt>
                <c:pt idx="68">
                  <c:v>779.65684629999998</c:v>
                </c:pt>
                <c:pt idx="69">
                  <c:v>776.63327629999992</c:v>
                </c:pt>
                <c:pt idx="70">
                  <c:v>778.46344110000007</c:v>
                </c:pt>
                <c:pt idx="71">
                  <c:v>775.8157463</c:v>
                </c:pt>
                <c:pt idx="72">
                  <c:v>775.00866079999992</c:v>
                </c:pt>
                <c:pt idx="73">
                  <c:v>773.10994410000001</c:v>
                </c:pt>
                <c:pt idx="74">
                  <c:v>772.04283410000005</c:v>
                </c:pt>
                <c:pt idx="75">
                  <c:v>770.48800460000007</c:v>
                </c:pt>
                <c:pt idx="76">
                  <c:v>761.75965900000006</c:v>
                </c:pt>
                <c:pt idx="77">
                  <c:v>769.20224700000006</c:v>
                </c:pt>
                <c:pt idx="78">
                  <c:v>766.97483490000002</c:v>
                </c:pt>
                <c:pt idx="79">
                  <c:v>768.40438710000001</c:v>
                </c:pt>
                <c:pt idx="80">
                  <c:v>764.45835339999996</c:v>
                </c:pt>
                <c:pt idx="81">
                  <c:v>763.26084000000003</c:v>
                </c:pt>
                <c:pt idx="82">
                  <c:v>750.69232739999995</c:v>
                </c:pt>
                <c:pt idx="83">
                  <c:v>760.51795760000005</c:v>
                </c:pt>
                <c:pt idx="84">
                  <c:v>758.80114749999996</c:v>
                </c:pt>
                <c:pt idx="85">
                  <c:v>753.38546350000001</c:v>
                </c:pt>
                <c:pt idx="86">
                  <c:v>756.38315910000006</c:v>
                </c:pt>
                <c:pt idx="87">
                  <c:v>757.95101439999996</c:v>
                </c:pt>
                <c:pt idx="88">
                  <c:v>754.91647890000002</c:v>
                </c:pt>
                <c:pt idx="89">
                  <c:v>752.31455870000002</c:v>
                </c:pt>
                <c:pt idx="90">
                  <c:v>748.75685620000002</c:v>
                </c:pt>
                <c:pt idx="91">
                  <c:v>743.75919820000001</c:v>
                </c:pt>
                <c:pt idx="92">
                  <c:v>747.69865979999997</c:v>
                </c:pt>
                <c:pt idx="93">
                  <c:v>746.46507559999998</c:v>
                </c:pt>
                <c:pt idx="94">
                  <c:v>742.17221189999998</c:v>
                </c:pt>
                <c:pt idx="95">
                  <c:v>741.2029407</c:v>
                </c:pt>
                <c:pt idx="96">
                  <c:v>740.05148899999995</c:v>
                </c:pt>
                <c:pt idx="97">
                  <c:v>737.33023909999997</c:v>
                </c:pt>
                <c:pt idx="98">
                  <c:v>736.50780259999999</c:v>
                </c:pt>
                <c:pt idx="99">
                  <c:v>735.08667449999996</c:v>
                </c:pt>
                <c:pt idx="100">
                  <c:v>732.9120226</c:v>
                </c:pt>
                <c:pt idx="101">
                  <c:v>731.77826220000009</c:v>
                </c:pt>
                <c:pt idx="102">
                  <c:v>727.65350879999994</c:v>
                </c:pt>
                <c:pt idx="103">
                  <c:v>726.67784139999992</c:v>
                </c:pt>
                <c:pt idx="104">
                  <c:v>723.11304900000005</c:v>
                </c:pt>
                <c:pt idx="105">
                  <c:v>725.45118339999999</c:v>
                </c:pt>
                <c:pt idx="106">
                  <c:v>724.35208420000004</c:v>
                </c:pt>
                <c:pt idx="107">
                  <c:v>721.95209939999995</c:v>
                </c:pt>
                <c:pt idx="108">
                  <c:v>720.9802087999999</c:v>
                </c:pt>
                <c:pt idx="109">
                  <c:v>719.46459729999992</c:v>
                </c:pt>
                <c:pt idx="110">
                  <c:v>718.4893849</c:v>
                </c:pt>
                <c:pt idx="111">
                  <c:v>717.58391300000005</c:v>
                </c:pt>
                <c:pt idx="112">
                  <c:v>716.61193160000005</c:v>
                </c:pt>
                <c:pt idx="113">
                  <c:v>714.98810029999993</c:v>
                </c:pt>
                <c:pt idx="114">
                  <c:v>715.78495470000007</c:v>
                </c:pt>
                <c:pt idx="115">
                  <c:v>702.83041149999997</c:v>
                </c:pt>
                <c:pt idx="116">
                  <c:v>714.31065000000001</c:v>
                </c:pt>
                <c:pt idx="117">
                  <c:v>701.97717870000008</c:v>
                </c:pt>
                <c:pt idx="118">
                  <c:v>700.94126449999999</c:v>
                </c:pt>
                <c:pt idx="119">
                  <c:v>700.20423840000001</c:v>
                </c:pt>
                <c:pt idx="120">
                  <c:v>699.24948239999992</c:v>
                </c:pt>
                <c:pt idx="121">
                  <c:v>697.37575779999997</c:v>
                </c:pt>
                <c:pt idx="122">
                  <c:v>698.41767100000004</c:v>
                </c:pt>
                <c:pt idx="123">
                  <c:v>696.19494610000004</c:v>
                </c:pt>
                <c:pt idx="124">
                  <c:v>694.35400629999992</c:v>
                </c:pt>
                <c:pt idx="125">
                  <c:v>695.28926510000008</c:v>
                </c:pt>
                <c:pt idx="126">
                  <c:v>693.00195139999994</c:v>
                </c:pt>
                <c:pt idx="127">
                  <c:v>691.9808511</c:v>
                </c:pt>
                <c:pt idx="128">
                  <c:v>689.74126439999998</c:v>
                </c:pt>
                <c:pt idx="129">
                  <c:v>688.70098419999999</c:v>
                </c:pt>
                <c:pt idx="130">
                  <c:v>675.40410959999997</c:v>
                </c:pt>
                <c:pt idx="131">
                  <c:v>672.56819810000002</c:v>
                </c:pt>
                <c:pt idx="132">
                  <c:v>673.96545460000004</c:v>
                </c:pt>
                <c:pt idx="133">
                  <c:v>671.56339070000001</c:v>
                </c:pt>
                <c:pt idx="134">
                  <c:v>668.86021260000007</c:v>
                </c:pt>
                <c:pt idx="135">
                  <c:v>670.31680129999995</c:v>
                </c:pt>
                <c:pt idx="136">
                  <c:v>667.71902779999994</c:v>
                </c:pt>
                <c:pt idx="137">
                  <c:v>664.37319539999999</c:v>
                </c:pt>
                <c:pt idx="138">
                  <c:v>665.76997170000004</c:v>
                </c:pt>
                <c:pt idx="139">
                  <c:v>663.2280017999999</c:v>
                </c:pt>
                <c:pt idx="140">
                  <c:v>662.42650729999991</c:v>
                </c:pt>
                <c:pt idx="141">
                  <c:v>661.6958067999999</c:v>
                </c:pt>
                <c:pt idx="142">
                  <c:v>652.80798340000001</c:v>
                </c:pt>
                <c:pt idx="143">
                  <c:v>659.76304110000001</c:v>
                </c:pt>
                <c:pt idx="144">
                  <c:v>660.92949429999999</c:v>
                </c:pt>
                <c:pt idx="145">
                  <c:v>658.54962699999999</c:v>
                </c:pt>
                <c:pt idx="146">
                  <c:v>657.36513839999998</c:v>
                </c:pt>
                <c:pt idx="147">
                  <c:v>654.61029489999999</c:v>
                </c:pt>
                <c:pt idx="148">
                  <c:v>655.8048354</c:v>
                </c:pt>
                <c:pt idx="149">
                  <c:v>651.93262549999997</c:v>
                </c:pt>
                <c:pt idx="150">
                  <c:v>650.92010620000008</c:v>
                </c:pt>
                <c:pt idx="151">
                  <c:v>649.42900510000004</c:v>
                </c:pt>
                <c:pt idx="152">
                  <c:v>648.51785870000003</c:v>
                </c:pt>
                <c:pt idx="153">
                  <c:v>647.3833042</c:v>
                </c:pt>
                <c:pt idx="154">
                  <c:v>642.47115710000003</c:v>
                </c:pt>
                <c:pt idx="155">
                  <c:v>646.48970999999995</c:v>
                </c:pt>
                <c:pt idx="156">
                  <c:v>645.34977709999998</c:v>
                </c:pt>
                <c:pt idx="157">
                  <c:v>641.77908389999993</c:v>
                </c:pt>
                <c:pt idx="158">
                  <c:v>640.18243399999994</c:v>
                </c:pt>
                <c:pt idx="159">
                  <c:v>641.04057510000007</c:v>
                </c:pt>
                <c:pt idx="160">
                  <c:v>639.24796409999999</c:v>
                </c:pt>
                <c:pt idx="161">
                  <c:v>638.5863061</c:v>
                </c:pt>
                <c:pt idx="162">
                  <c:v>637.93091509999999</c:v>
                </c:pt>
                <c:pt idx="163">
                  <c:v>637.21147310000003</c:v>
                </c:pt>
                <c:pt idx="164">
                  <c:v>636.34009289999995</c:v>
                </c:pt>
                <c:pt idx="165">
                  <c:v>634.83796400000006</c:v>
                </c:pt>
                <c:pt idx="166">
                  <c:v>635.63766299999997</c:v>
                </c:pt>
                <c:pt idx="167">
                  <c:v>634.00405810000007</c:v>
                </c:pt>
                <c:pt idx="168">
                  <c:v>633.06604140000002</c:v>
                </c:pt>
                <c:pt idx="169">
                  <c:v>628.08237899999995</c:v>
                </c:pt>
                <c:pt idx="170">
                  <c:v>631.7286805</c:v>
                </c:pt>
                <c:pt idx="171">
                  <c:v>630.50540479999995</c:v>
                </c:pt>
                <c:pt idx="172">
                  <c:v>629.30834909999999</c:v>
                </c:pt>
                <c:pt idx="173">
                  <c:v>592.71733360000007</c:v>
                </c:pt>
                <c:pt idx="174">
                  <c:v>627.1274742999999</c:v>
                </c:pt>
                <c:pt idx="175">
                  <c:v>625.70763729999999</c:v>
                </c:pt>
                <c:pt idx="176">
                  <c:v>624.8220687999999</c:v>
                </c:pt>
                <c:pt idx="177">
                  <c:v>623.80801559999998</c:v>
                </c:pt>
                <c:pt idx="178">
                  <c:v>622.67266039999993</c:v>
                </c:pt>
                <c:pt idx="179">
                  <c:v>621.92499970000006</c:v>
                </c:pt>
                <c:pt idx="180">
                  <c:v>615.85155310000005</c:v>
                </c:pt>
                <c:pt idx="181">
                  <c:v>620.8860128</c:v>
                </c:pt>
                <c:pt idx="182">
                  <c:v>619.42329239999992</c:v>
                </c:pt>
                <c:pt idx="183">
                  <c:v>612.30372790000001</c:v>
                </c:pt>
                <c:pt idx="184">
                  <c:v>613.28928550000001</c:v>
                </c:pt>
                <c:pt idx="185">
                  <c:v>608.20984499999997</c:v>
                </c:pt>
                <c:pt idx="186">
                  <c:v>611.28876389999994</c:v>
                </c:pt>
                <c:pt idx="187">
                  <c:v>610.52532020000001</c:v>
                </c:pt>
                <c:pt idx="188">
                  <c:v>609.67120220000004</c:v>
                </c:pt>
                <c:pt idx="189">
                  <c:v>605.10264329999995</c:v>
                </c:pt>
                <c:pt idx="190">
                  <c:v>607.46038050000004</c:v>
                </c:pt>
                <c:pt idx="191">
                  <c:v>606.42105579999998</c:v>
                </c:pt>
                <c:pt idx="192">
                  <c:v>593.8317174</c:v>
                </c:pt>
                <c:pt idx="193">
                  <c:v>591.9308587999999</c:v>
                </c:pt>
                <c:pt idx="194">
                  <c:v>590.98717929999998</c:v>
                </c:pt>
                <c:pt idx="195">
                  <c:v>590.16880570000001</c:v>
                </c:pt>
                <c:pt idx="196">
                  <c:v>588.91559029999996</c:v>
                </c:pt>
                <c:pt idx="197">
                  <c:v>587.49918539999999</c:v>
                </c:pt>
                <c:pt idx="198">
                  <c:v>586.41406649999999</c:v>
                </c:pt>
                <c:pt idx="199">
                  <c:v>585.24154720000001</c:v>
                </c:pt>
                <c:pt idx="200">
                  <c:v>578.11666849999995</c:v>
                </c:pt>
                <c:pt idx="201">
                  <c:v>583.68829370000003</c:v>
                </c:pt>
                <c:pt idx="202">
                  <c:v>582.17664460000003</c:v>
                </c:pt>
                <c:pt idx="203">
                  <c:v>580.32596139999998</c:v>
                </c:pt>
                <c:pt idx="204">
                  <c:v>577.34448520000001</c:v>
                </c:pt>
                <c:pt idx="205">
                  <c:v>576.40809950000005</c:v>
                </c:pt>
                <c:pt idx="206">
                  <c:v>574.72990000000004</c:v>
                </c:pt>
                <c:pt idx="207">
                  <c:v>572.21865839999998</c:v>
                </c:pt>
                <c:pt idx="208">
                  <c:v>571.2412422000001</c:v>
                </c:pt>
                <c:pt idx="209">
                  <c:v>570.37972789999992</c:v>
                </c:pt>
                <c:pt idx="210">
                  <c:v>569.2125587999999</c:v>
                </c:pt>
                <c:pt idx="211">
                  <c:v>568.15089829999999</c:v>
                </c:pt>
                <c:pt idx="212">
                  <c:v>530.00913400000002</c:v>
                </c:pt>
                <c:pt idx="213">
                  <c:v>550.87059510000006</c:v>
                </c:pt>
                <c:pt idx="214">
                  <c:v>564.05813479999995</c:v>
                </c:pt>
                <c:pt idx="215">
                  <c:v>562.64704640000002</c:v>
                </c:pt>
                <c:pt idx="216">
                  <c:v>561.35947639999995</c:v>
                </c:pt>
                <c:pt idx="217">
                  <c:v>560.65735910000001</c:v>
                </c:pt>
                <c:pt idx="218">
                  <c:v>559.99369239999999</c:v>
                </c:pt>
                <c:pt idx="219">
                  <c:v>558.85211879999997</c:v>
                </c:pt>
                <c:pt idx="220">
                  <c:v>558.11218699999995</c:v>
                </c:pt>
                <c:pt idx="221">
                  <c:v>556.90520989999993</c:v>
                </c:pt>
                <c:pt idx="222">
                  <c:v>556.24289439999995</c:v>
                </c:pt>
                <c:pt idx="223">
                  <c:v>555.63087920000009</c:v>
                </c:pt>
                <c:pt idx="224">
                  <c:v>555.03399060000004</c:v>
                </c:pt>
                <c:pt idx="225">
                  <c:v>554.43255220000003</c:v>
                </c:pt>
                <c:pt idx="226">
                  <c:v>552.81080699999995</c:v>
                </c:pt>
                <c:pt idx="227">
                  <c:v>549.51659740000002</c:v>
                </c:pt>
                <c:pt idx="228">
                  <c:v>546.79333479999991</c:v>
                </c:pt>
                <c:pt idx="229">
                  <c:v>545.81284229999994</c:v>
                </c:pt>
                <c:pt idx="230">
                  <c:v>544.92163329999994</c:v>
                </c:pt>
                <c:pt idx="231">
                  <c:v>543.82333400000005</c:v>
                </c:pt>
                <c:pt idx="232">
                  <c:v>543.08592099999998</c:v>
                </c:pt>
                <c:pt idx="233">
                  <c:v>542.27765499999998</c:v>
                </c:pt>
                <c:pt idx="234">
                  <c:v>541.34398070000009</c:v>
                </c:pt>
                <c:pt idx="235">
                  <c:v>540.48254150000002</c:v>
                </c:pt>
                <c:pt idx="236">
                  <c:v>539.34467219999999</c:v>
                </c:pt>
                <c:pt idx="237">
                  <c:v>537.8027313</c:v>
                </c:pt>
                <c:pt idx="238">
                  <c:v>530.77725889999999</c:v>
                </c:pt>
                <c:pt idx="239">
                  <c:v>536.56611580000003</c:v>
                </c:pt>
                <c:pt idx="240">
                  <c:v>529.16645819999997</c:v>
                </c:pt>
                <c:pt idx="241">
                  <c:v>528.30935790000001</c:v>
                </c:pt>
                <c:pt idx="242">
                  <c:v>527.04279220000001</c:v>
                </c:pt>
                <c:pt idx="243">
                  <c:v>525.89230759999998</c:v>
                </c:pt>
                <c:pt idx="244">
                  <c:v>526.45972730000005</c:v>
                </c:pt>
                <c:pt idx="245">
                  <c:v>524.73502020000001</c:v>
                </c:pt>
                <c:pt idx="246">
                  <c:v>493.02775789999998</c:v>
                </c:pt>
                <c:pt idx="247">
                  <c:v>522.90730410000003</c:v>
                </c:pt>
                <c:pt idx="248">
                  <c:v>519.172101</c:v>
                </c:pt>
                <c:pt idx="249">
                  <c:v>522.24380539999993</c:v>
                </c:pt>
                <c:pt idx="250">
                  <c:v>521.71607189999997</c:v>
                </c:pt>
                <c:pt idx="251">
                  <c:v>521.1164622</c:v>
                </c:pt>
                <c:pt idx="252">
                  <c:v>520.61873439999999</c:v>
                </c:pt>
                <c:pt idx="253">
                  <c:v>496.9847173</c:v>
                </c:pt>
                <c:pt idx="254">
                  <c:v>492.00905239999997</c:v>
                </c:pt>
                <c:pt idx="255">
                  <c:v>490.82146729999999</c:v>
                </c:pt>
                <c:pt idx="256">
                  <c:v>490.0124022</c:v>
                </c:pt>
                <c:pt idx="257">
                  <c:v>487.96065119999997</c:v>
                </c:pt>
                <c:pt idx="258">
                  <c:v>486.9091914</c:v>
                </c:pt>
                <c:pt idx="259">
                  <c:v>484.9292064</c:v>
                </c:pt>
                <c:pt idx="260">
                  <c:v>483.65104780000001</c:v>
                </c:pt>
                <c:pt idx="261">
                  <c:v>484.35339479999999</c:v>
                </c:pt>
                <c:pt idx="262">
                  <c:v>482.87905480000001</c:v>
                </c:pt>
                <c:pt idx="263">
                  <c:v>449.87400650000001</c:v>
                </c:pt>
                <c:pt idx="264">
                  <c:v>481.8934577</c:v>
                </c:pt>
                <c:pt idx="265">
                  <c:v>480.89772419999997</c:v>
                </c:pt>
                <c:pt idx="266">
                  <c:v>480.32025339999996</c:v>
                </c:pt>
                <c:pt idx="267">
                  <c:v>479.56730019999998</c:v>
                </c:pt>
                <c:pt idx="268">
                  <c:v>478.2431656</c:v>
                </c:pt>
                <c:pt idx="269">
                  <c:v>477.51608369999997</c:v>
                </c:pt>
                <c:pt idx="270">
                  <c:v>476.94619739999996</c:v>
                </c:pt>
                <c:pt idx="271">
                  <c:v>476.29755230000001</c:v>
                </c:pt>
                <c:pt idx="272">
                  <c:v>475.7280346</c:v>
                </c:pt>
                <c:pt idx="273">
                  <c:v>475.09492189999997</c:v>
                </c:pt>
                <c:pt idx="274">
                  <c:v>474.2216454</c:v>
                </c:pt>
                <c:pt idx="275">
                  <c:v>473.62197430000003</c:v>
                </c:pt>
                <c:pt idx="276">
                  <c:v>473.07031760000001</c:v>
                </c:pt>
                <c:pt idx="277">
                  <c:v>472.19252369999998</c:v>
                </c:pt>
                <c:pt idx="278">
                  <c:v>471.26401730000003</c:v>
                </c:pt>
                <c:pt idx="279">
                  <c:v>467.82249050000001</c:v>
                </c:pt>
                <c:pt idx="280">
                  <c:v>470.34753519999998</c:v>
                </c:pt>
                <c:pt idx="281">
                  <c:v>464.59746949999999</c:v>
                </c:pt>
                <c:pt idx="282">
                  <c:v>467.06619929999999</c:v>
                </c:pt>
                <c:pt idx="283">
                  <c:v>465.77244230000002</c:v>
                </c:pt>
                <c:pt idx="284">
                  <c:v>463.8610056</c:v>
                </c:pt>
                <c:pt idx="285">
                  <c:v>461.8875716</c:v>
                </c:pt>
                <c:pt idx="286">
                  <c:v>462.97501619999997</c:v>
                </c:pt>
                <c:pt idx="287">
                  <c:v>461.24359930000003</c:v>
                </c:pt>
                <c:pt idx="288">
                  <c:v>460.69346260000003</c:v>
                </c:pt>
                <c:pt idx="289">
                  <c:v>459.99315460000003</c:v>
                </c:pt>
                <c:pt idx="290">
                  <c:v>457.50719580000003</c:v>
                </c:pt>
                <c:pt idx="291">
                  <c:v>459.24005779999999</c:v>
                </c:pt>
                <c:pt idx="292">
                  <c:v>458.39143919999998</c:v>
                </c:pt>
                <c:pt idx="293">
                  <c:v>451.15400310000001</c:v>
                </c:pt>
                <c:pt idx="294">
                  <c:v>455.33624610000004</c:v>
                </c:pt>
                <c:pt idx="295">
                  <c:v>447.95172120000001</c:v>
                </c:pt>
                <c:pt idx="296">
                  <c:v>443.36358100000001</c:v>
                </c:pt>
                <c:pt idx="297">
                  <c:v>446.61614310000004</c:v>
                </c:pt>
                <c:pt idx="298">
                  <c:v>445.6584967</c:v>
                </c:pt>
                <c:pt idx="299">
                  <c:v>444.73882420000001</c:v>
                </c:pt>
                <c:pt idx="300">
                  <c:v>444.0045399</c:v>
                </c:pt>
                <c:pt idx="301">
                  <c:v>442.55820410000001</c:v>
                </c:pt>
                <c:pt idx="302">
                  <c:v>439.90502600000002</c:v>
                </c:pt>
                <c:pt idx="303">
                  <c:v>438.48334399999999</c:v>
                </c:pt>
                <c:pt idx="304">
                  <c:v>439.12077379999999</c:v>
                </c:pt>
                <c:pt idx="305">
                  <c:v>437.8159119</c:v>
                </c:pt>
                <c:pt idx="306">
                  <c:v>437.04046989999995</c:v>
                </c:pt>
                <c:pt idx="307">
                  <c:v>436.30661720000001</c:v>
                </c:pt>
                <c:pt idx="308">
                  <c:v>435.70814010000004</c:v>
                </c:pt>
                <c:pt idx="309">
                  <c:v>434.92023399999999</c:v>
                </c:pt>
                <c:pt idx="310">
                  <c:v>434.24713220000001</c:v>
                </c:pt>
                <c:pt idx="311">
                  <c:v>433.39425089999997</c:v>
                </c:pt>
                <c:pt idx="312">
                  <c:v>432.52850699999999</c:v>
                </c:pt>
                <c:pt idx="313">
                  <c:v>431.4494009</c:v>
                </c:pt>
              </c:numCache>
            </c:numRef>
          </c:xVal>
          <c:yVal>
            <c:numRef>
              <c:f>'performance-resolved-only'!$B$2:$B$315</c:f>
              <c:numCache>
                <c:formatCode>0.00</c:formatCode>
                <c:ptCount val="314"/>
                <c:pt idx="0">
                  <c:v>923.06111670000007</c:v>
                </c:pt>
                <c:pt idx="1">
                  <c:v>921.26416500000005</c:v>
                </c:pt>
                <c:pt idx="2">
                  <c:v>918.99027339999998</c:v>
                </c:pt>
                <c:pt idx="3">
                  <c:v>917.56376179999995</c:v>
                </c:pt>
                <c:pt idx="4">
                  <c:v>916.45667089999995</c:v>
                </c:pt>
                <c:pt idx="5">
                  <c:v>915.26245210000002</c:v>
                </c:pt>
                <c:pt idx="6">
                  <c:v>914.60656900000004</c:v>
                </c:pt>
                <c:pt idx="7">
                  <c:v>911.73681650000003</c:v>
                </c:pt>
                <c:pt idx="8">
                  <c:v>913.2024047000001</c:v>
                </c:pt>
                <c:pt idx="9">
                  <c:v>909.49199650000003</c:v>
                </c:pt>
                <c:pt idx="10">
                  <c:v>907.47891029999994</c:v>
                </c:pt>
                <c:pt idx="11">
                  <c:v>906.11774529999991</c:v>
                </c:pt>
                <c:pt idx="12">
                  <c:v>903.52723229999992</c:v>
                </c:pt>
                <c:pt idx="13">
                  <c:v>904.69971179999993</c:v>
                </c:pt>
                <c:pt idx="14">
                  <c:v>901.4360203</c:v>
                </c:pt>
                <c:pt idx="15">
                  <c:v>900.22067629999992</c:v>
                </c:pt>
                <c:pt idx="16">
                  <c:v>899.04475509999997</c:v>
                </c:pt>
                <c:pt idx="17">
                  <c:v>896.88832200000002</c:v>
                </c:pt>
                <c:pt idx="18">
                  <c:v>895.12718099999995</c:v>
                </c:pt>
                <c:pt idx="19">
                  <c:v>880.20850439999992</c:v>
                </c:pt>
                <c:pt idx="20">
                  <c:v>878.78376979999996</c:v>
                </c:pt>
                <c:pt idx="21">
                  <c:v>875.40201100000002</c:v>
                </c:pt>
                <c:pt idx="22">
                  <c:v>873.16618560000006</c:v>
                </c:pt>
                <c:pt idx="23">
                  <c:v>870.97127350000005</c:v>
                </c:pt>
                <c:pt idx="24">
                  <c:v>866.34573060000002</c:v>
                </c:pt>
                <c:pt idx="25">
                  <c:v>862.27220450000004</c:v>
                </c:pt>
                <c:pt idx="26">
                  <c:v>861.11909720000006</c:v>
                </c:pt>
                <c:pt idx="27">
                  <c:v>859.77437129999998</c:v>
                </c:pt>
                <c:pt idx="28">
                  <c:v>858.14512189999994</c:v>
                </c:pt>
                <c:pt idx="29">
                  <c:v>856.98417770000003</c:v>
                </c:pt>
                <c:pt idx="30">
                  <c:v>853.6253524</c:v>
                </c:pt>
                <c:pt idx="31">
                  <c:v>846.24192749999997</c:v>
                </c:pt>
                <c:pt idx="32">
                  <c:v>852.37760920000005</c:v>
                </c:pt>
                <c:pt idx="33">
                  <c:v>850.00113210000006</c:v>
                </c:pt>
                <c:pt idx="34">
                  <c:v>851.20706499999994</c:v>
                </c:pt>
                <c:pt idx="35">
                  <c:v>845.1352222999999</c:v>
                </c:pt>
                <c:pt idx="36">
                  <c:v>843.9460133</c:v>
                </c:pt>
                <c:pt idx="37">
                  <c:v>837.48374779999995</c:v>
                </c:pt>
                <c:pt idx="38">
                  <c:v>842.88642289999996</c:v>
                </c:pt>
                <c:pt idx="39">
                  <c:v>841.0346452</c:v>
                </c:pt>
                <c:pt idx="40">
                  <c:v>839.65501560000007</c:v>
                </c:pt>
                <c:pt idx="41">
                  <c:v>835.83851900000002</c:v>
                </c:pt>
                <c:pt idx="42">
                  <c:v>834.79398029999993</c:v>
                </c:pt>
                <c:pt idx="43">
                  <c:v>833.61131190000003</c:v>
                </c:pt>
                <c:pt idx="44">
                  <c:v>822.23590189999993</c:v>
                </c:pt>
                <c:pt idx="45">
                  <c:v>824.78551400000003</c:v>
                </c:pt>
                <c:pt idx="46">
                  <c:v>821.21497520000003</c:v>
                </c:pt>
                <c:pt idx="47">
                  <c:v>817.292102</c:v>
                </c:pt>
                <c:pt idx="48">
                  <c:v>814.14158810000004</c:v>
                </c:pt>
                <c:pt idx="49">
                  <c:v>812.79792010000006</c:v>
                </c:pt>
                <c:pt idx="50">
                  <c:v>811.95855029999996</c:v>
                </c:pt>
                <c:pt idx="51">
                  <c:v>811.33184089999997</c:v>
                </c:pt>
                <c:pt idx="52">
                  <c:v>809.7416007999999</c:v>
                </c:pt>
                <c:pt idx="53">
                  <c:v>808.4917832000001</c:v>
                </c:pt>
                <c:pt idx="54">
                  <c:v>807.20198879999998</c:v>
                </c:pt>
                <c:pt idx="55">
                  <c:v>801.60272689999999</c:v>
                </c:pt>
                <c:pt idx="56">
                  <c:v>800.50645799999995</c:v>
                </c:pt>
                <c:pt idx="57">
                  <c:v>799.3786662</c:v>
                </c:pt>
                <c:pt idx="58">
                  <c:v>796.55961000000002</c:v>
                </c:pt>
                <c:pt idx="59">
                  <c:v>798.5668028</c:v>
                </c:pt>
                <c:pt idx="60">
                  <c:v>797.61724089999996</c:v>
                </c:pt>
                <c:pt idx="61">
                  <c:v>795.2422722</c:v>
                </c:pt>
                <c:pt idx="62">
                  <c:v>794.15125160000002</c:v>
                </c:pt>
                <c:pt idx="63">
                  <c:v>783.57449470000006</c:v>
                </c:pt>
                <c:pt idx="64">
                  <c:v>793.25968179999995</c:v>
                </c:pt>
                <c:pt idx="65">
                  <c:v>787.22073999999998</c:v>
                </c:pt>
                <c:pt idx="66">
                  <c:v>785.87354389999996</c:v>
                </c:pt>
                <c:pt idx="67">
                  <c:v>782.38836260000005</c:v>
                </c:pt>
                <c:pt idx="68">
                  <c:v>779.65684629999998</c:v>
                </c:pt>
                <c:pt idx="69">
                  <c:v>776.63327629999992</c:v>
                </c:pt>
                <c:pt idx="70">
                  <c:v>778.46344110000007</c:v>
                </c:pt>
                <c:pt idx="71">
                  <c:v>775.8157463</c:v>
                </c:pt>
                <c:pt idx="72">
                  <c:v>775.00866079999992</c:v>
                </c:pt>
                <c:pt idx="73">
                  <c:v>773.10994410000001</c:v>
                </c:pt>
                <c:pt idx="74">
                  <c:v>772.04283410000005</c:v>
                </c:pt>
                <c:pt idx="75">
                  <c:v>770.48800460000007</c:v>
                </c:pt>
                <c:pt idx="76">
                  <c:v>761.75965900000006</c:v>
                </c:pt>
                <c:pt idx="77">
                  <c:v>769.20224700000006</c:v>
                </c:pt>
                <c:pt idx="78">
                  <c:v>766.97483490000002</c:v>
                </c:pt>
                <c:pt idx="79">
                  <c:v>768.40438710000001</c:v>
                </c:pt>
                <c:pt idx="80">
                  <c:v>764.45835339999996</c:v>
                </c:pt>
                <c:pt idx="81">
                  <c:v>763.26084000000003</c:v>
                </c:pt>
                <c:pt idx="82">
                  <c:v>750.69232739999995</c:v>
                </c:pt>
                <c:pt idx="83">
                  <c:v>760.51795760000005</c:v>
                </c:pt>
                <c:pt idx="84">
                  <c:v>758.80114749999996</c:v>
                </c:pt>
                <c:pt idx="85">
                  <c:v>753.38546350000001</c:v>
                </c:pt>
                <c:pt idx="86">
                  <c:v>756.38315910000006</c:v>
                </c:pt>
                <c:pt idx="87">
                  <c:v>757.95101439999996</c:v>
                </c:pt>
                <c:pt idx="88">
                  <c:v>754.91647890000002</c:v>
                </c:pt>
                <c:pt idx="89">
                  <c:v>752.31455870000002</c:v>
                </c:pt>
                <c:pt idx="90">
                  <c:v>748.75685620000002</c:v>
                </c:pt>
                <c:pt idx="91">
                  <c:v>743.75919820000001</c:v>
                </c:pt>
                <c:pt idx="92">
                  <c:v>747.69865979999997</c:v>
                </c:pt>
                <c:pt idx="93">
                  <c:v>746.46507559999998</c:v>
                </c:pt>
                <c:pt idx="94">
                  <c:v>742.17221189999998</c:v>
                </c:pt>
                <c:pt idx="95">
                  <c:v>741.2029407</c:v>
                </c:pt>
                <c:pt idx="96">
                  <c:v>740.05148899999995</c:v>
                </c:pt>
                <c:pt idx="97">
                  <c:v>737.33023909999997</c:v>
                </c:pt>
                <c:pt idx="98">
                  <c:v>736.50780259999999</c:v>
                </c:pt>
                <c:pt idx="99">
                  <c:v>735.08667449999996</c:v>
                </c:pt>
                <c:pt idx="100">
                  <c:v>732.9120226</c:v>
                </c:pt>
                <c:pt idx="101">
                  <c:v>731.77826220000009</c:v>
                </c:pt>
                <c:pt idx="102">
                  <c:v>727.65350879999994</c:v>
                </c:pt>
                <c:pt idx="103">
                  <c:v>726.67784139999992</c:v>
                </c:pt>
                <c:pt idx="104">
                  <c:v>723.11304900000005</c:v>
                </c:pt>
                <c:pt idx="105">
                  <c:v>725.45118339999999</c:v>
                </c:pt>
                <c:pt idx="106">
                  <c:v>724.35208420000004</c:v>
                </c:pt>
                <c:pt idx="107">
                  <c:v>721.95209939999995</c:v>
                </c:pt>
                <c:pt idx="108">
                  <c:v>720.9802087999999</c:v>
                </c:pt>
                <c:pt idx="109">
                  <c:v>719.46459729999992</c:v>
                </c:pt>
                <c:pt idx="110">
                  <c:v>718.4893849</c:v>
                </c:pt>
                <c:pt idx="111">
                  <c:v>717.58391300000005</c:v>
                </c:pt>
                <c:pt idx="112">
                  <c:v>716.61193160000005</c:v>
                </c:pt>
                <c:pt idx="113">
                  <c:v>714.98810029999993</c:v>
                </c:pt>
                <c:pt idx="114">
                  <c:v>715.78495470000007</c:v>
                </c:pt>
                <c:pt idx="115">
                  <c:v>702.83041149999997</c:v>
                </c:pt>
                <c:pt idx="116">
                  <c:v>714.31065000000001</c:v>
                </c:pt>
                <c:pt idx="117">
                  <c:v>701.97717870000008</c:v>
                </c:pt>
                <c:pt idx="118">
                  <c:v>700.94126449999999</c:v>
                </c:pt>
                <c:pt idx="119">
                  <c:v>700.20423840000001</c:v>
                </c:pt>
                <c:pt idx="120">
                  <c:v>699.24948239999992</c:v>
                </c:pt>
                <c:pt idx="121">
                  <c:v>697.37575779999997</c:v>
                </c:pt>
                <c:pt idx="122">
                  <c:v>698.41767100000004</c:v>
                </c:pt>
                <c:pt idx="123">
                  <c:v>696.19494610000004</c:v>
                </c:pt>
                <c:pt idx="124">
                  <c:v>694.35400629999992</c:v>
                </c:pt>
                <c:pt idx="125">
                  <c:v>695.28926510000008</c:v>
                </c:pt>
                <c:pt idx="126">
                  <c:v>693.00195139999994</c:v>
                </c:pt>
                <c:pt idx="127">
                  <c:v>691.9808511</c:v>
                </c:pt>
                <c:pt idx="128">
                  <c:v>689.74126439999998</c:v>
                </c:pt>
                <c:pt idx="129">
                  <c:v>688.70098419999999</c:v>
                </c:pt>
                <c:pt idx="130">
                  <c:v>675.40410959999997</c:v>
                </c:pt>
                <c:pt idx="131">
                  <c:v>672.56819810000002</c:v>
                </c:pt>
                <c:pt idx="132">
                  <c:v>673.96545460000004</c:v>
                </c:pt>
                <c:pt idx="133">
                  <c:v>671.56339070000001</c:v>
                </c:pt>
                <c:pt idx="134">
                  <c:v>668.86021260000007</c:v>
                </c:pt>
                <c:pt idx="135">
                  <c:v>670.31680129999995</c:v>
                </c:pt>
                <c:pt idx="136">
                  <c:v>667.71902779999994</c:v>
                </c:pt>
                <c:pt idx="137">
                  <c:v>664.37319539999999</c:v>
                </c:pt>
                <c:pt idx="138">
                  <c:v>665.76997170000004</c:v>
                </c:pt>
                <c:pt idx="139">
                  <c:v>663.2280017999999</c:v>
                </c:pt>
                <c:pt idx="140">
                  <c:v>662.42650729999991</c:v>
                </c:pt>
                <c:pt idx="141">
                  <c:v>661.6958067999999</c:v>
                </c:pt>
                <c:pt idx="142">
                  <c:v>652.80798340000001</c:v>
                </c:pt>
                <c:pt idx="143">
                  <c:v>659.76304110000001</c:v>
                </c:pt>
                <c:pt idx="144">
                  <c:v>660.92949429999999</c:v>
                </c:pt>
                <c:pt idx="145">
                  <c:v>658.54962699999999</c:v>
                </c:pt>
                <c:pt idx="146">
                  <c:v>657.36513839999998</c:v>
                </c:pt>
                <c:pt idx="147">
                  <c:v>654.61029489999999</c:v>
                </c:pt>
                <c:pt idx="148">
                  <c:v>655.8048354</c:v>
                </c:pt>
                <c:pt idx="149">
                  <c:v>651.93262549999997</c:v>
                </c:pt>
                <c:pt idx="150">
                  <c:v>650.92010620000008</c:v>
                </c:pt>
                <c:pt idx="151">
                  <c:v>649.42900510000004</c:v>
                </c:pt>
                <c:pt idx="152">
                  <c:v>648.51785870000003</c:v>
                </c:pt>
                <c:pt idx="153">
                  <c:v>647.3833042</c:v>
                </c:pt>
                <c:pt idx="154">
                  <c:v>642.47115710000003</c:v>
                </c:pt>
                <c:pt idx="155">
                  <c:v>646.48970999999995</c:v>
                </c:pt>
                <c:pt idx="156">
                  <c:v>645.34977709999998</c:v>
                </c:pt>
                <c:pt idx="157">
                  <c:v>641.77908389999993</c:v>
                </c:pt>
                <c:pt idx="158">
                  <c:v>640.18243399999994</c:v>
                </c:pt>
                <c:pt idx="159">
                  <c:v>641.04057510000007</c:v>
                </c:pt>
                <c:pt idx="160">
                  <c:v>639.24796409999999</c:v>
                </c:pt>
                <c:pt idx="161">
                  <c:v>638.5863061</c:v>
                </c:pt>
                <c:pt idx="162">
                  <c:v>637.93091509999999</c:v>
                </c:pt>
                <c:pt idx="163">
                  <c:v>637.21147310000003</c:v>
                </c:pt>
                <c:pt idx="164">
                  <c:v>636.34009289999995</c:v>
                </c:pt>
                <c:pt idx="165">
                  <c:v>634.83796400000006</c:v>
                </c:pt>
                <c:pt idx="166">
                  <c:v>635.63766299999997</c:v>
                </c:pt>
                <c:pt idx="167">
                  <c:v>634.00405810000007</c:v>
                </c:pt>
                <c:pt idx="168">
                  <c:v>633.06604140000002</c:v>
                </c:pt>
                <c:pt idx="169">
                  <c:v>628.08237899999995</c:v>
                </c:pt>
                <c:pt idx="170">
                  <c:v>631.7286805</c:v>
                </c:pt>
                <c:pt idx="171">
                  <c:v>630.50540479999995</c:v>
                </c:pt>
                <c:pt idx="172">
                  <c:v>629.30834909999999</c:v>
                </c:pt>
                <c:pt idx="173">
                  <c:v>592.71733360000007</c:v>
                </c:pt>
                <c:pt idx="174">
                  <c:v>627.1274742999999</c:v>
                </c:pt>
                <c:pt idx="175">
                  <c:v>625.70763729999999</c:v>
                </c:pt>
                <c:pt idx="176">
                  <c:v>624.8220687999999</c:v>
                </c:pt>
                <c:pt idx="177">
                  <c:v>623.80801559999998</c:v>
                </c:pt>
                <c:pt idx="178">
                  <c:v>622.67266039999993</c:v>
                </c:pt>
                <c:pt idx="179">
                  <c:v>621.92499970000006</c:v>
                </c:pt>
                <c:pt idx="180">
                  <c:v>615.85155310000005</c:v>
                </c:pt>
                <c:pt idx="181">
                  <c:v>620.8860128</c:v>
                </c:pt>
                <c:pt idx="182">
                  <c:v>619.42329239999992</c:v>
                </c:pt>
                <c:pt idx="183">
                  <c:v>612.30372790000001</c:v>
                </c:pt>
                <c:pt idx="184">
                  <c:v>613.28928550000001</c:v>
                </c:pt>
                <c:pt idx="185">
                  <c:v>608.20984499999997</c:v>
                </c:pt>
                <c:pt idx="186">
                  <c:v>611.28876389999994</c:v>
                </c:pt>
                <c:pt idx="187">
                  <c:v>610.52532020000001</c:v>
                </c:pt>
                <c:pt idx="188">
                  <c:v>609.67120220000004</c:v>
                </c:pt>
                <c:pt idx="189">
                  <c:v>605.10264329999995</c:v>
                </c:pt>
                <c:pt idx="190">
                  <c:v>607.46038050000004</c:v>
                </c:pt>
                <c:pt idx="191">
                  <c:v>606.42105579999998</c:v>
                </c:pt>
                <c:pt idx="192">
                  <c:v>593.8317174</c:v>
                </c:pt>
                <c:pt idx="193">
                  <c:v>591.9308587999999</c:v>
                </c:pt>
                <c:pt idx="194">
                  <c:v>590.98717929999998</c:v>
                </c:pt>
                <c:pt idx="195">
                  <c:v>590.16880570000001</c:v>
                </c:pt>
                <c:pt idx="196">
                  <c:v>588.91559029999996</c:v>
                </c:pt>
                <c:pt idx="197">
                  <c:v>587.49918539999999</c:v>
                </c:pt>
                <c:pt idx="198">
                  <c:v>586.41406649999999</c:v>
                </c:pt>
                <c:pt idx="199">
                  <c:v>585.24154720000001</c:v>
                </c:pt>
                <c:pt idx="200">
                  <c:v>578.11666849999995</c:v>
                </c:pt>
                <c:pt idx="201">
                  <c:v>583.68829370000003</c:v>
                </c:pt>
                <c:pt idx="202">
                  <c:v>582.17664460000003</c:v>
                </c:pt>
                <c:pt idx="203">
                  <c:v>580.32596139999998</c:v>
                </c:pt>
                <c:pt idx="204">
                  <c:v>577.34448520000001</c:v>
                </c:pt>
                <c:pt idx="205">
                  <c:v>576.40809950000005</c:v>
                </c:pt>
                <c:pt idx="206">
                  <c:v>574.72990000000004</c:v>
                </c:pt>
                <c:pt idx="207">
                  <c:v>572.21865839999998</c:v>
                </c:pt>
                <c:pt idx="208">
                  <c:v>571.2412422000001</c:v>
                </c:pt>
                <c:pt idx="209">
                  <c:v>570.37972789999992</c:v>
                </c:pt>
                <c:pt idx="210">
                  <c:v>569.2125587999999</c:v>
                </c:pt>
                <c:pt idx="211">
                  <c:v>568.15089829999999</c:v>
                </c:pt>
                <c:pt idx="212">
                  <c:v>530.00913400000002</c:v>
                </c:pt>
                <c:pt idx="213">
                  <c:v>550.87059510000006</c:v>
                </c:pt>
                <c:pt idx="214">
                  <c:v>564.05813479999995</c:v>
                </c:pt>
                <c:pt idx="215">
                  <c:v>562.64704640000002</c:v>
                </c:pt>
                <c:pt idx="216">
                  <c:v>561.35947639999995</c:v>
                </c:pt>
                <c:pt idx="217">
                  <c:v>560.65735910000001</c:v>
                </c:pt>
                <c:pt idx="218">
                  <c:v>559.99369239999999</c:v>
                </c:pt>
                <c:pt idx="219">
                  <c:v>558.85211879999997</c:v>
                </c:pt>
                <c:pt idx="220">
                  <c:v>558.11218699999995</c:v>
                </c:pt>
                <c:pt idx="221">
                  <c:v>556.90520989999993</c:v>
                </c:pt>
                <c:pt idx="222">
                  <c:v>556.24289439999995</c:v>
                </c:pt>
                <c:pt idx="223">
                  <c:v>555.63087920000009</c:v>
                </c:pt>
                <c:pt idx="224">
                  <c:v>555.03399060000004</c:v>
                </c:pt>
                <c:pt idx="225">
                  <c:v>554.43255220000003</c:v>
                </c:pt>
                <c:pt idx="226">
                  <c:v>552.81080699999995</c:v>
                </c:pt>
                <c:pt idx="227">
                  <c:v>549.51659740000002</c:v>
                </c:pt>
                <c:pt idx="228">
                  <c:v>546.79333479999991</c:v>
                </c:pt>
                <c:pt idx="229">
                  <c:v>545.81284229999994</c:v>
                </c:pt>
                <c:pt idx="230">
                  <c:v>544.92163329999994</c:v>
                </c:pt>
                <c:pt idx="231">
                  <c:v>543.82333400000005</c:v>
                </c:pt>
                <c:pt idx="232">
                  <c:v>543.08592099999998</c:v>
                </c:pt>
                <c:pt idx="233">
                  <c:v>542.27765499999998</c:v>
                </c:pt>
                <c:pt idx="234">
                  <c:v>541.34398070000009</c:v>
                </c:pt>
                <c:pt idx="235">
                  <c:v>540.48254150000002</c:v>
                </c:pt>
                <c:pt idx="236">
                  <c:v>539.34467219999999</c:v>
                </c:pt>
                <c:pt idx="237">
                  <c:v>537.8027313</c:v>
                </c:pt>
                <c:pt idx="238">
                  <c:v>530.77725889999999</c:v>
                </c:pt>
                <c:pt idx="239">
                  <c:v>536.56611580000003</c:v>
                </c:pt>
                <c:pt idx="240">
                  <c:v>529.16645819999997</c:v>
                </c:pt>
                <c:pt idx="241">
                  <c:v>528.30935790000001</c:v>
                </c:pt>
                <c:pt idx="242">
                  <c:v>527.04279220000001</c:v>
                </c:pt>
                <c:pt idx="243">
                  <c:v>525.89230759999998</c:v>
                </c:pt>
                <c:pt idx="244">
                  <c:v>526.45972730000005</c:v>
                </c:pt>
                <c:pt idx="245">
                  <c:v>524.73502020000001</c:v>
                </c:pt>
                <c:pt idx="246">
                  <c:v>493.02775789999998</c:v>
                </c:pt>
                <c:pt idx="247">
                  <c:v>522.90730410000003</c:v>
                </c:pt>
                <c:pt idx="248">
                  <c:v>519.172101</c:v>
                </c:pt>
                <c:pt idx="249">
                  <c:v>522.24380539999993</c:v>
                </c:pt>
                <c:pt idx="250">
                  <c:v>521.71607189999997</c:v>
                </c:pt>
                <c:pt idx="251">
                  <c:v>521.1164622</c:v>
                </c:pt>
                <c:pt idx="252">
                  <c:v>520.61873439999999</c:v>
                </c:pt>
                <c:pt idx="253">
                  <c:v>496.9847173</c:v>
                </c:pt>
                <c:pt idx="254">
                  <c:v>492.00905239999997</c:v>
                </c:pt>
                <c:pt idx="255">
                  <c:v>490.82146729999999</c:v>
                </c:pt>
                <c:pt idx="256">
                  <c:v>490.0124022</c:v>
                </c:pt>
                <c:pt idx="257">
                  <c:v>487.96065119999997</c:v>
                </c:pt>
                <c:pt idx="258">
                  <c:v>486.9091914</c:v>
                </c:pt>
                <c:pt idx="259">
                  <c:v>484.9292064</c:v>
                </c:pt>
                <c:pt idx="260">
                  <c:v>483.65104780000001</c:v>
                </c:pt>
                <c:pt idx="261">
                  <c:v>484.35339479999999</c:v>
                </c:pt>
                <c:pt idx="262">
                  <c:v>482.87905480000001</c:v>
                </c:pt>
                <c:pt idx="263">
                  <c:v>449.87400650000001</c:v>
                </c:pt>
                <c:pt idx="264">
                  <c:v>481.8934577</c:v>
                </c:pt>
                <c:pt idx="265">
                  <c:v>480.89772419999997</c:v>
                </c:pt>
                <c:pt idx="266">
                  <c:v>480.32025339999996</c:v>
                </c:pt>
                <c:pt idx="267">
                  <c:v>479.56730019999998</c:v>
                </c:pt>
                <c:pt idx="268">
                  <c:v>478.2431656</c:v>
                </c:pt>
                <c:pt idx="269">
                  <c:v>477.51608369999997</c:v>
                </c:pt>
                <c:pt idx="270">
                  <c:v>476.94619739999996</c:v>
                </c:pt>
                <c:pt idx="271">
                  <c:v>476.29755230000001</c:v>
                </c:pt>
                <c:pt idx="272">
                  <c:v>475.7280346</c:v>
                </c:pt>
                <c:pt idx="273">
                  <c:v>475.09492189999997</c:v>
                </c:pt>
                <c:pt idx="274">
                  <c:v>474.2216454</c:v>
                </c:pt>
                <c:pt idx="275">
                  <c:v>473.62197430000003</c:v>
                </c:pt>
                <c:pt idx="276">
                  <c:v>473.07031760000001</c:v>
                </c:pt>
                <c:pt idx="277">
                  <c:v>472.19252369999998</c:v>
                </c:pt>
                <c:pt idx="278">
                  <c:v>471.26401730000003</c:v>
                </c:pt>
                <c:pt idx="279">
                  <c:v>467.82249050000001</c:v>
                </c:pt>
                <c:pt idx="280">
                  <c:v>470.34753519999998</c:v>
                </c:pt>
                <c:pt idx="281">
                  <c:v>464.59746949999999</c:v>
                </c:pt>
                <c:pt idx="282">
                  <c:v>467.06619929999999</c:v>
                </c:pt>
                <c:pt idx="283">
                  <c:v>465.77244230000002</c:v>
                </c:pt>
                <c:pt idx="284">
                  <c:v>463.8610056</c:v>
                </c:pt>
                <c:pt idx="285">
                  <c:v>461.8875716</c:v>
                </c:pt>
                <c:pt idx="286">
                  <c:v>462.97501619999997</c:v>
                </c:pt>
                <c:pt idx="287">
                  <c:v>461.24359930000003</c:v>
                </c:pt>
                <c:pt idx="288">
                  <c:v>460.69346260000003</c:v>
                </c:pt>
                <c:pt idx="289">
                  <c:v>459.99315460000003</c:v>
                </c:pt>
                <c:pt idx="290">
                  <c:v>457.50719580000003</c:v>
                </c:pt>
                <c:pt idx="291">
                  <c:v>459.24005779999999</c:v>
                </c:pt>
                <c:pt idx="292">
                  <c:v>458.39143919999998</c:v>
                </c:pt>
                <c:pt idx="293">
                  <c:v>451.15400310000001</c:v>
                </c:pt>
                <c:pt idx="294">
                  <c:v>455.33624610000004</c:v>
                </c:pt>
                <c:pt idx="295">
                  <c:v>447.95172120000001</c:v>
                </c:pt>
                <c:pt idx="296">
                  <c:v>443.36358100000001</c:v>
                </c:pt>
                <c:pt idx="297">
                  <c:v>446.61614310000004</c:v>
                </c:pt>
                <c:pt idx="298">
                  <c:v>445.6584967</c:v>
                </c:pt>
                <c:pt idx="299">
                  <c:v>444.73882420000001</c:v>
                </c:pt>
                <c:pt idx="300">
                  <c:v>444.0045399</c:v>
                </c:pt>
                <c:pt idx="301">
                  <c:v>442.55820410000001</c:v>
                </c:pt>
                <c:pt idx="302">
                  <c:v>439.90502600000002</c:v>
                </c:pt>
                <c:pt idx="303">
                  <c:v>438.48334399999999</c:v>
                </c:pt>
                <c:pt idx="304">
                  <c:v>439.12077379999999</c:v>
                </c:pt>
                <c:pt idx="305">
                  <c:v>437.8159119</c:v>
                </c:pt>
                <c:pt idx="306">
                  <c:v>437.04046989999995</c:v>
                </c:pt>
                <c:pt idx="307">
                  <c:v>436.30661720000001</c:v>
                </c:pt>
                <c:pt idx="308">
                  <c:v>435.70814010000004</c:v>
                </c:pt>
                <c:pt idx="309">
                  <c:v>434.92023399999999</c:v>
                </c:pt>
                <c:pt idx="310">
                  <c:v>434.24713220000001</c:v>
                </c:pt>
                <c:pt idx="311">
                  <c:v>433.39425089999997</c:v>
                </c:pt>
                <c:pt idx="312">
                  <c:v>432.52850699999999</c:v>
                </c:pt>
                <c:pt idx="313">
                  <c:v>431.4494009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F6-E34F-86A8-44FDC5FDF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722463"/>
        <c:axId val="895211263"/>
      </c:scatterChart>
      <c:valAx>
        <c:axId val="821722463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Performance C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95211263"/>
        <c:crosses val="autoZero"/>
        <c:crossBetween val="midCat"/>
      </c:valAx>
      <c:valAx>
        <c:axId val="8952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 b="1"/>
                  <a:t>Performance B3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82172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  <cx:data id="2">
      <cx:numDim type="val">
        <cx:f>_xlchart.v1.19</cx:f>
      </cx:numDim>
    </cx:data>
    <cx:data id="3">
      <cx:numDim type="val">
        <cx:f>_xlchart.v1.21</cx:f>
      </cx:numDim>
    </cx:data>
    <cx:data id="4">
      <cx:numDim type="val">
        <cx:f>_xlchart.v1.23</cx:f>
      </cx:numDim>
    </cx:data>
    <cx:data id="5">
      <cx:numDim type="val">
        <cx:f>_xlchart.v1.25</cx:f>
      </cx:numDim>
    </cx:data>
    <cx:data id="6">
      <cx:numDim type="val">
        <cx:f>_xlchart.v1.27</cx:f>
      </cx:numDim>
    </cx:data>
  </cx:chartData>
  <cx:chart>
    <cx:plotArea>
      <cx:plotAreaRegion>
        <cx:series layoutId="boxWhisker" uniqueId="{BB003574-589E-1746-8EB4-C2F8313AD876}">
          <cx:tx>
            <cx:txData>
              <cx:f>_xlchart.v1.14</cx:f>
              <cx:v>Control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5982860-2101-A942-9D2E-BC3A6B1A6074}">
          <cx:tx>
            <cx:txData>
              <cx:f>_xlchart.v1.16</cx:f>
              <cx:v>Require Bundle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9A29EB8-B3D4-814B-B6DF-AB24DCD6B7BF}">
          <cx:tx>
            <cx:txData>
              <cx:f>_xlchart.v1.18</cx:f>
              <cx:v>Use Versions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7F46002-EDF7-5247-861B-FD64E591C610}">
          <cx:tx>
            <cx:txData>
              <cx:f>_xlchart.v1.20</cx:f>
              <cx:v>Export Needed Packages</cx:v>
            </cx:txData>
          </cx:tx>
          <cx:spPr>
            <a:ln>
              <a:solidFill>
                <a:schemeClr val="tx1">
                  <a:lumMod val="50000"/>
                  <a:lumOff val="50000"/>
                </a:schemeClr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907A4CE-4F5C-2E41-B9F6-9E5FFE827C3F}">
          <cx:tx>
            <cx:txData>
              <cx:f>_xlchart.v1.22</cx:f>
              <cx:v>Minimize Dependencies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4241827-0B39-FD43-A41A-C146167456B4}">
          <cx:tx>
            <cx:txData>
              <cx:f>_xlchart.v1.24</cx:f>
              <cx:v>Needed Packages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59627950-14F9-2B4F-B448-D279350B9F06}">
          <cx:tx>
            <cx:txData>
              <cx:f>_xlchart.v1.26</cx:f>
              <cx:v>Dynamic Import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 sz="1400" b="0" i="0"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endParaRPr>
          </a:p>
        </cx:txPr>
      </cx:axis>
      <cx:axis id="1">
        <cx:valScaling/>
        <cx:title>
          <cx:tx>
            <cx:txData>
              <cx:v>Classpath Size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 b="1" i="0"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r>
                <a: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rPr>
                <a:t>Classpath Size</a:t>
              </a:r>
            </a:p>
          </cx:txPr>
        </cx:title>
        <cx:majorGridlines/>
        <cx:min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 sz="1400" b="0" i="0"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</cx:chartData>
  <cx:chart>
    <cx:plotArea>
      <cx:plotAreaRegion>
        <cx:series layoutId="boxWhisker" uniqueId="{0B932170-E9D4-AE44-8F1F-E8484FA525F5}">
          <cx:tx>
            <cx:txData>
              <cx:f>_xlchart.v1.0</cx:f>
              <cx:v>Control Avg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AAE7824-DA18-1549-B1C8-E4E5959B2A10}">
          <cx:tx>
            <cx:txData>
              <cx:f>_xlchart.v1.2</cx:f>
              <cx:v>Require Bundle Avg (ms)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D5A098C-996E-9C48-8624-0F1246528347}">
          <cx:tx>
            <cx:txData>
              <cx:f>_xlchart.v1.4</cx:f>
              <cx:v>Use Versions Avg (ms)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87094F4-D13E-E848-AFD0-16D3744A27BD}">
          <cx:tx>
            <cx:txData>
              <cx:f>_xlchart.v1.6</cx:f>
              <cx:v>Export Needed Packages Avg (ms)</cx:v>
            </cx:txData>
          </cx:tx>
          <cx:spPr>
            <a:ln>
              <a:solidFill>
                <a:schemeClr val="tx1">
                  <a:lumMod val="50000"/>
                  <a:lumOff val="50000"/>
                </a:schemeClr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B0B1916-EC26-6C4A-A89B-15055A78A6F2}">
          <cx:tx>
            <cx:txData>
              <cx:f>_xlchart.v1.8</cx:f>
              <cx:v>Minimize Dependencies Avg (ms)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50D45278-FDA9-AC40-9176-0884E0EB8438}">
          <cx:tx>
            <cx:txData>
              <cx:f>_xlchart.v1.10</cx:f>
              <cx:v>Needed Packages Avg (ms)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3D81DFAC-B4AD-EF44-B42D-CC2E107A38B9}">
          <cx:tx>
            <cx:txData>
              <cx:f>_xlchart.v1.12</cx:f>
              <cx:v>Dynamic Import Avg (ms)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 sz="1400" b="0" i="0"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endParaRPr>
          </a:p>
        </cx:txPr>
      </cx:axis>
      <cx:axis id="1">
        <cx:valScaling/>
        <cx:title>
          <cx:tx>
            <cx:txData>
              <cx:v>Performance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 b="1" i="0"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r>
                <a: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rPr>
                <a:t>Performance (ms)</a:t>
              </a:r>
            </a:p>
          </cx:txPr>
        </cx:title>
        <cx:majorGridlines/>
        <cx:min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 sz="1400" b="0" i="0"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chart" Target="../charts/chart1.xml"/><Relationship Id="rId21" Type="http://schemas.openxmlformats.org/officeDocument/2006/relationships/chart" Target="../charts/chart19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microsoft.com/office/2014/relationships/chartEx" Target="../charts/chartEx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19" Type="http://schemas.openxmlformats.org/officeDocument/2006/relationships/chart" Target="../charts/chart17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7569A6D-A526-FC46-B2FF-6843DEE0A5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7429500" cy="386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</xdr:colOff>
      <xdr:row>0</xdr:row>
      <xdr:rowOff>0</xdr:rowOff>
    </xdr:from>
    <xdr:to>
      <xdr:col>19</xdr:col>
      <xdr:colOff>11546</xdr:colOff>
      <xdr:row>19</xdr:row>
      <xdr:rowOff>11545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FDC9363-DB5D-9F44-965D-75ECC34E07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5001" y="0"/>
              <a:ext cx="7441045" cy="3872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23090</xdr:colOff>
      <xdr:row>20</xdr:row>
      <xdr:rowOff>1</xdr:rowOff>
    </xdr:from>
    <xdr:to>
      <xdr:col>8</xdr:col>
      <xdr:colOff>831272</xdr:colOff>
      <xdr:row>39</xdr:row>
      <xdr:rowOff>11546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B71B3C-9FB5-E34E-878C-D0B81647B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8</xdr:col>
      <xdr:colOff>795482</xdr:colOff>
      <xdr:row>59</xdr:row>
      <xdr:rowOff>172411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BD0D13-3502-DD40-AC53-3FAFB6288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8</xdr:col>
      <xdr:colOff>795482</xdr:colOff>
      <xdr:row>80</xdr:row>
      <xdr:rowOff>172411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E201E5-DA3E-8A4E-A202-69841A35F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8</xdr:col>
      <xdr:colOff>795482</xdr:colOff>
      <xdr:row>101</xdr:row>
      <xdr:rowOff>172411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4056B8-E0A0-E14F-B4B2-4A3D310FE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103</xdr:row>
      <xdr:rowOff>0</xdr:rowOff>
    </xdr:from>
    <xdr:to>
      <xdr:col>8</xdr:col>
      <xdr:colOff>795482</xdr:colOff>
      <xdr:row>122</xdr:row>
      <xdr:rowOff>172411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30FE0E-D17C-AC44-B940-76378DC7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8</xdr:col>
      <xdr:colOff>795482</xdr:colOff>
      <xdr:row>143</xdr:row>
      <xdr:rowOff>172411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B21FDB-2FAB-BC43-A9C9-1F3A43411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</xdr:colOff>
      <xdr:row>20</xdr:row>
      <xdr:rowOff>0</xdr:rowOff>
    </xdr:from>
    <xdr:to>
      <xdr:col>18</xdr:col>
      <xdr:colOff>810847</xdr:colOff>
      <xdr:row>38</xdr:row>
      <xdr:rowOff>205153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1FCCA9-0B98-AB43-86FB-A15D285ED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18</xdr:col>
      <xdr:colOff>810845</xdr:colOff>
      <xdr:row>59</xdr:row>
      <xdr:rowOff>195385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593FE5-5E0E-0145-9AF8-FAD763B52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18</xdr:col>
      <xdr:colOff>781539</xdr:colOff>
      <xdr:row>80</xdr:row>
      <xdr:rowOff>185615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EFDB04-1710-064F-B00A-958B03C26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81</xdr:row>
      <xdr:rowOff>205152</xdr:rowOff>
    </xdr:from>
    <xdr:to>
      <xdr:col>18</xdr:col>
      <xdr:colOff>810845</xdr:colOff>
      <xdr:row>102</xdr:row>
      <xdr:rowOff>9769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D512A31-B470-CF42-A852-47FE36195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103</xdr:row>
      <xdr:rowOff>0</xdr:rowOff>
    </xdr:from>
    <xdr:to>
      <xdr:col>18</xdr:col>
      <xdr:colOff>810845</xdr:colOff>
      <xdr:row>122</xdr:row>
      <xdr:rowOff>185615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EE050B9-C933-AF45-8C4C-CEBE2CDC7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124</xdr:row>
      <xdr:rowOff>0</xdr:rowOff>
    </xdr:from>
    <xdr:to>
      <xdr:col>18</xdr:col>
      <xdr:colOff>810845</xdr:colOff>
      <xdr:row>143</xdr:row>
      <xdr:rowOff>185615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5447B0F-87A6-104A-96A3-37535C732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830383</xdr:colOff>
      <xdr:row>0</xdr:row>
      <xdr:rowOff>0</xdr:rowOff>
    </xdr:from>
    <xdr:to>
      <xdr:col>28</xdr:col>
      <xdr:colOff>810845</xdr:colOff>
      <xdr:row>18</xdr:row>
      <xdr:rowOff>195385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5F6AF19-9803-D744-9136-03B4C9C6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28</xdr:col>
      <xdr:colOff>810846</xdr:colOff>
      <xdr:row>38</xdr:row>
      <xdr:rowOff>195385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2F4FFC1-871E-8742-B91B-0C3AEF933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40</xdr:row>
      <xdr:rowOff>0</xdr:rowOff>
    </xdr:from>
    <xdr:to>
      <xdr:col>28</xdr:col>
      <xdr:colOff>810846</xdr:colOff>
      <xdr:row>59</xdr:row>
      <xdr:rowOff>185615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1584A7-E440-9D47-9CAD-68043295F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60</xdr:row>
      <xdr:rowOff>205153</xdr:rowOff>
    </xdr:from>
    <xdr:to>
      <xdr:col>28</xdr:col>
      <xdr:colOff>810846</xdr:colOff>
      <xdr:row>80</xdr:row>
      <xdr:rowOff>195383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8AD8889-E7CE-E24D-905C-15A768EFC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82</xdr:row>
      <xdr:rowOff>0</xdr:rowOff>
    </xdr:from>
    <xdr:to>
      <xdr:col>28</xdr:col>
      <xdr:colOff>810846</xdr:colOff>
      <xdr:row>101</xdr:row>
      <xdr:rowOff>195385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515BC22-A6DC-464D-AA9A-BDF821695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0</xdr:colOff>
      <xdr:row>103</xdr:row>
      <xdr:rowOff>0</xdr:rowOff>
    </xdr:from>
    <xdr:to>
      <xdr:col>28</xdr:col>
      <xdr:colOff>810846</xdr:colOff>
      <xdr:row>122</xdr:row>
      <xdr:rowOff>195385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8C587E5-E643-DA41-90D8-B0E4FECEA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0</xdr:colOff>
      <xdr:row>124</xdr:row>
      <xdr:rowOff>0</xdr:rowOff>
    </xdr:from>
    <xdr:to>
      <xdr:col>28</xdr:col>
      <xdr:colOff>810846</xdr:colOff>
      <xdr:row>143</xdr:row>
      <xdr:rowOff>185615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7E45964-C8C6-8649-8703-A5FBEF115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61385E-6824-1B48-8312-AF31B1A6DBC6}" name="Table1" displayName="Table1" ref="A1:H315" totalsRowShown="0">
  <autoFilter ref="A1:H315" xr:uid="{F2F84B27-CBC6-B64B-979F-39027AD19BF8}"/>
  <tableColumns count="8">
    <tableColumn id="1" xr3:uid="{7D40CDAB-30EC-D340-8494-4804BDD66722}" name="Bundle"/>
    <tableColumn id="2" xr3:uid="{A47A470E-A5F3-0B4B-A532-2E2E96B5351B}" name="Control"/>
    <tableColumn id="3" xr3:uid="{8C22A0FC-AD76-FE44-90CA-4653BD351FD0}" name="Require Bundle"/>
    <tableColumn id="4" xr3:uid="{02E55377-7C47-7540-A112-A151396A122C}" name="Use Versions"/>
    <tableColumn id="5" xr3:uid="{D56A7C03-641D-E641-8451-2A0C707EAFCA}" name="Export Needed Packages"/>
    <tableColumn id="6" xr3:uid="{580A6063-0F33-6B49-85C3-D1B36C8E9302}" name="Minimize Dependencies"/>
    <tableColumn id="7" xr3:uid="{8386AD62-47A7-6341-91B4-52FA7BBF427B}" name="Needed Packages"/>
    <tableColumn id="8" xr3:uid="{F8A76F35-D2FF-E449-BC51-9FF7F6B06015}" name="Dynamic Impor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E10303-2C81-544B-8065-F6E6BBA4B23A}" name="Table912" displayName="Table912" ref="A17:C24" totalsRowShown="0">
  <autoFilter ref="A17:C24" xr:uid="{76FA8E66-F748-E249-A72A-8BE13B33C4E8}"/>
  <tableColumns count="3">
    <tableColumn id="1" xr3:uid="{83C654D2-9FD8-E047-A0D1-A99C987F9D7C}" name="Classpath Size/Performance"/>
    <tableColumn id="2" xr3:uid="{04E00C2A-6B65-E24C-8CD0-19F92C3C13C5}" name="Pearson" dataDxfId="3">
      <calculatedColumnFormula>PEARSON(Table1[Control],Table25[Control Avg (ms)])</calculatedColumnFormula>
    </tableColumn>
    <tableColumn id="3" xr3:uid="{9C005F30-BA45-EB4B-A117-A849A0FBDB82}" name="Spearman R2" dataDxfId="2">
      <calculatedColumnFormula>CORREL(Table3[Control Rank],Table38[Control Rank])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BCC67C-6D50-D243-BA63-6C0E415289C9}" name="Table5" displayName="Table5" ref="A317:H321" totalsRowShown="0">
  <autoFilter ref="A317:H321" xr:uid="{7EA03E72-CCC3-2B46-B6CF-F71A7B31E0AB}"/>
  <tableColumns count="8">
    <tableColumn id="1" xr3:uid="{4953FF00-8371-A843-B195-1D95FB1BE195}" name="Measure"/>
    <tableColumn id="2" xr3:uid="{3F64EFBB-57B3-0841-9BA9-9EBA743E2058}" name="Control"/>
    <tableColumn id="3" xr3:uid="{36A9A26E-23EA-0649-AF40-35EDF3459E59}" name="Require Bundle"/>
    <tableColumn id="4" xr3:uid="{9A3D15E9-6E0A-AD43-B1AD-642861017731}" name="Use Versions"/>
    <tableColumn id="5" xr3:uid="{6BEBE99C-A74F-9A44-8D34-506FE5279058}" name="Export Needed Packages"/>
    <tableColumn id="6" xr3:uid="{2F68C8AB-E270-7B4C-8D97-6F157CD89ADA}" name="Minimize Dependencies"/>
    <tableColumn id="7" xr3:uid="{6ADEE2B9-F077-B444-9852-9016D1699E44}" name="Needed Packages"/>
    <tableColumn id="8" xr3:uid="{388E59C1-86B6-3F46-84B2-9D885F1828A5}" name="Dynamic Impo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5B6E72-D44E-F940-87F8-A74ECD4CD29C}" name="Table3" displayName="Table3" ref="J1:P315" totalsRowShown="0" headerRowDxfId="21" dataDxfId="12">
  <autoFilter ref="J1:P315" xr:uid="{BABD15C6-38F4-8942-9BC6-17AB1F77B8B2}"/>
  <tableColumns count="7">
    <tableColumn id="1" xr3:uid="{5169384B-8F23-F94B-90EA-A0BFD60AD72C}" name="Control Rank" dataDxfId="19">
      <calculatedColumnFormula>_xlfn.RANK.AVG(Table1[[#This Row],[Control]],Table1[Control])</calculatedColumnFormula>
    </tableColumn>
    <tableColumn id="2" xr3:uid="{9A6A9586-E120-9F4E-BD01-46F9025D79C9}" name="Require Bundle Rank" dataDxfId="18">
      <calculatedColumnFormula>_xlfn.RANK.AVG(Table1[[#This Row],[Require Bundle]],Table1[Require Bundle])</calculatedColumnFormula>
    </tableColumn>
    <tableColumn id="3" xr3:uid="{26458988-548A-5840-BFD1-6E54A0CD2D05}" name="Use Versions Rank" dataDxfId="17">
      <calculatedColumnFormula>_xlfn.RANK.AVG(Table1[[#This Row],[Use Versions]],Table1[Use Versions])</calculatedColumnFormula>
    </tableColumn>
    <tableColumn id="4" xr3:uid="{EDE0050B-9B09-954C-A8D9-884906FB4C2B}" name="Export Needed Packages Rank" dataDxfId="16">
      <calculatedColumnFormula>_xlfn.RANK.AVG(Table1[[#This Row],[Export Needed Packages]],Table1[Export Needed Packages])</calculatedColumnFormula>
    </tableColumn>
    <tableColumn id="5" xr3:uid="{EE14E87D-918F-154D-9222-6B026778BF62}" name="Minimize Dependencies Rank" dataDxfId="15">
      <calculatedColumnFormula>_xlfn.RANK.AVG(Table1[[#This Row],[Minimize Dependencies]],Table1[Minimize Dependencies])</calculatedColumnFormula>
    </tableColumn>
    <tableColumn id="6" xr3:uid="{6E24571B-2780-F54F-9BE1-7477DAD46005}" name="Needed Packages Rank" dataDxfId="14">
      <calculatedColumnFormula>_xlfn.RANK.AVG(Table1[[#This Row],[Needed Packages]],Table1[Needed Packages])</calculatedColumnFormula>
    </tableColumn>
    <tableColumn id="7" xr3:uid="{01BCED7E-6795-3F4D-B583-401153B69FCF}" name="Dynamic Import Rank" dataDxfId="13">
      <calculatedColumnFormula>_xlfn.RANK.AVG(Table1[[#This Row],[Dynamic Import]],Table1[Dynamic Import])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6C24D0-A094-4B42-B8C6-71DF25D9214F}" name="Table2" displayName="Table2" ref="A1:O372" totalsRowShown="0">
  <autoFilter ref="A1:O372" xr:uid="{F0858E4E-FAE8-AB42-B031-70FB42BDCBC0}"/>
  <tableColumns count="15">
    <tableColumn id="1" xr3:uid="{352A9763-86CF-8648-BE39-F09FFD71AE22}" name="Bundle"/>
    <tableColumn id="2" xr3:uid="{75D98312-3ED3-7D43-A9EF-473EE84C2274}" name="Control Avg (ms)" dataDxfId="57"/>
    <tableColumn id="3" xr3:uid="{B2FE25C7-5351-944A-8307-A16F72E9602D}" name="Control Sdev (ms)" dataDxfId="56"/>
    <tableColumn id="4" xr3:uid="{308DBCFE-DAC7-5F43-B755-F004D8379B58}" name="Require Bundle Avg (ms)" dataDxfId="55"/>
    <tableColumn id="5" xr3:uid="{C10DD6DB-F5C3-F04D-AE9B-E7298A2AA5F2}" name="Require Bundle SdevR (ms)" dataDxfId="54"/>
    <tableColumn id="6" xr3:uid="{125E1563-5648-D64E-A47E-CEFAA136F8E0}" name="Use Versions Avg (ms)" dataDxfId="53"/>
    <tableColumn id="7" xr3:uid="{72A8A671-8283-F94F-BC53-68D066499FE6}" name="Use Versions Sdev (ms)" dataDxfId="52"/>
    <tableColumn id="8" xr3:uid="{6B26BA3C-DC5B-834A-A77B-E760B6DB2725}" name="Export Needed Packages Avg (ms)" dataDxfId="51"/>
    <tableColumn id="9" xr3:uid="{B5E40CA6-C675-464B-86DF-12C3C1AD3A7F}" name="Export Needed Packages Sdev (ms)" dataDxfId="50"/>
    <tableColumn id="10" xr3:uid="{12E72EBB-AB13-0047-9164-9187BB719EAC}" name="Minimize Dependencies Avg (ms)" dataDxfId="49"/>
    <tableColumn id="11" xr3:uid="{5B23CDCA-9777-FA44-A17A-868FA72413EE}" name="Minimize Dependencies Sdev (ms)" dataDxfId="48"/>
    <tableColumn id="12" xr3:uid="{34A3FF33-E599-B344-9272-DB965E67ADCE}" name="Needed Packages Avg (ms)" dataDxfId="47"/>
    <tableColumn id="13" xr3:uid="{D3B609EE-1DC1-0942-8171-4F2B9373FF20}" name="Needed Packages Sdev (ms)" dataDxfId="46"/>
    <tableColumn id="14" xr3:uid="{26C7767D-6CAA-6A4A-975E-8D40BBF30CD5}" name="Dynamic Import Avg (ms)" dataDxfId="45"/>
    <tableColumn id="15" xr3:uid="{0991BEDD-1F4D-744E-9536-B60B1727A7DF}" name="Dynamic Import Sdev (ms)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73F6E1-EA89-B141-9CE8-C0AADB525B66}" name="Table25" displayName="Table25" ref="A1:O315" totalsRowShown="0">
  <autoFilter ref="A1:O315" xr:uid="{F0858E4E-FAE8-AB42-B031-70FB42BDCBC0}"/>
  <tableColumns count="15">
    <tableColumn id="1" xr3:uid="{81B503C3-C43C-1B4C-A509-EC26B1E9DE5B}" name="Bundle"/>
    <tableColumn id="2" xr3:uid="{C0E22EF7-797A-3342-95BF-06BE7DE9C401}" name="Control Avg (ms)" dataDxfId="43"/>
    <tableColumn id="3" xr3:uid="{0FBFD56B-03E8-5744-891F-A31C5DC50C6B}" name="Control Sdev (ms)" dataDxfId="42"/>
    <tableColumn id="4" xr3:uid="{187845C5-407D-BB49-86E4-1275E9EC1F72}" name="Require Bundle Avg (ms)" dataDxfId="41"/>
    <tableColumn id="5" xr3:uid="{1C942BB1-D7AD-544E-8042-4FA47660A1D0}" name="Require Bundle SdevR (ms)" dataDxfId="40"/>
    <tableColumn id="6" xr3:uid="{58493689-7A0B-F64E-B3C0-47C9EB71939E}" name="Use Versions Avg (ms)" dataDxfId="39"/>
    <tableColumn id="7" xr3:uid="{7A84FC38-0112-1E48-BC2C-1E213C3BEE8D}" name="Use Versions Sdev (ms)" dataDxfId="38"/>
    <tableColumn id="8" xr3:uid="{1ECB96FB-813F-5D43-94C3-E8DF98D38B27}" name="Export Needed Packages Avg (ms)" dataDxfId="37"/>
    <tableColumn id="9" xr3:uid="{E9436252-5DCD-EF47-AD8B-AA2D22F157F7}" name="Export Needed Packages Sdev (ms)" dataDxfId="36"/>
    <tableColumn id="10" xr3:uid="{99FE1037-3676-9F4D-8AF6-F4186CB01365}" name="Minimize Dependencies Avg (ms)" dataDxfId="35"/>
    <tableColumn id="11" xr3:uid="{83815805-D64F-2643-ABE1-6AF226203220}" name="Minimize Dependencies Sdev (ms)" dataDxfId="34"/>
    <tableColumn id="12" xr3:uid="{3094E997-62E1-3D45-9F57-949D26C70668}" name="Needed Packages Avg (ms)" dataDxfId="33"/>
    <tableColumn id="13" xr3:uid="{E42D97E8-C9D5-B448-8089-D53F64466D7C}" name="Needed Packages Sdev (ms)" dataDxfId="32"/>
    <tableColumn id="14" xr3:uid="{9107417E-8EB6-E743-BF66-AF1BA1E17A39}" name="Dynamic Import Avg (ms)" dataDxfId="31"/>
    <tableColumn id="15" xr3:uid="{7A151EA6-9E9F-B74B-AD01-3A65CABDF1C7}" name="Dynamic Import Sdev (ms)" dataDxfId="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7C0F71-F27A-DA46-B7E6-3754036A1721}" name="Table57" displayName="Table57" ref="A317:H320" totalsRowShown="0">
  <autoFilter ref="A317:H320" xr:uid="{619C64AB-F188-B646-AC23-45F0D124BB63}"/>
  <tableColumns count="8">
    <tableColumn id="1" xr3:uid="{7CCA778D-6220-694F-ABB2-4AFA7424F257}" name="Measure"/>
    <tableColumn id="2" xr3:uid="{BAF8B196-AD15-D748-87D2-A57BAC0D3BD6}" name="Control" dataDxfId="29">
      <calculatedColumnFormula>AVERAGE(Table25[Control Avg (ms)])</calculatedColumnFormula>
    </tableColumn>
    <tableColumn id="3" xr3:uid="{79D6FFF0-7765-8A45-A384-FFA264750FB3}" name="Require Bundle" dataDxfId="28">
      <calculatedColumnFormula>AVERAGE(Table25[Control Avg (ms)])</calculatedColumnFormula>
    </tableColumn>
    <tableColumn id="4" xr3:uid="{D049ED33-99CC-0244-B294-7865E195D8BC}" name="Use Versions" dataDxfId="27">
      <calculatedColumnFormula>AVERAGE(Table25[Control Avg (ms)])</calculatedColumnFormula>
    </tableColumn>
    <tableColumn id="5" xr3:uid="{515C9F7D-E254-AB45-A685-5596D7ACE63D}" name="Export Needed Packages" dataDxfId="26">
      <calculatedColumnFormula>AVERAGE(Table25[Control Avg (ms)])</calculatedColumnFormula>
    </tableColumn>
    <tableColumn id="6" xr3:uid="{66AB8E5B-F755-3B42-B88D-08BE78D1FB30}" name="Minimize Dependencies" dataDxfId="25">
      <calculatedColumnFormula>AVERAGE(Table25[Control Avg (ms)])</calculatedColumnFormula>
    </tableColumn>
    <tableColumn id="7" xr3:uid="{1469388B-10CA-704D-93DE-34BAE85E9DD0}" name="Needed Packages" dataDxfId="24">
      <calculatedColumnFormula>AVERAGE(Table25[Needed Packages Avg (ms)])</calculatedColumnFormula>
    </tableColumn>
    <tableColumn id="8" xr3:uid="{01E88C30-992B-4C44-8FF2-198B77174E3B}" name="Dynamic Import" dataDxfId="23">
      <calculatedColumnFormula>AVERAGE(Table25[Dynamic Import Avg (ms)])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C84003-7969-524E-A787-319C930CEC61}" name="Table38" displayName="Table38" ref="Q1:W315" totalsRowShown="0" headerRowDxfId="20">
  <autoFilter ref="Q1:W315" xr:uid="{DE3E0A78-AAC8-9F4B-87D0-85DE44EA7161}"/>
  <tableColumns count="7">
    <tableColumn id="1" xr3:uid="{EF373D03-83A8-5B4B-8005-2EEBE63BBA55}" name="Control Rank" dataDxfId="11">
      <calculatedColumnFormula>_xlfn.RANK.AVG(Table25[[#This Row],[Control Avg (ms)]],Table25[Control Avg (ms)])</calculatedColumnFormula>
    </tableColumn>
    <tableColumn id="2" xr3:uid="{77CF170E-7562-9045-8C91-6F8EACEA199E}" name="Require Bundle Rank" dataDxfId="10">
      <calculatedColumnFormula>_xlfn.RANK.AVG(Table25[[#This Row],[Require Bundle Avg (ms)]],Table25[Require Bundle Avg (ms)])</calculatedColumnFormula>
    </tableColumn>
    <tableColumn id="3" xr3:uid="{9795CB08-E95F-9445-A051-B44391C95757}" name="Use Versions Rank" dataDxfId="9">
      <calculatedColumnFormula>_xlfn.RANK.AVG(Table25[[#This Row],[Use Versions Avg (ms)]],Table25[Use Versions Avg (ms)])</calculatedColumnFormula>
    </tableColumn>
    <tableColumn id="4" xr3:uid="{4E17E41B-147B-A34F-BB7A-3AE2DF4AA528}" name="Export Needed Packages Rank" dataDxfId="8">
      <calculatedColumnFormula>_xlfn.RANK.AVG(Table25[[#This Row],[Export Needed Packages Avg (ms)]],Table25[Export Needed Packages Avg (ms)])</calculatedColumnFormula>
    </tableColumn>
    <tableColumn id="5" xr3:uid="{4477228D-9E81-C846-9C6E-116F570845EE}" name="Minimize Dependencies Rank" dataDxfId="7">
      <calculatedColumnFormula>_xlfn.RANK.AVG(Table25[[#This Row],[Minimize Dependencies Avg (ms)]],Table25[Minimize Dependencies Avg (ms)])</calculatedColumnFormula>
    </tableColumn>
    <tableColumn id="6" xr3:uid="{5719AEB7-98B2-FC44-AEF2-450CCE5AEF0D}" name="Needed Packages Rank" dataDxfId="6">
      <calculatedColumnFormula>_xlfn.RANK.AVG(Table25[[#This Row],[Needed Packages Avg (ms)]],Table25[Needed Packages Avg (ms)])</calculatedColumnFormula>
    </tableColumn>
    <tableColumn id="7" xr3:uid="{F85E2C49-5A2C-BE43-9606-3EF1B22FB01E}" name="Dynamic Import Rank" dataDxfId="5">
      <calculatedColumnFormula>_xlfn.RANK.AVG(Table25[[#This Row],[Dynamic Import Avg (ms)]],Table25[Dynamic Import Avg (ms)])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05B22E-BB88-0242-9F50-DBBF951DB22F}" name="Table9" displayName="Table9" ref="A1:C7" totalsRowShown="0">
  <autoFilter ref="A1:C7" xr:uid="{FDDF2C86-3BDA-8A46-9686-D84F5E5ED7D3}"/>
  <tableColumns count="3">
    <tableColumn id="1" xr3:uid="{B7110CDF-5E17-9441-AFD9-A42309FDB0C7}" name="Classpath Size"/>
    <tableColumn id="2" xr3:uid="{34ADA429-267D-2149-9B4E-96F179F1B140}" name="Pearson" dataDxfId="1">
      <calculatedColumnFormula>PEARSON(Table1[Control],Table1[Require Bundle])</calculatedColumnFormula>
    </tableColumn>
    <tableColumn id="3" xr3:uid="{503C6446-A9A7-C849-8330-50A31052D49F}" name="Spearman R2" dataDxfId="0">
      <calculatedColumnFormula>CORREL(Table3[Control Rank],Table3[Require Bundle Rank])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6D41DA0-9D92-8245-8F07-980FF706C1EC}" name="Table911" displayName="Table911" ref="A9:C15" totalsRowShown="0">
  <autoFilter ref="A9:C15" xr:uid="{C69FC81E-07F0-1540-98A8-9D2D53D07DB4}"/>
  <tableColumns count="3">
    <tableColumn id="1" xr3:uid="{7E1C32DE-ED27-714E-B404-BEF8C5410CB7}" name="Performance"/>
    <tableColumn id="2" xr3:uid="{7DBCEFDE-7136-7747-BDE3-4EF22EEFF4F5}" name="Pearson" dataDxfId="22">
      <calculatedColumnFormula>PEARSON(Table25[Control Avg (ms)],Table25[Require Bundle Avg (ms)])</calculatedColumnFormula>
    </tableColumn>
    <tableColumn id="3" xr3:uid="{EA4217CB-F122-7A4D-8618-CB68593949EE}" name="Spearman R2" dataDxfId="4">
      <calculatedColumnFormula>CORREL(Table38[Control Rank],Table38[Require Bundle Rank])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E07A-0F04-CC47-A432-38F31CD32A00}">
  <dimension ref="A1:P321"/>
  <sheetViews>
    <sheetView tabSelected="1" workbookViewId="0"/>
  </sheetViews>
  <sheetFormatPr baseColWidth="10" defaultRowHeight="16" x14ac:dyDescent="0.2"/>
  <cols>
    <col min="1" max="1" width="66.83203125" bestFit="1" customWidth="1"/>
    <col min="2" max="2" width="10.6640625" customWidth="1"/>
    <col min="3" max="3" width="16.1640625" bestFit="1" customWidth="1"/>
    <col min="4" max="4" width="14.33203125" bestFit="1" customWidth="1"/>
    <col min="5" max="5" width="24.33203125" bestFit="1" customWidth="1"/>
    <col min="6" max="6" width="23.5" bestFit="1" customWidth="1"/>
    <col min="7" max="7" width="18.1640625" bestFit="1" customWidth="1"/>
    <col min="8" max="8" width="17" bestFit="1" customWidth="1"/>
    <col min="10" max="10" width="14" customWidth="1"/>
    <col min="11" max="11" width="20.6640625" customWidth="1"/>
    <col min="12" max="12" width="18.83203125" customWidth="1"/>
    <col min="13" max="13" width="28.5" customWidth="1"/>
    <col min="14" max="14" width="27.83203125" customWidth="1"/>
    <col min="15" max="15" width="22.6640625" customWidth="1"/>
    <col min="16" max="16" width="21.5" customWidth="1"/>
  </cols>
  <sheetData>
    <row r="1" spans="1:16" x14ac:dyDescent="0.2">
      <c r="A1" t="s">
        <v>373</v>
      </c>
      <c r="B1" t="s">
        <v>314</v>
      </c>
      <c r="C1" t="s">
        <v>315</v>
      </c>
      <c r="D1" t="s">
        <v>378</v>
      </c>
      <c r="E1" t="s">
        <v>381</v>
      </c>
      <c r="F1" t="s">
        <v>384</v>
      </c>
      <c r="G1" t="s">
        <v>389</v>
      </c>
      <c r="H1" t="s">
        <v>392</v>
      </c>
      <c r="J1" t="s">
        <v>403</v>
      </c>
      <c r="K1" s="3" t="s">
        <v>404</v>
      </c>
      <c r="L1" s="3" t="s">
        <v>405</v>
      </c>
      <c r="M1" s="3" t="s">
        <v>406</v>
      </c>
      <c r="N1" s="3" t="s">
        <v>407</v>
      </c>
      <c r="O1" s="3" t="s">
        <v>408</v>
      </c>
      <c r="P1" s="4" t="s">
        <v>409</v>
      </c>
    </row>
    <row r="2" spans="1:16" x14ac:dyDescent="0.2">
      <c r="A2" t="s">
        <v>0</v>
      </c>
      <c r="B2">
        <v>355</v>
      </c>
      <c r="C2">
        <v>41</v>
      </c>
      <c r="D2">
        <v>355</v>
      </c>
      <c r="E2">
        <v>171</v>
      </c>
      <c r="F2">
        <v>355</v>
      </c>
      <c r="G2">
        <v>355</v>
      </c>
      <c r="H2">
        <v>355</v>
      </c>
      <c r="J2" s="1">
        <f>_xlfn.RANK.AVG(Table1[[#This Row],[Control]],Table1[Control])</f>
        <v>192</v>
      </c>
      <c r="K2" s="1">
        <f>_xlfn.RANK.AVG(Table1[[#This Row],[Require Bundle]],Table1[Require Bundle])</f>
        <v>262</v>
      </c>
      <c r="L2" s="1">
        <f>_xlfn.RANK.AVG(Table1[[#This Row],[Use Versions]],Table1[Use Versions])</f>
        <v>193</v>
      </c>
      <c r="M2" s="1">
        <f>_xlfn.RANK.AVG(Table1[[#This Row],[Export Needed Packages]],Table1[Export Needed Packages])</f>
        <v>214</v>
      </c>
      <c r="N2" s="1">
        <f>_xlfn.RANK.AVG(Table1[[#This Row],[Minimize Dependencies]],Table1[Minimize Dependencies])</f>
        <v>184</v>
      </c>
      <c r="O2" s="1">
        <f>_xlfn.RANK.AVG(Table1[[#This Row],[Needed Packages]],Table1[Needed Packages])</f>
        <v>192</v>
      </c>
      <c r="P2" s="1">
        <f>_xlfn.RANK.AVG(Table1[[#This Row],[Dynamic Import]],Table1[Dynamic Import])</f>
        <v>192</v>
      </c>
    </row>
    <row r="3" spans="1:16" x14ac:dyDescent="0.2">
      <c r="A3" t="s">
        <v>1</v>
      </c>
      <c r="B3">
        <v>1105</v>
      </c>
      <c r="C3">
        <v>1105</v>
      </c>
      <c r="D3">
        <v>1105</v>
      </c>
      <c r="E3">
        <v>1105</v>
      </c>
      <c r="F3">
        <v>1105</v>
      </c>
      <c r="G3">
        <v>1105</v>
      </c>
      <c r="H3">
        <v>1105</v>
      </c>
      <c r="J3" s="1">
        <f>_xlfn.RANK.AVG(Table1[[#This Row],[Control]],Table1[Control])</f>
        <v>135</v>
      </c>
      <c r="K3" s="1">
        <f>_xlfn.RANK.AVG(Table1[[#This Row],[Require Bundle]],Table1[Require Bundle])</f>
        <v>61</v>
      </c>
      <c r="L3" s="1">
        <f>_xlfn.RANK.AVG(Table1[[#This Row],[Use Versions]],Table1[Use Versions])</f>
        <v>135</v>
      </c>
      <c r="M3" s="1">
        <f>_xlfn.RANK.AVG(Table1[[#This Row],[Export Needed Packages]],Table1[Export Needed Packages])</f>
        <v>84</v>
      </c>
      <c r="N3" s="1">
        <f>_xlfn.RANK.AVG(Table1[[#This Row],[Minimize Dependencies]],Table1[Minimize Dependencies])</f>
        <v>121</v>
      </c>
      <c r="O3" s="1">
        <f>_xlfn.RANK.AVG(Table1[[#This Row],[Needed Packages]],Table1[Needed Packages])</f>
        <v>137</v>
      </c>
      <c r="P3" s="1">
        <f>_xlfn.RANK.AVG(Table1[[#This Row],[Dynamic Import]],Table1[Dynamic Import])</f>
        <v>135</v>
      </c>
    </row>
    <row r="4" spans="1:16" x14ac:dyDescent="0.2">
      <c r="A4" t="s">
        <v>2</v>
      </c>
      <c r="B4">
        <v>164</v>
      </c>
      <c r="C4">
        <v>164</v>
      </c>
      <c r="D4">
        <v>164</v>
      </c>
      <c r="E4">
        <v>164</v>
      </c>
      <c r="F4">
        <v>164</v>
      </c>
      <c r="G4">
        <v>164</v>
      </c>
      <c r="H4">
        <v>164</v>
      </c>
      <c r="J4" s="1">
        <f>_xlfn.RANK.AVG(Table1[[#This Row],[Control]],Table1[Control])</f>
        <v>224</v>
      </c>
      <c r="K4" s="1">
        <f>_xlfn.RANK.AVG(Table1[[#This Row],[Require Bundle]],Table1[Require Bundle])</f>
        <v>201.5</v>
      </c>
      <c r="L4" s="1">
        <f>_xlfn.RANK.AVG(Table1[[#This Row],[Use Versions]],Table1[Use Versions])</f>
        <v>226</v>
      </c>
      <c r="M4" s="1">
        <f>_xlfn.RANK.AVG(Table1[[#This Row],[Export Needed Packages]],Table1[Export Needed Packages])</f>
        <v>216</v>
      </c>
      <c r="N4" s="1">
        <f>_xlfn.RANK.AVG(Table1[[#This Row],[Minimize Dependencies]],Table1[Minimize Dependencies])</f>
        <v>217</v>
      </c>
      <c r="O4" s="1">
        <f>_xlfn.RANK.AVG(Table1[[#This Row],[Needed Packages]],Table1[Needed Packages])</f>
        <v>224</v>
      </c>
      <c r="P4" s="1">
        <f>_xlfn.RANK.AVG(Table1[[#This Row],[Dynamic Import]],Table1[Dynamic Import])</f>
        <v>224</v>
      </c>
    </row>
    <row r="5" spans="1:16" x14ac:dyDescent="0.2">
      <c r="A5" t="s">
        <v>3</v>
      </c>
      <c r="B5">
        <v>126</v>
      </c>
      <c r="C5">
        <v>126</v>
      </c>
      <c r="D5">
        <v>126</v>
      </c>
      <c r="E5">
        <v>126</v>
      </c>
      <c r="F5">
        <v>126</v>
      </c>
      <c r="G5">
        <v>126</v>
      </c>
      <c r="H5">
        <v>126</v>
      </c>
      <c r="J5" s="1">
        <f>_xlfn.RANK.AVG(Table1[[#This Row],[Control]],Table1[Control])</f>
        <v>235</v>
      </c>
      <c r="K5" s="1">
        <f>_xlfn.RANK.AVG(Table1[[#This Row],[Require Bundle]],Table1[Require Bundle])</f>
        <v>215</v>
      </c>
      <c r="L5" s="1">
        <f>_xlfn.RANK.AVG(Table1[[#This Row],[Use Versions]],Table1[Use Versions])</f>
        <v>236</v>
      </c>
      <c r="M5" s="1">
        <f>_xlfn.RANK.AVG(Table1[[#This Row],[Export Needed Packages]],Table1[Export Needed Packages])</f>
        <v>230</v>
      </c>
      <c r="N5" s="1">
        <f>_xlfn.RANK.AVG(Table1[[#This Row],[Minimize Dependencies]],Table1[Minimize Dependencies])</f>
        <v>230</v>
      </c>
      <c r="O5" s="1">
        <f>_xlfn.RANK.AVG(Table1[[#This Row],[Needed Packages]],Table1[Needed Packages])</f>
        <v>235</v>
      </c>
      <c r="P5" s="1">
        <f>_xlfn.RANK.AVG(Table1[[#This Row],[Dynamic Import]],Table1[Dynamic Import])</f>
        <v>235</v>
      </c>
    </row>
    <row r="6" spans="1:16" x14ac:dyDescent="0.2">
      <c r="A6" t="s">
        <v>4</v>
      </c>
      <c r="B6">
        <v>629</v>
      </c>
      <c r="C6">
        <v>15</v>
      </c>
      <c r="D6">
        <v>629</v>
      </c>
      <c r="E6">
        <v>588</v>
      </c>
      <c r="F6">
        <v>15</v>
      </c>
      <c r="G6">
        <v>629</v>
      </c>
      <c r="H6">
        <v>629</v>
      </c>
      <c r="J6" s="1">
        <f>_xlfn.RANK.AVG(Table1[[#This Row],[Control]],Table1[Control])</f>
        <v>162</v>
      </c>
      <c r="K6" s="1">
        <f>_xlfn.RANK.AVG(Table1[[#This Row],[Require Bundle]],Table1[Require Bundle])</f>
        <v>269</v>
      </c>
      <c r="L6" s="1">
        <f>_xlfn.RANK.AVG(Table1[[#This Row],[Use Versions]],Table1[Use Versions])</f>
        <v>162</v>
      </c>
      <c r="M6" s="1">
        <f>_xlfn.RANK.AVG(Table1[[#This Row],[Export Needed Packages]],Table1[Export Needed Packages])</f>
        <v>155</v>
      </c>
      <c r="N6" s="1">
        <f>_xlfn.RANK.AVG(Table1[[#This Row],[Minimize Dependencies]],Table1[Minimize Dependencies])</f>
        <v>269</v>
      </c>
      <c r="O6" s="1">
        <f>_xlfn.RANK.AVG(Table1[[#This Row],[Needed Packages]],Table1[Needed Packages])</f>
        <v>163</v>
      </c>
      <c r="P6" s="1">
        <f>_xlfn.RANK.AVG(Table1[[#This Row],[Dynamic Import]],Table1[Dynamic Import])</f>
        <v>162</v>
      </c>
    </row>
    <row r="7" spans="1:16" x14ac:dyDescent="0.2">
      <c r="A7" t="s">
        <v>5</v>
      </c>
      <c r="B7">
        <v>96</v>
      </c>
      <c r="C7">
        <v>96</v>
      </c>
      <c r="D7">
        <v>96</v>
      </c>
      <c r="E7">
        <v>96</v>
      </c>
      <c r="F7">
        <v>96</v>
      </c>
      <c r="G7">
        <v>96</v>
      </c>
      <c r="H7">
        <v>96</v>
      </c>
      <c r="J7" s="1">
        <f>_xlfn.RANK.AVG(Table1[[#This Row],[Control]],Table1[Control])</f>
        <v>251.5</v>
      </c>
      <c r="K7" s="1">
        <f>_xlfn.RANK.AVG(Table1[[#This Row],[Require Bundle]],Table1[Require Bundle])</f>
        <v>239.5</v>
      </c>
      <c r="L7" s="1">
        <f>_xlfn.RANK.AVG(Table1[[#This Row],[Use Versions]],Table1[Use Versions])</f>
        <v>251.5</v>
      </c>
      <c r="M7" s="1">
        <f>_xlfn.RANK.AVG(Table1[[#This Row],[Export Needed Packages]],Table1[Export Needed Packages])</f>
        <v>245</v>
      </c>
      <c r="N7" s="1">
        <f>_xlfn.RANK.AVG(Table1[[#This Row],[Minimize Dependencies]],Table1[Minimize Dependencies])</f>
        <v>245.5</v>
      </c>
      <c r="O7" s="1">
        <f>_xlfn.RANK.AVG(Table1[[#This Row],[Needed Packages]],Table1[Needed Packages])</f>
        <v>251.5</v>
      </c>
      <c r="P7" s="1">
        <f>_xlfn.RANK.AVG(Table1[[#This Row],[Dynamic Import]],Table1[Dynamic Import])</f>
        <v>251.5</v>
      </c>
    </row>
    <row r="8" spans="1:16" x14ac:dyDescent="0.2">
      <c r="A8" t="s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J8" s="1">
        <f>_xlfn.RANK.AVG(Table1[[#This Row],[Control]],Table1[Control])</f>
        <v>278.5</v>
      </c>
      <c r="K8" s="1">
        <f>_xlfn.RANK.AVG(Table1[[#This Row],[Require Bundle]],Table1[Require Bundle])</f>
        <v>275.5</v>
      </c>
      <c r="L8" s="1">
        <f>_xlfn.RANK.AVG(Table1[[#This Row],[Use Versions]],Table1[Use Versions])</f>
        <v>278.5</v>
      </c>
      <c r="M8" s="1">
        <f>_xlfn.RANK.AVG(Table1[[#This Row],[Export Needed Packages]],Table1[Export Needed Packages])</f>
        <v>275.5</v>
      </c>
      <c r="N8" s="1">
        <f>_xlfn.RANK.AVG(Table1[[#This Row],[Minimize Dependencies]],Table1[Minimize Dependencies])</f>
        <v>275.5</v>
      </c>
      <c r="O8" s="1">
        <f>_xlfn.RANK.AVG(Table1[[#This Row],[Needed Packages]],Table1[Needed Packages])</f>
        <v>278.5</v>
      </c>
      <c r="P8" s="1">
        <f>_xlfn.RANK.AVG(Table1[[#This Row],[Dynamic Import]],Table1[Dynamic Import])</f>
        <v>278.5</v>
      </c>
    </row>
    <row r="9" spans="1:16" x14ac:dyDescent="0.2">
      <c r="A9" t="s">
        <v>7</v>
      </c>
      <c r="B9">
        <v>79</v>
      </c>
      <c r="C9">
        <v>79</v>
      </c>
      <c r="D9">
        <v>79</v>
      </c>
      <c r="E9">
        <v>79</v>
      </c>
      <c r="F9">
        <v>79</v>
      </c>
      <c r="G9">
        <v>79</v>
      </c>
      <c r="H9">
        <v>79</v>
      </c>
      <c r="J9" s="1">
        <f>_xlfn.RANK.AVG(Table1[[#This Row],[Control]],Table1[Control])</f>
        <v>256</v>
      </c>
      <c r="K9" s="1">
        <f>_xlfn.RANK.AVG(Table1[[#This Row],[Require Bundle]],Table1[Require Bundle])</f>
        <v>246</v>
      </c>
      <c r="L9" s="1">
        <f>_xlfn.RANK.AVG(Table1[[#This Row],[Use Versions]],Table1[Use Versions])</f>
        <v>256</v>
      </c>
      <c r="M9" s="1">
        <f>_xlfn.RANK.AVG(Table1[[#This Row],[Export Needed Packages]],Table1[Export Needed Packages])</f>
        <v>252</v>
      </c>
      <c r="N9" s="1">
        <f>_xlfn.RANK.AVG(Table1[[#This Row],[Minimize Dependencies]],Table1[Minimize Dependencies])</f>
        <v>251</v>
      </c>
      <c r="O9" s="1">
        <f>_xlfn.RANK.AVG(Table1[[#This Row],[Needed Packages]],Table1[Needed Packages])</f>
        <v>256</v>
      </c>
      <c r="P9" s="1">
        <f>_xlfn.RANK.AVG(Table1[[#This Row],[Dynamic Import]],Table1[Dynamic Import])</f>
        <v>256</v>
      </c>
    </row>
    <row r="10" spans="1:16" x14ac:dyDescent="0.2">
      <c r="A10" t="s">
        <v>8</v>
      </c>
      <c r="B10">
        <v>154</v>
      </c>
      <c r="C10">
        <v>154</v>
      </c>
      <c r="D10">
        <v>154</v>
      </c>
      <c r="E10">
        <v>154</v>
      </c>
      <c r="F10">
        <v>154</v>
      </c>
      <c r="G10">
        <v>154</v>
      </c>
      <c r="H10">
        <v>154</v>
      </c>
      <c r="J10" s="1">
        <f>_xlfn.RANK.AVG(Table1[[#This Row],[Control]],Table1[Control])</f>
        <v>227</v>
      </c>
      <c r="K10" s="1">
        <f>_xlfn.RANK.AVG(Table1[[#This Row],[Require Bundle]],Table1[Require Bundle])</f>
        <v>206</v>
      </c>
      <c r="L10" s="1">
        <f>_xlfn.RANK.AVG(Table1[[#This Row],[Use Versions]],Table1[Use Versions])</f>
        <v>228</v>
      </c>
      <c r="M10" s="1">
        <f>_xlfn.RANK.AVG(Table1[[#This Row],[Export Needed Packages]],Table1[Export Needed Packages])</f>
        <v>220</v>
      </c>
      <c r="N10" s="1">
        <f>_xlfn.RANK.AVG(Table1[[#This Row],[Minimize Dependencies]],Table1[Minimize Dependencies])</f>
        <v>221</v>
      </c>
      <c r="O10" s="1">
        <f>_xlfn.RANK.AVG(Table1[[#This Row],[Needed Packages]],Table1[Needed Packages])</f>
        <v>227</v>
      </c>
      <c r="P10" s="1">
        <f>_xlfn.RANK.AVG(Table1[[#This Row],[Dynamic Import]],Table1[Dynamic Import])</f>
        <v>227</v>
      </c>
    </row>
    <row r="11" spans="1:16" x14ac:dyDescent="0.2">
      <c r="A11" t="s">
        <v>9</v>
      </c>
      <c r="B11">
        <v>917</v>
      </c>
      <c r="C11">
        <v>303</v>
      </c>
      <c r="D11">
        <v>917</v>
      </c>
      <c r="E11">
        <v>876</v>
      </c>
      <c r="F11">
        <v>303</v>
      </c>
      <c r="G11">
        <v>917</v>
      </c>
      <c r="H11">
        <v>917</v>
      </c>
      <c r="J11" s="1">
        <f>_xlfn.RANK.AVG(Table1[[#This Row],[Control]],Table1[Control])</f>
        <v>149</v>
      </c>
      <c r="K11" s="1">
        <f>_xlfn.RANK.AVG(Table1[[#This Row],[Require Bundle]],Table1[Require Bundle])</f>
        <v>162.5</v>
      </c>
      <c r="L11" s="1">
        <f>_xlfn.RANK.AVG(Table1[[#This Row],[Use Versions]],Table1[Use Versions])</f>
        <v>149</v>
      </c>
      <c r="M11" s="1">
        <f>_xlfn.RANK.AVG(Table1[[#This Row],[Export Needed Packages]],Table1[Export Needed Packages])</f>
        <v>129</v>
      </c>
      <c r="N11" s="1">
        <f>_xlfn.RANK.AVG(Table1[[#This Row],[Minimize Dependencies]],Table1[Minimize Dependencies])</f>
        <v>192.5</v>
      </c>
      <c r="O11" s="1">
        <f>_xlfn.RANK.AVG(Table1[[#This Row],[Needed Packages]],Table1[Needed Packages])</f>
        <v>151</v>
      </c>
      <c r="P11" s="1">
        <f>_xlfn.RANK.AVG(Table1[[#This Row],[Dynamic Import]],Table1[Dynamic Import])</f>
        <v>149</v>
      </c>
    </row>
    <row r="12" spans="1:16" x14ac:dyDescent="0.2">
      <c r="A12" t="s">
        <v>10</v>
      </c>
      <c r="B12">
        <v>1654</v>
      </c>
      <c r="C12">
        <v>1323</v>
      </c>
      <c r="D12">
        <v>1654</v>
      </c>
      <c r="E12">
        <v>1470</v>
      </c>
      <c r="F12">
        <v>1323</v>
      </c>
      <c r="G12">
        <v>1654</v>
      </c>
      <c r="H12">
        <v>1654</v>
      </c>
      <c r="J12" s="1">
        <f>_xlfn.RANK.AVG(Table1[[#This Row],[Control]],Table1[Control])</f>
        <v>120</v>
      </c>
      <c r="K12" s="1">
        <f>_xlfn.RANK.AVG(Table1[[#This Row],[Require Bundle]],Table1[Require Bundle])</f>
        <v>44</v>
      </c>
      <c r="L12" s="1">
        <f>_xlfn.RANK.AVG(Table1[[#This Row],[Use Versions]],Table1[Use Versions])</f>
        <v>120</v>
      </c>
      <c r="M12" s="1">
        <f>_xlfn.RANK.AVG(Table1[[#This Row],[Export Needed Packages]],Table1[Export Needed Packages])</f>
        <v>59</v>
      </c>
      <c r="N12" s="1">
        <f>_xlfn.RANK.AVG(Table1[[#This Row],[Minimize Dependencies]],Table1[Minimize Dependencies])</f>
        <v>106</v>
      </c>
      <c r="O12" s="1">
        <f>_xlfn.RANK.AVG(Table1[[#This Row],[Needed Packages]],Table1[Needed Packages])</f>
        <v>120</v>
      </c>
      <c r="P12" s="1">
        <f>_xlfn.RANK.AVG(Table1[[#This Row],[Dynamic Import]],Table1[Dynamic Import])</f>
        <v>120</v>
      </c>
    </row>
    <row r="13" spans="1:16" x14ac:dyDescent="0.2">
      <c r="A13" t="s">
        <v>11</v>
      </c>
      <c r="B13">
        <v>518</v>
      </c>
      <c r="C13">
        <v>514</v>
      </c>
      <c r="D13">
        <v>518</v>
      </c>
      <c r="E13">
        <v>433</v>
      </c>
      <c r="F13">
        <v>518</v>
      </c>
      <c r="G13">
        <v>518</v>
      </c>
      <c r="H13">
        <v>518</v>
      </c>
      <c r="J13" s="1">
        <f>_xlfn.RANK.AVG(Table1[[#This Row],[Control]],Table1[Control])</f>
        <v>172</v>
      </c>
      <c r="K13" s="1">
        <f>_xlfn.RANK.AVG(Table1[[#This Row],[Require Bundle]],Table1[Require Bundle])</f>
        <v>121</v>
      </c>
      <c r="L13" s="1">
        <f>_xlfn.RANK.AVG(Table1[[#This Row],[Use Versions]],Table1[Use Versions])</f>
        <v>173</v>
      </c>
      <c r="M13" s="1">
        <f>_xlfn.RANK.AVG(Table1[[#This Row],[Export Needed Packages]],Table1[Export Needed Packages])</f>
        <v>168</v>
      </c>
      <c r="N13" s="1">
        <f>_xlfn.RANK.AVG(Table1[[#This Row],[Minimize Dependencies]],Table1[Minimize Dependencies])</f>
        <v>165</v>
      </c>
      <c r="O13" s="1">
        <f>_xlfn.RANK.AVG(Table1[[#This Row],[Needed Packages]],Table1[Needed Packages])</f>
        <v>172</v>
      </c>
      <c r="P13" s="1">
        <f>_xlfn.RANK.AVG(Table1[[#This Row],[Dynamic Import]],Table1[Dynamic Import])</f>
        <v>172</v>
      </c>
    </row>
    <row r="14" spans="1:16" x14ac:dyDescent="0.2">
      <c r="A14" t="s">
        <v>12</v>
      </c>
      <c r="B14">
        <v>170</v>
      </c>
      <c r="C14">
        <v>85</v>
      </c>
      <c r="D14">
        <v>170</v>
      </c>
      <c r="E14">
        <v>85</v>
      </c>
      <c r="F14">
        <v>85</v>
      </c>
      <c r="G14">
        <v>170</v>
      </c>
      <c r="H14">
        <v>170</v>
      </c>
      <c r="J14" s="1">
        <f>_xlfn.RANK.AVG(Table1[[#This Row],[Control]],Table1[Control])</f>
        <v>222</v>
      </c>
      <c r="K14" s="1">
        <f>_xlfn.RANK.AVG(Table1[[#This Row],[Require Bundle]],Table1[Require Bundle])</f>
        <v>242.5</v>
      </c>
      <c r="L14" s="1">
        <f>_xlfn.RANK.AVG(Table1[[#This Row],[Use Versions]],Table1[Use Versions])</f>
        <v>224</v>
      </c>
      <c r="M14" s="1">
        <f>_xlfn.RANK.AVG(Table1[[#This Row],[Export Needed Packages]],Table1[Export Needed Packages])</f>
        <v>248</v>
      </c>
      <c r="N14" s="1">
        <f>_xlfn.RANK.AVG(Table1[[#This Row],[Minimize Dependencies]],Table1[Minimize Dependencies])</f>
        <v>248.5</v>
      </c>
      <c r="O14" s="1">
        <f>_xlfn.RANK.AVG(Table1[[#This Row],[Needed Packages]],Table1[Needed Packages])</f>
        <v>222</v>
      </c>
      <c r="P14" s="1">
        <f>_xlfn.RANK.AVG(Table1[[#This Row],[Dynamic Import]],Table1[Dynamic Import])</f>
        <v>222</v>
      </c>
    </row>
    <row r="15" spans="1:16" x14ac:dyDescent="0.2">
      <c r="A15" t="s">
        <v>13</v>
      </c>
      <c r="B15">
        <v>85</v>
      </c>
      <c r="C15">
        <v>85</v>
      </c>
      <c r="D15">
        <v>85</v>
      </c>
      <c r="E15">
        <v>85</v>
      </c>
      <c r="F15">
        <v>85</v>
      </c>
      <c r="G15">
        <v>88</v>
      </c>
      <c r="H15">
        <v>85</v>
      </c>
      <c r="J15" s="1">
        <f>_xlfn.RANK.AVG(Table1[[#This Row],[Control]],Table1[Control])</f>
        <v>254</v>
      </c>
      <c r="K15" s="1">
        <f>_xlfn.RANK.AVG(Table1[[#This Row],[Require Bundle]],Table1[Require Bundle])</f>
        <v>242.5</v>
      </c>
      <c r="L15" s="1">
        <f>_xlfn.RANK.AVG(Table1[[#This Row],[Use Versions]],Table1[Use Versions])</f>
        <v>254</v>
      </c>
      <c r="M15" s="1">
        <f>_xlfn.RANK.AVG(Table1[[#This Row],[Export Needed Packages]],Table1[Export Needed Packages])</f>
        <v>248</v>
      </c>
      <c r="N15" s="1">
        <f>_xlfn.RANK.AVG(Table1[[#This Row],[Minimize Dependencies]],Table1[Minimize Dependencies])</f>
        <v>248.5</v>
      </c>
      <c r="O15" s="1">
        <f>_xlfn.RANK.AVG(Table1[[#This Row],[Needed Packages]],Table1[Needed Packages])</f>
        <v>254</v>
      </c>
      <c r="P15" s="1">
        <f>_xlfn.RANK.AVG(Table1[[#This Row],[Dynamic Import]],Table1[Dynamic Import])</f>
        <v>254</v>
      </c>
    </row>
    <row r="16" spans="1:16" x14ac:dyDescent="0.2">
      <c r="A16" t="s">
        <v>14</v>
      </c>
      <c r="B16">
        <v>76</v>
      </c>
      <c r="C16">
        <v>76</v>
      </c>
      <c r="D16">
        <v>76</v>
      </c>
      <c r="E16">
        <v>76</v>
      </c>
      <c r="F16">
        <v>76</v>
      </c>
      <c r="G16">
        <v>76</v>
      </c>
      <c r="H16">
        <v>76</v>
      </c>
      <c r="J16" s="1">
        <f>_xlfn.RANK.AVG(Table1[[#This Row],[Control]],Table1[Control])</f>
        <v>257</v>
      </c>
      <c r="K16" s="1">
        <f>_xlfn.RANK.AVG(Table1[[#This Row],[Require Bundle]],Table1[Require Bundle])</f>
        <v>247</v>
      </c>
      <c r="L16" s="1">
        <f>_xlfn.RANK.AVG(Table1[[#This Row],[Use Versions]],Table1[Use Versions])</f>
        <v>257</v>
      </c>
      <c r="M16" s="1">
        <f>_xlfn.RANK.AVG(Table1[[#This Row],[Export Needed Packages]],Table1[Export Needed Packages])</f>
        <v>253</v>
      </c>
      <c r="N16" s="1">
        <f>_xlfn.RANK.AVG(Table1[[#This Row],[Minimize Dependencies]],Table1[Minimize Dependencies])</f>
        <v>252</v>
      </c>
      <c r="O16" s="1">
        <f>_xlfn.RANK.AVG(Table1[[#This Row],[Needed Packages]],Table1[Needed Packages])</f>
        <v>257</v>
      </c>
      <c r="P16" s="1">
        <f>_xlfn.RANK.AVG(Table1[[#This Row],[Dynamic Import]],Table1[Dynamic Import])</f>
        <v>257</v>
      </c>
    </row>
    <row r="17" spans="1:16" x14ac:dyDescent="0.2">
      <c r="A17" t="s">
        <v>15</v>
      </c>
      <c r="B17">
        <v>150</v>
      </c>
      <c r="C17">
        <v>150</v>
      </c>
      <c r="D17">
        <v>150</v>
      </c>
      <c r="E17">
        <v>150</v>
      </c>
      <c r="F17">
        <v>150</v>
      </c>
      <c r="G17">
        <v>150</v>
      </c>
      <c r="H17">
        <v>150</v>
      </c>
      <c r="J17" s="1">
        <f>_xlfn.RANK.AVG(Table1[[#This Row],[Control]],Table1[Control])</f>
        <v>228</v>
      </c>
      <c r="K17" s="1">
        <f>_xlfn.RANK.AVG(Table1[[#This Row],[Require Bundle]],Table1[Require Bundle])</f>
        <v>207</v>
      </c>
      <c r="L17" s="1">
        <f>_xlfn.RANK.AVG(Table1[[#This Row],[Use Versions]],Table1[Use Versions])</f>
        <v>229</v>
      </c>
      <c r="M17" s="1">
        <f>_xlfn.RANK.AVG(Table1[[#This Row],[Export Needed Packages]],Table1[Export Needed Packages])</f>
        <v>221</v>
      </c>
      <c r="N17" s="1">
        <f>_xlfn.RANK.AVG(Table1[[#This Row],[Minimize Dependencies]],Table1[Minimize Dependencies])</f>
        <v>222</v>
      </c>
      <c r="O17" s="1">
        <f>_xlfn.RANK.AVG(Table1[[#This Row],[Needed Packages]],Table1[Needed Packages])</f>
        <v>228</v>
      </c>
      <c r="P17" s="1">
        <f>_xlfn.RANK.AVG(Table1[[#This Row],[Dynamic Import]],Table1[Dynamic Import])</f>
        <v>228</v>
      </c>
    </row>
    <row r="18" spans="1:16" x14ac:dyDescent="0.2">
      <c r="A18" t="s">
        <v>16</v>
      </c>
      <c r="B18">
        <v>108</v>
      </c>
      <c r="C18">
        <v>108</v>
      </c>
      <c r="D18">
        <v>108</v>
      </c>
      <c r="E18">
        <v>108</v>
      </c>
      <c r="F18">
        <v>108</v>
      </c>
      <c r="G18">
        <v>108</v>
      </c>
      <c r="H18">
        <v>108</v>
      </c>
      <c r="J18" s="1">
        <f>_xlfn.RANK.AVG(Table1[[#This Row],[Control]],Table1[Control])</f>
        <v>243</v>
      </c>
      <c r="K18" s="1">
        <f>_xlfn.RANK.AVG(Table1[[#This Row],[Require Bundle]],Table1[Require Bundle])</f>
        <v>228</v>
      </c>
      <c r="L18" s="1">
        <f>_xlfn.RANK.AVG(Table1[[#This Row],[Use Versions]],Table1[Use Versions])</f>
        <v>243.5</v>
      </c>
      <c r="M18" s="1">
        <f>_xlfn.RANK.AVG(Table1[[#This Row],[Export Needed Packages]],Table1[Export Needed Packages])</f>
        <v>237</v>
      </c>
      <c r="N18" s="1">
        <f>_xlfn.RANK.AVG(Table1[[#This Row],[Minimize Dependencies]],Table1[Minimize Dependencies])</f>
        <v>238</v>
      </c>
      <c r="O18" s="1">
        <f>_xlfn.RANK.AVG(Table1[[#This Row],[Needed Packages]],Table1[Needed Packages])</f>
        <v>243</v>
      </c>
      <c r="P18" s="1">
        <f>_xlfn.RANK.AVG(Table1[[#This Row],[Dynamic Import]],Table1[Dynamic Import])</f>
        <v>243</v>
      </c>
    </row>
    <row r="19" spans="1:16" x14ac:dyDescent="0.2">
      <c r="A19" t="s">
        <v>17</v>
      </c>
      <c r="B19">
        <v>181</v>
      </c>
      <c r="C19">
        <v>181</v>
      </c>
      <c r="D19">
        <v>181</v>
      </c>
      <c r="E19">
        <v>181</v>
      </c>
      <c r="F19">
        <v>181</v>
      </c>
      <c r="G19">
        <v>258</v>
      </c>
      <c r="H19">
        <v>181</v>
      </c>
      <c r="J19" s="1">
        <f>_xlfn.RANK.AVG(Table1[[#This Row],[Control]],Table1[Control])</f>
        <v>217</v>
      </c>
      <c r="K19" s="1">
        <f>_xlfn.RANK.AVG(Table1[[#This Row],[Require Bundle]],Table1[Require Bundle])</f>
        <v>193</v>
      </c>
      <c r="L19" s="1">
        <f>_xlfn.RANK.AVG(Table1[[#This Row],[Use Versions]],Table1[Use Versions])</f>
        <v>219</v>
      </c>
      <c r="M19" s="1">
        <f>_xlfn.RANK.AVG(Table1[[#This Row],[Export Needed Packages]],Table1[Export Needed Packages])</f>
        <v>209</v>
      </c>
      <c r="N19" s="1">
        <f>_xlfn.RANK.AVG(Table1[[#This Row],[Minimize Dependencies]],Table1[Minimize Dependencies])</f>
        <v>212</v>
      </c>
      <c r="O19" s="1">
        <f>_xlfn.RANK.AVG(Table1[[#This Row],[Needed Packages]],Table1[Needed Packages])</f>
        <v>205</v>
      </c>
      <c r="P19" s="1">
        <f>_xlfn.RANK.AVG(Table1[[#This Row],[Dynamic Import]],Table1[Dynamic Import])</f>
        <v>218</v>
      </c>
    </row>
    <row r="20" spans="1:16" x14ac:dyDescent="0.2">
      <c r="A20" t="s">
        <v>18</v>
      </c>
      <c r="B20">
        <v>28</v>
      </c>
      <c r="C20">
        <v>28</v>
      </c>
      <c r="D20">
        <v>28</v>
      </c>
      <c r="E20">
        <v>28</v>
      </c>
      <c r="F20">
        <v>28</v>
      </c>
      <c r="G20">
        <v>72</v>
      </c>
      <c r="H20">
        <v>28</v>
      </c>
      <c r="J20" s="1">
        <f>_xlfn.RANK.AVG(Table1[[#This Row],[Control]],Table1[Control])</f>
        <v>269.5</v>
      </c>
      <c r="K20" s="1">
        <f>_xlfn.RANK.AVG(Table1[[#This Row],[Require Bundle]],Table1[Require Bundle])</f>
        <v>265.5</v>
      </c>
      <c r="L20" s="1">
        <f>_xlfn.RANK.AVG(Table1[[#This Row],[Use Versions]],Table1[Use Versions])</f>
        <v>270.5</v>
      </c>
      <c r="M20" s="1">
        <f>_xlfn.RANK.AVG(Table1[[#This Row],[Export Needed Packages]],Table1[Export Needed Packages])</f>
        <v>266.5</v>
      </c>
      <c r="N20" s="1">
        <f>_xlfn.RANK.AVG(Table1[[#This Row],[Minimize Dependencies]],Table1[Minimize Dependencies])</f>
        <v>265.5</v>
      </c>
      <c r="O20" s="1">
        <f>_xlfn.RANK.AVG(Table1[[#This Row],[Needed Packages]],Table1[Needed Packages])</f>
        <v>259.5</v>
      </c>
      <c r="P20" s="1">
        <f>_xlfn.RANK.AVG(Table1[[#This Row],[Dynamic Import]],Table1[Dynamic Import])</f>
        <v>269.5</v>
      </c>
    </row>
    <row r="21" spans="1:16" x14ac:dyDescent="0.2">
      <c r="A21" t="s">
        <v>19</v>
      </c>
      <c r="B21">
        <v>778</v>
      </c>
      <c r="C21">
        <v>778</v>
      </c>
      <c r="D21">
        <v>778</v>
      </c>
      <c r="E21">
        <v>778</v>
      </c>
      <c r="F21">
        <v>778</v>
      </c>
      <c r="G21">
        <v>778</v>
      </c>
      <c r="H21">
        <v>778</v>
      </c>
      <c r="J21" s="1">
        <f>_xlfn.RANK.AVG(Table1[[#This Row],[Control]],Table1[Control])</f>
        <v>156</v>
      </c>
      <c r="K21" s="1">
        <f>_xlfn.RANK.AVG(Table1[[#This Row],[Require Bundle]],Table1[Require Bundle])</f>
        <v>91</v>
      </c>
      <c r="L21" s="1">
        <f>_xlfn.RANK.AVG(Table1[[#This Row],[Use Versions]],Table1[Use Versions])</f>
        <v>157</v>
      </c>
      <c r="M21" s="1">
        <f>_xlfn.RANK.AVG(Table1[[#This Row],[Export Needed Packages]],Table1[Export Needed Packages])</f>
        <v>139</v>
      </c>
      <c r="N21" s="1">
        <f>_xlfn.RANK.AVG(Table1[[#This Row],[Minimize Dependencies]],Table1[Minimize Dependencies])</f>
        <v>149</v>
      </c>
      <c r="O21" s="1">
        <f>_xlfn.RANK.AVG(Table1[[#This Row],[Needed Packages]],Table1[Needed Packages])</f>
        <v>157</v>
      </c>
      <c r="P21" s="1">
        <f>_xlfn.RANK.AVG(Table1[[#This Row],[Dynamic Import]],Table1[Dynamic Import])</f>
        <v>156</v>
      </c>
    </row>
    <row r="22" spans="1:16" x14ac:dyDescent="0.2">
      <c r="A22" t="s">
        <v>20</v>
      </c>
      <c r="B22">
        <v>232</v>
      </c>
      <c r="C22">
        <v>232</v>
      </c>
      <c r="D22">
        <v>232</v>
      </c>
      <c r="E22">
        <v>232</v>
      </c>
      <c r="F22">
        <v>232</v>
      </c>
      <c r="G22">
        <v>232</v>
      </c>
      <c r="H22">
        <v>232</v>
      </c>
      <c r="J22" s="1">
        <f>_xlfn.RANK.AVG(Table1[[#This Row],[Control]],Table1[Control])</f>
        <v>212</v>
      </c>
      <c r="K22" s="1">
        <f>_xlfn.RANK.AVG(Table1[[#This Row],[Require Bundle]],Table1[Require Bundle])</f>
        <v>182</v>
      </c>
      <c r="L22" s="1">
        <f>_xlfn.RANK.AVG(Table1[[#This Row],[Use Versions]],Table1[Use Versions])</f>
        <v>212</v>
      </c>
      <c r="M22" s="1">
        <f>_xlfn.RANK.AVG(Table1[[#This Row],[Export Needed Packages]],Table1[Export Needed Packages])</f>
        <v>196</v>
      </c>
      <c r="N22" s="1">
        <f>_xlfn.RANK.AVG(Table1[[#This Row],[Minimize Dependencies]],Table1[Minimize Dependencies])</f>
        <v>205</v>
      </c>
      <c r="O22" s="1">
        <f>_xlfn.RANK.AVG(Table1[[#This Row],[Needed Packages]],Table1[Needed Packages])</f>
        <v>213</v>
      </c>
      <c r="P22" s="1">
        <f>_xlfn.RANK.AVG(Table1[[#This Row],[Dynamic Import]],Table1[Dynamic Import])</f>
        <v>212</v>
      </c>
    </row>
    <row r="23" spans="1:16" x14ac:dyDescent="0.2">
      <c r="A23" t="s">
        <v>21</v>
      </c>
      <c r="B23">
        <v>877</v>
      </c>
      <c r="C23">
        <v>877</v>
      </c>
      <c r="D23">
        <v>877</v>
      </c>
      <c r="E23">
        <v>877</v>
      </c>
      <c r="F23">
        <v>877</v>
      </c>
      <c r="G23">
        <v>1433</v>
      </c>
      <c r="H23">
        <v>877</v>
      </c>
      <c r="J23" s="1">
        <f>_xlfn.RANK.AVG(Table1[[#This Row],[Control]],Table1[Control])</f>
        <v>151</v>
      </c>
      <c r="K23" s="1">
        <f>_xlfn.RANK.AVG(Table1[[#This Row],[Require Bundle]],Table1[Require Bundle])</f>
        <v>80</v>
      </c>
      <c r="L23" s="1">
        <f>_xlfn.RANK.AVG(Table1[[#This Row],[Use Versions]],Table1[Use Versions])</f>
        <v>151</v>
      </c>
      <c r="M23" s="1">
        <f>_xlfn.RANK.AVG(Table1[[#This Row],[Export Needed Packages]],Table1[Export Needed Packages])</f>
        <v>128</v>
      </c>
      <c r="N23" s="1">
        <f>_xlfn.RANK.AVG(Table1[[#This Row],[Minimize Dependencies]],Table1[Minimize Dependencies])</f>
        <v>143</v>
      </c>
      <c r="O23" s="1">
        <f>_xlfn.RANK.AVG(Table1[[#This Row],[Needed Packages]],Table1[Needed Packages])</f>
        <v>124</v>
      </c>
      <c r="P23" s="1">
        <f>_xlfn.RANK.AVG(Table1[[#This Row],[Dynamic Import]],Table1[Dynamic Import])</f>
        <v>151</v>
      </c>
    </row>
    <row r="24" spans="1:16" x14ac:dyDescent="0.2">
      <c r="A24" t="s">
        <v>22</v>
      </c>
      <c r="B24">
        <v>1232</v>
      </c>
      <c r="C24">
        <v>1232</v>
      </c>
      <c r="D24">
        <v>1249</v>
      </c>
      <c r="E24">
        <v>286</v>
      </c>
      <c r="F24">
        <v>1232</v>
      </c>
      <c r="G24">
        <v>1232</v>
      </c>
      <c r="H24">
        <v>1232</v>
      </c>
      <c r="J24" s="1">
        <f>_xlfn.RANK.AVG(Table1[[#This Row],[Control]],Table1[Control])</f>
        <v>129</v>
      </c>
      <c r="K24" s="1">
        <f>_xlfn.RANK.AVG(Table1[[#This Row],[Require Bundle]],Table1[Require Bundle])</f>
        <v>50.5</v>
      </c>
      <c r="L24" s="1">
        <f>_xlfn.RANK.AVG(Table1[[#This Row],[Use Versions]],Table1[Use Versions])</f>
        <v>129</v>
      </c>
      <c r="M24" s="1">
        <f>_xlfn.RANK.AVG(Table1[[#This Row],[Export Needed Packages]],Table1[Export Needed Packages])</f>
        <v>181</v>
      </c>
      <c r="N24" s="1">
        <f>_xlfn.RANK.AVG(Table1[[#This Row],[Minimize Dependencies]],Table1[Minimize Dependencies])</f>
        <v>108</v>
      </c>
      <c r="O24" s="1">
        <f>_xlfn.RANK.AVG(Table1[[#This Row],[Needed Packages]],Table1[Needed Packages])</f>
        <v>130</v>
      </c>
      <c r="P24" s="1">
        <f>_xlfn.RANK.AVG(Table1[[#This Row],[Dynamic Import]],Table1[Dynamic Import])</f>
        <v>129</v>
      </c>
    </row>
    <row r="25" spans="1:16" x14ac:dyDescent="0.2">
      <c r="A25" t="s">
        <v>23</v>
      </c>
      <c r="B25">
        <v>946</v>
      </c>
      <c r="C25">
        <v>946</v>
      </c>
      <c r="D25">
        <v>946</v>
      </c>
      <c r="E25">
        <v>946</v>
      </c>
      <c r="F25">
        <v>946</v>
      </c>
      <c r="G25">
        <v>946</v>
      </c>
      <c r="H25">
        <v>946</v>
      </c>
      <c r="J25" s="1">
        <f>_xlfn.RANK.AVG(Table1[[#This Row],[Control]],Table1[Control])</f>
        <v>145</v>
      </c>
      <c r="K25" s="1">
        <f>_xlfn.RANK.AVG(Table1[[#This Row],[Require Bundle]],Table1[Require Bundle])</f>
        <v>72</v>
      </c>
      <c r="L25" s="1">
        <f>_xlfn.RANK.AVG(Table1[[#This Row],[Use Versions]],Table1[Use Versions])</f>
        <v>145</v>
      </c>
      <c r="M25" s="1">
        <f>_xlfn.RANK.AVG(Table1[[#This Row],[Export Needed Packages]],Table1[Export Needed Packages])</f>
        <v>118.5</v>
      </c>
      <c r="N25" s="1">
        <f>_xlfn.RANK.AVG(Table1[[#This Row],[Minimize Dependencies]],Table1[Minimize Dependencies])</f>
        <v>138</v>
      </c>
      <c r="O25" s="1">
        <f>_xlfn.RANK.AVG(Table1[[#This Row],[Needed Packages]],Table1[Needed Packages])</f>
        <v>147</v>
      </c>
      <c r="P25" s="1">
        <f>_xlfn.RANK.AVG(Table1[[#This Row],[Dynamic Import]],Table1[Dynamic Import])</f>
        <v>145</v>
      </c>
    </row>
    <row r="26" spans="1:16" x14ac:dyDescent="0.2">
      <c r="A26" t="s">
        <v>24</v>
      </c>
      <c r="B26">
        <v>444</v>
      </c>
      <c r="C26">
        <v>444</v>
      </c>
      <c r="D26">
        <v>444</v>
      </c>
      <c r="E26">
        <v>444</v>
      </c>
      <c r="F26">
        <v>444</v>
      </c>
      <c r="G26">
        <v>444</v>
      </c>
      <c r="H26">
        <v>444</v>
      </c>
      <c r="J26" s="1">
        <f>_xlfn.RANK.AVG(Table1[[#This Row],[Control]],Table1[Control])</f>
        <v>177</v>
      </c>
      <c r="K26" s="1">
        <f>_xlfn.RANK.AVG(Table1[[#This Row],[Require Bundle]],Table1[Require Bundle])</f>
        <v>130</v>
      </c>
      <c r="L26" s="1">
        <f>_xlfn.RANK.AVG(Table1[[#This Row],[Use Versions]],Table1[Use Versions])</f>
        <v>177</v>
      </c>
      <c r="M26" s="1">
        <f>_xlfn.RANK.AVG(Table1[[#This Row],[Export Needed Packages]],Table1[Export Needed Packages])</f>
        <v>165</v>
      </c>
      <c r="N26" s="1">
        <f>_xlfn.RANK.AVG(Table1[[#This Row],[Minimize Dependencies]],Table1[Minimize Dependencies])</f>
        <v>172</v>
      </c>
      <c r="O26" s="1">
        <f>_xlfn.RANK.AVG(Table1[[#This Row],[Needed Packages]],Table1[Needed Packages])</f>
        <v>177</v>
      </c>
      <c r="P26" s="1">
        <f>_xlfn.RANK.AVG(Table1[[#This Row],[Dynamic Import]],Table1[Dynamic Import])</f>
        <v>177</v>
      </c>
    </row>
    <row r="27" spans="1:16" x14ac:dyDescent="0.2">
      <c r="A27" t="s">
        <v>25</v>
      </c>
      <c r="B27">
        <v>449</v>
      </c>
      <c r="C27">
        <v>449</v>
      </c>
      <c r="D27">
        <v>449</v>
      </c>
      <c r="E27">
        <v>449</v>
      </c>
      <c r="F27">
        <v>449</v>
      </c>
      <c r="G27">
        <v>449</v>
      </c>
      <c r="H27">
        <v>452</v>
      </c>
      <c r="J27" s="1">
        <f>_xlfn.RANK.AVG(Table1[[#This Row],[Control]],Table1[Control])</f>
        <v>176</v>
      </c>
      <c r="K27" s="1">
        <f>_xlfn.RANK.AVG(Table1[[#This Row],[Require Bundle]],Table1[Require Bundle])</f>
        <v>129</v>
      </c>
      <c r="L27" s="1">
        <f>_xlfn.RANK.AVG(Table1[[#This Row],[Use Versions]],Table1[Use Versions])</f>
        <v>176</v>
      </c>
      <c r="M27" s="1">
        <f>_xlfn.RANK.AVG(Table1[[#This Row],[Export Needed Packages]],Table1[Export Needed Packages])</f>
        <v>164</v>
      </c>
      <c r="N27" s="1">
        <f>_xlfn.RANK.AVG(Table1[[#This Row],[Minimize Dependencies]],Table1[Minimize Dependencies])</f>
        <v>171</v>
      </c>
      <c r="O27" s="1">
        <f>_xlfn.RANK.AVG(Table1[[#This Row],[Needed Packages]],Table1[Needed Packages])</f>
        <v>176</v>
      </c>
      <c r="P27" s="1">
        <f>_xlfn.RANK.AVG(Table1[[#This Row],[Dynamic Import]],Table1[Dynamic Import])</f>
        <v>176</v>
      </c>
    </row>
    <row r="28" spans="1:16" x14ac:dyDescent="0.2">
      <c r="A28" t="s">
        <v>26</v>
      </c>
      <c r="B28">
        <v>73</v>
      </c>
      <c r="C28">
        <v>73</v>
      </c>
      <c r="D28">
        <v>73</v>
      </c>
      <c r="E28">
        <v>73</v>
      </c>
      <c r="F28">
        <v>73</v>
      </c>
      <c r="G28">
        <v>73</v>
      </c>
      <c r="H28">
        <v>73</v>
      </c>
      <c r="J28" s="1">
        <f>_xlfn.RANK.AVG(Table1[[#This Row],[Control]],Table1[Control])</f>
        <v>258</v>
      </c>
      <c r="K28" s="1">
        <f>_xlfn.RANK.AVG(Table1[[#This Row],[Require Bundle]],Table1[Require Bundle])</f>
        <v>249.5</v>
      </c>
      <c r="L28" s="1">
        <f>_xlfn.RANK.AVG(Table1[[#This Row],[Use Versions]],Table1[Use Versions])</f>
        <v>259</v>
      </c>
      <c r="M28" s="1">
        <f>_xlfn.RANK.AVG(Table1[[#This Row],[Export Needed Packages]],Table1[Export Needed Packages])</f>
        <v>254</v>
      </c>
      <c r="N28" s="1">
        <f>_xlfn.RANK.AVG(Table1[[#This Row],[Minimize Dependencies]],Table1[Minimize Dependencies])</f>
        <v>253</v>
      </c>
      <c r="O28" s="1">
        <f>_xlfn.RANK.AVG(Table1[[#This Row],[Needed Packages]],Table1[Needed Packages])</f>
        <v>258</v>
      </c>
      <c r="P28" s="1">
        <f>_xlfn.RANK.AVG(Table1[[#This Row],[Dynamic Import]],Table1[Dynamic Import])</f>
        <v>258</v>
      </c>
    </row>
    <row r="29" spans="1:16" x14ac:dyDescent="0.2">
      <c r="A29" t="s">
        <v>27</v>
      </c>
      <c r="B29">
        <v>1061</v>
      </c>
      <c r="C29">
        <v>101</v>
      </c>
      <c r="D29">
        <v>1061</v>
      </c>
      <c r="E29">
        <v>801</v>
      </c>
      <c r="F29">
        <v>1055</v>
      </c>
      <c r="G29">
        <v>1061</v>
      </c>
      <c r="H29">
        <v>1061</v>
      </c>
      <c r="J29" s="1">
        <f>_xlfn.RANK.AVG(Table1[[#This Row],[Control]],Table1[Control])</f>
        <v>138</v>
      </c>
      <c r="K29" s="1">
        <f>_xlfn.RANK.AVG(Table1[[#This Row],[Require Bundle]],Table1[Require Bundle])</f>
        <v>233.5</v>
      </c>
      <c r="L29" s="1">
        <f>_xlfn.RANK.AVG(Table1[[#This Row],[Use Versions]],Table1[Use Versions])</f>
        <v>138</v>
      </c>
      <c r="M29" s="1">
        <f>_xlfn.RANK.AVG(Table1[[#This Row],[Export Needed Packages]],Table1[Export Needed Packages])</f>
        <v>134</v>
      </c>
      <c r="N29" s="1">
        <f>_xlfn.RANK.AVG(Table1[[#This Row],[Minimize Dependencies]],Table1[Minimize Dependencies])</f>
        <v>126</v>
      </c>
      <c r="O29" s="1">
        <f>_xlfn.RANK.AVG(Table1[[#This Row],[Needed Packages]],Table1[Needed Packages])</f>
        <v>140</v>
      </c>
      <c r="P29" s="1">
        <f>_xlfn.RANK.AVG(Table1[[#This Row],[Dynamic Import]],Table1[Dynamic Import])</f>
        <v>138</v>
      </c>
    </row>
    <row r="30" spans="1:16" x14ac:dyDescent="0.2">
      <c r="A30" t="s">
        <v>28</v>
      </c>
      <c r="B30">
        <v>5594</v>
      </c>
      <c r="C30">
        <v>1253</v>
      </c>
      <c r="D30">
        <v>5594</v>
      </c>
      <c r="E30">
        <v>1984</v>
      </c>
      <c r="F30">
        <v>5588</v>
      </c>
      <c r="G30">
        <v>5589</v>
      </c>
      <c r="H30">
        <v>5594</v>
      </c>
      <c r="J30" s="1">
        <f>_xlfn.RANK.AVG(Table1[[#This Row],[Control]],Table1[Control])</f>
        <v>61</v>
      </c>
      <c r="K30" s="1">
        <f>_xlfn.RANK.AVG(Table1[[#This Row],[Require Bundle]],Table1[Require Bundle])</f>
        <v>49</v>
      </c>
      <c r="L30" s="1">
        <f>_xlfn.RANK.AVG(Table1[[#This Row],[Use Versions]],Table1[Use Versions])</f>
        <v>62</v>
      </c>
      <c r="M30" s="1">
        <f>_xlfn.RANK.AVG(Table1[[#This Row],[Export Needed Packages]],Table1[Export Needed Packages])</f>
        <v>22</v>
      </c>
      <c r="N30" s="1">
        <f>_xlfn.RANK.AVG(Table1[[#This Row],[Minimize Dependencies]],Table1[Minimize Dependencies])</f>
        <v>30</v>
      </c>
      <c r="O30" s="1">
        <f>_xlfn.RANK.AVG(Table1[[#This Row],[Needed Packages]],Table1[Needed Packages])</f>
        <v>62</v>
      </c>
      <c r="P30" s="1">
        <f>_xlfn.RANK.AVG(Table1[[#This Row],[Dynamic Import]],Table1[Dynamic Import])</f>
        <v>61</v>
      </c>
    </row>
    <row r="31" spans="1:16" x14ac:dyDescent="0.2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s="1">
        <f>_xlfn.RANK.AVG(Table1[[#This Row],[Control]],Table1[Control])</f>
        <v>297.5</v>
      </c>
      <c r="K31" s="1">
        <f>_xlfn.RANK.AVG(Table1[[#This Row],[Require Bundle]],Table1[Require Bundle])</f>
        <v>296.5</v>
      </c>
      <c r="L31" s="1">
        <f>_xlfn.RANK.AVG(Table1[[#This Row],[Use Versions]],Table1[Use Versions])</f>
        <v>297.5</v>
      </c>
      <c r="M31" s="1">
        <f>_xlfn.RANK.AVG(Table1[[#This Row],[Export Needed Packages]],Table1[Export Needed Packages])</f>
        <v>296.5</v>
      </c>
      <c r="N31" s="1">
        <f>_xlfn.RANK.AVG(Table1[[#This Row],[Minimize Dependencies]],Table1[Minimize Dependencies])</f>
        <v>296.5</v>
      </c>
      <c r="O31" s="1">
        <f>_xlfn.RANK.AVG(Table1[[#This Row],[Needed Packages]],Table1[Needed Packages])</f>
        <v>297.5</v>
      </c>
      <c r="P31" s="1">
        <f>_xlfn.RANK.AVG(Table1[[#This Row],[Dynamic Import]],Table1[Dynamic Import])</f>
        <v>297.5</v>
      </c>
    </row>
    <row r="32" spans="1:16" x14ac:dyDescent="0.2">
      <c r="A32" t="s">
        <v>30</v>
      </c>
      <c r="B32">
        <v>20640</v>
      </c>
      <c r="C32">
        <v>4813</v>
      </c>
      <c r="D32">
        <v>20640</v>
      </c>
      <c r="E32">
        <v>2548</v>
      </c>
      <c r="F32">
        <v>16330</v>
      </c>
      <c r="G32">
        <v>20636</v>
      </c>
      <c r="H32">
        <v>20640</v>
      </c>
      <c r="J32" s="1">
        <f>_xlfn.RANK.AVG(Table1[[#This Row],[Control]],Table1[Control])</f>
        <v>4</v>
      </c>
      <c r="K32" s="1">
        <f>_xlfn.RANK.AVG(Table1[[#This Row],[Require Bundle]],Table1[Require Bundle])</f>
        <v>6</v>
      </c>
      <c r="L32" s="1">
        <f>_xlfn.RANK.AVG(Table1[[#This Row],[Use Versions]],Table1[Use Versions])</f>
        <v>4</v>
      </c>
      <c r="M32" s="1">
        <f>_xlfn.RANK.AVG(Table1[[#This Row],[Export Needed Packages]],Table1[Export Needed Packages])</f>
        <v>11</v>
      </c>
      <c r="N32" s="1">
        <f>_xlfn.RANK.AVG(Table1[[#This Row],[Minimize Dependencies]],Table1[Minimize Dependencies])</f>
        <v>4</v>
      </c>
      <c r="O32" s="1">
        <f>_xlfn.RANK.AVG(Table1[[#This Row],[Needed Packages]],Table1[Needed Packages])</f>
        <v>4</v>
      </c>
      <c r="P32" s="1">
        <f>_xlfn.RANK.AVG(Table1[[#This Row],[Dynamic Import]],Table1[Dynamic Import])</f>
        <v>4</v>
      </c>
    </row>
    <row r="33" spans="1:16" x14ac:dyDescent="0.2">
      <c r="A33" t="s">
        <v>31</v>
      </c>
      <c r="B33">
        <v>9543</v>
      </c>
      <c r="C33">
        <v>2923</v>
      </c>
      <c r="D33">
        <v>9543</v>
      </c>
      <c r="E33">
        <v>2071</v>
      </c>
      <c r="F33">
        <v>5846</v>
      </c>
      <c r="G33">
        <v>9543</v>
      </c>
      <c r="H33">
        <v>9543</v>
      </c>
      <c r="J33" s="1">
        <f>_xlfn.RANK.AVG(Table1[[#This Row],[Control]],Table1[Control])</f>
        <v>20</v>
      </c>
      <c r="K33" s="1">
        <f>_xlfn.RANK.AVG(Table1[[#This Row],[Require Bundle]],Table1[Require Bundle])</f>
        <v>17</v>
      </c>
      <c r="L33" s="1">
        <f>_xlfn.RANK.AVG(Table1[[#This Row],[Use Versions]],Table1[Use Versions])</f>
        <v>20</v>
      </c>
      <c r="M33" s="1">
        <f>_xlfn.RANK.AVG(Table1[[#This Row],[Export Needed Packages]],Table1[Export Needed Packages])</f>
        <v>19</v>
      </c>
      <c r="N33" s="1">
        <f>_xlfn.RANK.AVG(Table1[[#This Row],[Minimize Dependencies]],Table1[Minimize Dependencies])</f>
        <v>27</v>
      </c>
      <c r="O33" s="1">
        <f>_xlfn.RANK.AVG(Table1[[#This Row],[Needed Packages]],Table1[Needed Packages])</f>
        <v>20</v>
      </c>
      <c r="P33" s="1">
        <f>_xlfn.RANK.AVG(Table1[[#This Row],[Dynamic Import]],Table1[Dynamic Import])</f>
        <v>20</v>
      </c>
    </row>
    <row r="34" spans="1:16" x14ac:dyDescent="0.2">
      <c r="A34" t="s">
        <v>32</v>
      </c>
      <c r="B34">
        <v>1665</v>
      </c>
      <c r="C34">
        <v>715</v>
      </c>
      <c r="D34">
        <v>1665</v>
      </c>
      <c r="E34">
        <v>1423</v>
      </c>
      <c r="F34">
        <v>1521</v>
      </c>
      <c r="G34">
        <v>1665</v>
      </c>
      <c r="H34">
        <v>1665</v>
      </c>
      <c r="J34" s="1">
        <f>_xlfn.RANK.AVG(Table1[[#This Row],[Control]],Table1[Control])</f>
        <v>119</v>
      </c>
      <c r="K34" s="1">
        <f>_xlfn.RANK.AVG(Table1[[#This Row],[Require Bundle]],Table1[Require Bundle])</f>
        <v>96</v>
      </c>
      <c r="L34" s="1">
        <f>_xlfn.RANK.AVG(Table1[[#This Row],[Use Versions]],Table1[Use Versions])</f>
        <v>119</v>
      </c>
      <c r="M34" s="1">
        <f>_xlfn.RANK.AVG(Table1[[#This Row],[Export Needed Packages]],Table1[Export Needed Packages])</f>
        <v>63</v>
      </c>
      <c r="N34" s="1">
        <f>_xlfn.RANK.AVG(Table1[[#This Row],[Minimize Dependencies]],Table1[Minimize Dependencies])</f>
        <v>97</v>
      </c>
      <c r="O34" s="1">
        <f>_xlfn.RANK.AVG(Table1[[#This Row],[Needed Packages]],Table1[Needed Packages])</f>
        <v>119</v>
      </c>
      <c r="P34" s="1">
        <f>_xlfn.RANK.AVG(Table1[[#This Row],[Dynamic Import]],Table1[Dynamic Import])</f>
        <v>119</v>
      </c>
    </row>
    <row r="35" spans="1:16" x14ac:dyDescent="0.2">
      <c r="A35" t="s">
        <v>33</v>
      </c>
      <c r="B35">
        <v>6862</v>
      </c>
      <c r="C35">
        <v>529</v>
      </c>
      <c r="D35">
        <v>6862</v>
      </c>
      <c r="E35">
        <v>1045</v>
      </c>
      <c r="F35">
        <v>2688</v>
      </c>
      <c r="G35">
        <v>6862</v>
      </c>
      <c r="H35">
        <v>6862</v>
      </c>
      <c r="J35" s="1">
        <f>_xlfn.RANK.AVG(Table1[[#This Row],[Control]],Table1[Control])</f>
        <v>40</v>
      </c>
      <c r="K35" s="1">
        <f>_xlfn.RANK.AVG(Table1[[#This Row],[Require Bundle]],Table1[Require Bundle])</f>
        <v>119</v>
      </c>
      <c r="L35" s="1">
        <f>_xlfn.RANK.AVG(Table1[[#This Row],[Use Versions]],Table1[Use Versions])</f>
        <v>40</v>
      </c>
      <c r="M35" s="1">
        <f>_xlfn.RANK.AVG(Table1[[#This Row],[Export Needed Packages]],Table1[Export Needed Packages])</f>
        <v>86</v>
      </c>
      <c r="N35" s="1">
        <f>_xlfn.RANK.AVG(Table1[[#This Row],[Minimize Dependencies]],Table1[Minimize Dependencies])</f>
        <v>69</v>
      </c>
      <c r="O35" s="1">
        <f>_xlfn.RANK.AVG(Table1[[#This Row],[Needed Packages]],Table1[Needed Packages])</f>
        <v>40</v>
      </c>
      <c r="P35" s="1">
        <f>_xlfn.RANK.AVG(Table1[[#This Row],[Dynamic Import]],Table1[Dynamic Import])</f>
        <v>40</v>
      </c>
    </row>
    <row r="36" spans="1:16" x14ac:dyDescent="0.2">
      <c r="A36" t="s">
        <v>34</v>
      </c>
      <c r="B36">
        <v>7245</v>
      </c>
      <c r="C36">
        <v>469</v>
      </c>
      <c r="D36">
        <v>7245</v>
      </c>
      <c r="E36">
        <v>1244</v>
      </c>
      <c r="F36">
        <v>2363</v>
      </c>
      <c r="G36">
        <v>7258</v>
      </c>
      <c r="H36">
        <v>7245</v>
      </c>
      <c r="J36" s="1">
        <f>_xlfn.RANK.AVG(Table1[[#This Row],[Control]],Table1[Control])</f>
        <v>36</v>
      </c>
      <c r="K36" s="1">
        <f>_xlfn.RANK.AVG(Table1[[#This Row],[Require Bundle]],Table1[Require Bundle])</f>
        <v>127</v>
      </c>
      <c r="L36" s="1">
        <f>_xlfn.RANK.AVG(Table1[[#This Row],[Use Versions]],Table1[Use Versions])</f>
        <v>36</v>
      </c>
      <c r="M36" s="1">
        <f>_xlfn.RANK.AVG(Table1[[#This Row],[Export Needed Packages]],Table1[Export Needed Packages])</f>
        <v>74</v>
      </c>
      <c r="N36" s="1">
        <f>_xlfn.RANK.AVG(Table1[[#This Row],[Minimize Dependencies]],Table1[Minimize Dependencies])</f>
        <v>75</v>
      </c>
      <c r="O36" s="1">
        <f>_xlfn.RANK.AVG(Table1[[#This Row],[Needed Packages]],Table1[Needed Packages])</f>
        <v>36</v>
      </c>
      <c r="P36" s="1">
        <f>_xlfn.RANK.AVG(Table1[[#This Row],[Dynamic Import]],Table1[Dynamic Import])</f>
        <v>36</v>
      </c>
    </row>
    <row r="37" spans="1:16" x14ac:dyDescent="0.2">
      <c r="A37" t="s">
        <v>35</v>
      </c>
      <c r="B37">
        <v>148</v>
      </c>
      <c r="C37">
        <v>148</v>
      </c>
      <c r="D37">
        <v>148</v>
      </c>
      <c r="E37">
        <v>148</v>
      </c>
      <c r="F37">
        <v>148</v>
      </c>
      <c r="G37">
        <v>148</v>
      </c>
      <c r="H37">
        <v>148</v>
      </c>
      <c r="J37" s="1">
        <f>_xlfn.RANK.AVG(Table1[[#This Row],[Control]],Table1[Control])</f>
        <v>230</v>
      </c>
      <c r="K37" s="1">
        <f>_xlfn.RANK.AVG(Table1[[#This Row],[Require Bundle]],Table1[Require Bundle])</f>
        <v>209</v>
      </c>
      <c r="L37" s="1">
        <f>_xlfn.RANK.AVG(Table1[[#This Row],[Use Versions]],Table1[Use Versions])</f>
        <v>231</v>
      </c>
      <c r="M37" s="1">
        <f>_xlfn.RANK.AVG(Table1[[#This Row],[Export Needed Packages]],Table1[Export Needed Packages])</f>
        <v>223</v>
      </c>
      <c r="N37" s="1">
        <f>_xlfn.RANK.AVG(Table1[[#This Row],[Minimize Dependencies]],Table1[Minimize Dependencies])</f>
        <v>224</v>
      </c>
      <c r="O37" s="1">
        <f>_xlfn.RANK.AVG(Table1[[#This Row],[Needed Packages]],Table1[Needed Packages])</f>
        <v>230</v>
      </c>
      <c r="P37" s="1">
        <f>_xlfn.RANK.AVG(Table1[[#This Row],[Dynamic Import]],Table1[Dynamic Import])</f>
        <v>230</v>
      </c>
    </row>
    <row r="38" spans="1:16" x14ac:dyDescent="0.2">
      <c r="A38" t="s">
        <v>36</v>
      </c>
      <c r="B38">
        <v>350</v>
      </c>
      <c r="C38">
        <v>303</v>
      </c>
      <c r="D38">
        <v>410</v>
      </c>
      <c r="E38">
        <v>269</v>
      </c>
      <c r="F38">
        <v>350</v>
      </c>
      <c r="G38">
        <v>350</v>
      </c>
      <c r="H38">
        <v>350</v>
      </c>
      <c r="J38" s="1">
        <f>_xlfn.RANK.AVG(Table1[[#This Row],[Control]],Table1[Control])</f>
        <v>193</v>
      </c>
      <c r="K38" s="1">
        <f>_xlfn.RANK.AVG(Table1[[#This Row],[Require Bundle]],Table1[Require Bundle])</f>
        <v>162.5</v>
      </c>
      <c r="L38" s="1">
        <f>_xlfn.RANK.AVG(Table1[[#This Row],[Use Versions]],Table1[Use Versions])</f>
        <v>182</v>
      </c>
      <c r="M38" s="1">
        <f>_xlfn.RANK.AVG(Table1[[#This Row],[Export Needed Packages]],Table1[Export Needed Packages])</f>
        <v>186.5</v>
      </c>
      <c r="N38" s="1">
        <f>_xlfn.RANK.AVG(Table1[[#This Row],[Minimize Dependencies]],Table1[Minimize Dependencies])</f>
        <v>185</v>
      </c>
      <c r="O38" s="1">
        <f>_xlfn.RANK.AVG(Table1[[#This Row],[Needed Packages]],Table1[Needed Packages])</f>
        <v>193</v>
      </c>
      <c r="P38" s="1">
        <f>_xlfn.RANK.AVG(Table1[[#This Row],[Dynamic Import]],Table1[Dynamic Import])</f>
        <v>193</v>
      </c>
    </row>
    <row r="39" spans="1:16" x14ac:dyDescent="0.2">
      <c r="A39" t="s">
        <v>37</v>
      </c>
      <c r="B39">
        <v>1136</v>
      </c>
      <c r="C39">
        <v>958</v>
      </c>
      <c r="D39">
        <v>1136</v>
      </c>
      <c r="E39">
        <v>757</v>
      </c>
      <c r="F39">
        <v>1134</v>
      </c>
      <c r="G39">
        <v>1136</v>
      </c>
      <c r="H39">
        <v>1136</v>
      </c>
      <c r="J39" s="1">
        <f>_xlfn.RANK.AVG(Table1[[#This Row],[Control]],Table1[Control])</f>
        <v>134</v>
      </c>
      <c r="K39" s="1">
        <f>_xlfn.RANK.AVG(Table1[[#This Row],[Require Bundle]],Table1[Require Bundle])</f>
        <v>70</v>
      </c>
      <c r="L39" s="1">
        <f>_xlfn.RANK.AVG(Table1[[#This Row],[Use Versions]],Table1[Use Versions])</f>
        <v>134</v>
      </c>
      <c r="M39" s="1">
        <f>_xlfn.RANK.AVG(Table1[[#This Row],[Export Needed Packages]],Table1[Export Needed Packages])</f>
        <v>142</v>
      </c>
      <c r="N39" s="1">
        <f>_xlfn.RANK.AVG(Table1[[#This Row],[Minimize Dependencies]],Table1[Minimize Dependencies])</f>
        <v>120</v>
      </c>
      <c r="O39" s="1">
        <f>_xlfn.RANK.AVG(Table1[[#This Row],[Needed Packages]],Table1[Needed Packages])</f>
        <v>136</v>
      </c>
      <c r="P39" s="1">
        <f>_xlfn.RANK.AVG(Table1[[#This Row],[Dynamic Import]],Table1[Dynamic Import])</f>
        <v>134</v>
      </c>
    </row>
    <row r="40" spans="1:16" x14ac:dyDescent="0.2">
      <c r="A40" t="s">
        <v>38</v>
      </c>
      <c r="B40">
        <v>490</v>
      </c>
      <c r="C40">
        <v>329</v>
      </c>
      <c r="D40">
        <v>490</v>
      </c>
      <c r="E40">
        <v>111</v>
      </c>
      <c r="F40">
        <v>490</v>
      </c>
      <c r="G40">
        <v>490</v>
      </c>
      <c r="H40">
        <v>490</v>
      </c>
      <c r="J40" s="1">
        <f>_xlfn.RANK.AVG(Table1[[#This Row],[Control]],Table1[Control])</f>
        <v>175</v>
      </c>
      <c r="K40" s="1">
        <f>_xlfn.RANK.AVG(Table1[[#This Row],[Require Bundle]],Table1[Require Bundle])</f>
        <v>156</v>
      </c>
      <c r="L40" s="1">
        <f>_xlfn.RANK.AVG(Table1[[#This Row],[Use Versions]],Table1[Use Versions])</f>
        <v>175</v>
      </c>
      <c r="M40" s="1">
        <f>_xlfn.RANK.AVG(Table1[[#This Row],[Export Needed Packages]],Table1[Export Needed Packages])</f>
        <v>236</v>
      </c>
      <c r="N40" s="1">
        <f>_xlfn.RANK.AVG(Table1[[#This Row],[Minimize Dependencies]],Table1[Minimize Dependencies])</f>
        <v>167</v>
      </c>
      <c r="O40" s="1">
        <f>_xlfn.RANK.AVG(Table1[[#This Row],[Needed Packages]],Table1[Needed Packages])</f>
        <v>175</v>
      </c>
      <c r="P40" s="1">
        <f>_xlfn.RANK.AVG(Table1[[#This Row],[Dynamic Import]],Table1[Dynamic Import])</f>
        <v>175</v>
      </c>
    </row>
    <row r="41" spans="1:16" x14ac:dyDescent="0.2">
      <c r="A41" t="s">
        <v>39</v>
      </c>
      <c r="B41">
        <v>382</v>
      </c>
      <c r="C41">
        <v>382</v>
      </c>
      <c r="D41">
        <v>382</v>
      </c>
      <c r="E41">
        <v>382</v>
      </c>
      <c r="F41">
        <v>320</v>
      </c>
      <c r="G41">
        <v>382</v>
      </c>
      <c r="H41">
        <v>382</v>
      </c>
      <c r="J41" s="1">
        <f>_xlfn.RANK.AVG(Table1[[#This Row],[Control]],Table1[Control])</f>
        <v>184</v>
      </c>
      <c r="K41" s="1">
        <f>_xlfn.RANK.AVG(Table1[[#This Row],[Require Bundle]],Table1[Require Bundle])</f>
        <v>142</v>
      </c>
      <c r="L41" s="1">
        <f>_xlfn.RANK.AVG(Table1[[#This Row],[Use Versions]],Table1[Use Versions])</f>
        <v>185</v>
      </c>
      <c r="M41" s="1">
        <f>_xlfn.RANK.AVG(Table1[[#This Row],[Export Needed Packages]],Table1[Export Needed Packages])</f>
        <v>172</v>
      </c>
      <c r="N41" s="1">
        <f>_xlfn.RANK.AVG(Table1[[#This Row],[Minimize Dependencies]],Table1[Minimize Dependencies])</f>
        <v>189</v>
      </c>
      <c r="O41" s="1">
        <f>_xlfn.RANK.AVG(Table1[[#This Row],[Needed Packages]],Table1[Needed Packages])</f>
        <v>184</v>
      </c>
      <c r="P41" s="1">
        <f>_xlfn.RANK.AVG(Table1[[#This Row],[Dynamic Import]],Table1[Dynamic Import])</f>
        <v>184</v>
      </c>
    </row>
    <row r="42" spans="1:16" x14ac:dyDescent="0.2">
      <c r="A42" t="s">
        <v>40</v>
      </c>
      <c r="B42">
        <v>443</v>
      </c>
      <c r="C42">
        <v>376</v>
      </c>
      <c r="D42">
        <v>443</v>
      </c>
      <c r="E42">
        <v>187</v>
      </c>
      <c r="F42">
        <v>443</v>
      </c>
      <c r="G42">
        <v>443</v>
      </c>
      <c r="H42">
        <v>443</v>
      </c>
      <c r="J42" s="1">
        <f>_xlfn.RANK.AVG(Table1[[#This Row],[Control]],Table1[Control])</f>
        <v>178</v>
      </c>
      <c r="K42" s="1">
        <f>_xlfn.RANK.AVG(Table1[[#This Row],[Require Bundle]],Table1[Require Bundle])</f>
        <v>144</v>
      </c>
      <c r="L42" s="1">
        <f>_xlfn.RANK.AVG(Table1[[#This Row],[Use Versions]],Table1[Use Versions])</f>
        <v>178</v>
      </c>
      <c r="M42" s="1">
        <f>_xlfn.RANK.AVG(Table1[[#This Row],[Export Needed Packages]],Table1[Export Needed Packages])</f>
        <v>206</v>
      </c>
      <c r="N42" s="1">
        <f>_xlfn.RANK.AVG(Table1[[#This Row],[Minimize Dependencies]],Table1[Minimize Dependencies])</f>
        <v>173</v>
      </c>
      <c r="O42" s="1">
        <f>_xlfn.RANK.AVG(Table1[[#This Row],[Needed Packages]],Table1[Needed Packages])</f>
        <v>178</v>
      </c>
      <c r="P42" s="1">
        <f>_xlfn.RANK.AVG(Table1[[#This Row],[Dynamic Import]],Table1[Dynamic Import])</f>
        <v>178</v>
      </c>
    </row>
    <row r="43" spans="1:16" x14ac:dyDescent="0.2">
      <c r="A43" t="s">
        <v>41</v>
      </c>
      <c r="B43">
        <v>1068</v>
      </c>
      <c r="C43">
        <v>118</v>
      </c>
      <c r="D43">
        <v>1096</v>
      </c>
      <c r="E43">
        <v>826</v>
      </c>
      <c r="F43">
        <v>1062</v>
      </c>
      <c r="G43">
        <v>1068</v>
      </c>
      <c r="H43">
        <v>1068</v>
      </c>
      <c r="J43" s="1">
        <f>_xlfn.RANK.AVG(Table1[[#This Row],[Control]],Table1[Control])</f>
        <v>137</v>
      </c>
      <c r="K43" s="1">
        <f>_xlfn.RANK.AVG(Table1[[#This Row],[Require Bundle]],Table1[Require Bundle])</f>
        <v>220</v>
      </c>
      <c r="L43" s="1">
        <f>_xlfn.RANK.AVG(Table1[[#This Row],[Use Versions]],Table1[Use Versions])</f>
        <v>136</v>
      </c>
      <c r="M43" s="1">
        <f>_xlfn.RANK.AVG(Table1[[#This Row],[Export Needed Packages]],Table1[Export Needed Packages])</f>
        <v>132</v>
      </c>
      <c r="N43" s="1">
        <f>_xlfn.RANK.AVG(Table1[[#This Row],[Minimize Dependencies]],Table1[Minimize Dependencies])</f>
        <v>124.5</v>
      </c>
      <c r="O43" s="1">
        <f>_xlfn.RANK.AVG(Table1[[#This Row],[Needed Packages]],Table1[Needed Packages])</f>
        <v>139</v>
      </c>
      <c r="P43" s="1">
        <f>_xlfn.RANK.AVG(Table1[[#This Row],[Dynamic Import]],Table1[Dynamic Import])</f>
        <v>137</v>
      </c>
    </row>
    <row r="44" spans="1:16" x14ac:dyDescent="0.2">
      <c r="A44" t="s">
        <v>42</v>
      </c>
      <c r="B44">
        <v>1668</v>
      </c>
      <c r="C44">
        <v>230</v>
      </c>
      <c r="D44">
        <v>1668</v>
      </c>
      <c r="E44">
        <v>788</v>
      </c>
      <c r="F44">
        <v>1662</v>
      </c>
      <c r="G44">
        <v>1668</v>
      </c>
      <c r="H44">
        <v>1668</v>
      </c>
      <c r="J44" s="1">
        <f>_xlfn.RANK.AVG(Table1[[#This Row],[Control]],Table1[Control])</f>
        <v>118</v>
      </c>
      <c r="K44" s="1">
        <f>_xlfn.RANK.AVG(Table1[[#This Row],[Require Bundle]],Table1[Require Bundle])</f>
        <v>183</v>
      </c>
      <c r="L44" s="1">
        <f>_xlfn.RANK.AVG(Table1[[#This Row],[Use Versions]],Table1[Use Versions])</f>
        <v>118</v>
      </c>
      <c r="M44" s="1">
        <f>_xlfn.RANK.AVG(Table1[[#This Row],[Export Needed Packages]],Table1[Export Needed Packages])</f>
        <v>137</v>
      </c>
      <c r="N44" s="1">
        <f>_xlfn.RANK.AVG(Table1[[#This Row],[Minimize Dependencies]],Table1[Minimize Dependencies])</f>
        <v>93</v>
      </c>
      <c r="O44" s="1">
        <f>_xlfn.RANK.AVG(Table1[[#This Row],[Needed Packages]],Table1[Needed Packages])</f>
        <v>118</v>
      </c>
      <c r="P44" s="1">
        <f>_xlfn.RANK.AVG(Table1[[#This Row],[Dynamic Import]],Table1[Dynamic Import])</f>
        <v>118</v>
      </c>
    </row>
    <row r="45" spans="1:16" x14ac:dyDescent="0.2">
      <c r="A45" t="s">
        <v>43</v>
      </c>
      <c r="B45">
        <v>2144</v>
      </c>
      <c r="C45">
        <v>839</v>
      </c>
      <c r="D45">
        <v>2144</v>
      </c>
      <c r="E45">
        <v>1326</v>
      </c>
      <c r="F45">
        <v>2138</v>
      </c>
      <c r="G45">
        <v>2144</v>
      </c>
      <c r="H45">
        <v>2144</v>
      </c>
      <c r="J45" s="1">
        <f>_xlfn.RANK.AVG(Table1[[#This Row],[Control]],Table1[Control])</f>
        <v>108</v>
      </c>
      <c r="K45" s="1">
        <f>_xlfn.RANK.AVG(Table1[[#This Row],[Require Bundle]],Table1[Require Bundle])</f>
        <v>83</v>
      </c>
      <c r="L45" s="1">
        <f>_xlfn.RANK.AVG(Table1[[#This Row],[Use Versions]],Table1[Use Versions])</f>
        <v>108</v>
      </c>
      <c r="M45" s="1">
        <f>_xlfn.RANK.AVG(Table1[[#This Row],[Export Needed Packages]],Table1[Export Needed Packages])</f>
        <v>68</v>
      </c>
      <c r="N45" s="1">
        <f>_xlfn.RANK.AVG(Table1[[#This Row],[Minimize Dependencies]],Table1[Minimize Dependencies])</f>
        <v>83</v>
      </c>
      <c r="O45" s="1">
        <f>_xlfn.RANK.AVG(Table1[[#This Row],[Needed Packages]],Table1[Needed Packages])</f>
        <v>109</v>
      </c>
      <c r="P45" s="1">
        <f>_xlfn.RANK.AVG(Table1[[#This Row],[Dynamic Import]],Table1[Dynamic Import])</f>
        <v>108</v>
      </c>
    </row>
    <row r="46" spans="1:16" x14ac:dyDescent="0.2">
      <c r="A46" t="s">
        <v>44</v>
      </c>
      <c r="B46">
        <v>805</v>
      </c>
      <c r="C46">
        <v>805</v>
      </c>
      <c r="D46">
        <v>805</v>
      </c>
      <c r="E46">
        <v>685</v>
      </c>
      <c r="F46">
        <v>805</v>
      </c>
      <c r="G46">
        <v>805</v>
      </c>
      <c r="H46">
        <v>805</v>
      </c>
      <c r="J46" s="1">
        <f>_xlfn.RANK.AVG(Table1[[#This Row],[Control]],Table1[Control])</f>
        <v>155</v>
      </c>
      <c r="K46" s="1">
        <f>_xlfn.RANK.AVG(Table1[[#This Row],[Require Bundle]],Table1[Require Bundle])</f>
        <v>86.5</v>
      </c>
      <c r="L46" s="1">
        <f>_xlfn.RANK.AVG(Table1[[#This Row],[Use Versions]],Table1[Use Versions])</f>
        <v>155</v>
      </c>
      <c r="M46" s="1">
        <f>_xlfn.RANK.AVG(Table1[[#This Row],[Export Needed Packages]],Table1[Export Needed Packages])</f>
        <v>146</v>
      </c>
      <c r="N46" s="1">
        <f>_xlfn.RANK.AVG(Table1[[#This Row],[Minimize Dependencies]],Table1[Minimize Dependencies])</f>
        <v>147</v>
      </c>
      <c r="O46" s="1">
        <f>_xlfn.RANK.AVG(Table1[[#This Row],[Needed Packages]],Table1[Needed Packages])</f>
        <v>156</v>
      </c>
      <c r="P46" s="1">
        <f>_xlfn.RANK.AVG(Table1[[#This Row],[Dynamic Import]],Table1[Dynamic Import])</f>
        <v>155</v>
      </c>
    </row>
    <row r="47" spans="1:16" x14ac:dyDescent="0.2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 s="1">
        <f>_xlfn.RANK.AVG(Table1[[#This Row],[Control]],Table1[Control])</f>
        <v>297.5</v>
      </c>
      <c r="K47" s="1">
        <f>_xlfn.RANK.AVG(Table1[[#This Row],[Require Bundle]],Table1[Require Bundle])</f>
        <v>296.5</v>
      </c>
      <c r="L47" s="1">
        <f>_xlfn.RANK.AVG(Table1[[#This Row],[Use Versions]],Table1[Use Versions])</f>
        <v>297.5</v>
      </c>
      <c r="M47" s="1">
        <f>_xlfn.RANK.AVG(Table1[[#This Row],[Export Needed Packages]],Table1[Export Needed Packages])</f>
        <v>296.5</v>
      </c>
      <c r="N47" s="1">
        <f>_xlfn.RANK.AVG(Table1[[#This Row],[Minimize Dependencies]],Table1[Minimize Dependencies])</f>
        <v>296.5</v>
      </c>
      <c r="O47" s="1">
        <f>_xlfn.RANK.AVG(Table1[[#This Row],[Needed Packages]],Table1[Needed Packages])</f>
        <v>297.5</v>
      </c>
      <c r="P47" s="1">
        <f>_xlfn.RANK.AVG(Table1[[#This Row],[Dynamic Import]],Table1[Dynamic Import])</f>
        <v>297.5</v>
      </c>
    </row>
    <row r="48" spans="1:16" x14ac:dyDescent="0.2">
      <c r="A48" t="s">
        <v>46</v>
      </c>
      <c r="B48">
        <v>191</v>
      </c>
      <c r="C48">
        <v>191</v>
      </c>
      <c r="D48">
        <v>191</v>
      </c>
      <c r="E48">
        <v>191</v>
      </c>
      <c r="F48">
        <v>191</v>
      </c>
      <c r="G48">
        <v>191</v>
      </c>
      <c r="H48">
        <v>191</v>
      </c>
      <c r="J48" s="1">
        <f>_xlfn.RANK.AVG(Table1[[#This Row],[Control]],Table1[Control])</f>
        <v>215</v>
      </c>
      <c r="K48" s="1">
        <f>_xlfn.RANK.AVG(Table1[[#This Row],[Require Bundle]],Table1[Require Bundle])</f>
        <v>189</v>
      </c>
      <c r="L48" s="1">
        <f>_xlfn.RANK.AVG(Table1[[#This Row],[Use Versions]],Table1[Use Versions])</f>
        <v>215.5</v>
      </c>
      <c r="M48" s="1">
        <f>_xlfn.RANK.AVG(Table1[[#This Row],[Export Needed Packages]],Table1[Export Needed Packages])</f>
        <v>204</v>
      </c>
      <c r="N48" s="1">
        <f>_xlfn.RANK.AVG(Table1[[#This Row],[Minimize Dependencies]],Table1[Minimize Dependencies])</f>
        <v>210</v>
      </c>
      <c r="O48" s="1">
        <f>_xlfn.RANK.AVG(Table1[[#This Row],[Needed Packages]],Table1[Needed Packages])</f>
        <v>216</v>
      </c>
      <c r="P48" s="1">
        <f>_xlfn.RANK.AVG(Table1[[#This Row],[Dynamic Import]],Table1[Dynamic Import])</f>
        <v>215</v>
      </c>
    </row>
    <row r="49" spans="1:16" x14ac:dyDescent="0.2">
      <c r="A49" t="s">
        <v>47</v>
      </c>
      <c r="B49">
        <v>928</v>
      </c>
      <c r="C49">
        <v>830</v>
      </c>
      <c r="D49">
        <v>928</v>
      </c>
      <c r="E49">
        <v>755</v>
      </c>
      <c r="F49">
        <v>928</v>
      </c>
      <c r="G49">
        <v>928</v>
      </c>
      <c r="H49">
        <v>928</v>
      </c>
      <c r="J49" s="1">
        <f>_xlfn.RANK.AVG(Table1[[#This Row],[Control]],Table1[Control])</f>
        <v>148</v>
      </c>
      <c r="K49" s="1">
        <f>_xlfn.RANK.AVG(Table1[[#This Row],[Require Bundle]],Table1[Require Bundle])</f>
        <v>84</v>
      </c>
      <c r="L49" s="1">
        <f>_xlfn.RANK.AVG(Table1[[#This Row],[Use Versions]],Table1[Use Versions])</f>
        <v>148</v>
      </c>
      <c r="M49" s="1">
        <f>_xlfn.RANK.AVG(Table1[[#This Row],[Export Needed Packages]],Table1[Export Needed Packages])</f>
        <v>143</v>
      </c>
      <c r="N49" s="1">
        <f>_xlfn.RANK.AVG(Table1[[#This Row],[Minimize Dependencies]],Table1[Minimize Dependencies])</f>
        <v>140</v>
      </c>
      <c r="O49" s="1">
        <f>_xlfn.RANK.AVG(Table1[[#This Row],[Needed Packages]],Table1[Needed Packages])</f>
        <v>150</v>
      </c>
      <c r="P49" s="1">
        <f>_xlfn.RANK.AVG(Table1[[#This Row],[Dynamic Import]],Table1[Dynamic Import])</f>
        <v>148</v>
      </c>
    </row>
    <row r="50" spans="1:16" x14ac:dyDescent="0.2">
      <c r="A50" t="s">
        <v>48</v>
      </c>
      <c r="B50">
        <v>1502</v>
      </c>
      <c r="C50">
        <v>1287</v>
      </c>
      <c r="D50">
        <v>1502</v>
      </c>
      <c r="E50">
        <v>1166</v>
      </c>
      <c r="F50">
        <v>1496</v>
      </c>
      <c r="G50">
        <v>1502</v>
      </c>
      <c r="H50">
        <v>1502</v>
      </c>
      <c r="J50" s="1">
        <f>_xlfn.RANK.AVG(Table1[[#This Row],[Control]],Table1[Control])</f>
        <v>122</v>
      </c>
      <c r="K50" s="1">
        <f>_xlfn.RANK.AVG(Table1[[#This Row],[Require Bundle]],Table1[Require Bundle])</f>
        <v>48</v>
      </c>
      <c r="L50" s="1">
        <f>_xlfn.RANK.AVG(Table1[[#This Row],[Use Versions]],Table1[Use Versions])</f>
        <v>122</v>
      </c>
      <c r="M50" s="1">
        <f>_xlfn.RANK.AVG(Table1[[#This Row],[Export Needed Packages]],Table1[Export Needed Packages])</f>
        <v>80.5</v>
      </c>
      <c r="N50" s="1">
        <f>_xlfn.RANK.AVG(Table1[[#This Row],[Minimize Dependencies]],Table1[Minimize Dependencies])</f>
        <v>98</v>
      </c>
      <c r="O50" s="1">
        <f>_xlfn.RANK.AVG(Table1[[#This Row],[Needed Packages]],Table1[Needed Packages])</f>
        <v>122</v>
      </c>
      <c r="P50" s="1">
        <f>_xlfn.RANK.AVG(Table1[[#This Row],[Dynamic Import]],Table1[Dynamic Import])</f>
        <v>122</v>
      </c>
    </row>
    <row r="51" spans="1:16" x14ac:dyDescent="0.2">
      <c r="A51" t="s">
        <v>49</v>
      </c>
      <c r="B51">
        <v>1016</v>
      </c>
      <c r="C51">
        <v>924</v>
      </c>
      <c r="D51">
        <v>1016</v>
      </c>
      <c r="E51">
        <v>777</v>
      </c>
      <c r="F51">
        <v>1010</v>
      </c>
      <c r="G51">
        <v>1016</v>
      </c>
      <c r="H51">
        <v>1016</v>
      </c>
      <c r="J51" s="1">
        <f>_xlfn.RANK.AVG(Table1[[#This Row],[Control]],Table1[Control])</f>
        <v>141</v>
      </c>
      <c r="K51" s="1">
        <f>_xlfn.RANK.AVG(Table1[[#This Row],[Require Bundle]],Table1[Require Bundle])</f>
        <v>76</v>
      </c>
      <c r="L51" s="1">
        <f>_xlfn.RANK.AVG(Table1[[#This Row],[Use Versions]],Table1[Use Versions])</f>
        <v>141</v>
      </c>
      <c r="M51" s="1">
        <f>_xlfn.RANK.AVG(Table1[[#This Row],[Export Needed Packages]],Table1[Export Needed Packages])</f>
        <v>140</v>
      </c>
      <c r="N51" s="1">
        <f>_xlfn.RANK.AVG(Table1[[#This Row],[Minimize Dependencies]],Table1[Minimize Dependencies])</f>
        <v>133</v>
      </c>
      <c r="O51" s="1">
        <f>_xlfn.RANK.AVG(Table1[[#This Row],[Needed Packages]],Table1[Needed Packages])</f>
        <v>143</v>
      </c>
      <c r="P51" s="1">
        <f>_xlfn.RANK.AVG(Table1[[#This Row],[Dynamic Import]],Table1[Dynamic Import])</f>
        <v>141</v>
      </c>
    </row>
    <row r="52" spans="1:16" x14ac:dyDescent="0.2">
      <c r="A52" t="s">
        <v>50</v>
      </c>
      <c r="B52">
        <v>1034</v>
      </c>
      <c r="C52">
        <v>84</v>
      </c>
      <c r="D52">
        <v>1034</v>
      </c>
      <c r="E52">
        <v>792</v>
      </c>
      <c r="F52">
        <v>1028</v>
      </c>
      <c r="G52">
        <v>1034</v>
      </c>
      <c r="H52">
        <v>1034</v>
      </c>
      <c r="J52" s="1">
        <f>_xlfn.RANK.AVG(Table1[[#This Row],[Control]],Table1[Control])</f>
        <v>140</v>
      </c>
      <c r="K52" s="1">
        <f>_xlfn.RANK.AVG(Table1[[#This Row],[Require Bundle]],Table1[Require Bundle])</f>
        <v>244</v>
      </c>
      <c r="L52" s="1">
        <f>_xlfn.RANK.AVG(Table1[[#This Row],[Use Versions]],Table1[Use Versions])</f>
        <v>140</v>
      </c>
      <c r="M52" s="1">
        <f>_xlfn.RANK.AVG(Table1[[#This Row],[Export Needed Packages]],Table1[Export Needed Packages])</f>
        <v>136</v>
      </c>
      <c r="N52" s="1">
        <f>_xlfn.RANK.AVG(Table1[[#This Row],[Minimize Dependencies]],Table1[Minimize Dependencies])</f>
        <v>130</v>
      </c>
      <c r="O52" s="1">
        <f>_xlfn.RANK.AVG(Table1[[#This Row],[Needed Packages]],Table1[Needed Packages])</f>
        <v>142</v>
      </c>
      <c r="P52" s="1">
        <f>_xlfn.RANK.AVG(Table1[[#This Row],[Dynamic Import]],Table1[Dynamic Import])</f>
        <v>140</v>
      </c>
    </row>
    <row r="53" spans="1:16" x14ac:dyDescent="0.2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s="1">
        <f>_xlfn.RANK.AVG(Table1[[#This Row],[Control]],Table1[Control])</f>
        <v>297.5</v>
      </c>
      <c r="K53" s="1">
        <f>_xlfn.RANK.AVG(Table1[[#This Row],[Require Bundle]],Table1[Require Bundle])</f>
        <v>296.5</v>
      </c>
      <c r="L53" s="1">
        <f>_xlfn.RANK.AVG(Table1[[#This Row],[Use Versions]],Table1[Use Versions])</f>
        <v>297.5</v>
      </c>
      <c r="M53" s="1">
        <f>_xlfn.RANK.AVG(Table1[[#This Row],[Export Needed Packages]],Table1[Export Needed Packages])</f>
        <v>296.5</v>
      </c>
      <c r="N53" s="1">
        <f>_xlfn.RANK.AVG(Table1[[#This Row],[Minimize Dependencies]],Table1[Minimize Dependencies])</f>
        <v>296.5</v>
      </c>
      <c r="O53" s="1">
        <f>_xlfn.RANK.AVG(Table1[[#This Row],[Needed Packages]],Table1[Needed Packages])</f>
        <v>297.5</v>
      </c>
      <c r="P53" s="1">
        <f>_xlfn.RANK.AVG(Table1[[#This Row],[Dynamic Import]],Table1[Dynamic Import])</f>
        <v>297.5</v>
      </c>
    </row>
    <row r="54" spans="1:16" x14ac:dyDescent="0.2">
      <c r="A54" t="s">
        <v>52</v>
      </c>
      <c r="B54">
        <v>2218</v>
      </c>
      <c r="C54">
        <v>866</v>
      </c>
      <c r="D54">
        <v>2218</v>
      </c>
      <c r="E54">
        <v>1514</v>
      </c>
      <c r="F54">
        <v>2212</v>
      </c>
      <c r="G54">
        <v>2218</v>
      </c>
      <c r="H54">
        <v>2218</v>
      </c>
      <c r="J54" s="1">
        <f>_xlfn.RANK.AVG(Table1[[#This Row],[Control]],Table1[Control])</f>
        <v>106</v>
      </c>
      <c r="K54" s="1">
        <f>_xlfn.RANK.AVG(Table1[[#This Row],[Require Bundle]],Table1[Require Bundle])</f>
        <v>82</v>
      </c>
      <c r="L54" s="1">
        <f>_xlfn.RANK.AVG(Table1[[#This Row],[Use Versions]],Table1[Use Versions])</f>
        <v>107</v>
      </c>
      <c r="M54" s="1">
        <f>_xlfn.RANK.AVG(Table1[[#This Row],[Export Needed Packages]],Table1[Export Needed Packages])</f>
        <v>53</v>
      </c>
      <c r="N54" s="1">
        <f>_xlfn.RANK.AVG(Table1[[#This Row],[Minimize Dependencies]],Table1[Minimize Dependencies])</f>
        <v>81</v>
      </c>
      <c r="O54" s="1">
        <f>_xlfn.RANK.AVG(Table1[[#This Row],[Needed Packages]],Table1[Needed Packages])</f>
        <v>106</v>
      </c>
      <c r="P54" s="1">
        <f>_xlfn.RANK.AVG(Table1[[#This Row],[Dynamic Import]],Table1[Dynamic Import])</f>
        <v>106</v>
      </c>
    </row>
    <row r="55" spans="1:16" x14ac:dyDescent="0.2">
      <c r="A55" t="s">
        <v>53</v>
      </c>
      <c r="B55">
        <v>3067</v>
      </c>
      <c r="C55">
        <v>592</v>
      </c>
      <c r="D55">
        <v>3067</v>
      </c>
      <c r="E55">
        <v>1043</v>
      </c>
      <c r="F55">
        <v>3043</v>
      </c>
      <c r="G55">
        <v>3067</v>
      </c>
      <c r="H55">
        <v>3067</v>
      </c>
      <c r="J55" s="1">
        <f>_xlfn.RANK.AVG(Table1[[#This Row],[Control]],Table1[Control])</f>
        <v>97</v>
      </c>
      <c r="K55" s="1">
        <f>_xlfn.RANK.AVG(Table1[[#This Row],[Require Bundle]],Table1[Require Bundle])</f>
        <v>114</v>
      </c>
      <c r="L55" s="1">
        <f>_xlfn.RANK.AVG(Table1[[#This Row],[Use Versions]],Table1[Use Versions])</f>
        <v>97</v>
      </c>
      <c r="M55" s="1">
        <f>_xlfn.RANK.AVG(Table1[[#This Row],[Export Needed Packages]],Table1[Export Needed Packages])</f>
        <v>87.5</v>
      </c>
      <c r="N55" s="1">
        <f>_xlfn.RANK.AVG(Table1[[#This Row],[Minimize Dependencies]],Table1[Minimize Dependencies])</f>
        <v>63</v>
      </c>
      <c r="O55" s="1">
        <f>_xlfn.RANK.AVG(Table1[[#This Row],[Needed Packages]],Table1[Needed Packages])</f>
        <v>97</v>
      </c>
      <c r="P55" s="1">
        <f>_xlfn.RANK.AVG(Table1[[#This Row],[Dynamic Import]],Table1[Dynamic Import])</f>
        <v>97</v>
      </c>
    </row>
    <row r="56" spans="1:16" x14ac:dyDescent="0.2">
      <c r="A56" t="s">
        <v>54</v>
      </c>
      <c r="B56">
        <v>10210</v>
      </c>
      <c r="C56">
        <v>2326</v>
      </c>
      <c r="D56">
        <v>10210</v>
      </c>
      <c r="E56">
        <v>1029</v>
      </c>
      <c r="F56">
        <v>6513</v>
      </c>
      <c r="G56">
        <v>10210</v>
      </c>
      <c r="H56">
        <v>10210</v>
      </c>
      <c r="J56" s="1">
        <f>_xlfn.RANK.AVG(Table1[[#This Row],[Control]],Table1[Control])</f>
        <v>18</v>
      </c>
      <c r="K56" s="1">
        <f>_xlfn.RANK.AVG(Table1[[#This Row],[Require Bundle]],Table1[Require Bundle])</f>
        <v>26</v>
      </c>
      <c r="L56" s="1">
        <f>_xlfn.RANK.AVG(Table1[[#This Row],[Use Versions]],Table1[Use Versions])</f>
        <v>18</v>
      </c>
      <c r="M56" s="1">
        <f>_xlfn.RANK.AVG(Table1[[#This Row],[Export Needed Packages]],Table1[Export Needed Packages])</f>
        <v>89</v>
      </c>
      <c r="N56" s="1">
        <f>_xlfn.RANK.AVG(Table1[[#This Row],[Minimize Dependencies]],Table1[Minimize Dependencies])</f>
        <v>22</v>
      </c>
      <c r="O56" s="1">
        <f>_xlfn.RANK.AVG(Table1[[#This Row],[Needed Packages]],Table1[Needed Packages])</f>
        <v>18</v>
      </c>
      <c r="P56" s="1">
        <f>_xlfn.RANK.AVG(Table1[[#This Row],[Dynamic Import]],Table1[Dynamic Import])</f>
        <v>18</v>
      </c>
    </row>
    <row r="57" spans="1:16" x14ac:dyDescent="0.2">
      <c r="A57" t="s">
        <v>55</v>
      </c>
      <c r="B57">
        <v>10869</v>
      </c>
      <c r="C57">
        <v>4652</v>
      </c>
      <c r="D57">
        <v>10869</v>
      </c>
      <c r="E57">
        <v>3018</v>
      </c>
      <c r="F57">
        <v>10863</v>
      </c>
      <c r="G57">
        <v>10869</v>
      </c>
      <c r="H57">
        <v>10869</v>
      </c>
      <c r="J57" s="1">
        <f>_xlfn.RANK.AVG(Table1[[#This Row],[Control]],Table1[Control])</f>
        <v>15</v>
      </c>
      <c r="K57" s="1">
        <f>_xlfn.RANK.AVG(Table1[[#This Row],[Require Bundle]],Table1[Require Bundle])</f>
        <v>8</v>
      </c>
      <c r="L57" s="1">
        <f>_xlfn.RANK.AVG(Table1[[#This Row],[Use Versions]],Table1[Use Versions])</f>
        <v>15</v>
      </c>
      <c r="M57" s="1">
        <f>_xlfn.RANK.AVG(Table1[[#This Row],[Export Needed Packages]],Table1[Export Needed Packages])</f>
        <v>5</v>
      </c>
      <c r="N57" s="1">
        <f>_xlfn.RANK.AVG(Table1[[#This Row],[Minimize Dependencies]],Table1[Minimize Dependencies])</f>
        <v>10</v>
      </c>
      <c r="O57" s="1">
        <f>_xlfn.RANK.AVG(Table1[[#This Row],[Needed Packages]],Table1[Needed Packages])</f>
        <v>15</v>
      </c>
      <c r="P57" s="1">
        <f>_xlfn.RANK.AVG(Table1[[#This Row],[Dynamic Import]],Table1[Dynamic Import])</f>
        <v>15</v>
      </c>
    </row>
    <row r="58" spans="1:16" x14ac:dyDescent="0.2">
      <c r="A58" t="s">
        <v>56</v>
      </c>
      <c r="B58">
        <v>239</v>
      </c>
      <c r="C58">
        <v>210</v>
      </c>
      <c r="D58">
        <v>247</v>
      </c>
      <c r="E58">
        <v>215</v>
      </c>
      <c r="F58">
        <v>142</v>
      </c>
      <c r="G58">
        <v>239</v>
      </c>
      <c r="H58">
        <v>239</v>
      </c>
      <c r="J58" s="1">
        <f>_xlfn.RANK.AVG(Table1[[#This Row],[Control]],Table1[Control])</f>
        <v>210</v>
      </c>
      <c r="K58" s="1">
        <f>_xlfn.RANK.AVG(Table1[[#This Row],[Require Bundle]],Table1[Require Bundle])</f>
        <v>185.5</v>
      </c>
      <c r="L58" s="1">
        <f>_xlfn.RANK.AVG(Table1[[#This Row],[Use Versions]],Table1[Use Versions])</f>
        <v>208</v>
      </c>
      <c r="M58" s="1">
        <f>_xlfn.RANK.AVG(Table1[[#This Row],[Export Needed Packages]],Table1[Export Needed Packages])</f>
        <v>200.5</v>
      </c>
      <c r="N58" s="1">
        <f>_xlfn.RANK.AVG(Table1[[#This Row],[Minimize Dependencies]],Table1[Minimize Dependencies])</f>
        <v>225</v>
      </c>
      <c r="O58" s="1">
        <f>_xlfn.RANK.AVG(Table1[[#This Row],[Needed Packages]],Table1[Needed Packages])</f>
        <v>211</v>
      </c>
      <c r="P58" s="1">
        <f>_xlfn.RANK.AVG(Table1[[#This Row],[Dynamic Import]],Table1[Dynamic Import])</f>
        <v>210</v>
      </c>
    </row>
    <row r="59" spans="1:16" x14ac:dyDescent="0.2">
      <c r="A59" t="s">
        <v>57</v>
      </c>
      <c r="B59">
        <v>109</v>
      </c>
      <c r="C59">
        <v>100</v>
      </c>
      <c r="D59">
        <v>109</v>
      </c>
      <c r="E59">
        <v>85</v>
      </c>
      <c r="F59">
        <v>109</v>
      </c>
      <c r="G59">
        <v>109</v>
      </c>
      <c r="H59">
        <v>109</v>
      </c>
      <c r="J59" s="1">
        <f>_xlfn.RANK.AVG(Table1[[#This Row],[Control]],Table1[Control])</f>
        <v>242</v>
      </c>
      <c r="K59" s="1">
        <f>_xlfn.RANK.AVG(Table1[[#This Row],[Require Bundle]],Table1[Require Bundle])</f>
        <v>235.5</v>
      </c>
      <c r="L59" s="1">
        <f>_xlfn.RANK.AVG(Table1[[#This Row],[Use Versions]],Table1[Use Versions])</f>
        <v>242</v>
      </c>
      <c r="M59" s="1">
        <f>_xlfn.RANK.AVG(Table1[[#This Row],[Export Needed Packages]],Table1[Export Needed Packages])</f>
        <v>248</v>
      </c>
      <c r="N59" s="1">
        <f>_xlfn.RANK.AVG(Table1[[#This Row],[Minimize Dependencies]],Table1[Minimize Dependencies])</f>
        <v>237</v>
      </c>
      <c r="O59" s="1">
        <f>_xlfn.RANK.AVG(Table1[[#This Row],[Needed Packages]],Table1[Needed Packages])</f>
        <v>242</v>
      </c>
      <c r="P59" s="1">
        <f>_xlfn.RANK.AVG(Table1[[#This Row],[Dynamic Import]],Table1[Dynamic Import])</f>
        <v>242</v>
      </c>
    </row>
    <row r="60" spans="1:16" x14ac:dyDescent="0.2">
      <c r="A60" t="s">
        <v>58</v>
      </c>
      <c r="B60">
        <v>100</v>
      </c>
      <c r="C60">
        <v>100</v>
      </c>
      <c r="D60">
        <v>108</v>
      </c>
      <c r="E60">
        <v>100</v>
      </c>
      <c r="F60">
        <v>100</v>
      </c>
      <c r="G60">
        <v>100</v>
      </c>
      <c r="H60">
        <v>100</v>
      </c>
      <c r="J60" s="1">
        <f>_xlfn.RANK.AVG(Table1[[#This Row],[Control]],Table1[Control])</f>
        <v>248.5</v>
      </c>
      <c r="K60" s="1">
        <f>_xlfn.RANK.AVG(Table1[[#This Row],[Require Bundle]],Table1[Require Bundle])</f>
        <v>235.5</v>
      </c>
      <c r="L60" s="1">
        <f>_xlfn.RANK.AVG(Table1[[#This Row],[Use Versions]],Table1[Use Versions])</f>
        <v>243.5</v>
      </c>
      <c r="M60" s="1">
        <f>_xlfn.RANK.AVG(Table1[[#This Row],[Export Needed Packages]],Table1[Export Needed Packages])</f>
        <v>243</v>
      </c>
      <c r="N60" s="1">
        <f>_xlfn.RANK.AVG(Table1[[#This Row],[Minimize Dependencies]],Table1[Minimize Dependencies])</f>
        <v>243</v>
      </c>
      <c r="O60" s="1">
        <f>_xlfn.RANK.AVG(Table1[[#This Row],[Needed Packages]],Table1[Needed Packages])</f>
        <v>248.5</v>
      </c>
      <c r="P60" s="1">
        <f>_xlfn.RANK.AVG(Table1[[#This Row],[Dynamic Import]],Table1[Dynamic Import])</f>
        <v>248.5</v>
      </c>
    </row>
    <row r="61" spans="1:16" x14ac:dyDescent="0.2">
      <c r="A61" t="s">
        <v>59</v>
      </c>
      <c r="B61">
        <v>11</v>
      </c>
      <c r="C61">
        <v>11</v>
      </c>
      <c r="D61">
        <v>11</v>
      </c>
      <c r="E61">
        <v>11</v>
      </c>
      <c r="F61">
        <v>11</v>
      </c>
      <c r="G61">
        <v>11</v>
      </c>
      <c r="H61">
        <v>11</v>
      </c>
      <c r="J61" s="1">
        <f>_xlfn.RANK.AVG(Table1[[#This Row],[Control]],Table1[Control])</f>
        <v>276</v>
      </c>
      <c r="K61" s="1">
        <f>_xlfn.RANK.AVG(Table1[[#This Row],[Require Bundle]],Table1[Require Bundle])</f>
        <v>273</v>
      </c>
      <c r="L61" s="1">
        <f>_xlfn.RANK.AVG(Table1[[#This Row],[Use Versions]],Table1[Use Versions])</f>
        <v>276</v>
      </c>
      <c r="M61" s="1">
        <f>_xlfn.RANK.AVG(Table1[[#This Row],[Export Needed Packages]],Table1[Export Needed Packages])</f>
        <v>274</v>
      </c>
      <c r="N61" s="1">
        <f>_xlfn.RANK.AVG(Table1[[#This Row],[Minimize Dependencies]],Table1[Minimize Dependencies])</f>
        <v>273</v>
      </c>
      <c r="O61" s="1">
        <f>_xlfn.RANK.AVG(Table1[[#This Row],[Needed Packages]],Table1[Needed Packages])</f>
        <v>276</v>
      </c>
      <c r="P61" s="1">
        <f>_xlfn.RANK.AVG(Table1[[#This Row],[Dynamic Import]],Table1[Dynamic Import])</f>
        <v>276</v>
      </c>
    </row>
    <row r="62" spans="1:16" x14ac:dyDescent="0.2">
      <c r="A62" t="s">
        <v>60</v>
      </c>
      <c r="B62">
        <v>125</v>
      </c>
      <c r="C62">
        <v>104</v>
      </c>
      <c r="D62">
        <v>133</v>
      </c>
      <c r="E62">
        <v>101</v>
      </c>
      <c r="F62">
        <v>119</v>
      </c>
      <c r="G62">
        <v>125</v>
      </c>
      <c r="H62">
        <v>125</v>
      </c>
      <c r="J62" s="1">
        <f>_xlfn.RANK.AVG(Table1[[#This Row],[Control]],Table1[Control])</f>
        <v>236</v>
      </c>
      <c r="K62" s="1">
        <f>_xlfn.RANK.AVG(Table1[[#This Row],[Require Bundle]],Table1[Require Bundle])</f>
        <v>231</v>
      </c>
      <c r="L62" s="1">
        <f>_xlfn.RANK.AVG(Table1[[#This Row],[Use Versions]],Table1[Use Versions])</f>
        <v>235</v>
      </c>
      <c r="M62" s="1">
        <f>_xlfn.RANK.AVG(Table1[[#This Row],[Export Needed Packages]],Table1[Export Needed Packages])</f>
        <v>241.5</v>
      </c>
      <c r="N62" s="1">
        <f>_xlfn.RANK.AVG(Table1[[#This Row],[Minimize Dependencies]],Table1[Minimize Dependencies])</f>
        <v>231.5</v>
      </c>
      <c r="O62" s="1">
        <f>_xlfn.RANK.AVG(Table1[[#This Row],[Needed Packages]],Table1[Needed Packages])</f>
        <v>236</v>
      </c>
      <c r="P62" s="1">
        <f>_xlfn.RANK.AVG(Table1[[#This Row],[Dynamic Import]],Table1[Dynamic Import])</f>
        <v>236</v>
      </c>
    </row>
    <row r="63" spans="1:16" x14ac:dyDescent="0.2">
      <c r="A63" t="s">
        <v>61</v>
      </c>
      <c r="B63">
        <v>357</v>
      </c>
      <c r="C63">
        <v>193</v>
      </c>
      <c r="D63">
        <v>365</v>
      </c>
      <c r="E63">
        <v>276</v>
      </c>
      <c r="F63">
        <v>225</v>
      </c>
      <c r="G63">
        <v>357</v>
      </c>
      <c r="H63">
        <v>357</v>
      </c>
      <c r="J63" s="1">
        <f>_xlfn.RANK.AVG(Table1[[#This Row],[Control]],Table1[Control])</f>
        <v>191</v>
      </c>
      <c r="K63" s="1">
        <f>_xlfn.RANK.AVG(Table1[[#This Row],[Require Bundle]],Table1[Require Bundle])</f>
        <v>188</v>
      </c>
      <c r="L63" s="1">
        <f>_xlfn.RANK.AVG(Table1[[#This Row],[Use Versions]],Table1[Use Versions])</f>
        <v>192</v>
      </c>
      <c r="M63" s="1">
        <f>_xlfn.RANK.AVG(Table1[[#This Row],[Export Needed Packages]],Table1[Export Needed Packages])</f>
        <v>183</v>
      </c>
      <c r="N63" s="1">
        <f>_xlfn.RANK.AVG(Table1[[#This Row],[Minimize Dependencies]],Table1[Minimize Dependencies])</f>
        <v>207</v>
      </c>
      <c r="O63" s="1">
        <f>_xlfn.RANK.AVG(Table1[[#This Row],[Needed Packages]],Table1[Needed Packages])</f>
        <v>191</v>
      </c>
      <c r="P63" s="1">
        <f>_xlfn.RANK.AVG(Table1[[#This Row],[Dynamic Import]],Table1[Dynamic Import])</f>
        <v>191</v>
      </c>
    </row>
    <row r="64" spans="1:16" x14ac:dyDescent="0.2">
      <c r="A64" t="s">
        <v>62</v>
      </c>
      <c r="B64">
        <v>1006</v>
      </c>
      <c r="C64">
        <v>179</v>
      </c>
      <c r="D64">
        <v>1006</v>
      </c>
      <c r="E64">
        <v>412</v>
      </c>
      <c r="F64">
        <v>1006</v>
      </c>
      <c r="G64">
        <v>1006</v>
      </c>
      <c r="H64">
        <v>1006</v>
      </c>
      <c r="J64" s="1">
        <f>_xlfn.RANK.AVG(Table1[[#This Row],[Control]],Table1[Control])</f>
        <v>142</v>
      </c>
      <c r="K64" s="1">
        <f>_xlfn.RANK.AVG(Table1[[#This Row],[Require Bundle]],Table1[Require Bundle])</f>
        <v>196</v>
      </c>
      <c r="L64" s="1">
        <f>_xlfn.RANK.AVG(Table1[[#This Row],[Use Versions]],Table1[Use Versions])</f>
        <v>142</v>
      </c>
      <c r="M64" s="1">
        <f>_xlfn.RANK.AVG(Table1[[#This Row],[Export Needed Packages]],Table1[Export Needed Packages])</f>
        <v>170</v>
      </c>
      <c r="N64" s="1">
        <f>_xlfn.RANK.AVG(Table1[[#This Row],[Minimize Dependencies]],Table1[Minimize Dependencies])</f>
        <v>134</v>
      </c>
      <c r="O64" s="1">
        <f>_xlfn.RANK.AVG(Table1[[#This Row],[Needed Packages]],Table1[Needed Packages])</f>
        <v>144</v>
      </c>
      <c r="P64" s="1">
        <f>_xlfn.RANK.AVG(Table1[[#This Row],[Dynamic Import]],Table1[Dynamic Import])</f>
        <v>142</v>
      </c>
    </row>
    <row r="65" spans="1:16" x14ac:dyDescent="0.2">
      <c r="A65" t="s">
        <v>63</v>
      </c>
      <c r="B65">
        <v>18188</v>
      </c>
      <c r="C65">
        <v>1390</v>
      </c>
      <c r="D65">
        <v>18188</v>
      </c>
      <c r="E65">
        <v>1869</v>
      </c>
      <c r="F65">
        <v>11665</v>
      </c>
      <c r="G65">
        <v>18183</v>
      </c>
      <c r="H65">
        <v>18188</v>
      </c>
      <c r="J65" s="1">
        <f>_xlfn.RANK.AVG(Table1[[#This Row],[Control]],Table1[Control])</f>
        <v>7</v>
      </c>
      <c r="K65" s="1">
        <f>_xlfn.RANK.AVG(Table1[[#This Row],[Require Bundle]],Table1[Require Bundle])</f>
        <v>42</v>
      </c>
      <c r="L65" s="1">
        <f>_xlfn.RANK.AVG(Table1[[#This Row],[Use Versions]],Table1[Use Versions])</f>
        <v>7</v>
      </c>
      <c r="M65" s="1">
        <f>_xlfn.RANK.AVG(Table1[[#This Row],[Export Needed Packages]],Table1[Export Needed Packages])</f>
        <v>25</v>
      </c>
      <c r="N65" s="1">
        <f>_xlfn.RANK.AVG(Table1[[#This Row],[Minimize Dependencies]],Table1[Minimize Dependencies])</f>
        <v>9</v>
      </c>
      <c r="O65" s="1">
        <f>_xlfn.RANK.AVG(Table1[[#This Row],[Needed Packages]],Table1[Needed Packages])</f>
        <v>7</v>
      </c>
      <c r="P65" s="1">
        <f>_xlfn.RANK.AVG(Table1[[#This Row],[Dynamic Import]],Table1[Dynamic Import])</f>
        <v>7</v>
      </c>
    </row>
    <row r="66" spans="1:16" x14ac:dyDescent="0.2">
      <c r="A66" t="s">
        <v>64</v>
      </c>
      <c r="B66">
        <v>5751</v>
      </c>
      <c r="C66">
        <v>132</v>
      </c>
      <c r="D66">
        <v>5751</v>
      </c>
      <c r="E66">
        <v>974</v>
      </c>
      <c r="F66">
        <v>1145</v>
      </c>
      <c r="G66">
        <v>5844</v>
      </c>
      <c r="H66">
        <v>5751</v>
      </c>
      <c r="J66" s="1">
        <f>_xlfn.RANK.AVG(Table1[[#This Row],[Control]],Table1[Control])</f>
        <v>56</v>
      </c>
      <c r="K66" s="1">
        <f>_xlfn.RANK.AVG(Table1[[#This Row],[Require Bundle]],Table1[Require Bundle])</f>
        <v>214</v>
      </c>
      <c r="L66" s="1">
        <f>_xlfn.RANK.AVG(Table1[[#This Row],[Use Versions]],Table1[Use Versions])</f>
        <v>57</v>
      </c>
      <c r="M66" s="1">
        <f>_xlfn.RANK.AVG(Table1[[#This Row],[Export Needed Packages]],Table1[Export Needed Packages])</f>
        <v>107</v>
      </c>
      <c r="N66" s="1">
        <f>_xlfn.RANK.AVG(Table1[[#This Row],[Minimize Dependencies]],Table1[Minimize Dependencies])</f>
        <v>117</v>
      </c>
      <c r="O66" s="1">
        <f>_xlfn.RANK.AVG(Table1[[#This Row],[Needed Packages]],Table1[Needed Packages])</f>
        <v>55</v>
      </c>
      <c r="P66" s="1">
        <f>_xlfn.RANK.AVG(Table1[[#This Row],[Dynamic Import]],Table1[Dynamic Import])</f>
        <v>56</v>
      </c>
    </row>
    <row r="67" spans="1:16" x14ac:dyDescent="0.2">
      <c r="A67" t="s">
        <v>65</v>
      </c>
      <c r="B67">
        <v>8889</v>
      </c>
      <c r="C67">
        <v>341</v>
      </c>
      <c r="D67">
        <v>8889</v>
      </c>
      <c r="E67">
        <v>1278</v>
      </c>
      <c r="F67">
        <v>8258</v>
      </c>
      <c r="G67">
        <v>8884</v>
      </c>
      <c r="H67">
        <v>8889</v>
      </c>
      <c r="J67" s="1">
        <f>_xlfn.RANK.AVG(Table1[[#This Row],[Control]],Table1[Control])</f>
        <v>24</v>
      </c>
      <c r="K67" s="1">
        <f>_xlfn.RANK.AVG(Table1[[#This Row],[Require Bundle]],Table1[Require Bundle])</f>
        <v>149.5</v>
      </c>
      <c r="L67" s="1">
        <f>_xlfn.RANK.AVG(Table1[[#This Row],[Use Versions]],Table1[Use Versions])</f>
        <v>24</v>
      </c>
      <c r="M67" s="1">
        <f>_xlfn.RANK.AVG(Table1[[#This Row],[Export Needed Packages]],Table1[Export Needed Packages])</f>
        <v>72</v>
      </c>
      <c r="N67" s="1">
        <f>_xlfn.RANK.AVG(Table1[[#This Row],[Minimize Dependencies]],Table1[Minimize Dependencies])</f>
        <v>16</v>
      </c>
      <c r="O67" s="1">
        <f>_xlfn.RANK.AVG(Table1[[#This Row],[Needed Packages]],Table1[Needed Packages])</f>
        <v>24</v>
      </c>
      <c r="P67" s="1">
        <f>_xlfn.RANK.AVG(Table1[[#This Row],[Dynamic Import]],Table1[Dynamic Import])</f>
        <v>24</v>
      </c>
    </row>
    <row r="68" spans="1:16" x14ac:dyDescent="0.2">
      <c r="A68" t="s">
        <v>66</v>
      </c>
      <c r="B68">
        <v>1737</v>
      </c>
      <c r="C68">
        <v>884</v>
      </c>
      <c r="D68">
        <v>1745</v>
      </c>
      <c r="E68">
        <v>677</v>
      </c>
      <c r="F68">
        <v>1702</v>
      </c>
      <c r="G68">
        <v>1737</v>
      </c>
      <c r="H68">
        <v>1737</v>
      </c>
      <c r="J68" s="1">
        <f>_xlfn.RANK.AVG(Table1[[#This Row],[Control]],Table1[Control])</f>
        <v>115</v>
      </c>
      <c r="K68" s="1">
        <f>_xlfn.RANK.AVG(Table1[[#This Row],[Require Bundle]],Table1[Require Bundle])</f>
        <v>79</v>
      </c>
      <c r="L68" s="1">
        <f>_xlfn.RANK.AVG(Table1[[#This Row],[Use Versions]],Table1[Use Versions])</f>
        <v>116</v>
      </c>
      <c r="M68" s="1">
        <f>_xlfn.RANK.AVG(Table1[[#This Row],[Export Needed Packages]],Table1[Export Needed Packages])</f>
        <v>147</v>
      </c>
      <c r="N68" s="1">
        <f>_xlfn.RANK.AVG(Table1[[#This Row],[Minimize Dependencies]],Table1[Minimize Dependencies])</f>
        <v>91</v>
      </c>
      <c r="O68" s="1">
        <f>_xlfn.RANK.AVG(Table1[[#This Row],[Needed Packages]],Table1[Needed Packages])</f>
        <v>115</v>
      </c>
      <c r="P68" s="1">
        <f>_xlfn.RANK.AVG(Table1[[#This Row],[Dynamic Import]],Table1[Dynamic Import])</f>
        <v>115</v>
      </c>
    </row>
    <row r="69" spans="1:16" x14ac:dyDescent="0.2">
      <c r="A69" t="s">
        <v>67</v>
      </c>
      <c r="B69">
        <v>1306</v>
      </c>
      <c r="C69">
        <v>739</v>
      </c>
      <c r="D69">
        <v>1314</v>
      </c>
      <c r="E69">
        <v>256</v>
      </c>
      <c r="F69">
        <v>1200</v>
      </c>
      <c r="G69">
        <v>1306</v>
      </c>
      <c r="H69">
        <v>1306</v>
      </c>
      <c r="J69" s="1">
        <f>_xlfn.RANK.AVG(Table1[[#This Row],[Control]],Table1[Control])</f>
        <v>128</v>
      </c>
      <c r="K69" s="1">
        <f>_xlfn.RANK.AVG(Table1[[#This Row],[Require Bundle]],Table1[Require Bundle])</f>
        <v>94</v>
      </c>
      <c r="L69" s="1">
        <f>_xlfn.RANK.AVG(Table1[[#This Row],[Use Versions]],Table1[Use Versions])</f>
        <v>128</v>
      </c>
      <c r="M69" s="1">
        <f>_xlfn.RANK.AVG(Table1[[#This Row],[Export Needed Packages]],Table1[Export Needed Packages])</f>
        <v>188</v>
      </c>
      <c r="N69" s="1">
        <f>_xlfn.RANK.AVG(Table1[[#This Row],[Minimize Dependencies]],Table1[Minimize Dependencies])</f>
        <v>112</v>
      </c>
      <c r="O69" s="1">
        <f>_xlfn.RANK.AVG(Table1[[#This Row],[Needed Packages]],Table1[Needed Packages])</f>
        <v>129</v>
      </c>
      <c r="P69" s="1">
        <f>_xlfn.RANK.AVG(Table1[[#This Row],[Dynamic Import]],Table1[Dynamic Import])</f>
        <v>128</v>
      </c>
    </row>
    <row r="70" spans="1:16" x14ac:dyDescent="0.2">
      <c r="A70" t="s">
        <v>68</v>
      </c>
      <c r="B70">
        <v>1463</v>
      </c>
      <c r="C70">
        <v>320</v>
      </c>
      <c r="D70">
        <v>1463</v>
      </c>
      <c r="E70">
        <v>988</v>
      </c>
      <c r="F70">
        <v>1225</v>
      </c>
      <c r="G70">
        <v>1463</v>
      </c>
      <c r="H70">
        <v>1463</v>
      </c>
      <c r="J70" s="1">
        <f>_xlfn.RANK.AVG(Table1[[#This Row],[Control]],Table1[Control])</f>
        <v>123</v>
      </c>
      <c r="K70" s="1">
        <f>_xlfn.RANK.AVG(Table1[[#This Row],[Require Bundle]],Table1[Require Bundle])</f>
        <v>157</v>
      </c>
      <c r="L70" s="1">
        <f>_xlfn.RANK.AVG(Table1[[#This Row],[Use Versions]],Table1[Use Versions])</f>
        <v>124</v>
      </c>
      <c r="M70" s="1">
        <f>_xlfn.RANK.AVG(Table1[[#This Row],[Export Needed Packages]],Table1[Export Needed Packages])</f>
        <v>100</v>
      </c>
      <c r="N70" s="1">
        <f>_xlfn.RANK.AVG(Table1[[#This Row],[Minimize Dependencies]],Table1[Minimize Dependencies])</f>
        <v>109.5</v>
      </c>
      <c r="O70" s="1">
        <f>_xlfn.RANK.AVG(Table1[[#This Row],[Needed Packages]],Table1[Needed Packages])</f>
        <v>123</v>
      </c>
      <c r="P70" s="1">
        <f>_xlfn.RANK.AVG(Table1[[#This Row],[Dynamic Import]],Table1[Dynamic Import])</f>
        <v>123</v>
      </c>
    </row>
    <row r="71" spans="1:16" x14ac:dyDescent="0.2">
      <c r="A71" t="s">
        <v>69</v>
      </c>
      <c r="B71">
        <v>2337</v>
      </c>
      <c r="C71">
        <v>690</v>
      </c>
      <c r="D71">
        <v>2359</v>
      </c>
      <c r="E71">
        <v>956</v>
      </c>
      <c r="F71">
        <v>2331</v>
      </c>
      <c r="G71">
        <v>2337</v>
      </c>
      <c r="H71">
        <v>2337</v>
      </c>
      <c r="J71" s="1">
        <f>_xlfn.RANK.AVG(Table1[[#This Row],[Control]],Table1[Control])</f>
        <v>101</v>
      </c>
      <c r="K71" s="1">
        <f>_xlfn.RANK.AVG(Table1[[#This Row],[Require Bundle]],Table1[Require Bundle])</f>
        <v>101</v>
      </c>
      <c r="L71" s="1">
        <f>_xlfn.RANK.AVG(Table1[[#This Row],[Use Versions]],Table1[Use Versions])</f>
        <v>101</v>
      </c>
      <c r="M71" s="1">
        <f>_xlfn.RANK.AVG(Table1[[#This Row],[Export Needed Packages]],Table1[Export Needed Packages])</f>
        <v>113</v>
      </c>
      <c r="N71" s="1">
        <f>_xlfn.RANK.AVG(Table1[[#This Row],[Minimize Dependencies]],Table1[Minimize Dependencies])</f>
        <v>76</v>
      </c>
      <c r="O71" s="1">
        <f>_xlfn.RANK.AVG(Table1[[#This Row],[Needed Packages]],Table1[Needed Packages])</f>
        <v>101</v>
      </c>
      <c r="P71" s="1">
        <f>_xlfn.RANK.AVG(Table1[[#This Row],[Dynamic Import]],Table1[Dynamic Import])</f>
        <v>101</v>
      </c>
    </row>
    <row r="72" spans="1:16" x14ac:dyDescent="0.2">
      <c r="A72" t="s">
        <v>70</v>
      </c>
      <c r="B72">
        <v>2335</v>
      </c>
      <c r="C72">
        <v>437</v>
      </c>
      <c r="D72">
        <v>2357</v>
      </c>
      <c r="E72">
        <v>820</v>
      </c>
      <c r="F72">
        <v>2329</v>
      </c>
      <c r="G72">
        <v>2335</v>
      </c>
      <c r="H72">
        <v>2335</v>
      </c>
      <c r="J72" s="1">
        <f>_xlfn.RANK.AVG(Table1[[#This Row],[Control]],Table1[Control])</f>
        <v>102</v>
      </c>
      <c r="K72" s="1">
        <f>_xlfn.RANK.AVG(Table1[[#This Row],[Require Bundle]],Table1[Require Bundle])</f>
        <v>132</v>
      </c>
      <c r="L72" s="1">
        <f>_xlfn.RANK.AVG(Table1[[#This Row],[Use Versions]],Table1[Use Versions])</f>
        <v>102</v>
      </c>
      <c r="M72" s="1">
        <f>_xlfn.RANK.AVG(Table1[[#This Row],[Export Needed Packages]],Table1[Export Needed Packages])</f>
        <v>133</v>
      </c>
      <c r="N72" s="1">
        <f>_xlfn.RANK.AVG(Table1[[#This Row],[Minimize Dependencies]],Table1[Minimize Dependencies])</f>
        <v>77</v>
      </c>
      <c r="O72" s="1">
        <f>_xlfn.RANK.AVG(Table1[[#This Row],[Needed Packages]],Table1[Needed Packages])</f>
        <v>102</v>
      </c>
      <c r="P72" s="1">
        <f>_xlfn.RANK.AVG(Table1[[#This Row],[Dynamic Import]],Table1[Dynamic Import])</f>
        <v>102</v>
      </c>
    </row>
    <row r="73" spans="1:16" x14ac:dyDescent="0.2">
      <c r="A73" t="s">
        <v>71</v>
      </c>
      <c r="B73">
        <v>172</v>
      </c>
      <c r="C73">
        <v>36</v>
      </c>
      <c r="D73">
        <v>172</v>
      </c>
      <c r="E73">
        <v>137</v>
      </c>
      <c r="F73">
        <v>166</v>
      </c>
      <c r="G73">
        <v>172</v>
      </c>
      <c r="H73">
        <v>172</v>
      </c>
      <c r="J73" s="1">
        <f>_xlfn.RANK.AVG(Table1[[#This Row],[Control]],Table1[Control])</f>
        <v>220.5</v>
      </c>
      <c r="K73" s="1">
        <f>_xlfn.RANK.AVG(Table1[[#This Row],[Require Bundle]],Table1[Require Bundle])</f>
        <v>263</v>
      </c>
      <c r="L73" s="1">
        <f>_xlfn.RANK.AVG(Table1[[#This Row],[Use Versions]],Table1[Use Versions])</f>
        <v>222.5</v>
      </c>
      <c r="M73" s="1">
        <f>_xlfn.RANK.AVG(Table1[[#This Row],[Export Needed Packages]],Table1[Export Needed Packages])</f>
        <v>226.5</v>
      </c>
      <c r="N73" s="1">
        <f>_xlfn.RANK.AVG(Table1[[#This Row],[Minimize Dependencies]],Table1[Minimize Dependencies])</f>
        <v>216</v>
      </c>
      <c r="O73" s="1">
        <f>_xlfn.RANK.AVG(Table1[[#This Row],[Needed Packages]],Table1[Needed Packages])</f>
        <v>220.5</v>
      </c>
      <c r="P73" s="1">
        <f>_xlfn.RANK.AVG(Table1[[#This Row],[Dynamic Import]],Table1[Dynamic Import])</f>
        <v>220.5</v>
      </c>
    </row>
    <row r="74" spans="1:16" x14ac:dyDescent="0.2">
      <c r="A74" t="s">
        <v>72</v>
      </c>
      <c r="B74">
        <v>3730</v>
      </c>
      <c r="C74">
        <v>799</v>
      </c>
      <c r="D74">
        <v>3730</v>
      </c>
      <c r="E74">
        <v>1572</v>
      </c>
      <c r="F74">
        <v>3724</v>
      </c>
      <c r="G74">
        <v>3730</v>
      </c>
      <c r="H74">
        <v>3730</v>
      </c>
      <c r="J74" s="1">
        <f>_xlfn.RANK.AVG(Table1[[#This Row],[Control]],Table1[Control])</f>
        <v>91</v>
      </c>
      <c r="K74" s="1">
        <f>_xlfn.RANK.AVG(Table1[[#This Row],[Require Bundle]],Table1[Require Bundle])</f>
        <v>88</v>
      </c>
      <c r="L74" s="1">
        <f>_xlfn.RANK.AVG(Table1[[#This Row],[Use Versions]],Table1[Use Versions])</f>
        <v>91</v>
      </c>
      <c r="M74" s="1">
        <f>_xlfn.RANK.AVG(Table1[[#This Row],[Export Needed Packages]],Table1[Export Needed Packages])</f>
        <v>44</v>
      </c>
      <c r="N74" s="1">
        <f>_xlfn.RANK.AVG(Table1[[#This Row],[Minimize Dependencies]],Table1[Minimize Dependencies])</f>
        <v>55</v>
      </c>
      <c r="O74" s="1">
        <f>_xlfn.RANK.AVG(Table1[[#This Row],[Needed Packages]],Table1[Needed Packages])</f>
        <v>91</v>
      </c>
      <c r="P74" s="1">
        <f>_xlfn.RANK.AVG(Table1[[#This Row],[Dynamic Import]],Table1[Dynamic Import])</f>
        <v>91</v>
      </c>
    </row>
    <row r="75" spans="1:16" x14ac:dyDescent="0.2">
      <c r="A75" t="s">
        <v>73</v>
      </c>
      <c r="B75">
        <v>2220</v>
      </c>
      <c r="C75">
        <v>658</v>
      </c>
      <c r="D75">
        <v>2220</v>
      </c>
      <c r="E75">
        <v>1441</v>
      </c>
      <c r="F75">
        <v>1175</v>
      </c>
      <c r="G75">
        <v>2220</v>
      </c>
      <c r="H75">
        <v>2220</v>
      </c>
      <c r="J75" s="1">
        <f>_xlfn.RANK.AVG(Table1[[#This Row],[Control]],Table1[Control])</f>
        <v>105</v>
      </c>
      <c r="K75" s="1">
        <f>_xlfn.RANK.AVG(Table1[[#This Row],[Require Bundle]],Table1[Require Bundle])</f>
        <v>110</v>
      </c>
      <c r="L75" s="1">
        <f>_xlfn.RANK.AVG(Table1[[#This Row],[Use Versions]],Table1[Use Versions])</f>
        <v>106</v>
      </c>
      <c r="M75" s="1">
        <f>_xlfn.RANK.AVG(Table1[[#This Row],[Export Needed Packages]],Table1[Export Needed Packages])</f>
        <v>62</v>
      </c>
      <c r="N75" s="1">
        <f>_xlfn.RANK.AVG(Table1[[#This Row],[Minimize Dependencies]],Table1[Minimize Dependencies])</f>
        <v>114</v>
      </c>
      <c r="O75" s="1">
        <f>_xlfn.RANK.AVG(Table1[[#This Row],[Needed Packages]],Table1[Needed Packages])</f>
        <v>105</v>
      </c>
      <c r="P75" s="1">
        <f>_xlfn.RANK.AVG(Table1[[#This Row],[Dynamic Import]],Table1[Dynamic Import])</f>
        <v>105</v>
      </c>
    </row>
    <row r="76" spans="1:16" x14ac:dyDescent="0.2">
      <c r="A76" t="s">
        <v>74</v>
      </c>
      <c r="B76">
        <v>824</v>
      </c>
      <c r="C76">
        <v>667</v>
      </c>
      <c r="D76">
        <v>854</v>
      </c>
      <c r="E76">
        <v>672</v>
      </c>
      <c r="F76">
        <v>789</v>
      </c>
      <c r="G76">
        <v>824</v>
      </c>
      <c r="H76">
        <v>824</v>
      </c>
      <c r="J76" s="1">
        <f>_xlfn.RANK.AVG(Table1[[#This Row],[Control]],Table1[Control])</f>
        <v>154</v>
      </c>
      <c r="K76" s="1">
        <f>_xlfn.RANK.AVG(Table1[[#This Row],[Require Bundle]],Table1[Require Bundle])</f>
        <v>106</v>
      </c>
      <c r="L76" s="1">
        <f>_xlfn.RANK.AVG(Table1[[#This Row],[Use Versions]],Table1[Use Versions])</f>
        <v>153</v>
      </c>
      <c r="M76" s="1">
        <f>_xlfn.RANK.AVG(Table1[[#This Row],[Export Needed Packages]],Table1[Export Needed Packages])</f>
        <v>148</v>
      </c>
      <c r="N76" s="1">
        <f>_xlfn.RANK.AVG(Table1[[#This Row],[Minimize Dependencies]],Table1[Minimize Dependencies])</f>
        <v>148</v>
      </c>
      <c r="O76" s="1">
        <f>_xlfn.RANK.AVG(Table1[[#This Row],[Needed Packages]],Table1[Needed Packages])</f>
        <v>155</v>
      </c>
      <c r="P76" s="1">
        <f>_xlfn.RANK.AVG(Table1[[#This Row],[Dynamic Import]],Table1[Dynamic Import])</f>
        <v>154</v>
      </c>
    </row>
    <row r="77" spans="1:16" x14ac:dyDescent="0.2">
      <c r="A77" t="s">
        <v>75</v>
      </c>
      <c r="B77">
        <v>984</v>
      </c>
      <c r="C77">
        <v>176</v>
      </c>
      <c r="D77">
        <v>984</v>
      </c>
      <c r="E77">
        <v>5</v>
      </c>
      <c r="F77">
        <v>984</v>
      </c>
      <c r="G77">
        <v>984</v>
      </c>
      <c r="H77">
        <v>984</v>
      </c>
      <c r="J77" s="1">
        <f>_xlfn.RANK.AVG(Table1[[#This Row],[Control]],Table1[Control])</f>
        <v>143</v>
      </c>
      <c r="K77" s="1">
        <f>_xlfn.RANK.AVG(Table1[[#This Row],[Require Bundle]],Table1[Require Bundle])</f>
        <v>197</v>
      </c>
      <c r="L77" s="1">
        <f>_xlfn.RANK.AVG(Table1[[#This Row],[Use Versions]],Table1[Use Versions])</f>
        <v>143</v>
      </c>
      <c r="M77" s="1">
        <f>_xlfn.RANK.AVG(Table1[[#This Row],[Export Needed Packages]],Table1[Export Needed Packages])</f>
        <v>277.5</v>
      </c>
      <c r="N77" s="1">
        <f>_xlfn.RANK.AVG(Table1[[#This Row],[Minimize Dependencies]],Table1[Minimize Dependencies])</f>
        <v>135</v>
      </c>
      <c r="O77" s="1">
        <f>_xlfn.RANK.AVG(Table1[[#This Row],[Needed Packages]],Table1[Needed Packages])</f>
        <v>145</v>
      </c>
      <c r="P77" s="1">
        <f>_xlfn.RANK.AVG(Table1[[#This Row],[Dynamic Import]],Table1[Dynamic Import])</f>
        <v>143</v>
      </c>
    </row>
    <row r="78" spans="1:16" x14ac:dyDescent="0.2">
      <c r="A78" t="s">
        <v>76</v>
      </c>
      <c r="B78">
        <v>3200</v>
      </c>
      <c r="C78">
        <v>1922</v>
      </c>
      <c r="D78">
        <v>3208</v>
      </c>
      <c r="E78">
        <v>2026</v>
      </c>
      <c r="F78">
        <v>2658</v>
      </c>
      <c r="G78">
        <v>3200</v>
      </c>
      <c r="H78">
        <v>3200</v>
      </c>
      <c r="J78" s="1">
        <f>_xlfn.RANK.AVG(Table1[[#This Row],[Control]],Table1[Control])</f>
        <v>95</v>
      </c>
      <c r="K78" s="1">
        <f>_xlfn.RANK.AVG(Table1[[#This Row],[Require Bundle]],Table1[Require Bundle])</f>
        <v>31</v>
      </c>
      <c r="L78" s="1">
        <f>_xlfn.RANK.AVG(Table1[[#This Row],[Use Versions]],Table1[Use Versions])</f>
        <v>95</v>
      </c>
      <c r="M78" s="1">
        <f>_xlfn.RANK.AVG(Table1[[#This Row],[Export Needed Packages]],Table1[Export Needed Packages])</f>
        <v>21</v>
      </c>
      <c r="N78" s="1">
        <f>_xlfn.RANK.AVG(Table1[[#This Row],[Minimize Dependencies]],Table1[Minimize Dependencies])</f>
        <v>70</v>
      </c>
      <c r="O78" s="1">
        <f>_xlfn.RANK.AVG(Table1[[#This Row],[Needed Packages]],Table1[Needed Packages])</f>
        <v>95</v>
      </c>
      <c r="P78" s="1">
        <f>_xlfn.RANK.AVG(Table1[[#This Row],[Dynamic Import]],Table1[Dynamic Import])</f>
        <v>95</v>
      </c>
    </row>
    <row r="79" spans="1:16" x14ac:dyDescent="0.2">
      <c r="A79" t="s">
        <v>77</v>
      </c>
      <c r="B79">
        <v>4764</v>
      </c>
      <c r="C79">
        <v>962</v>
      </c>
      <c r="D79">
        <v>4772</v>
      </c>
      <c r="E79">
        <v>1875</v>
      </c>
      <c r="F79">
        <v>3517</v>
      </c>
      <c r="G79">
        <v>4764</v>
      </c>
      <c r="H79">
        <v>4764</v>
      </c>
      <c r="J79" s="1">
        <f>_xlfn.RANK.AVG(Table1[[#This Row],[Control]],Table1[Control])</f>
        <v>81</v>
      </c>
      <c r="K79" s="1">
        <f>_xlfn.RANK.AVG(Table1[[#This Row],[Require Bundle]],Table1[Require Bundle])</f>
        <v>69</v>
      </c>
      <c r="L79" s="1">
        <f>_xlfn.RANK.AVG(Table1[[#This Row],[Use Versions]],Table1[Use Versions])</f>
        <v>81</v>
      </c>
      <c r="M79" s="1">
        <f>_xlfn.RANK.AVG(Table1[[#This Row],[Export Needed Packages]],Table1[Export Needed Packages])</f>
        <v>24</v>
      </c>
      <c r="N79" s="1">
        <f>_xlfn.RANK.AVG(Table1[[#This Row],[Minimize Dependencies]],Table1[Minimize Dependencies])</f>
        <v>58</v>
      </c>
      <c r="O79" s="1">
        <f>_xlfn.RANK.AVG(Table1[[#This Row],[Needed Packages]],Table1[Needed Packages])</f>
        <v>81</v>
      </c>
      <c r="P79" s="1">
        <f>_xlfn.RANK.AVG(Table1[[#This Row],[Dynamic Import]],Table1[Dynamic Import])</f>
        <v>81</v>
      </c>
    </row>
    <row r="80" spans="1:16" x14ac:dyDescent="0.2">
      <c r="A80" t="s">
        <v>78</v>
      </c>
      <c r="B80">
        <v>4460</v>
      </c>
      <c r="C80">
        <v>2379</v>
      </c>
      <c r="D80">
        <v>4490</v>
      </c>
      <c r="E80">
        <v>1777</v>
      </c>
      <c r="F80">
        <v>4395</v>
      </c>
      <c r="G80">
        <v>4493</v>
      </c>
      <c r="H80">
        <v>4460</v>
      </c>
      <c r="J80" s="1">
        <f>_xlfn.RANK.AVG(Table1[[#This Row],[Control]],Table1[Control])</f>
        <v>85</v>
      </c>
      <c r="K80" s="1">
        <f>_xlfn.RANK.AVG(Table1[[#This Row],[Require Bundle]],Table1[Require Bundle])</f>
        <v>24</v>
      </c>
      <c r="L80" s="1">
        <f>_xlfn.RANK.AVG(Table1[[#This Row],[Use Versions]],Table1[Use Versions])</f>
        <v>84</v>
      </c>
      <c r="M80" s="1">
        <f>_xlfn.RANK.AVG(Table1[[#This Row],[Export Needed Packages]],Table1[Export Needed Packages])</f>
        <v>30</v>
      </c>
      <c r="N80" s="1">
        <f>_xlfn.RANK.AVG(Table1[[#This Row],[Minimize Dependencies]],Table1[Minimize Dependencies])</f>
        <v>47</v>
      </c>
      <c r="O80" s="1">
        <f>_xlfn.RANK.AVG(Table1[[#This Row],[Needed Packages]],Table1[Needed Packages])</f>
        <v>84</v>
      </c>
      <c r="P80" s="1">
        <f>_xlfn.RANK.AVG(Table1[[#This Row],[Dynamic Import]],Table1[Dynamic Import])</f>
        <v>85</v>
      </c>
    </row>
    <row r="81" spans="1:16" x14ac:dyDescent="0.2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s="1">
        <f>_xlfn.RANK.AVG(Table1[[#This Row],[Control]],Table1[Control])</f>
        <v>297.5</v>
      </c>
      <c r="K81" s="1">
        <f>_xlfn.RANK.AVG(Table1[[#This Row],[Require Bundle]],Table1[Require Bundle])</f>
        <v>296.5</v>
      </c>
      <c r="L81" s="1">
        <f>_xlfn.RANK.AVG(Table1[[#This Row],[Use Versions]],Table1[Use Versions])</f>
        <v>297.5</v>
      </c>
      <c r="M81" s="1">
        <f>_xlfn.RANK.AVG(Table1[[#This Row],[Export Needed Packages]],Table1[Export Needed Packages])</f>
        <v>296.5</v>
      </c>
      <c r="N81" s="1">
        <f>_xlfn.RANK.AVG(Table1[[#This Row],[Minimize Dependencies]],Table1[Minimize Dependencies])</f>
        <v>296.5</v>
      </c>
      <c r="O81" s="1">
        <f>_xlfn.RANK.AVG(Table1[[#This Row],[Needed Packages]],Table1[Needed Packages])</f>
        <v>297.5</v>
      </c>
      <c r="P81" s="1">
        <f>_xlfn.RANK.AVG(Table1[[#This Row],[Dynamic Import]],Table1[Dynamic Import])</f>
        <v>297.5</v>
      </c>
    </row>
    <row r="82" spans="1:16" x14ac:dyDescent="0.2">
      <c r="A82" t="s">
        <v>80</v>
      </c>
      <c r="B82">
        <v>5866</v>
      </c>
      <c r="C82">
        <v>2225</v>
      </c>
      <c r="D82">
        <v>5896</v>
      </c>
      <c r="E82">
        <v>2246</v>
      </c>
      <c r="F82">
        <v>4463</v>
      </c>
      <c r="G82">
        <v>5866</v>
      </c>
      <c r="H82">
        <v>5866</v>
      </c>
      <c r="J82" s="1">
        <f>_xlfn.RANK.AVG(Table1[[#This Row],[Control]],Table1[Control])</f>
        <v>53</v>
      </c>
      <c r="K82" s="1">
        <f>_xlfn.RANK.AVG(Table1[[#This Row],[Require Bundle]],Table1[Require Bundle])</f>
        <v>27</v>
      </c>
      <c r="L82" s="1">
        <f>_xlfn.RANK.AVG(Table1[[#This Row],[Use Versions]],Table1[Use Versions])</f>
        <v>53</v>
      </c>
      <c r="M82" s="1">
        <f>_xlfn.RANK.AVG(Table1[[#This Row],[Export Needed Packages]],Table1[Export Needed Packages])</f>
        <v>16</v>
      </c>
      <c r="N82" s="1">
        <f>_xlfn.RANK.AVG(Table1[[#This Row],[Minimize Dependencies]],Table1[Minimize Dependencies])</f>
        <v>46</v>
      </c>
      <c r="O82" s="1">
        <f>_xlfn.RANK.AVG(Table1[[#This Row],[Needed Packages]],Table1[Needed Packages])</f>
        <v>53</v>
      </c>
      <c r="P82" s="1">
        <f>_xlfn.RANK.AVG(Table1[[#This Row],[Dynamic Import]],Table1[Dynamic Import])</f>
        <v>53</v>
      </c>
    </row>
    <row r="83" spans="1:16" x14ac:dyDescent="0.2">
      <c r="A83" t="s">
        <v>81</v>
      </c>
      <c r="B83">
        <v>1141</v>
      </c>
      <c r="C83">
        <v>243</v>
      </c>
      <c r="D83">
        <v>1141</v>
      </c>
      <c r="E83">
        <v>83</v>
      </c>
      <c r="F83">
        <v>1141</v>
      </c>
      <c r="G83">
        <v>1141</v>
      </c>
      <c r="H83">
        <v>1141</v>
      </c>
      <c r="J83" s="1">
        <f>_xlfn.RANK.AVG(Table1[[#This Row],[Control]],Table1[Control])</f>
        <v>133</v>
      </c>
      <c r="K83" s="1">
        <f>_xlfn.RANK.AVG(Table1[[#This Row],[Require Bundle]],Table1[Require Bundle])</f>
        <v>178</v>
      </c>
      <c r="L83" s="1">
        <f>_xlfn.RANK.AVG(Table1[[#This Row],[Use Versions]],Table1[Use Versions])</f>
        <v>133</v>
      </c>
      <c r="M83" s="1">
        <f>_xlfn.RANK.AVG(Table1[[#This Row],[Export Needed Packages]],Table1[Export Needed Packages])</f>
        <v>250</v>
      </c>
      <c r="N83" s="1">
        <f>_xlfn.RANK.AVG(Table1[[#This Row],[Minimize Dependencies]],Table1[Minimize Dependencies])</f>
        <v>118</v>
      </c>
      <c r="O83" s="1">
        <f>_xlfn.RANK.AVG(Table1[[#This Row],[Needed Packages]],Table1[Needed Packages])</f>
        <v>135</v>
      </c>
      <c r="P83" s="1">
        <f>_xlfn.RANK.AVG(Table1[[#This Row],[Dynamic Import]],Table1[Dynamic Import])</f>
        <v>133</v>
      </c>
    </row>
    <row r="84" spans="1:16" x14ac:dyDescent="0.2">
      <c r="A84" t="s">
        <v>82</v>
      </c>
      <c r="B84">
        <v>385</v>
      </c>
      <c r="C84">
        <v>367</v>
      </c>
      <c r="D84">
        <v>385</v>
      </c>
      <c r="E84">
        <v>269</v>
      </c>
      <c r="F84">
        <v>385</v>
      </c>
      <c r="G84">
        <v>385</v>
      </c>
      <c r="H84">
        <v>385</v>
      </c>
      <c r="J84" s="1">
        <f>_xlfn.RANK.AVG(Table1[[#This Row],[Control]],Table1[Control])</f>
        <v>183</v>
      </c>
      <c r="K84" s="1">
        <f>_xlfn.RANK.AVG(Table1[[#This Row],[Require Bundle]],Table1[Require Bundle])</f>
        <v>147</v>
      </c>
      <c r="L84" s="1">
        <f>_xlfn.RANK.AVG(Table1[[#This Row],[Use Versions]],Table1[Use Versions])</f>
        <v>184</v>
      </c>
      <c r="M84" s="1">
        <f>_xlfn.RANK.AVG(Table1[[#This Row],[Export Needed Packages]],Table1[Export Needed Packages])</f>
        <v>186.5</v>
      </c>
      <c r="N84" s="1">
        <f>_xlfn.RANK.AVG(Table1[[#This Row],[Minimize Dependencies]],Table1[Minimize Dependencies])</f>
        <v>178</v>
      </c>
      <c r="O84" s="1">
        <f>_xlfn.RANK.AVG(Table1[[#This Row],[Needed Packages]],Table1[Needed Packages])</f>
        <v>183</v>
      </c>
      <c r="P84" s="1">
        <f>_xlfn.RANK.AVG(Table1[[#This Row],[Dynamic Import]],Table1[Dynamic Import])</f>
        <v>183</v>
      </c>
    </row>
    <row r="85" spans="1:16" x14ac:dyDescent="0.2">
      <c r="A85" t="s">
        <v>83</v>
      </c>
      <c r="B85">
        <v>434</v>
      </c>
      <c r="C85">
        <v>338</v>
      </c>
      <c r="D85">
        <v>434</v>
      </c>
      <c r="E85">
        <v>228</v>
      </c>
      <c r="F85">
        <v>434</v>
      </c>
      <c r="G85">
        <v>434</v>
      </c>
      <c r="H85">
        <v>434</v>
      </c>
      <c r="J85" s="1">
        <f>_xlfn.RANK.AVG(Table1[[#This Row],[Control]],Table1[Control])</f>
        <v>180</v>
      </c>
      <c r="K85" s="1">
        <f>_xlfn.RANK.AVG(Table1[[#This Row],[Require Bundle]],Table1[Require Bundle])</f>
        <v>152</v>
      </c>
      <c r="L85" s="1">
        <f>_xlfn.RANK.AVG(Table1[[#This Row],[Use Versions]],Table1[Use Versions])</f>
        <v>180</v>
      </c>
      <c r="M85" s="1">
        <f>_xlfn.RANK.AVG(Table1[[#This Row],[Export Needed Packages]],Table1[Export Needed Packages])</f>
        <v>197</v>
      </c>
      <c r="N85" s="1">
        <f>_xlfn.RANK.AVG(Table1[[#This Row],[Minimize Dependencies]],Table1[Minimize Dependencies])</f>
        <v>174</v>
      </c>
      <c r="O85" s="1">
        <f>_xlfn.RANK.AVG(Table1[[#This Row],[Needed Packages]],Table1[Needed Packages])</f>
        <v>180</v>
      </c>
      <c r="P85" s="1">
        <f>_xlfn.RANK.AVG(Table1[[#This Row],[Dynamic Import]],Table1[Dynamic Import])</f>
        <v>180</v>
      </c>
    </row>
    <row r="86" spans="1:16" x14ac:dyDescent="0.2">
      <c r="A86" t="s">
        <v>84</v>
      </c>
      <c r="B86">
        <v>263</v>
      </c>
      <c r="C86">
        <v>263</v>
      </c>
      <c r="D86">
        <v>263</v>
      </c>
      <c r="E86">
        <v>184</v>
      </c>
      <c r="F86">
        <v>263</v>
      </c>
      <c r="G86">
        <v>263</v>
      </c>
      <c r="H86">
        <v>263</v>
      </c>
      <c r="J86" s="1">
        <f>_xlfn.RANK.AVG(Table1[[#This Row],[Control]],Table1[Control])</f>
        <v>204</v>
      </c>
      <c r="K86" s="1">
        <f>_xlfn.RANK.AVG(Table1[[#This Row],[Require Bundle]],Table1[Require Bundle])</f>
        <v>172</v>
      </c>
      <c r="L86" s="1">
        <f>_xlfn.RANK.AVG(Table1[[#This Row],[Use Versions]],Table1[Use Versions])</f>
        <v>204</v>
      </c>
      <c r="M86" s="1">
        <f>_xlfn.RANK.AVG(Table1[[#This Row],[Export Needed Packages]],Table1[Export Needed Packages])</f>
        <v>207</v>
      </c>
      <c r="N86" s="1">
        <f>_xlfn.RANK.AVG(Table1[[#This Row],[Minimize Dependencies]],Table1[Minimize Dependencies])</f>
        <v>198</v>
      </c>
      <c r="O86" s="1">
        <f>_xlfn.RANK.AVG(Table1[[#This Row],[Needed Packages]],Table1[Needed Packages])</f>
        <v>204</v>
      </c>
      <c r="P86" s="1">
        <f>_xlfn.RANK.AVG(Table1[[#This Row],[Dynamic Import]],Table1[Dynamic Import])</f>
        <v>204</v>
      </c>
    </row>
    <row r="87" spans="1:16" x14ac:dyDescent="0.2">
      <c r="A87" t="s">
        <v>85</v>
      </c>
      <c r="B87">
        <v>509</v>
      </c>
      <c r="C87">
        <v>428</v>
      </c>
      <c r="D87">
        <v>509</v>
      </c>
      <c r="E87">
        <v>239</v>
      </c>
      <c r="F87">
        <v>509</v>
      </c>
      <c r="G87">
        <v>509</v>
      </c>
      <c r="H87">
        <v>509</v>
      </c>
      <c r="J87" s="1">
        <f>_xlfn.RANK.AVG(Table1[[#This Row],[Control]],Table1[Control])</f>
        <v>173</v>
      </c>
      <c r="K87" s="1">
        <f>_xlfn.RANK.AVG(Table1[[#This Row],[Require Bundle]],Table1[Require Bundle])</f>
        <v>134</v>
      </c>
      <c r="L87" s="1">
        <f>_xlfn.RANK.AVG(Table1[[#This Row],[Use Versions]],Table1[Use Versions])</f>
        <v>174</v>
      </c>
      <c r="M87" s="1">
        <f>_xlfn.RANK.AVG(Table1[[#This Row],[Export Needed Packages]],Table1[Export Needed Packages])</f>
        <v>193</v>
      </c>
      <c r="N87" s="1">
        <f>_xlfn.RANK.AVG(Table1[[#This Row],[Minimize Dependencies]],Table1[Minimize Dependencies])</f>
        <v>166</v>
      </c>
      <c r="O87" s="1">
        <f>_xlfn.RANK.AVG(Table1[[#This Row],[Needed Packages]],Table1[Needed Packages])</f>
        <v>173</v>
      </c>
      <c r="P87" s="1">
        <f>_xlfn.RANK.AVG(Table1[[#This Row],[Dynamic Import]],Table1[Dynamic Import])</f>
        <v>173</v>
      </c>
    </row>
    <row r="88" spans="1:16" x14ac:dyDescent="0.2">
      <c r="A88" t="s">
        <v>86</v>
      </c>
      <c r="B88">
        <v>938</v>
      </c>
      <c r="C88">
        <v>805</v>
      </c>
      <c r="D88">
        <v>938</v>
      </c>
      <c r="E88">
        <v>691</v>
      </c>
      <c r="F88">
        <v>836</v>
      </c>
      <c r="G88">
        <v>938</v>
      </c>
      <c r="H88">
        <v>938</v>
      </c>
      <c r="J88" s="1">
        <f>_xlfn.RANK.AVG(Table1[[#This Row],[Control]],Table1[Control])</f>
        <v>146</v>
      </c>
      <c r="K88" s="1">
        <f>_xlfn.RANK.AVG(Table1[[#This Row],[Require Bundle]],Table1[Require Bundle])</f>
        <v>86.5</v>
      </c>
      <c r="L88" s="1">
        <f>_xlfn.RANK.AVG(Table1[[#This Row],[Use Versions]],Table1[Use Versions])</f>
        <v>146</v>
      </c>
      <c r="M88" s="1">
        <f>_xlfn.RANK.AVG(Table1[[#This Row],[Export Needed Packages]],Table1[Export Needed Packages])</f>
        <v>145</v>
      </c>
      <c r="N88" s="1">
        <f>_xlfn.RANK.AVG(Table1[[#This Row],[Minimize Dependencies]],Table1[Minimize Dependencies])</f>
        <v>145</v>
      </c>
      <c r="O88" s="1">
        <f>_xlfn.RANK.AVG(Table1[[#This Row],[Needed Packages]],Table1[Needed Packages])</f>
        <v>148</v>
      </c>
      <c r="P88" s="1">
        <f>_xlfn.RANK.AVG(Table1[[#This Row],[Dynamic Import]],Table1[Dynamic Import])</f>
        <v>146</v>
      </c>
    </row>
    <row r="89" spans="1:16" x14ac:dyDescent="0.2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s="1">
        <f>_xlfn.RANK.AVG(Table1[[#This Row],[Control]],Table1[Control])</f>
        <v>297.5</v>
      </c>
      <c r="K89" s="1">
        <f>_xlfn.RANK.AVG(Table1[[#This Row],[Require Bundle]],Table1[Require Bundle])</f>
        <v>296.5</v>
      </c>
      <c r="L89" s="1">
        <f>_xlfn.RANK.AVG(Table1[[#This Row],[Use Versions]],Table1[Use Versions])</f>
        <v>297.5</v>
      </c>
      <c r="M89" s="1">
        <f>_xlfn.RANK.AVG(Table1[[#This Row],[Export Needed Packages]],Table1[Export Needed Packages])</f>
        <v>296.5</v>
      </c>
      <c r="N89" s="1">
        <f>_xlfn.RANK.AVG(Table1[[#This Row],[Minimize Dependencies]],Table1[Minimize Dependencies])</f>
        <v>296.5</v>
      </c>
      <c r="O89" s="1">
        <f>_xlfn.RANK.AVG(Table1[[#This Row],[Needed Packages]],Table1[Needed Packages])</f>
        <v>297.5</v>
      </c>
      <c r="P89" s="1">
        <f>_xlfn.RANK.AVG(Table1[[#This Row],[Dynamic Import]],Table1[Dynamic Import])</f>
        <v>297.5</v>
      </c>
    </row>
    <row r="90" spans="1:16" x14ac:dyDescent="0.2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s="1">
        <f>_xlfn.RANK.AVG(Table1[[#This Row],[Control]],Table1[Control])</f>
        <v>297.5</v>
      </c>
      <c r="K90" s="1">
        <f>_xlfn.RANK.AVG(Table1[[#This Row],[Require Bundle]],Table1[Require Bundle])</f>
        <v>296.5</v>
      </c>
      <c r="L90" s="1">
        <f>_xlfn.RANK.AVG(Table1[[#This Row],[Use Versions]],Table1[Use Versions])</f>
        <v>297.5</v>
      </c>
      <c r="M90" s="1">
        <f>_xlfn.RANK.AVG(Table1[[#This Row],[Export Needed Packages]],Table1[Export Needed Packages])</f>
        <v>296.5</v>
      </c>
      <c r="N90" s="1">
        <f>_xlfn.RANK.AVG(Table1[[#This Row],[Minimize Dependencies]],Table1[Minimize Dependencies])</f>
        <v>296.5</v>
      </c>
      <c r="O90" s="1">
        <f>_xlfn.RANK.AVG(Table1[[#This Row],[Needed Packages]],Table1[Needed Packages])</f>
        <v>297.5</v>
      </c>
      <c r="P90" s="1">
        <f>_xlfn.RANK.AVG(Table1[[#This Row],[Dynamic Import]],Table1[Dynamic Import])</f>
        <v>297.5</v>
      </c>
    </row>
    <row r="91" spans="1:16" x14ac:dyDescent="0.2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s="1">
        <f>_xlfn.RANK.AVG(Table1[[#This Row],[Control]],Table1[Control])</f>
        <v>297.5</v>
      </c>
      <c r="K91" s="1">
        <f>_xlfn.RANK.AVG(Table1[[#This Row],[Require Bundle]],Table1[Require Bundle])</f>
        <v>296.5</v>
      </c>
      <c r="L91" s="1">
        <f>_xlfn.RANK.AVG(Table1[[#This Row],[Use Versions]],Table1[Use Versions])</f>
        <v>297.5</v>
      </c>
      <c r="M91" s="1">
        <f>_xlfn.RANK.AVG(Table1[[#This Row],[Export Needed Packages]],Table1[Export Needed Packages])</f>
        <v>296.5</v>
      </c>
      <c r="N91" s="1">
        <f>_xlfn.RANK.AVG(Table1[[#This Row],[Minimize Dependencies]],Table1[Minimize Dependencies])</f>
        <v>296.5</v>
      </c>
      <c r="O91" s="1">
        <f>_xlfn.RANK.AVG(Table1[[#This Row],[Needed Packages]],Table1[Needed Packages])</f>
        <v>297.5</v>
      </c>
      <c r="P91" s="1">
        <f>_xlfn.RANK.AVG(Table1[[#This Row],[Dynamic Import]],Table1[Dynamic Import])</f>
        <v>297.5</v>
      </c>
    </row>
    <row r="92" spans="1:16" x14ac:dyDescent="0.2">
      <c r="A92" t="s">
        <v>90</v>
      </c>
      <c r="B92">
        <v>1231</v>
      </c>
      <c r="C92">
        <v>332</v>
      </c>
      <c r="D92">
        <v>1231</v>
      </c>
      <c r="E92">
        <v>989</v>
      </c>
      <c r="F92">
        <v>1225</v>
      </c>
      <c r="G92">
        <v>1231</v>
      </c>
      <c r="H92">
        <v>1231</v>
      </c>
      <c r="J92" s="1">
        <f>_xlfn.RANK.AVG(Table1[[#This Row],[Control]],Table1[Control])</f>
        <v>130</v>
      </c>
      <c r="K92" s="1">
        <f>_xlfn.RANK.AVG(Table1[[#This Row],[Require Bundle]],Table1[Require Bundle])</f>
        <v>154</v>
      </c>
      <c r="L92" s="1">
        <f>_xlfn.RANK.AVG(Table1[[#This Row],[Use Versions]],Table1[Use Versions])</f>
        <v>130</v>
      </c>
      <c r="M92" s="1">
        <f>_xlfn.RANK.AVG(Table1[[#This Row],[Export Needed Packages]],Table1[Export Needed Packages])</f>
        <v>98</v>
      </c>
      <c r="N92" s="1">
        <f>_xlfn.RANK.AVG(Table1[[#This Row],[Minimize Dependencies]],Table1[Minimize Dependencies])</f>
        <v>109.5</v>
      </c>
      <c r="O92" s="1">
        <f>_xlfn.RANK.AVG(Table1[[#This Row],[Needed Packages]],Table1[Needed Packages])</f>
        <v>131</v>
      </c>
      <c r="P92" s="1">
        <f>_xlfn.RANK.AVG(Table1[[#This Row],[Dynamic Import]],Table1[Dynamic Import])</f>
        <v>130</v>
      </c>
    </row>
    <row r="93" spans="1:16" x14ac:dyDescent="0.2">
      <c r="A93" t="s">
        <v>91</v>
      </c>
      <c r="B93">
        <v>2195</v>
      </c>
      <c r="C93">
        <v>952</v>
      </c>
      <c r="D93">
        <v>2265</v>
      </c>
      <c r="E93">
        <v>1536</v>
      </c>
      <c r="F93">
        <v>2189</v>
      </c>
      <c r="G93">
        <v>2195</v>
      </c>
      <c r="H93">
        <v>2195</v>
      </c>
      <c r="J93" s="1">
        <f>_xlfn.RANK.AVG(Table1[[#This Row],[Control]],Table1[Control])</f>
        <v>107</v>
      </c>
      <c r="K93" s="1">
        <f>_xlfn.RANK.AVG(Table1[[#This Row],[Require Bundle]],Table1[Require Bundle])</f>
        <v>71</v>
      </c>
      <c r="L93" s="1">
        <f>_xlfn.RANK.AVG(Table1[[#This Row],[Use Versions]],Table1[Use Versions])</f>
        <v>104</v>
      </c>
      <c r="M93" s="1">
        <f>_xlfn.RANK.AVG(Table1[[#This Row],[Export Needed Packages]],Table1[Export Needed Packages])</f>
        <v>48</v>
      </c>
      <c r="N93" s="1">
        <f>_xlfn.RANK.AVG(Table1[[#This Row],[Minimize Dependencies]],Table1[Minimize Dependencies])</f>
        <v>82</v>
      </c>
      <c r="O93" s="1">
        <f>_xlfn.RANK.AVG(Table1[[#This Row],[Needed Packages]],Table1[Needed Packages])</f>
        <v>107</v>
      </c>
      <c r="P93" s="1">
        <f>_xlfn.RANK.AVG(Table1[[#This Row],[Dynamic Import]],Table1[Dynamic Import])</f>
        <v>107</v>
      </c>
    </row>
    <row r="94" spans="1:16" x14ac:dyDescent="0.2">
      <c r="A94" t="s">
        <v>92</v>
      </c>
      <c r="B94">
        <v>1851</v>
      </c>
      <c r="C94">
        <v>503</v>
      </c>
      <c r="D94">
        <v>1851</v>
      </c>
      <c r="E94">
        <v>1196</v>
      </c>
      <c r="F94">
        <v>886</v>
      </c>
      <c r="G94">
        <v>1851</v>
      </c>
      <c r="H94">
        <v>1851</v>
      </c>
      <c r="J94" s="1">
        <f>_xlfn.RANK.AVG(Table1[[#This Row],[Control]],Table1[Control])</f>
        <v>112</v>
      </c>
      <c r="K94" s="1">
        <f>_xlfn.RANK.AVG(Table1[[#This Row],[Require Bundle]],Table1[Require Bundle])</f>
        <v>123</v>
      </c>
      <c r="L94" s="1">
        <f>_xlfn.RANK.AVG(Table1[[#This Row],[Use Versions]],Table1[Use Versions])</f>
        <v>113</v>
      </c>
      <c r="M94" s="1">
        <f>_xlfn.RANK.AVG(Table1[[#This Row],[Export Needed Packages]],Table1[Export Needed Packages])</f>
        <v>79</v>
      </c>
      <c r="N94" s="1">
        <f>_xlfn.RANK.AVG(Table1[[#This Row],[Minimize Dependencies]],Table1[Minimize Dependencies])</f>
        <v>142</v>
      </c>
      <c r="O94" s="1">
        <f>_xlfn.RANK.AVG(Table1[[#This Row],[Needed Packages]],Table1[Needed Packages])</f>
        <v>112</v>
      </c>
      <c r="P94" s="1">
        <f>_xlfn.RANK.AVG(Table1[[#This Row],[Dynamic Import]],Table1[Dynamic Import])</f>
        <v>112</v>
      </c>
    </row>
    <row r="95" spans="1:16" x14ac:dyDescent="0.2">
      <c r="A95" t="s">
        <v>93</v>
      </c>
      <c r="B95">
        <v>1925</v>
      </c>
      <c r="C95">
        <v>697</v>
      </c>
      <c r="D95">
        <v>2016</v>
      </c>
      <c r="E95">
        <v>1270</v>
      </c>
      <c r="F95">
        <v>960</v>
      </c>
      <c r="G95">
        <v>1925</v>
      </c>
      <c r="H95">
        <v>1925</v>
      </c>
      <c r="J95" s="1">
        <f>_xlfn.RANK.AVG(Table1[[#This Row],[Control]],Table1[Control])</f>
        <v>110</v>
      </c>
      <c r="K95" s="1">
        <f>_xlfn.RANK.AVG(Table1[[#This Row],[Require Bundle]],Table1[Require Bundle])</f>
        <v>98</v>
      </c>
      <c r="L95" s="1">
        <f>_xlfn.RANK.AVG(Table1[[#This Row],[Use Versions]],Table1[Use Versions])</f>
        <v>110</v>
      </c>
      <c r="M95" s="1">
        <f>_xlfn.RANK.AVG(Table1[[#This Row],[Export Needed Packages]],Table1[Export Needed Packages])</f>
        <v>73</v>
      </c>
      <c r="N95" s="1">
        <f>_xlfn.RANK.AVG(Table1[[#This Row],[Minimize Dependencies]],Table1[Minimize Dependencies])</f>
        <v>137</v>
      </c>
      <c r="O95" s="1">
        <f>_xlfn.RANK.AVG(Table1[[#This Row],[Needed Packages]],Table1[Needed Packages])</f>
        <v>110</v>
      </c>
      <c r="P95" s="1">
        <f>_xlfn.RANK.AVG(Table1[[#This Row],[Dynamic Import]],Table1[Dynamic Import])</f>
        <v>110</v>
      </c>
    </row>
    <row r="96" spans="1:16" x14ac:dyDescent="0.2">
      <c r="A96" t="s">
        <v>94</v>
      </c>
      <c r="B96">
        <v>297</v>
      </c>
      <c r="C96">
        <v>297</v>
      </c>
      <c r="D96">
        <v>297</v>
      </c>
      <c r="E96">
        <v>218</v>
      </c>
      <c r="F96">
        <v>297</v>
      </c>
      <c r="G96">
        <v>297</v>
      </c>
      <c r="H96">
        <v>297</v>
      </c>
      <c r="J96" s="1">
        <f>_xlfn.RANK.AVG(Table1[[#This Row],[Control]],Table1[Control])</f>
        <v>199</v>
      </c>
      <c r="K96" s="1">
        <f>_xlfn.RANK.AVG(Table1[[#This Row],[Require Bundle]],Table1[Require Bundle])</f>
        <v>164</v>
      </c>
      <c r="L96" s="1">
        <f>_xlfn.RANK.AVG(Table1[[#This Row],[Use Versions]],Table1[Use Versions])</f>
        <v>200</v>
      </c>
      <c r="M96" s="1">
        <f>_xlfn.RANK.AVG(Table1[[#This Row],[Export Needed Packages]],Table1[Export Needed Packages])</f>
        <v>199</v>
      </c>
      <c r="N96" s="1">
        <f>_xlfn.RANK.AVG(Table1[[#This Row],[Minimize Dependencies]],Table1[Minimize Dependencies])</f>
        <v>194</v>
      </c>
      <c r="O96" s="1">
        <f>_xlfn.RANK.AVG(Table1[[#This Row],[Needed Packages]],Table1[Needed Packages])</f>
        <v>199</v>
      </c>
      <c r="P96" s="1">
        <f>_xlfn.RANK.AVG(Table1[[#This Row],[Dynamic Import]],Table1[Dynamic Import])</f>
        <v>199</v>
      </c>
    </row>
    <row r="97" spans="1:16" x14ac:dyDescent="0.2">
      <c r="A97" t="s">
        <v>95</v>
      </c>
      <c r="B97">
        <v>252</v>
      </c>
      <c r="C97">
        <v>252</v>
      </c>
      <c r="D97">
        <v>252</v>
      </c>
      <c r="E97">
        <v>173</v>
      </c>
      <c r="F97">
        <v>246</v>
      </c>
      <c r="G97">
        <v>252</v>
      </c>
      <c r="H97">
        <v>252</v>
      </c>
      <c r="J97" s="1">
        <f>_xlfn.RANK.AVG(Table1[[#This Row],[Control]],Table1[Control])</f>
        <v>206</v>
      </c>
      <c r="K97" s="1">
        <f>_xlfn.RANK.AVG(Table1[[#This Row],[Require Bundle]],Table1[Require Bundle])</f>
        <v>175</v>
      </c>
      <c r="L97" s="1">
        <f>_xlfn.RANK.AVG(Table1[[#This Row],[Use Versions]],Table1[Use Versions])</f>
        <v>206</v>
      </c>
      <c r="M97" s="1">
        <f>_xlfn.RANK.AVG(Table1[[#This Row],[Export Needed Packages]],Table1[Export Needed Packages])</f>
        <v>212</v>
      </c>
      <c r="N97" s="1">
        <f>_xlfn.RANK.AVG(Table1[[#This Row],[Minimize Dependencies]],Table1[Minimize Dependencies])</f>
        <v>200.5</v>
      </c>
      <c r="O97" s="1">
        <f>_xlfn.RANK.AVG(Table1[[#This Row],[Needed Packages]],Table1[Needed Packages])</f>
        <v>207</v>
      </c>
      <c r="P97" s="1">
        <f>_xlfn.RANK.AVG(Table1[[#This Row],[Dynamic Import]],Table1[Dynamic Import])</f>
        <v>206</v>
      </c>
    </row>
    <row r="98" spans="1:16" x14ac:dyDescent="0.2">
      <c r="A98" t="s">
        <v>96</v>
      </c>
      <c r="B98">
        <v>117</v>
      </c>
      <c r="C98">
        <v>117</v>
      </c>
      <c r="D98">
        <v>117</v>
      </c>
      <c r="E98">
        <v>117</v>
      </c>
      <c r="F98">
        <v>117</v>
      </c>
      <c r="G98">
        <v>117</v>
      </c>
      <c r="H98">
        <v>117</v>
      </c>
      <c r="J98" s="1">
        <f>_xlfn.RANK.AVG(Table1[[#This Row],[Control]],Table1[Control])</f>
        <v>238</v>
      </c>
      <c r="K98" s="1">
        <f>_xlfn.RANK.AVG(Table1[[#This Row],[Require Bundle]],Table1[Require Bundle])</f>
        <v>221</v>
      </c>
      <c r="L98" s="1">
        <f>_xlfn.RANK.AVG(Table1[[#This Row],[Use Versions]],Table1[Use Versions])</f>
        <v>238</v>
      </c>
      <c r="M98" s="1">
        <f>_xlfn.RANK.AVG(Table1[[#This Row],[Export Needed Packages]],Table1[Export Needed Packages])</f>
        <v>232</v>
      </c>
      <c r="N98" s="1">
        <f>_xlfn.RANK.AVG(Table1[[#This Row],[Minimize Dependencies]],Table1[Minimize Dependencies])</f>
        <v>233</v>
      </c>
      <c r="O98" s="1">
        <f>_xlfn.RANK.AVG(Table1[[#This Row],[Needed Packages]],Table1[Needed Packages])</f>
        <v>238</v>
      </c>
      <c r="P98" s="1">
        <f>_xlfn.RANK.AVG(Table1[[#This Row],[Dynamic Import]],Table1[Dynamic Import])</f>
        <v>238</v>
      </c>
    </row>
    <row r="99" spans="1:16" x14ac:dyDescent="0.2">
      <c r="A99" t="s">
        <v>97</v>
      </c>
      <c r="B99">
        <v>112</v>
      </c>
      <c r="C99">
        <v>112</v>
      </c>
      <c r="D99">
        <v>112</v>
      </c>
      <c r="E99">
        <v>112</v>
      </c>
      <c r="F99">
        <v>112</v>
      </c>
      <c r="G99">
        <v>112</v>
      </c>
      <c r="H99">
        <v>112</v>
      </c>
      <c r="J99" s="1">
        <f>_xlfn.RANK.AVG(Table1[[#This Row],[Control]],Table1[Control])</f>
        <v>241</v>
      </c>
      <c r="K99" s="1">
        <f>_xlfn.RANK.AVG(Table1[[#This Row],[Require Bundle]],Table1[Require Bundle])</f>
        <v>226</v>
      </c>
      <c r="L99" s="1">
        <f>_xlfn.RANK.AVG(Table1[[#This Row],[Use Versions]],Table1[Use Versions])</f>
        <v>241</v>
      </c>
      <c r="M99" s="1">
        <f>_xlfn.RANK.AVG(Table1[[#This Row],[Export Needed Packages]],Table1[Export Needed Packages])</f>
        <v>235</v>
      </c>
      <c r="N99" s="1">
        <f>_xlfn.RANK.AVG(Table1[[#This Row],[Minimize Dependencies]],Table1[Minimize Dependencies])</f>
        <v>236</v>
      </c>
      <c r="O99" s="1">
        <f>_xlfn.RANK.AVG(Table1[[#This Row],[Needed Packages]],Table1[Needed Packages])</f>
        <v>241</v>
      </c>
      <c r="P99" s="1">
        <f>_xlfn.RANK.AVG(Table1[[#This Row],[Dynamic Import]],Table1[Dynamic Import])</f>
        <v>241</v>
      </c>
    </row>
    <row r="100" spans="1:16" x14ac:dyDescent="0.2">
      <c r="A100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 s="1">
        <f>_xlfn.RANK.AVG(Table1[[#This Row],[Control]],Table1[Control])</f>
        <v>297.5</v>
      </c>
      <c r="K100" s="1">
        <f>_xlfn.RANK.AVG(Table1[[#This Row],[Require Bundle]],Table1[Require Bundle])</f>
        <v>296.5</v>
      </c>
      <c r="L100" s="1">
        <f>_xlfn.RANK.AVG(Table1[[#This Row],[Use Versions]],Table1[Use Versions])</f>
        <v>297.5</v>
      </c>
      <c r="M100" s="1">
        <f>_xlfn.RANK.AVG(Table1[[#This Row],[Export Needed Packages]],Table1[Export Needed Packages])</f>
        <v>296.5</v>
      </c>
      <c r="N100" s="1">
        <f>_xlfn.RANK.AVG(Table1[[#This Row],[Minimize Dependencies]],Table1[Minimize Dependencies])</f>
        <v>296.5</v>
      </c>
      <c r="O100" s="1">
        <f>_xlfn.RANK.AVG(Table1[[#This Row],[Needed Packages]],Table1[Needed Packages])</f>
        <v>297.5</v>
      </c>
      <c r="P100" s="1">
        <f>_xlfn.RANK.AVG(Table1[[#This Row],[Dynamic Import]],Table1[Dynamic Import])</f>
        <v>297.5</v>
      </c>
    </row>
    <row r="101" spans="1:16" x14ac:dyDescent="0.2">
      <c r="A101" t="s">
        <v>99</v>
      </c>
      <c r="B101">
        <v>211</v>
      </c>
      <c r="C101">
        <v>211</v>
      </c>
      <c r="D101">
        <v>211</v>
      </c>
      <c r="E101">
        <v>211</v>
      </c>
      <c r="F101">
        <v>211</v>
      </c>
      <c r="G101">
        <v>211</v>
      </c>
      <c r="H101">
        <v>211</v>
      </c>
      <c r="J101" s="1">
        <f>_xlfn.RANK.AVG(Table1[[#This Row],[Control]],Table1[Control])</f>
        <v>213</v>
      </c>
      <c r="K101" s="1">
        <f>_xlfn.RANK.AVG(Table1[[#This Row],[Require Bundle]],Table1[Require Bundle])</f>
        <v>184</v>
      </c>
      <c r="L101" s="1">
        <f>_xlfn.RANK.AVG(Table1[[#This Row],[Use Versions]],Table1[Use Versions])</f>
        <v>213</v>
      </c>
      <c r="M101" s="1">
        <f>_xlfn.RANK.AVG(Table1[[#This Row],[Export Needed Packages]],Table1[Export Needed Packages])</f>
        <v>202</v>
      </c>
      <c r="N101" s="1">
        <f>_xlfn.RANK.AVG(Table1[[#This Row],[Minimize Dependencies]],Table1[Minimize Dependencies])</f>
        <v>208</v>
      </c>
      <c r="O101" s="1">
        <f>_xlfn.RANK.AVG(Table1[[#This Row],[Needed Packages]],Table1[Needed Packages])</f>
        <v>214</v>
      </c>
      <c r="P101" s="1">
        <f>_xlfn.RANK.AVG(Table1[[#This Row],[Dynamic Import]],Table1[Dynamic Import])</f>
        <v>213</v>
      </c>
    </row>
    <row r="102" spans="1:16" x14ac:dyDescent="0.2">
      <c r="A102" t="s">
        <v>100</v>
      </c>
      <c r="B102">
        <v>99</v>
      </c>
      <c r="C102">
        <v>99</v>
      </c>
      <c r="D102">
        <v>99</v>
      </c>
      <c r="E102">
        <v>99</v>
      </c>
      <c r="F102">
        <v>99</v>
      </c>
      <c r="G102">
        <v>99</v>
      </c>
      <c r="H102">
        <v>99</v>
      </c>
      <c r="J102" s="1">
        <f>_xlfn.RANK.AVG(Table1[[#This Row],[Control]],Table1[Control])</f>
        <v>250</v>
      </c>
      <c r="K102" s="1">
        <f>_xlfn.RANK.AVG(Table1[[#This Row],[Require Bundle]],Table1[Require Bundle])</f>
        <v>237.5</v>
      </c>
      <c r="L102" s="1">
        <f>_xlfn.RANK.AVG(Table1[[#This Row],[Use Versions]],Table1[Use Versions])</f>
        <v>250</v>
      </c>
      <c r="M102" s="1">
        <f>_xlfn.RANK.AVG(Table1[[#This Row],[Export Needed Packages]],Table1[Export Needed Packages])</f>
        <v>244</v>
      </c>
      <c r="N102" s="1">
        <f>_xlfn.RANK.AVG(Table1[[#This Row],[Minimize Dependencies]],Table1[Minimize Dependencies])</f>
        <v>244</v>
      </c>
      <c r="O102" s="1">
        <f>_xlfn.RANK.AVG(Table1[[#This Row],[Needed Packages]],Table1[Needed Packages])</f>
        <v>250</v>
      </c>
      <c r="P102" s="1">
        <f>_xlfn.RANK.AVG(Table1[[#This Row],[Dynamic Import]],Table1[Dynamic Import])</f>
        <v>250</v>
      </c>
    </row>
    <row r="103" spans="1:16" x14ac:dyDescent="0.2">
      <c r="A103" t="s">
        <v>101</v>
      </c>
      <c r="B103">
        <v>93</v>
      </c>
      <c r="C103">
        <v>93</v>
      </c>
      <c r="D103">
        <v>93</v>
      </c>
      <c r="E103">
        <v>93</v>
      </c>
      <c r="F103">
        <v>93</v>
      </c>
      <c r="G103">
        <v>93</v>
      </c>
      <c r="H103">
        <v>93</v>
      </c>
      <c r="J103" s="1">
        <f>_xlfn.RANK.AVG(Table1[[#This Row],[Control]],Table1[Control])</f>
        <v>253</v>
      </c>
      <c r="K103" s="1">
        <f>_xlfn.RANK.AVG(Table1[[#This Row],[Require Bundle]],Table1[Require Bundle])</f>
        <v>241</v>
      </c>
      <c r="L103" s="1">
        <f>_xlfn.RANK.AVG(Table1[[#This Row],[Use Versions]],Table1[Use Versions])</f>
        <v>253</v>
      </c>
      <c r="M103" s="1">
        <f>_xlfn.RANK.AVG(Table1[[#This Row],[Export Needed Packages]],Table1[Export Needed Packages])</f>
        <v>246</v>
      </c>
      <c r="N103" s="1">
        <f>_xlfn.RANK.AVG(Table1[[#This Row],[Minimize Dependencies]],Table1[Minimize Dependencies])</f>
        <v>247</v>
      </c>
      <c r="O103" s="1">
        <f>_xlfn.RANK.AVG(Table1[[#This Row],[Needed Packages]],Table1[Needed Packages])</f>
        <v>253</v>
      </c>
      <c r="P103" s="1">
        <f>_xlfn.RANK.AVG(Table1[[#This Row],[Dynamic Import]],Table1[Dynamic Import])</f>
        <v>253</v>
      </c>
    </row>
    <row r="104" spans="1:16" x14ac:dyDescent="0.2">
      <c r="A104" t="s">
        <v>102</v>
      </c>
      <c r="B104">
        <v>172</v>
      </c>
      <c r="C104">
        <v>172</v>
      </c>
      <c r="D104">
        <v>172</v>
      </c>
      <c r="E104">
        <v>172</v>
      </c>
      <c r="F104">
        <v>172</v>
      </c>
      <c r="G104">
        <v>172</v>
      </c>
      <c r="H104">
        <v>172</v>
      </c>
      <c r="J104" s="1">
        <f>_xlfn.RANK.AVG(Table1[[#This Row],[Control]],Table1[Control])</f>
        <v>220.5</v>
      </c>
      <c r="K104" s="1">
        <f>_xlfn.RANK.AVG(Table1[[#This Row],[Require Bundle]],Table1[Require Bundle])</f>
        <v>199</v>
      </c>
      <c r="L104" s="1">
        <f>_xlfn.RANK.AVG(Table1[[#This Row],[Use Versions]],Table1[Use Versions])</f>
        <v>222.5</v>
      </c>
      <c r="M104" s="1">
        <f>_xlfn.RANK.AVG(Table1[[#This Row],[Export Needed Packages]],Table1[Export Needed Packages])</f>
        <v>213</v>
      </c>
      <c r="N104" s="1">
        <f>_xlfn.RANK.AVG(Table1[[#This Row],[Minimize Dependencies]],Table1[Minimize Dependencies])</f>
        <v>215</v>
      </c>
      <c r="O104" s="1">
        <f>_xlfn.RANK.AVG(Table1[[#This Row],[Needed Packages]],Table1[Needed Packages])</f>
        <v>220.5</v>
      </c>
      <c r="P104" s="1">
        <f>_xlfn.RANK.AVG(Table1[[#This Row],[Dynamic Import]],Table1[Dynamic Import])</f>
        <v>220.5</v>
      </c>
    </row>
    <row r="105" spans="1:16" x14ac:dyDescent="0.2">
      <c r="A105" t="s">
        <v>103</v>
      </c>
      <c r="B105">
        <v>113</v>
      </c>
      <c r="C105">
        <v>113</v>
      </c>
      <c r="D105">
        <v>113</v>
      </c>
      <c r="E105">
        <v>113</v>
      </c>
      <c r="F105">
        <v>113</v>
      </c>
      <c r="G105">
        <v>113</v>
      </c>
      <c r="H105">
        <v>113</v>
      </c>
      <c r="J105" s="1">
        <f>_xlfn.RANK.AVG(Table1[[#This Row],[Control]],Table1[Control])</f>
        <v>240</v>
      </c>
      <c r="K105" s="1">
        <f>_xlfn.RANK.AVG(Table1[[#This Row],[Require Bundle]],Table1[Require Bundle])</f>
        <v>225</v>
      </c>
      <c r="L105" s="1">
        <f>_xlfn.RANK.AVG(Table1[[#This Row],[Use Versions]],Table1[Use Versions])</f>
        <v>240</v>
      </c>
      <c r="M105" s="1">
        <f>_xlfn.RANK.AVG(Table1[[#This Row],[Export Needed Packages]],Table1[Export Needed Packages])</f>
        <v>234</v>
      </c>
      <c r="N105" s="1">
        <f>_xlfn.RANK.AVG(Table1[[#This Row],[Minimize Dependencies]],Table1[Minimize Dependencies])</f>
        <v>235</v>
      </c>
      <c r="O105" s="1">
        <f>_xlfn.RANK.AVG(Table1[[#This Row],[Needed Packages]],Table1[Needed Packages])</f>
        <v>240</v>
      </c>
      <c r="P105" s="1">
        <f>_xlfn.RANK.AVG(Table1[[#This Row],[Dynamic Import]],Table1[Dynamic Import])</f>
        <v>240</v>
      </c>
    </row>
    <row r="106" spans="1:16" x14ac:dyDescent="0.2">
      <c r="A106" t="s">
        <v>104</v>
      </c>
      <c r="B106">
        <v>136</v>
      </c>
      <c r="C106">
        <v>136</v>
      </c>
      <c r="D106">
        <v>136</v>
      </c>
      <c r="E106">
        <v>136</v>
      </c>
      <c r="F106">
        <v>136</v>
      </c>
      <c r="G106">
        <v>136</v>
      </c>
      <c r="H106">
        <v>136</v>
      </c>
      <c r="J106" s="1">
        <f>_xlfn.RANK.AVG(Table1[[#This Row],[Control]],Table1[Control])</f>
        <v>233</v>
      </c>
      <c r="K106" s="1">
        <f>_xlfn.RANK.AVG(Table1[[#This Row],[Require Bundle]],Table1[Require Bundle])</f>
        <v>212</v>
      </c>
      <c r="L106" s="1">
        <f>_xlfn.RANK.AVG(Table1[[#This Row],[Use Versions]],Table1[Use Versions])</f>
        <v>233</v>
      </c>
      <c r="M106" s="1">
        <f>_xlfn.RANK.AVG(Table1[[#This Row],[Export Needed Packages]],Table1[Export Needed Packages])</f>
        <v>228</v>
      </c>
      <c r="N106" s="1">
        <f>_xlfn.RANK.AVG(Table1[[#This Row],[Minimize Dependencies]],Table1[Minimize Dependencies])</f>
        <v>228</v>
      </c>
      <c r="O106" s="1">
        <f>_xlfn.RANK.AVG(Table1[[#This Row],[Needed Packages]],Table1[Needed Packages])</f>
        <v>233</v>
      </c>
      <c r="P106" s="1">
        <f>_xlfn.RANK.AVG(Table1[[#This Row],[Dynamic Import]],Table1[Dynamic Import])</f>
        <v>233</v>
      </c>
    </row>
    <row r="107" spans="1:16" x14ac:dyDescent="0.2">
      <c r="A107" t="s">
        <v>105</v>
      </c>
      <c r="B107">
        <v>190</v>
      </c>
      <c r="C107">
        <v>190</v>
      </c>
      <c r="D107">
        <v>190</v>
      </c>
      <c r="E107">
        <v>190</v>
      </c>
      <c r="F107">
        <v>190</v>
      </c>
      <c r="G107">
        <v>190</v>
      </c>
      <c r="H107">
        <v>190</v>
      </c>
      <c r="J107" s="1">
        <f>_xlfn.RANK.AVG(Table1[[#This Row],[Control]],Table1[Control])</f>
        <v>216</v>
      </c>
      <c r="K107" s="1">
        <f>_xlfn.RANK.AVG(Table1[[#This Row],[Require Bundle]],Table1[Require Bundle])</f>
        <v>190</v>
      </c>
      <c r="L107" s="1">
        <f>_xlfn.RANK.AVG(Table1[[#This Row],[Use Versions]],Table1[Use Versions])</f>
        <v>217</v>
      </c>
      <c r="M107" s="1">
        <f>_xlfn.RANK.AVG(Table1[[#This Row],[Export Needed Packages]],Table1[Export Needed Packages])</f>
        <v>205</v>
      </c>
      <c r="N107" s="1">
        <f>_xlfn.RANK.AVG(Table1[[#This Row],[Minimize Dependencies]],Table1[Minimize Dependencies])</f>
        <v>211</v>
      </c>
      <c r="O107" s="1">
        <f>_xlfn.RANK.AVG(Table1[[#This Row],[Needed Packages]],Table1[Needed Packages])</f>
        <v>217</v>
      </c>
      <c r="P107" s="1">
        <f>_xlfn.RANK.AVG(Table1[[#This Row],[Dynamic Import]],Table1[Dynamic Import])</f>
        <v>216</v>
      </c>
    </row>
    <row r="108" spans="1:16" x14ac:dyDescent="0.2">
      <c r="A108" t="s">
        <v>106</v>
      </c>
      <c r="B108">
        <v>1407</v>
      </c>
      <c r="C108">
        <v>189</v>
      </c>
      <c r="D108">
        <v>1407</v>
      </c>
      <c r="E108">
        <v>980</v>
      </c>
      <c r="F108">
        <v>1401</v>
      </c>
      <c r="G108">
        <v>1407</v>
      </c>
      <c r="H108">
        <v>1407</v>
      </c>
      <c r="J108" s="1">
        <f>_xlfn.RANK.AVG(Table1[[#This Row],[Control]],Table1[Control])</f>
        <v>124.5</v>
      </c>
      <c r="K108" s="1">
        <f>_xlfn.RANK.AVG(Table1[[#This Row],[Require Bundle]],Table1[Require Bundle])</f>
        <v>191</v>
      </c>
      <c r="L108" s="1">
        <f>_xlfn.RANK.AVG(Table1[[#This Row],[Use Versions]],Table1[Use Versions])</f>
        <v>125.5</v>
      </c>
      <c r="M108" s="1">
        <f>_xlfn.RANK.AVG(Table1[[#This Row],[Export Needed Packages]],Table1[Export Needed Packages])</f>
        <v>105</v>
      </c>
      <c r="N108" s="1">
        <f>_xlfn.RANK.AVG(Table1[[#This Row],[Minimize Dependencies]],Table1[Minimize Dependencies])</f>
        <v>99.5</v>
      </c>
      <c r="O108" s="1">
        <f>_xlfn.RANK.AVG(Table1[[#This Row],[Needed Packages]],Table1[Needed Packages])</f>
        <v>125.5</v>
      </c>
      <c r="P108" s="1">
        <f>_xlfn.RANK.AVG(Table1[[#This Row],[Dynamic Import]],Table1[Dynamic Import])</f>
        <v>124.5</v>
      </c>
    </row>
    <row r="109" spans="1:16" x14ac:dyDescent="0.2">
      <c r="A109" t="s">
        <v>107</v>
      </c>
      <c r="B109">
        <v>660</v>
      </c>
      <c r="C109">
        <v>660</v>
      </c>
      <c r="D109">
        <v>660</v>
      </c>
      <c r="E109">
        <v>660</v>
      </c>
      <c r="F109">
        <v>660</v>
      </c>
      <c r="G109">
        <v>660</v>
      </c>
      <c r="H109">
        <v>660</v>
      </c>
      <c r="J109" s="1">
        <f>_xlfn.RANK.AVG(Table1[[#This Row],[Control]],Table1[Control])</f>
        <v>160</v>
      </c>
      <c r="K109" s="1">
        <f>_xlfn.RANK.AVG(Table1[[#This Row],[Require Bundle]],Table1[Require Bundle])</f>
        <v>107.5</v>
      </c>
      <c r="L109" s="1">
        <f>_xlfn.RANK.AVG(Table1[[#This Row],[Use Versions]],Table1[Use Versions])</f>
        <v>160</v>
      </c>
      <c r="M109" s="1">
        <f>_xlfn.RANK.AVG(Table1[[#This Row],[Export Needed Packages]],Table1[Export Needed Packages])</f>
        <v>150</v>
      </c>
      <c r="N109" s="1">
        <f>_xlfn.RANK.AVG(Table1[[#This Row],[Minimize Dependencies]],Table1[Minimize Dependencies])</f>
        <v>154</v>
      </c>
      <c r="O109" s="1">
        <f>_xlfn.RANK.AVG(Table1[[#This Row],[Needed Packages]],Table1[Needed Packages])</f>
        <v>161</v>
      </c>
      <c r="P109" s="1">
        <f>_xlfn.RANK.AVG(Table1[[#This Row],[Dynamic Import]],Table1[Dynamic Import])</f>
        <v>160</v>
      </c>
    </row>
    <row r="110" spans="1:16" x14ac:dyDescent="0.2">
      <c r="A110" t="s">
        <v>108</v>
      </c>
      <c r="B110">
        <v>313</v>
      </c>
      <c r="C110">
        <v>313</v>
      </c>
      <c r="D110">
        <v>313</v>
      </c>
      <c r="E110">
        <v>234</v>
      </c>
      <c r="F110">
        <v>313</v>
      </c>
      <c r="G110">
        <v>313</v>
      </c>
      <c r="H110">
        <v>313</v>
      </c>
      <c r="J110" s="1">
        <f>_xlfn.RANK.AVG(Table1[[#This Row],[Control]],Table1[Control])</f>
        <v>197</v>
      </c>
      <c r="K110" s="1">
        <f>_xlfn.RANK.AVG(Table1[[#This Row],[Require Bundle]],Table1[Require Bundle])</f>
        <v>159</v>
      </c>
      <c r="L110" s="1">
        <f>_xlfn.RANK.AVG(Table1[[#This Row],[Use Versions]],Table1[Use Versions])</f>
        <v>198</v>
      </c>
      <c r="M110" s="1">
        <f>_xlfn.RANK.AVG(Table1[[#This Row],[Export Needed Packages]],Table1[Export Needed Packages])</f>
        <v>195</v>
      </c>
      <c r="N110" s="1">
        <f>_xlfn.RANK.AVG(Table1[[#This Row],[Minimize Dependencies]],Table1[Minimize Dependencies])</f>
        <v>191</v>
      </c>
      <c r="O110" s="1">
        <f>_xlfn.RANK.AVG(Table1[[#This Row],[Needed Packages]],Table1[Needed Packages])</f>
        <v>197</v>
      </c>
      <c r="P110" s="1">
        <f>_xlfn.RANK.AVG(Table1[[#This Row],[Dynamic Import]],Table1[Dynamic Import])</f>
        <v>197</v>
      </c>
    </row>
    <row r="111" spans="1:16" x14ac:dyDescent="0.2">
      <c r="A111" t="s">
        <v>109</v>
      </c>
      <c r="B111">
        <v>271</v>
      </c>
      <c r="C111">
        <v>271</v>
      </c>
      <c r="D111">
        <v>271</v>
      </c>
      <c r="E111">
        <v>271</v>
      </c>
      <c r="F111">
        <v>271</v>
      </c>
      <c r="G111">
        <v>271</v>
      </c>
      <c r="H111">
        <v>271</v>
      </c>
      <c r="J111" s="1">
        <f>_xlfn.RANK.AVG(Table1[[#This Row],[Control]],Table1[Control])</f>
        <v>202</v>
      </c>
      <c r="K111" s="1">
        <f>_xlfn.RANK.AVG(Table1[[#This Row],[Require Bundle]],Table1[Require Bundle])</f>
        <v>169</v>
      </c>
      <c r="L111" s="1">
        <f>_xlfn.RANK.AVG(Table1[[#This Row],[Use Versions]],Table1[Use Versions])</f>
        <v>202</v>
      </c>
      <c r="M111" s="1">
        <f>_xlfn.RANK.AVG(Table1[[#This Row],[Export Needed Packages]],Table1[Export Needed Packages])</f>
        <v>184</v>
      </c>
      <c r="N111" s="1">
        <f>_xlfn.RANK.AVG(Table1[[#This Row],[Minimize Dependencies]],Table1[Minimize Dependencies])</f>
        <v>196</v>
      </c>
      <c r="O111" s="1">
        <f>_xlfn.RANK.AVG(Table1[[#This Row],[Needed Packages]],Table1[Needed Packages])</f>
        <v>202</v>
      </c>
      <c r="P111" s="1">
        <f>_xlfn.RANK.AVG(Table1[[#This Row],[Dynamic Import]],Table1[Dynamic Import])</f>
        <v>202</v>
      </c>
    </row>
    <row r="112" spans="1:16" x14ac:dyDescent="0.2">
      <c r="A112" t="s">
        <v>110</v>
      </c>
      <c r="B112">
        <v>141</v>
      </c>
      <c r="C112">
        <v>141</v>
      </c>
      <c r="D112">
        <v>141</v>
      </c>
      <c r="E112">
        <v>141</v>
      </c>
      <c r="F112">
        <v>141</v>
      </c>
      <c r="G112">
        <v>141</v>
      </c>
      <c r="H112">
        <v>141</v>
      </c>
      <c r="J112" s="1">
        <f>_xlfn.RANK.AVG(Table1[[#This Row],[Control]],Table1[Control])</f>
        <v>231</v>
      </c>
      <c r="K112" s="1">
        <f>_xlfn.RANK.AVG(Table1[[#This Row],[Require Bundle]],Table1[Require Bundle])</f>
        <v>210</v>
      </c>
      <c r="L112" s="1">
        <f>_xlfn.RANK.AVG(Table1[[#This Row],[Use Versions]],Table1[Use Versions])</f>
        <v>232</v>
      </c>
      <c r="M112" s="1">
        <f>_xlfn.RANK.AVG(Table1[[#This Row],[Export Needed Packages]],Table1[Export Needed Packages])</f>
        <v>224.5</v>
      </c>
      <c r="N112" s="1">
        <f>_xlfn.RANK.AVG(Table1[[#This Row],[Minimize Dependencies]],Table1[Minimize Dependencies])</f>
        <v>226</v>
      </c>
      <c r="O112" s="1">
        <f>_xlfn.RANK.AVG(Table1[[#This Row],[Needed Packages]],Table1[Needed Packages])</f>
        <v>231</v>
      </c>
      <c r="P112" s="1">
        <f>_xlfn.RANK.AVG(Table1[[#This Row],[Dynamic Import]],Table1[Dynamic Import])</f>
        <v>231</v>
      </c>
    </row>
    <row r="113" spans="1:16" x14ac:dyDescent="0.2">
      <c r="A113" t="s">
        <v>111</v>
      </c>
      <c r="B113">
        <v>107</v>
      </c>
      <c r="C113">
        <v>107</v>
      </c>
      <c r="D113">
        <v>107</v>
      </c>
      <c r="E113">
        <v>107</v>
      </c>
      <c r="F113">
        <v>107</v>
      </c>
      <c r="G113">
        <v>107</v>
      </c>
      <c r="H113">
        <v>107</v>
      </c>
      <c r="J113" s="1">
        <f>_xlfn.RANK.AVG(Table1[[#This Row],[Control]],Table1[Control])</f>
        <v>244.5</v>
      </c>
      <c r="K113" s="1">
        <f>_xlfn.RANK.AVG(Table1[[#This Row],[Require Bundle]],Table1[Require Bundle])</f>
        <v>229.5</v>
      </c>
      <c r="L113" s="1">
        <f>_xlfn.RANK.AVG(Table1[[#This Row],[Use Versions]],Table1[Use Versions])</f>
        <v>245.5</v>
      </c>
      <c r="M113" s="1">
        <f>_xlfn.RANK.AVG(Table1[[#This Row],[Export Needed Packages]],Table1[Export Needed Packages])</f>
        <v>238.5</v>
      </c>
      <c r="N113" s="1">
        <f>_xlfn.RANK.AVG(Table1[[#This Row],[Minimize Dependencies]],Table1[Minimize Dependencies])</f>
        <v>239.5</v>
      </c>
      <c r="O113" s="1">
        <f>_xlfn.RANK.AVG(Table1[[#This Row],[Needed Packages]],Table1[Needed Packages])</f>
        <v>244.5</v>
      </c>
      <c r="P113" s="1">
        <f>_xlfn.RANK.AVG(Table1[[#This Row],[Dynamic Import]],Table1[Dynamic Import])</f>
        <v>244.5</v>
      </c>
    </row>
    <row r="114" spans="1:16" x14ac:dyDescent="0.2">
      <c r="A114" t="s">
        <v>112</v>
      </c>
      <c r="B114">
        <v>180</v>
      </c>
      <c r="C114">
        <v>180</v>
      </c>
      <c r="D114">
        <v>180</v>
      </c>
      <c r="E114">
        <v>180</v>
      </c>
      <c r="F114">
        <v>180</v>
      </c>
      <c r="G114">
        <v>180</v>
      </c>
      <c r="H114">
        <v>183</v>
      </c>
      <c r="J114" s="1">
        <f>_xlfn.RANK.AVG(Table1[[#This Row],[Control]],Table1[Control])</f>
        <v>218.5</v>
      </c>
      <c r="K114" s="1">
        <f>_xlfn.RANK.AVG(Table1[[#This Row],[Require Bundle]],Table1[Require Bundle])</f>
        <v>194.5</v>
      </c>
      <c r="L114" s="1">
        <f>_xlfn.RANK.AVG(Table1[[#This Row],[Use Versions]],Table1[Use Versions])</f>
        <v>220.5</v>
      </c>
      <c r="M114" s="1">
        <f>_xlfn.RANK.AVG(Table1[[#This Row],[Export Needed Packages]],Table1[Export Needed Packages])</f>
        <v>210.5</v>
      </c>
      <c r="N114" s="1">
        <f>_xlfn.RANK.AVG(Table1[[#This Row],[Minimize Dependencies]],Table1[Minimize Dependencies])</f>
        <v>213.5</v>
      </c>
      <c r="O114" s="1">
        <f>_xlfn.RANK.AVG(Table1[[#This Row],[Needed Packages]],Table1[Needed Packages])</f>
        <v>218.5</v>
      </c>
      <c r="P114" s="1">
        <f>_xlfn.RANK.AVG(Table1[[#This Row],[Dynamic Import]],Table1[Dynamic Import])</f>
        <v>217</v>
      </c>
    </row>
    <row r="115" spans="1:16" x14ac:dyDescent="0.2">
      <c r="A115" t="s">
        <v>113</v>
      </c>
      <c r="B115">
        <v>180</v>
      </c>
      <c r="C115">
        <v>180</v>
      </c>
      <c r="D115">
        <v>180</v>
      </c>
      <c r="E115">
        <v>180</v>
      </c>
      <c r="F115">
        <v>180</v>
      </c>
      <c r="G115">
        <v>180</v>
      </c>
      <c r="H115">
        <v>180</v>
      </c>
      <c r="J115" s="1">
        <f>_xlfn.RANK.AVG(Table1[[#This Row],[Control]],Table1[Control])</f>
        <v>218.5</v>
      </c>
      <c r="K115" s="1">
        <f>_xlfn.RANK.AVG(Table1[[#This Row],[Require Bundle]],Table1[Require Bundle])</f>
        <v>194.5</v>
      </c>
      <c r="L115" s="1">
        <f>_xlfn.RANK.AVG(Table1[[#This Row],[Use Versions]],Table1[Use Versions])</f>
        <v>220.5</v>
      </c>
      <c r="M115" s="1">
        <f>_xlfn.RANK.AVG(Table1[[#This Row],[Export Needed Packages]],Table1[Export Needed Packages])</f>
        <v>210.5</v>
      </c>
      <c r="N115" s="1">
        <f>_xlfn.RANK.AVG(Table1[[#This Row],[Minimize Dependencies]],Table1[Minimize Dependencies])</f>
        <v>213.5</v>
      </c>
      <c r="O115" s="1">
        <f>_xlfn.RANK.AVG(Table1[[#This Row],[Needed Packages]],Table1[Needed Packages])</f>
        <v>218.5</v>
      </c>
      <c r="P115" s="1">
        <f>_xlfn.RANK.AVG(Table1[[#This Row],[Dynamic Import]],Table1[Dynamic Import])</f>
        <v>219</v>
      </c>
    </row>
    <row r="116" spans="1:16" x14ac:dyDescent="0.2">
      <c r="A116" t="s">
        <v>114</v>
      </c>
      <c r="B116">
        <v>294</v>
      </c>
      <c r="C116">
        <v>294</v>
      </c>
      <c r="D116">
        <v>294</v>
      </c>
      <c r="E116">
        <v>215</v>
      </c>
      <c r="F116">
        <v>229</v>
      </c>
      <c r="G116">
        <v>294</v>
      </c>
      <c r="H116">
        <v>294</v>
      </c>
      <c r="J116" s="1">
        <f>_xlfn.RANK.AVG(Table1[[#This Row],[Control]],Table1[Control])</f>
        <v>200</v>
      </c>
      <c r="K116" s="1">
        <f>_xlfn.RANK.AVG(Table1[[#This Row],[Require Bundle]],Table1[Require Bundle])</f>
        <v>165</v>
      </c>
      <c r="L116" s="1">
        <f>_xlfn.RANK.AVG(Table1[[#This Row],[Use Versions]],Table1[Use Versions])</f>
        <v>201</v>
      </c>
      <c r="M116" s="1">
        <f>_xlfn.RANK.AVG(Table1[[#This Row],[Export Needed Packages]],Table1[Export Needed Packages])</f>
        <v>200.5</v>
      </c>
      <c r="N116" s="1">
        <f>_xlfn.RANK.AVG(Table1[[#This Row],[Minimize Dependencies]],Table1[Minimize Dependencies])</f>
        <v>206</v>
      </c>
      <c r="O116" s="1">
        <f>_xlfn.RANK.AVG(Table1[[#This Row],[Needed Packages]],Table1[Needed Packages])</f>
        <v>200</v>
      </c>
      <c r="P116" s="1">
        <f>_xlfn.RANK.AVG(Table1[[#This Row],[Dynamic Import]],Table1[Dynamic Import])</f>
        <v>200</v>
      </c>
    </row>
    <row r="117" spans="1:16" x14ac:dyDescent="0.2">
      <c r="A117" t="s">
        <v>115</v>
      </c>
      <c r="B117">
        <v>12</v>
      </c>
      <c r="C117">
        <v>12</v>
      </c>
      <c r="D117">
        <v>12</v>
      </c>
      <c r="E117">
        <v>12</v>
      </c>
      <c r="F117">
        <v>12</v>
      </c>
      <c r="G117">
        <v>12</v>
      </c>
      <c r="H117">
        <v>12</v>
      </c>
      <c r="J117" s="1">
        <f>_xlfn.RANK.AVG(Table1[[#This Row],[Control]],Table1[Control])</f>
        <v>274.5</v>
      </c>
      <c r="K117" s="1">
        <f>_xlfn.RANK.AVG(Table1[[#This Row],[Require Bundle]],Table1[Require Bundle])</f>
        <v>271.5</v>
      </c>
      <c r="L117" s="1">
        <f>_xlfn.RANK.AVG(Table1[[#This Row],[Use Versions]],Table1[Use Versions])</f>
        <v>274.5</v>
      </c>
      <c r="M117" s="1">
        <f>_xlfn.RANK.AVG(Table1[[#This Row],[Export Needed Packages]],Table1[Export Needed Packages])</f>
        <v>272.5</v>
      </c>
      <c r="N117" s="1">
        <f>_xlfn.RANK.AVG(Table1[[#This Row],[Minimize Dependencies]],Table1[Minimize Dependencies])</f>
        <v>271.5</v>
      </c>
      <c r="O117" s="1">
        <f>_xlfn.RANK.AVG(Table1[[#This Row],[Needed Packages]],Table1[Needed Packages])</f>
        <v>274.5</v>
      </c>
      <c r="P117" s="1">
        <f>_xlfn.RANK.AVG(Table1[[#This Row],[Dynamic Import]],Table1[Dynamic Import])</f>
        <v>274.5</v>
      </c>
    </row>
    <row r="118" spans="1:16" x14ac:dyDescent="0.2">
      <c r="A118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s="1">
        <f>_xlfn.RANK.AVG(Table1[[#This Row],[Control]],Table1[Control])</f>
        <v>297.5</v>
      </c>
      <c r="K118" s="1">
        <f>_xlfn.RANK.AVG(Table1[[#This Row],[Require Bundle]],Table1[Require Bundle])</f>
        <v>296.5</v>
      </c>
      <c r="L118" s="1">
        <f>_xlfn.RANK.AVG(Table1[[#This Row],[Use Versions]],Table1[Use Versions])</f>
        <v>297.5</v>
      </c>
      <c r="M118" s="1">
        <f>_xlfn.RANK.AVG(Table1[[#This Row],[Export Needed Packages]],Table1[Export Needed Packages])</f>
        <v>296.5</v>
      </c>
      <c r="N118" s="1">
        <f>_xlfn.RANK.AVG(Table1[[#This Row],[Minimize Dependencies]],Table1[Minimize Dependencies])</f>
        <v>296.5</v>
      </c>
      <c r="O118" s="1">
        <f>_xlfn.RANK.AVG(Table1[[#This Row],[Needed Packages]],Table1[Needed Packages])</f>
        <v>297.5</v>
      </c>
      <c r="P118" s="1">
        <f>_xlfn.RANK.AVG(Table1[[#This Row],[Dynamic Import]],Table1[Dynamic Import])</f>
        <v>297.5</v>
      </c>
    </row>
    <row r="119" spans="1:16" x14ac:dyDescent="0.2">
      <c r="A119" t="s">
        <v>117</v>
      </c>
      <c r="B119">
        <v>137</v>
      </c>
      <c r="C119">
        <v>137</v>
      </c>
      <c r="D119">
        <v>189</v>
      </c>
      <c r="E119">
        <v>137</v>
      </c>
      <c r="F119">
        <v>137</v>
      </c>
      <c r="G119">
        <v>137</v>
      </c>
      <c r="H119">
        <v>137</v>
      </c>
      <c r="J119" s="1">
        <f>_xlfn.RANK.AVG(Table1[[#This Row],[Control]],Table1[Control])</f>
        <v>232</v>
      </c>
      <c r="K119" s="1">
        <f>_xlfn.RANK.AVG(Table1[[#This Row],[Require Bundle]],Table1[Require Bundle])</f>
        <v>211</v>
      </c>
      <c r="L119" s="1">
        <f>_xlfn.RANK.AVG(Table1[[#This Row],[Use Versions]],Table1[Use Versions])</f>
        <v>218</v>
      </c>
      <c r="M119" s="1">
        <f>_xlfn.RANK.AVG(Table1[[#This Row],[Export Needed Packages]],Table1[Export Needed Packages])</f>
        <v>226.5</v>
      </c>
      <c r="N119" s="1">
        <f>_xlfn.RANK.AVG(Table1[[#This Row],[Minimize Dependencies]],Table1[Minimize Dependencies])</f>
        <v>227</v>
      </c>
      <c r="O119" s="1">
        <f>_xlfn.RANK.AVG(Table1[[#This Row],[Needed Packages]],Table1[Needed Packages])</f>
        <v>232</v>
      </c>
      <c r="P119" s="1">
        <f>_xlfn.RANK.AVG(Table1[[#This Row],[Dynamic Import]],Table1[Dynamic Import])</f>
        <v>232</v>
      </c>
    </row>
    <row r="120" spans="1:16" x14ac:dyDescent="0.2">
      <c r="A120" t="s">
        <v>118</v>
      </c>
      <c r="B120">
        <v>729</v>
      </c>
      <c r="C120">
        <v>671</v>
      </c>
      <c r="D120">
        <v>789</v>
      </c>
      <c r="E120">
        <v>544</v>
      </c>
      <c r="F120">
        <v>721</v>
      </c>
      <c r="G120">
        <v>729</v>
      </c>
      <c r="H120">
        <v>729</v>
      </c>
      <c r="J120" s="1">
        <f>_xlfn.RANK.AVG(Table1[[#This Row],[Control]],Table1[Control])</f>
        <v>157</v>
      </c>
      <c r="K120" s="1">
        <f>_xlfn.RANK.AVG(Table1[[#This Row],[Require Bundle]],Table1[Require Bundle])</f>
        <v>104</v>
      </c>
      <c r="L120" s="1">
        <f>_xlfn.RANK.AVG(Table1[[#This Row],[Use Versions]],Table1[Use Versions])</f>
        <v>156</v>
      </c>
      <c r="M120" s="1">
        <f>_xlfn.RANK.AVG(Table1[[#This Row],[Export Needed Packages]],Table1[Export Needed Packages])</f>
        <v>158</v>
      </c>
      <c r="N120" s="1">
        <f>_xlfn.RANK.AVG(Table1[[#This Row],[Minimize Dependencies]],Table1[Minimize Dependencies])</f>
        <v>150</v>
      </c>
      <c r="O120" s="1">
        <f>_xlfn.RANK.AVG(Table1[[#This Row],[Needed Packages]],Table1[Needed Packages])</f>
        <v>158</v>
      </c>
      <c r="P120" s="1">
        <f>_xlfn.RANK.AVG(Table1[[#This Row],[Dynamic Import]],Table1[Dynamic Import])</f>
        <v>157</v>
      </c>
    </row>
    <row r="121" spans="1:16" x14ac:dyDescent="0.2">
      <c r="A121" t="s">
        <v>119</v>
      </c>
      <c r="B121">
        <v>248</v>
      </c>
      <c r="C121">
        <v>248</v>
      </c>
      <c r="D121">
        <v>248</v>
      </c>
      <c r="E121">
        <v>248</v>
      </c>
      <c r="F121">
        <v>243</v>
      </c>
      <c r="G121">
        <v>248</v>
      </c>
      <c r="H121">
        <v>248</v>
      </c>
      <c r="J121" s="1">
        <f>_xlfn.RANK.AVG(Table1[[#This Row],[Control]],Table1[Control])</f>
        <v>207</v>
      </c>
      <c r="K121" s="1">
        <f>_xlfn.RANK.AVG(Table1[[#This Row],[Require Bundle]],Table1[Require Bundle])</f>
        <v>176</v>
      </c>
      <c r="L121" s="1">
        <f>_xlfn.RANK.AVG(Table1[[#This Row],[Use Versions]],Table1[Use Versions])</f>
        <v>207</v>
      </c>
      <c r="M121" s="1">
        <f>_xlfn.RANK.AVG(Table1[[#This Row],[Export Needed Packages]],Table1[Export Needed Packages])</f>
        <v>190</v>
      </c>
      <c r="N121" s="1">
        <f>_xlfn.RANK.AVG(Table1[[#This Row],[Minimize Dependencies]],Table1[Minimize Dependencies])</f>
        <v>202</v>
      </c>
      <c r="O121" s="1">
        <f>_xlfn.RANK.AVG(Table1[[#This Row],[Needed Packages]],Table1[Needed Packages])</f>
        <v>208</v>
      </c>
      <c r="P121" s="1">
        <f>_xlfn.RANK.AVG(Table1[[#This Row],[Dynamic Import]],Table1[Dynamic Import])</f>
        <v>207</v>
      </c>
    </row>
    <row r="122" spans="1:16" x14ac:dyDescent="0.2">
      <c r="A122" t="s">
        <v>120</v>
      </c>
      <c r="B122">
        <v>198</v>
      </c>
      <c r="C122">
        <v>198</v>
      </c>
      <c r="D122">
        <v>198</v>
      </c>
      <c r="E122">
        <v>198</v>
      </c>
      <c r="F122">
        <v>198</v>
      </c>
      <c r="G122">
        <v>198</v>
      </c>
      <c r="H122">
        <v>198</v>
      </c>
      <c r="J122" s="1">
        <f>_xlfn.RANK.AVG(Table1[[#This Row],[Control]],Table1[Control])</f>
        <v>214</v>
      </c>
      <c r="K122" s="1">
        <f>_xlfn.RANK.AVG(Table1[[#This Row],[Require Bundle]],Table1[Require Bundle])</f>
        <v>187</v>
      </c>
      <c r="L122" s="1">
        <f>_xlfn.RANK.AVG(Table1[[#This Row],[Use Versions]],Table1[Use Versions])</f>
        <v>214</v>
      </c>
      <c r="M122" s="1">
        <f>_xlfn.RANK.AVG(Table1[[#This Row],[Export Needed Packages]],Table1[Export Needed Packages])</f>
        <v>203</v>
      </c>
      <c r="N122" s="1">
        <f>_xlfn.RANK.AVG(Table1[[#This Row],[Minimize Dependencies]],Table1[Minimize Dependencies])</f>
        <v>209</v>
      </c>
      <c r="O122" s="1">
        <f>_xlfn.RANK.AVG(Table1[[#This Row],[Needed Packages]],Table1[Needed Packages])</f>
        <v>215</v>
      </c>
      <c r="P122" s="1">
        <f>_xlfn.RANK.AVG(Table1[[#This Row],[Dynamic Import]],Table1[Dynamic Import])</f>
        <v>214</v>
      </c>
    </row>
    <row r="123" spans="1:16" x14ac:dyDescent="0.2">
      <c r="A123" t="s">
        <v>121</v>
      </c>
      <c r="B123">
        <v>866</v>
      </c>
      <c r="C123">
        <v>431</v>
      </c>
      <c r="D123">
        <v>866</v>
      </c>
      <c r="E123">
        <v>436</v>
      </c>
      <c r="F123">
        <v>863</v>
      </c>
      <c r="G123">
        <v>866</v>
      </c>
      <c r="H123">
        <v>866</v>
      </c>
      <c r="J123" s="1">
        <f>_xlfn.RANK.AVG(Table1[[#This Row],[Control]],Table1[Control])</f>
        <v>152</v>
      </c>
      <c r="K123" s="1">
        <f>_xlfn.RANK.AVG(Table1[[#This Row],[Require Bundle]],Table1[Require Bundle])</f>
        <v>133</v>
      </c>
      <c r="L123" s="1">
        <f>_xlfn.RANK.AVG(Table1[[#This Row],[Use Versions]],Table1[Use Versions])</f>
        <v>152</v>
      </c>
      <c r="M123" s="1">
        <f>_xlfn.RANK.AVG(Table1[[#This Row],[Export Needed Packages]],Table1[Export Needed Packages])</f>
        <v>167</v>
      </c>
      <c r="N123" s="1">
        <f>_xlfn.RANK.AVG(Table1[[#This Row],[Minimize Dependencies]],Table1[Minimize Dependencies])</f>
        <v>144</v>
      </c>
      <c r="O123" s="1">
        <f>_xlfn.RANK.AVG(Table1[[#This Row],[Needed Packages]],Table1[Needed Packages])</f>
        <v>153</v>
      </c>
      <c r="P123" s="1">
        <f>_xlfn.RANK.AVG(Table1[[#This Row],[Dynamic Import]],Table1[Dynamic Import])</f>
        <v>152</v>
      </c>
    </row>
    <row r="124" spans="1:16" x14ac:dyDescent="0.2">
      <c r="A124" t="s">
        <v>122</v>
      </c>
      <c r="B124">
        <v>372</v>
      </c>
      <c r="C124">
        <v>372</v>
      </c>
      <c r="D124">
        <v>372</v>
      </c>
      <c r="E124">
        <v>372</v>
      </c>
      <c r="F124">
        <v>364</v>
      </c>
      <c r="G124">
        <v>372</v>
      </c>
      <c r="H124">
        <v>372</v>
      </c>
      <c r="J124" s="1">
        <f>_xlfn.RANK.AVG(Table1[[#This Row],[Control]],Table1[Control])</f>
        <v>188</v>
      </c>
      <c r="K124" s="1">
        <f>_xlfn.RANK.AVG(Table1[[#This Row],[Require Bundle]],Table1[Require Bundle])</f>
        <v>145</v>
      </c>
      <c r="L124" s="1">
        <f>_xlfn.RANK.AVG(Table1[[#This Row],[Use Versions]],Table1[Use Versions])</f>
        <v>189</v>
      </c>
      <c r="M124" s="1">
        <f>_xlfn.RANK.AVG(Table1[[#This Row],[Export Needed Packages]],Table1[Export Needed Packages])</f>
        <v>174</v>
      </c>
      <c r="N124" s="1">
        <f>_xlfn.RANK.AVG(Table1[[#This Row],[Minimize Dependencies]],Table1[Minimize Dependencies])</f>
        <v>183</v>
      </c>
      <c r="O124" s="1">
        <f>_xlfn.RANK.AVG(Table1[[#This Row],[Needed Packages]],Table1[Needed Packages])</f>
        <v>188</v>
      </c>
      <c r="P124" s="1">
        <f>_xlfn.RANK.AVG(Table1[[#This Row],[Dynamic Import]],Table1[Dynamic Import])</f>
        <v>188</v>
      </c>
    </row>
    <row r="125" spans="1:16" x14ac:dyDescent="0.2">
      <c r="A125" t="s">
        <v>123</v>
      </c>
      <c r="B125">
        <v>438</v>
      </c>
      <c r="C125">
        <v>438</v>
      </c>
      <c r="D125">
        <v>438</v>
      </c>
      <c r="E125">
        <v>438</v>
      </c>
      <c r="F125">
        <v>404</v>
      </c>
      <c r="G125">
        <v>438</v>
      </c>
      <c r="H125">
        <v>438</v>
      </c>
      <c r="J125" s="1">
        <f>_xlfn.RANK.AVG(Table1[[#This Row],[Control]],Table1[Control])</f>
        <v>179</v>
      </c>
      <c r="K125" s="1">
        <f>_xlfn.RANK.AVG(Table1[[#This Row],[Require Bundle]],Table1[Require Bundle])</f>
        <v>131</v>
      </c>
      <c r="L125" s="1">
        <f>_xlfn.RANK.AVG(Table1[[#This Row],[Use Versions]],Table1[Use Versions])</f>
        <v>179</v>
      </c>
      <c r="M125" s="1">
        <f>_xlfn.RANK.AVG(Table1[[#This Row],[Export Needed Packages]],Table1[Export Needed Packages])</f>
        <v>166</v>
      </c>
      <c r="N125" s="1">
        <f>_xlfn.RANK.AVG(Table1[[#This Row],[Minimize Dependencies]],Table1[Minimize Dependencies])</f>
        <v>176</v>
      </c>
      <c r="O125" s="1">
        <f>_xlfn.RANK.AVG(Table1[[#This Row],[Needed Packages]],Table1[Needed Packages])</f>
        <v>179</v>
      </c>
      <c r="P125" s="1">
        <f>_xlfn.RANK.AVG(Table1[[#This Row],[Dynamic Import]],Table1[Dynamic Import])</f>
        <v>179</v>
      </c>
    </row>
    <row r="126" spans="1:16" x14ac:dyDescent="0.2">
      <c r="A126" t="s">
        <v>124</v>
      </c>
      <c r="B126">
        <v>1082</v>
      </c>
      <c r="C126">
        <v>110</v>
      </c>
      <c r="D126">
        <v>1082</v>
      </c>
      <c r="E126">
        <v>840</v>
      </c>
      <c r="F126">
        <v>1076</v>
      </c>
      <c r="G126">
        <v>1082</v>
      </c>
      <c r="H126">
        <v>1082</v>
      </c>
      <c r="J126" s="1">
        <f>_xlfn.RANK.AVG(Table1[[#This Row],[Control]],Table1[Control])</f>
        <v>136</v>
      </c>
      <c r="K126" s="1">
        <f>_xlfn.RANK.AVG(Table1[[#This Row],[Require Bundle]],Table1[Require Bundle])</f>
        <v>227</v>
      </c>
      <c r="L126" s="1">
        <f>_xlfn.RANK.AVG(Table1[[#This Row],[Use Versions]],Table1[Use Versions])</f>
        <v>137</v>
      </c>
      <c r="M126" s="1">
        <f>_xlfn.RANK.AVG(Table1[[#This Row],[Export Needed Packages]],Table1[Export Needed Packages])</f>
        <v>131</v>
      </c>
      <c r="N126" s="1">
        <f>_xlfn.RANK.AVG(Table1[[#This Row],[Minimize Dependencies]],Table1[Minimize Dependencies])</f>
        <v>123</v>
      </c>
      <c r="O126" s="1">
        <f>_xlfn.RANK.AVG(Table1[[#This Row],[Needed Packages]],Table1[Needed Packages])</f>
        <v>138</v>
      </c>
      <c r="P126" s="1">
        <f>_xlfn.RANK.AVG(Table1[[#This Row],[Dynamic Import]],Table1[Dynamic Import])</f>
        <v>136</v>
      </c>
    </row>
    <row r="127" spans="1:16" x14ac:dyDescent="0.2">
      <c r="A127" t="s">
        <v>125</v>
      </c>
      <c r="B127">
        <v>1193</v>
      </c>
      <c r="C127">
        <v>174</v>
      </c>
      <c r="D127">
        <v>1193</v>
      </c>
      <c r="E127">
        <v>917</v>
      </c>
      <c r="F127">
        <v>1187</v>
      </c>
      <c r="G127">
        <v>1193</v>
      </c>
      <c r="H127">
        <v>1193</v>
      </c>
      <c r="J127" s="1">
        <f>_xlfn.RANK.AVG(Table1[[#This Row],[Control]],Table1[Control])</f>
        <v>132</v>
      </c>
      <c r="K127" s="1">
        <f>_xlfn.RANK.AVG(Table1[[#This Row],[Require Bundle]],Table1[Require Bundle])</f>
        <v>198</v>
      </c>
      <c r="L127" s="1">
        <f>_xlfn.RANK.AVG(Table1[[#This Row],[Use Versions]],Table1[Use Versions])</f>
        <v>132</v>
      </c>
      <c r="M127" s="1">
        <f>_xlfn.RANK.AVG(Table1[[#This Row],[Export Needed Packages]],Table1[Export Needed Packages])</f>
        <v>125</v>
      </c>
      <c r="N127" s="1">
        <f>_xlfn.RANK.AVG(Table1[[#This Row],[Minimize Dependencies]],Table1[Minimize Dependencies])</f>
        <v>113</v>
      </c>
      <c r="O127" s="1">
        <f>_xlfn.RANK.AVG(Table1[[#This Row],[Needed Packages]],Table1[Needed Packages])</f>
        <v>134</v>
      </c>
      <c r="P127" s="1">
        <f>_xlfn.RANK.AVG(Table1[[#This Row],[Dynamic Import]],Table1[Dynamic Import])</f>
        <v>132</v>
      </c>
    </row>
    <row r="128" spans="1:16" x14ac:dyDescent="0.2">
      <c r="A128" t="s">
        <v>126</v>
      </c>
      <c r="B128">
        <v>708</v>
      </c>
      <c r="C128">
        <v>669</v>
      </c>
      <c r="D128">
        <v>740</v>
      </c>
      <c r="E128">
        <v>590</v>
      </c>
      <c r="F128">
        <v>705</v>
      </c>
      <c r="G128">
        <v>708</v>
      </c>
      <c r="H128">
        <v>708</v>
      </c>
      <c r="J128" s="1">
        <f>_xlfn.RANK.AVG(Table1[[#This Row],[Control]],Table1[Control])</f>
        <v>158</v>
      </c>
      <c r="K128" s="1">
        <f>_xlfn.RANK.AVG(Table1[[#This Row],[Require Bundle]],Table1[Require Bundle])</f>
        <v>105</v>
      </c>
      <c r="L128" s="1">
        <f>_xlfn.RANK.AVG(Table1[[#This Row],[Use Versions]],Table1[Use Versions])</f>
        <v>158</v>
      </c>
      <c r="M128" s="1">
        <f>_xlfn.RANK.AVG(Table1[[#This Row],[Export Needed Packages]],Table1[Export Needed Packages])</f>
        <v>154</v>
      </c>
      <c r="N128" s="1">
        <f>_xlfn.RANK.AVG(Table1[[#This Row],[Minimize Dependencies]],Table1[Minimize Dependencies])</f>
        <v>152</v>
      </c>
      <c r="O128" s="1">
        <f>_xlfn.RANK.AVG(Table1[[#This Row],[Needed Packages]],Table1[Needed Packages])</f>
        <v>159</v>
      </c>
      <c r="P128" s="1">
        <f>_xlfn.RANK.AVG(Table1[[#This Row],[Dynamic Import]],Table1[Dynamic Import])</f>
        <v>158</v>
      </c>
    </row>
    <row r="129" spans="1:16" x14ac:dyDescent="0.2">
      <c r="A129" t="s">
        <v>127</v>
      </c>
      <c r="B129">
        <v>568</v>
      </c>
      <c r="C129">
        <v>396</v>
      </c>
      <c r="D129">
        <v>568</v>
      </c>
      <c r="E129">
        <v>564</v>
      </c>
      <c r="F129">
        <v>542</v>
      </c>
      <c r="G129">
        <v>568</v>
      </c>
      <c r="H129">
        <v>568</v>
      </c>
      <c r="J129" s="1">
        <f>_xlfn.RANK.AVG(Table1[[#This Row],[Control]],Table1[Control])</f>
        <v>167</v>
      </c>
      <c r="K129" s="1">
        <f>_xlfn.RANK.AVG(Table1[[#This Row],[Require Bundle]],Table1[Require Bundle])</f>
        <v>139</v>
      </c>
      <c r="L129" s="1">
        <f>_xlfn.RANK.AVG(Table1[[#This Row],[Use Versions]],Table1[Use Versions])</f>
        <v>169</v>
      </c>
      <c r="M129" s="1">
        <f>_xlfn.RANK.AVG(Table1[[#This Row],[Export Needed Packages]],Table1[Export Needed Packages])</f>
        <v>157</v>
      </c>
      <c r="N129" s="1">
        <f>_xlfn.RANK.AVG(Table1[[#This Row],[Minimize Dependencies]],Table1[Minimize Dependencies])</f>
        <v>163</v>
      </c>
      <c r="O129" s="1">
        <f>_xlfn.RANK.AVG(Table1[[#This Row],[Needed Packages]],Table1[Needed Packages])</f>
        <v>167</v>
      </c>
      <c r="P129" s="1">
        <f>_xlfn.RANK.AVG(Table1[[#This Row],[Dynamic Import]],Table1[Dynamic Import])</f>
        <v>167</v>
      </c>
    </row>
    <row r="130" spans="1:16" x14ac:dyDescent="0.2">
      <c r="A130" t="s">
        <v>128</v>
      </c>
      <c r="B130">
        <v>416</v>
      </c>
      <c r="C130">
        <v>389</v>
      </c>
      <c r="D130">
        <v>416</v>
      </c>
      <c r="E130">
        <v>337</v>
      </c>
      <c r="F130">
        <v>408</v>
      </c>
      <c r="G130">
        <v>416</v>
      </c>
      <c r="H130">
        <v>416</v>
      </c>
      <c r="J130" s="1">
        <f>_xlfn.RANK.AVG(Table1[[#This Row],[Control]],Table1[Control])</f>
        <v>181</v>
      </c>
      <c r="K130" s="1">
        <f>_xlfn.RANK.AVG(Table1[[#This Row],[Require Bundle]],Table1[Require Bundle])</f>
        <v>141</v>
      </c>
      <c r="L130" s="1">
        <f>_xlfn.RANK.AVG(Table1[[#This Row],[Use Versions]],Table1[Use Versions])</f>
        <v>181</v>
      </c>
      <c r="M130" s="1">
        <f>_xlfn.RANK.AVG(Table1[[#This Row],[Export Needed Packages]],Table1[Export Needed Packages])</f>
        <v>177</v>
      </c>
      <c r="N130" s="1">
        <f>_xlfn.RANK.AVG(Table1[[#This Row],[Minimize Dependencies]],Table1[Minimize Dependencies])</f>
        <v>175</v>
      </c>
      <c r="O130" s="1">
        <f>_xlfn.RANK.AVG(Table1[[#This Row],[Needed Packages]],Table1[Needed Packages])</f>
        <v>181</v>
      </c>
      <c r="P130" s="1">
        <f>_xlfn.RANK.AVG(Table1[[#This Row],[Dynamic Import]],Table1[Dynamic Import])</f>
        <v>181</v>
      </c>
    </row>
    <row r="131" spans="1:16" x14ac:dyDescent="0.2">
      <c r="A131" t="s">
        <v>129</v>
      </c>
      <c r="B131">
        <v>2331</v>
      </c>
      <c r="C131">
        <v>1011</v>
      </c>
      <c r="D131">
        <v>2331</v>
      </c>
      <c r="E131">
        <v>1235</v>
      </c>
      <c r="F131">
        <v>2230</v>
      </c>
      <c r="G131">
        <v>2331</v>
      </c>
      <c r="H131">
        <v>2331</v>
      </c>
      <c r="J131" s="1">
        <f>_xlfn.RANK.AVG(Table1[[#This Row],[Control]],Table1[Control])</f>
        <v>103</v>
      </c>
      <c r="K131" s="1">
        <f>_xlfn.RANK.AVG(Table1[[#This Row],[Require Bundle]],Table1[Require Bundle])</f>
        <v>65</v>
      </c>
      <c r="L131" s="1">
        <f>_xlfn.RANK.AVG(Table1[[#This Row],[Use Versions]],Table1[Use Versions])</f>
        <v>103</v>
      </c>
      <c r="M131" s="1">
        <f>_xlfn.RANK.AVG(Table1[[#This Row],[Export Needed Packages]],Table1[Export Needed Packages])</f>
        <v>76</v>
      </c>
      <c r="N131" s="1">
        <f>_xlfn.RANK.AVG(Table1[[#This Row],[Minimize Dependencies]],Table1[Minimize Dependencies])</f>
        <v>79</v>
      </c>
      <c r="O131" s="1">
        <f>_xlfn.RANK.AVG(Table1[[#This Row],[Needed Packages]],Table1[Needed Packages])</f>
        <v>103</v>
      </c>
      <c r="P131" s="1">
        <f>_xlfn.RANK.AVG(Table1[[#This Row],[Dynamic Import]],Table1[Dynamic Import])</f>
        <v>103</v>
      </c>
    </row>
    <row r="132" spans="1:16" x14ac:dyDescent="0.2">
      <c r="A132" t="s">
        <v>130</v>
      </c>
      <c r="B132">
        <v>101</v>
      </c>
      <c r="C132">
        <v>101</v>
      </c>
      <c r="D132">
        <v>101</v>
      </c>
      <c r="E132">
        <v>101</v>
      </c>
      <c r="F132">
        <v>101</v>
      </c>
      <c r="G132">
        <v>101</v>
      </c>
      <c r="H132">
        <v>101</v>
      </c>
      <c r="J132" s="1">
        <f>_xlfn.RANK.AVG(Table1[[#This Row],[Control]],Table1[Control])</f>
        <v>247</v>
      </c>
      <c r="K132" s="1">
        <f>_xlfn.RANK.AVG(Table1[[#This Row],[Require Bundle]],Table1[Require Bundle])</f>
        <v>233.5</v>
      </c>
      <c r="L132" s="1">
        <f>_xlfn.RANK.AVG(Table1[[#This Row],[Use Versions]],Table1[Use Versions])</f>
        <v>248</v>
      </c>
      <c r="M132" s="1">
        <f>_xlfn.RANK.AVG(Table1[[#This Row],[Export Needed Packages]],Table1[Export Needed Packages])</f>
        <v>241.5</v>
      </c>
      <c r="N132" s="1">
        <f>_xlfn.RANK.AVG(Table1[[#This Row],[Minimize Dependencies]],Table1[Minimize Dependencies])</f>
        <v>242</v>
      </c>
      <c r="O132" s="1">
        <f>_xlfn.RANK.AVG(Table1[[#This Row],[Needed Packages]],Table1[Needed Packages])</f>
        <v>247</v>
      </c>
      <c r="P132" s="1">
        <f>_xlfn.RANK.AVG(Table1[[#This Row],[Dynamic Import]],Table1[Dynamic Import])</f>
        <v>247</v>
      </c>
    </row>
    <row r="133" spans="1:16" x14ac:dyDescent="0.2">
      <c r="A133" t="s">
        <v>131</v>
      </c>
      <c r="B133">
        <v>380</v>
      </c>
      <c r="C133">
        <v>368</v>
      </c>
      <c r="D133">
        <v>380</v>
      </c>
      <c r="E133">
        <v>380</v>
      </c>
      <c r="F133">
        <v>380</v>
      </c>
      <c r="G133">
        <v>380</v>
      </c>
      <c r="H133">
        <v>380</v>
      </c>
      <c r="J133" s="1">
        <f>_xlfn.RANK.AVG(Table1[[#This Row],[Control]],Table1[Control])</f>
        <v>186</v>
      </c>
      <c r="K133" s="1">
        <f>_xlfn.RANK.AVG(Table1[[#This Row],[Require Bundle]],Table1[Require Bundle])</f>
        <v>146</v>
      </c>
      <c r="L133" s="1">
        <f>_xlfn.RANK.AVG(Table1[[#This Row],[Use Versions]],Table1[Use Versions])</f>
        <v>187</v>
      </c>
      <c r="M133" s="1">
        <f>_xlfn.RANK.AVG(Table1[[#This Row],[Export Needed Packages]],Table1[Export Needed Packages])</f>
        <v>173</v>
      </c>
      <c r="N133" s="1">
        <f>_xlfn.RANK.AVG(Table1[[#This Row],[Minimize Dependencies]],Table1[Minimize Dependencies])</f>
        <v>179.5</v>
      </c>
      <c r="O133" s="1">
        <f>_xlfn.RANK.AVG(Table1[[#This Row],[Needed Packages]],Table1[Needed Packages])</f>
        <v>186</v>
      </c>
      <c r="P133" s="1">
        <f>_xlfn.RANK.AVG(Table1[[#This Row],[Dynamic Import]],Table1[Dynamic Import])</f>
        <v>186</v>
      </c>
    </row>
    <row r="134" spans="1:16" x14ac:dyDescent="0.2">
      <c r="A134" t="s">
        <v>132</v>
      </c>
      <c r="B134">
        <v>589</v>
      </c>
      <c r="C134">
        <v>536</v>
      </c>
      <c r="D134">
        <v>621</v>
      </c>
      <c r="E134">
        <v>408</v>
      </c>
      <c r="F134">
        <v>583</v>
      </c>
      <c r="G134">
        <v>589</v>
      </c>
      <c r="H134">
        <v>589</v>
      </c>
      <c r="J134" s="1">
        <f>_xlfn.RANK.AVG(Table1[[#This Row],[Control]],Table1[Control])</f>
        <v>165</v>
      </c>
      <c r="K134" s="1">
        <f>_xlfn.RANK.AVG(Table1[[#This Row],[Require Bundle]],Table1[Require Bundle])</f>
        <v>118</v>
      </c>
      <c r="L134" s="1">
        <f>_xlfn.RANK.AVG(Table1[[#This Row],[Use Versions]],Table1[Use Versions])</f>
        <v>163</v>
      </c>
      <c r="M134" s="1">
        <f>_xlfn.RANK.AVG(Table1[[#This Row],[Export Needed Packages]],Table1[Export Needed Packages])</f>
        <v>171</v>
      </c>
      <c r="N134" s="1">
        <f>_xlfn.RANK.AVG(Table1[[#This Row],[Minimize Dependencies]],Table1[Minimize Dependencies])</f>
        <v>158</v>
      </c>
      <c r="O134" s="1">
        <f>_xlfn.RANK.AVG(Table1[[#This Row],[Needed Packages]],Table1[Needed Packages])</f>
        <v>165</v>
      </c>
      <c r="P134" s="1">
        <f>_xlfn.RANK.AVG(Table1[[#This Row],[Dynamic Import]],Table1[Dynamic Import])</f>
        <v>165</v>
      </c>
    </row>
    <row r="135" spans="1:16" x14ac:dyDescent="0.2">
      <c r="A135" t="s">
        <v>133</v>
      </c>
      <c r="B135">
        <v>380</v>
      </c>
      <c r="C135">
        <v>341</v>
      </c>
      <c r="D135">
        <v>380</v>
      </c>
      <c r="E135">
        <v>341</v>
      </c>
      <c r="F135">
        <v>379</v>
      </c>
      <c r="G135">
        <v>380</v>
      </c>
      <c r="H135">
        <v>380</v>
      </c>
      <c r="J135" s="1">
        <f>_xlfn.RANK.AVG(Table1[[#This Row],[Control]],Table1[Control])</f>
        <v>186</v>
      </c>
      <c r="K135" s="1">
        <f>_xlfn.RANK.AVG(Table1[[#This Row],[Require Bundle]],Table1[Require Bundle])</f>
        <v>149.5</v>
      </c>
      <c r="L135" s="1">
        <f>_xlfn.RANK.AVG(Table1[[#This Row],[Use Versions]],Table1[Use Versions])</f>
        <v>187</v>
      </c>
      <c r="M135" s="1">
        <f>_xlfn.RANK.AVG(Table1[[#This Row],[Export Needed Packages]],Table1[Export Needed Packages])</f>
        <v>176</v>
      </c>
      <c r="N135" s="1">
        <f>_xlfn.RANK.AVG(Table1[[#This Row],[Minimize Dependencies]],Table1[Minimize Dependencies])</f>
        <v>181</v>
      </c>
      <c r="O135" s="1">
        <f>_xlfn.RANK.AVG(Table1[[#This Row],[Needed Packages]],Table1[Needed Packages])</f>
        <v>186</v>
      </c>
      <c r="P135" s="1">
        <f>_xlfn.RANK.AVG(Table1[[#This Row],[Dynamic Import]],Table1[Dynamic Import])</f>
        <v>186</v>
      </c>
    </row>
    <row r="136" spans="1:16" x14ac:dyDescent="0.2">
      <c r="A136" t="s">
        <v>134</v>
      </c>
      <c r="B136">
        <v>1050</v>
      </c>
      <c r="C136">
        <v>1050</v>
      </c>
      <c r="D136">
        <v>1050</v>
      </c>
      <c r="E136">
        <v>1009</v>
      </c>
      <c r="F136">
        <v>1039</v>
      </c>
      <c r="G136">
        <v>1050</v>
      </c>
      <c r="H136">
        <v>1050</v>
      </c>
      <c r="J136" s="1">
        <f>_xlfn.RANK.AVG(Table1[[#This Row],[Control]],Table1[Control])</f>
        <v>139</v>
      </c>
      <c r="K136" s="1">
        <f>_xlfn.RANK.AVG(Table1[[#This Row],[Require Bundle]],Table1[Require Bundle])</f>
        <v>63</v>
      </c>
      <c r="L136" s="1">
        <f>_xlfn.RANK.AVG(Table1[[#This Row],[Use Versions]],Table1[Use Versions])</f>
        <v>139</v>
      </c>
      <c r="M136" s="1">
        <f>_xlfn.RANK.AVG(Table1[[#This Row],[Export Needed Packages]],Table1[Export Needed Packages])</f>
        <v>92</v>
      </c>
      <c r="N136" s="1">
        <f>_xlfn.RANK.AVG(Table1[[#This Row],[Minimize Dependencies]],Table1[Minimize Dependencies])</f>
        <v>129</v>
      </c>
      <c r="O136" s="1">
        <f>_xlfn.RANK.AVG(Table1[[#This Row],[Needed Packages]],Table1[Needed Packages])</f>
        <v>141</v>
      </c>
      <c r="P136" s="1">
        <f>_xlfn.RANK.AVG(Table1[[#This Row],[Dynamic Import]],Table1[Dynamic Import])</f>
        <v>139</v>
      </c>
    </row>
    <row r="137" spans="1:16" x14ac:dyDescent="0.2">
      <c r="A137" t="s">
        <v>135</v>
      </c>
      <c r="B137">
        <v>538</v>
      </c>
      <c r="C137">
        <v>538</v>
      </c>
      <c r="D137">
        <v>538</v>
      </c>
      <c r="E137">
        <v>538</v>
      </c>
      <c r="F137">
        <v>487</v>
      </c>
      <c r="G137">
        <v>538</v>
      </c>
      <c r="H137">
        <v>538</v>
      </c>
      <c r="J137" s="1">
        <f>_xlfn.RANK.AVG(Table1[[#This Row],[Control]],Table1[Control])</f>
        <v>169</v>
      </c>
      <c r="K137" s="1">
        <f>_xlfn.RANK.AVG(Table1[[#This Row],[Require Bundle]],Table1[Require Bundle])</f>
        <v>116.5</v>
      </c>
      <c r="L137" s="1">
        <f>_xlfn.RANK.AVG(Table1[[#This Row],[Use Versions]],Table1[Use Versions])</f>
        <v>172</v>
      </c>
      <c r="M137" s="1">
        <f>_xlfn.RANK.AVG(Table1[[#This Row],[Export Needed Packages]],Table1[Export Needed Packages])</f>
        <v>159</v>
      </c>
      <c r="N137" s="1">
        <f>_xlfn.RANK.AVG(Table1[[#This Row],[Minimize Dependencies]],Table1[Minimize Dependencies])</f>
        <v>168</v>
      </c>
      <c r="O137" s="1">
        <f>_xlfn.RANK.AVG(Table1[[#This Row],[Needed Packages]],Table1[Needed Packages])</f>
        <v>169</v>
      </c>
      <c r="P137" s="1">
        <f>_xlfn.RANK.AVG(Table1[[#This Row],[Dynamic Import]],Table1[Dynamic Import])</f>
        <v>169</v>
      </c>
    </row>
    <row r="138" spans="1:16" x14ac:dyDescent="0.2">
      <c r="A138" t="s">
        <v>136</v>
      </c>
      <c r="B138">
        <v>564</v>
      </c>
      <c r="C138">
        <v>403</v>
      </c>
      <c r="D138">
        <v>564</v>
      </c>
      <c r="E138">
        <v>533</v>
      </c>
      <c r="F138">
        <v>553</v>
      </c>
      <c r="G138">
        <v>564</v>
      </c>
      <c r="H138">
        <v>564</v>
      </c>
      <c r="J138" s="1">
        <f>_xlfn.RANK.AVG(Table1[[#This Row],[Control]],Table1[Control])</f>
        <v>168</v>
      </c>
      <c r="K138" s="1">
        <f>_xlfn.RANK.AVG(Table1[[#This Row],[Require Bundle]],Table1[Require Bundle])</f>
        <v>137</v>
      </c>
      <c r="L138" s="1">
        <f>_xlfn.RANK.AVG(Table1[[#This Row],[Use Versions]],Table1[Use Versions])</f>
        <v>170</v>
      </c>
      <c r="M138" s="1">
        <f>_xlfn.RANK.AVG(Table1[[#This Row],[Export Needed Packages]],Table1[Export Needed Packages])</f>
        <v>160</v>
      </c>
      <c r="N138" s="1">
        <f>_xlfn.RANK.AVG(Table1[[#This Row],[Minimize Dependencies]],Table1[Minimize Dependencies])</f>
        <v>161</v>
      </c>
      <c r="O138" s="1">
        <f>_xlfn.RANK.AVG(Table1[[#This Row],[Needed Packages]],Table1[Needed Packages])</f>
        <v>168</v>
      </c>
      <c r="P138" s="1">
        <f>_xlfn.RANK.AVG(Table1[[#This Row],[Dynamic Import]],Table1[Dynamic Import])</f>
        <v>168</v>
      </c>
    </row>
    <row r="139" spans="1:16" x14ac:dyDescent="0.2">
      <c r="A139" t="s">
        <v>137</v>
      </c>
      <c r="B139">
        <v>501</v>
      </c>
      <c r="C139">
        <v>501</v>
      </c>
      <c r="D139">
        <v>553</v>
      </c>
      <c r="E139">
        <v>422</v>
      </c>
      <c r="F139">
        <v>479</v>
      </c>
      <c r="G139">
        <v>501</v>
      </c>
      <c r="H139">
        <v>501</v>
      </c>
      <c r="J139" s="1">
        <f>_xlfn.RANK.AVG(Table1[[#This Row],[Control]],Table1[Control])</f>
        <v>174</v>
      </c>
      <c r="K139" s="1">
        <f>_xlfn.RANK.AVG(Table1[[#This Row],[Require Bundle]],Table1[Require Bundle])</f>
        <v>124</v>
      </c>
      <c r="L139" s="1">
        <f>_xlfn.RANK.AVG(Table1[[#This Row],[Use Versions]],Table1[Use Versions])</f>
        <v>171</v>
      </c>
      <c r="M139" s="1">
        <f>_xlfn.RANK.AVG(Table1[[#This Row],[Export Needed Packages]],Table1[Export Needed Packages])</f>
        <v>169</v>
      </c>
      <c r="N139" s="1">
        <f>_xlfn.RANK.AVG(Table1[[#This Row],[Minimize Dependencies]],Table1[Minimize Dependencies])</f>
        <v>170</v>
      </c>
      <c r="O139" s="1">
        <f>_xlfn.RANK.AVG(Table1[[#This Row],[Needed Packages]],Table1[Needed Packages])</f>
        <v>174</v>
      </c>
      <c r="P139" s="1">
        <f>_xlfn.RANK.AVG(Table1[[#This Row],[Dynamic Import]],Table1[Dynamic Import])</f>
        <v>174</v>
      </c>
    </row>
    <row r="140" spans="1:16" x14ac:dyDescent="0.2">
      <c r="A140" t="s">
        <v>138</v>
      </c>
      <c r="B140">
        <v>846</v>
      </c>
      <c r="C140">
        <v>793</v>
      </c>
      <c r="D140">
        <v>846</v>
      </c>
      <c r="E140">
        <v>665</v>
      </c>
      <c r="F140">
        <v>823</v>
      </c>
      <c r="G140">
        <v>846</v>
      </c>
      <c r="H140">
        <v>846</v>
      </c>
      <c r="J140" s="1">
        <f>_xlfn.RANK.AVG(Table1[[#This Row],[Control]],Table1[Control])</f>
        <v>153</v>
      </c>
      <c r="K140" s="1">
        <f>_xlfn.RANK.AVG(Table1[[#This Row],[Require Bundle]],Table1[Require Bundle])</f>
        <v>89.5</v>
      </c>
      <c r="L140" s="1">
        <f>_xlfn.RANK.AVG(Table1[[#This Row],[Use Versions]],Table1[Use Versions])</f>
        <v>154</v>
      </c>
      <c r="M140" s="1">
        <f>_xlfn.RANK.AVG(Table1[[#This Row],[Export Needed Packages]],Table1[Export Needed Packages])</f>
        <v>149</v>
      </c>
      <c r="N140" s="1">
        <f>_xlfn.RANK.AVG(Table1[[#This Row],[Minimize Dependencies]],Table1[Minimize Dependencies])</f>
        <v>146</v>
      </c>
      <c r="O140" s="1">
        <f>_xlfn.RANK.AVG(Table1[[#This Row],[Needed Packages]],Table1[Needed Packages])</f>
        <v>154</v>
      </c>
      <c r="P140" s="1">
        <f>_xlfn.RANK.AVG(Table1[[#This Row],[Dynamic Import]],Table1[Dynamic Import])</f>
        <v>153</v>
      </c>
    </row>
    <row r="141" spans="1:16" x14ac:dyDescent="0.2">
      <c r="A141" t="s">
        <v>139</v>
      </c>
      <c r="B141">
        <v>528</v>
      </c>
      <c r="C141">
        <v>528</v>
      </c>
      <c r="D141">
        <v>588</v>
      </c>
      <c r="E141">
        <v>528</v>
      </c>
      <c r="F141">
        <v>524</v>
      </c>
      <c r="G141">
        <v>528</v>
      </c>
      <c r="H141">
        <v>528</v>
      </c>
      <c r="J141" s="1">
        <f>_xlfn.RANK.AVG(Table1[[#This Row],[Control]],Table1[Control])</f>
        <v>171</v>
      </c>
      <c r="K141" s="1">
        <f>_xlfn.RANK.AVG(Table1[[#This Row],[Require Bundle]],Table1[Require Bundle])</f>
        <v>120</v>
      </c>
      <c r="L141" s="1">
        <f>_xlfn.RANK.AVG(Table1[[#This Row],[Use Versions]],Table1[Use Versions])</f>
        <v>167</v>
      </c>
      <c r="M141" s="1">
        <f>_xlfn.RANK.AVG(Table1[[#This Row],[Export Needed Packages]],Table1[Export Needed Packages])</f>
        <v>161</v>
      </c>
      <c r="N141" s="1">
        <f>_xlfn.RANK.AVG(Table1[[#This Row],[Minimize Dependencies]],Table1[Minimize Dependencies])</f>
        <v>164</v>
      </c>
      <c r="O141" s="1">
        <f>_xlfn.RANK.AVG(Table1[[#This Row],[Needed Packages]],Table1[Needed Packages])</f>
        <v>171</v>
      </c>
      <c r="P141" s="1">
        <f>_xlfn.RANK.AVG(Table1[[#This Row],[Dynamic Import]],Table1[Dynamic Import])</f>
        <v>171</v>
      </c>
    </row>
    <row r="142" spans="1:16" x14ac:dyDescent="0.2">
      <c r="A142" t="s">
        <v>140</v>
      </c>
      <c r="B142">
        <v>369</v>
      </c>
      <c r="C142">
        <v>339</v>
      </c>
      <c r="D142">
        <v>369</v>
      </c>
      <c r="E142">
        <v>345</v>
      </c>
      <c r="F142">
        <v>346</v>
      </c>
      <c r="G142">
        <v>369</v>
      </c>
      <c r="H142">
        <v>369</v>
      </c>
      <c r="J142" s="1">
        <f>_xlfn.RANK.AVG(Table1[[#This Row],[Control]],Table1[Control])</f>
        <v>189</v>
      </c>
      <c r="K142" s="1">
        <f>_xlfn.RANK.AVG(Table1[[#This Row],[Require Bundle]],Table1[Require Bundle])</f>
        <v>151</v>
      </c>
      <c r="L142" s="1">
        <f>_xlfn.RANK.AVG(Table1[[#This Row],[Use Versions]],Table1[Use Versions])</f>
        <v>190</v>
      </c>
      <c r="M142" s="1">
        <f>_xlfn.RANK.AVG(Table1[[#This Row],[Export Needed Packages]],Table1[Export Needed Packages])</f>
        <v>175</v>
      </c>
      <c r="N142" s="1">
        <f>_xlfn.RANK.AVG(Table1[[#This Row],[Minimize Dependencies]],Table1[Minimize Dependencies])</f>
        <v>186</v>
      </c>
      <c r="O142" s="1">
        <f>_xlfn.RANK.AVG(Table1[[#This Row],[Needed Packages]],Table1[Needed Packages])</f>
        <v>189</v>
      </c>
      <c r="P142" s="1">
        <f>_xlfn.RANK.AVG(Table1[[#This Row],[Dynamic Import]],Table1[Dynamic Import])</f>
        <v>189</v>
      </c>
    </row>
    <row r="143" spans="1:16" x14ac:dyDescent="0.2">
      <c r="A143" t="s">
        <v>141</v>
      </c>
      <c r="B143">
        <v>577</v>
      </c>
      <c r="C143">
        <v>311</v>
      </c>
      <c r="D143">
        <v>577</v>
      </c>
      <c r="E143">
        <v>291</v>
      </c>
      <c r="F143">
        <v>577</v>
      </c>
      <c r="G143">
        <v>577</v>
      </c>
      <c r="H143">
        <v>577</v>
      </c>
      <c r="J143" s="1">
        <f>_xlfn.RANK.AVG(Table1[[#This Row],[Control]],Table1[Control])</f>
        <v>166</v>
      </c>
      <c r="K143" s="1">
        <f>_xlfn.RANK.AVG(Table1[[#This Row],[Require Bundle]],Table1[Require Bundle])</f>
        <v>160</v>
      </c>
      <c r="L143" s="1">
        <f>_xlfn.RANK.AVG(Table1[[#This Row],[Use Versions]],Table1[Use Versions])</f>
        <v>168</v>
      </c>
      <c r="M143" s="1">
        <f>_xlfn.RANK.AVG(Table1[[#This Row],[Export Needed Packages]],Table1[Export Needed Packages])</f>
        <v>180</v>
      </c>
      <c r="N143" s="1">
        <f>_xlfn.RANK.AVG(Table1[[#This Row],[Minimize Dependencies]],Table1[Minimize Dependencies])</f>
        <v>159</v>
      </c>
      <c r="O143" s="1">
        <f>_xlfn.RANK.AVG(Table1[[#This Row],[Needed Packages]],Table1[Needed Packages])</f>
        <v>166</v>
      </c>
      <c r="P143" s="1">
        <f>_xlfn.RANK.AVG(Table1[[#This Row],[Dynamic Import]],Table1[Dynamic Import])</f>
        <v>166</v>
      </c>
    </row>
    <row r="144" spans="1:16" x14ac:dyDescent="0.2">
      <c r="A144" t="s">
        <v>142</v>
      </c>
      <c r="B144">
        <v>6414</v>
      </c>
      <c r="C144">
        <v>1232</v>
      </c>
      <c r="D144">
        <v>6474</v>
      </c>
      <c r="E144">
        <v>2031</v>
      </c>
      <c r="F144">
        <v>2237</v>
      </c>
      <c r="G144">
        <v>6566</v>
      </c>
      <c r="H144">
        <v>6414</v>
      </c>
      <c r="J144" s="1">
        <f>_xlfn.RANK.AVG(Table1[[#This Row],[Control]],Table1[Control])</f>
        <v>45</v>
      </c>
      <c r="K144" s="1">
        <f>_xlfn.RANK.AVG(Table1[[#This Row],[Require Bundle]],Table1[Require Bundle])</f>
        <v>50.5</v>
      </c>
      <c r="L144" s="1">
        <f>_xlfn.RANK.AVG(Table1[[#This Row],[Use Versions]],Table1[Use Versions])</f>
        <v>45</v>
      </c>
      <c r="M144" s="1">
        <f>_xlfn.RANK.AVG(Table1[[#This Row],[Export Needed Packages]],Table1[Export Needed Packages])</f>
        <v>20</v>
      </c>
      <c r="N144" s="1">
        <f>_xlfn.RANK.AVG(Table1[[#This Row],[Minimize Dependencies]],Table1[Minimize Dependencies])</f>
        <v>78</v>
      </c>
      <c r="O144" s="1">
        <f>_xlfn.RANK.AVG(Table1[[#This Row],[Needed Packages]],Table1[Needed Packages])</f>
        <v>45</v>
      </c>
      <c r="P144" s="1">
        <f>_xlfn.RANK.AVG(Table1[[#This Row],[Dynamic Import]],Table1[Dynamic Import])</f>
        <v>45</v>
      </c>
    </row>
    <row r="145" spans="1:16" x14ac:dyDescent="0.2">
      <c r="A145" t="s">
        <v>143</v>
      </c>
      <c r="B145">
        <v>5695</v>
      </c>
      <c r="C145">
        <v>3814</v>
      </c>
      <c r="D145">
        <v>5695</v>
      </c>
      <c r="E145">
        <v>1442</v>
      </c>
      <c r="F145">
        <v>5689</v>
      </c>
      <c r="G145">
        <v>5853</v>
      </c>
      <c r="H145">
        <v>5695</v>
      </c>
      <c r="J145" s="1">
        <f>_xlfn.RANK.AVG(Table1[[#This Row],[Control]],Table1[Control])</f>
        <v>58</v>
      </c>
      <c r="K145" s="1">
        <f>_xlfn.RANK.AVG(Table1[[#This Row],[Require Bundle]],Table1[Require Bundle])</f>
        <v>11</v>
      </c>
      <c r="L145" s="1">
        <f>_xlfn.RANK.AVG(Table1[[#This Row],[Use Versions]],Table1[Use Versions])</f>
        <v>58</v>
      </c>
      <c r="M145" s="1">
        <f>_xlfn.RANK.AVG(Table1[[#This Row],[Export Needed Packages]],Table1[Export Needed Packages])</f>
        <v>61</v>
      </c>
      <c r="N145" s="1">
        <f>_xlfn.RANK.AVG(Table1[[#This Row],[Minimize Dependencies]],Table1[Minimize Dependencies])</f>
        <v>28</v>
      </c>
      <c r="O145" s="1">
        <f>_xlfn.RANK.AVG(Table1[[#This Row],[Needed Packages]],Table1[Needed Packages])</f>
        <v>54</v>
      </c>
      <c r="P145" s="1">
        <f>_xlfn.RANK.AVG(Table1[[#This Row],[Dynamic Import]],Table1[Dynamic Import])</f>
        <v>58</v>
      </c>
    </row>
    <row r="146" spans="1:16" x14ac:dyDescent="0.2">
      <c r="A146" t="s">
        <v>144</v>
      </c>
      <c r="B146">
        <v>5192</v>
      </c>
      <c r="C146">
        <v>8</v>
      </c>
      <c r="D146">
        <v>5192</v>
      </c>
      <c r="E146">
        <v>939</v>
      </c>
      <c r="F146">
        <v>8</v>
      </c>
      <c r="G146">
        <v>5278</v>
      </c>
      <c r="H146">
        <v>5192</v>
      </c>
      <c r="J146" s="1">
        <f>_xlfn.RANK.AVG(Table1[[#This Row],[Control]],Table1[Control])</f>
        <v>78</v>
      </c>
      <c r="K146" s="1">
        <f>_xlfn.RANK.AVG(Table1[[#This Row],[Require Bundle]],Table1[Require Bundle])</f>
        <v>274</v>
      </c>
      <c r="L146" s="1">
        <f>_xlfn.RANK.AVG(Table1[[#This Row],[Use Versions]],Table1[Use Versions])</f>
        <v>78</v>
      </c>
      <c r="M146" s="1">
        <f>_xlfn.RANK.AVG(Table1[[#This Row],[Export Needed Packages]],Table1[Export Needed Packages])</f>
        <v>121</v>
      </c>
      <c r="N146" s="1">
        <f>_xlfn.RANK.AVG(Table1[[#This Row],[Minimize Dependencies]],Table1[Minimize Dependencies])</f>
        <v>274</v>
      </c>
      <c r="O146" s="1">
        <f>_xlfn.RANK.AVG(Table1[[#This Row],[Needed Packages]],Table1[Needed Packages])</f>
        <v>73</v>
      </c>
      <c r="P146" s="1">
        <f>_xlfn.RANK.AVG(Table1[[#This Row],[Dynamic Import]],Table1[Dynamic Import])</f>
        <v>78</v>
      </c>
    </row>
    <row r="147" spans="1:16" x14ac:dyDescent="0.2">
      <c r="A147" t="s">
        <v>145</v>
      </c>
      <c r="B147">
        <v>6701</v>
      </c>
      <c r="C147">
        <v>1586</v>
      </c>
      <c r="D147">
        <v>6701</v>
      </c>
      <c r="E147">
        <v>2277</v>
      </c>
      <c r="F147">
        <v>6692</v>
      </c>
      <c r="G147">
        <v>6714</v>
      </c>
      <c r="H147">
        <v>6701</v>
      </c>
      <c r="J147" s="1">
        <f>_xlfn.RANK.AVG(Table1[[#This Row],[Control]],Table1[Control])</f>
        <v>43</v>
      </c>
      <c r="K147" s="1">
        <f>_xlfn.RANK.AVG(Table1[[#This Row],[Require Bundle]],Table1[Require Bundle])</f>
        <v>36</v>
      </c>
      <c r="L147" s="1">
        <f>_xlfn.RANK.AVG(Table1[[#This Row],[Use Versions]],Table1[Use Versions])</f>
        <v>43</v>
      </c>
      <c r="M147" s="1">
        <f>_xlfn.RANK.AVG(Table1[[#This Row],[Export Needed Packages]],Table1[Export Needed Packages])</f>
        <v>14</v>
      </c>
      <c r="N147" s="1">
        <f>_xlfn.RANK.AVG(Table1[[#This Row],[Minimize Dependencies]],Table1[Minimize Dependencies])</f>
        <v>21</v>
      </c>
      <c r="O147" s="1">
        <f>_xlfn.RANK.AVG(Table1[[#This Row],[Needed Packages]],Table1[Needed Packages])</f>
        <v>43</v>
      </c>
      <c r="P147" s="1">
        <f>_xlfn.RANK.AVG(Table1[[#This Row],[Dynamic Import]],Table1[Dynamic Import])</f>
        <v>43</v>
      </c>
    </row>
    <row r="148" spans="1:16" x14ac:dyDescent="0.2">
      <c r="A148" t="s">
        <v>146</v>
      </c>
      <c r="B148">
        <v>6105</v>
      </c>
      <c r="C148">
        <v>683</v>
      </c>
      <c r="D148">
        <v>6105</v>
      </c>
      <c r="E148">
        <v>1737</v>
      </c>
      <c r="F148">
        <v>1891</v>
      </c>
      <c r="G148">
        <v>6183</v>
      </c>
      <c r="H148">
        <v>6105</v>
      </c>
      <c r="J148" s="1">
        <f>_xlfn.RANK.AVG(Table1[[#This Row],[Control]],Table1[Control])</f>
        <v>48</v>
      </c>
      <c r="K148" s="1">
        <f>_xlfn.RANK.AVG(Table1[[#This Row],[Require Bundle]],Table1[Require Bundle])</f>
        <v>102</v>
      </c>
      <c r="L148" s="1">
        <f>_xlfn.RANK.AVG(Table1[[#This Row],[Use Versions]],Table1[Use Versions])</f>
        <v>48</v>
      </c>
      <c r="M148" s="1">
        <f>_xlfn.RANK.AVG(Table1[[#This Row],[Export Needed Packages]],Table1[Export Needed Packages])</f>
        <v>35</v>
      </c>
      <c r="N148" s="1">
        <f>_xlfn.RANK.AVG(Table1[[#This Row],[Minimize Dependencies]],Table1[Minimize Dependencies])</f>
        <v>85</v>
      </c>
      <c r="O148" s="1">
        <f>_xlfn.RANK.AVG(Table1[[#This Row],[Needed Packages]],Table1[Needed Packages])</f>
        <v>48</v>
      </c>
      <c r="P148" s="1">
        <f>_xlfn.RANK.AVG(Table1[[#This Row],[Dynamic Import]],Table1[Dynamic Import])</f>
        <v>48</v>
      </c>
    </row>
    <row r="149" spans="1:16" x14ac:dyDescent="0.2">
      <c r="A149" t="s">
        <v>147</v>
      </c>
      <c r="B149">
        <v>5732</v>
      </c>
      <c r="C149">
        <v>466</v>
      </c>
      <c r="D149">
        <v>5792</v>
      </c>
      <c r="E149">
        <v>1477</v>
      </c>
      <c r="F149">
        <v>1555</v>
      </c>
      <c r="G149">
        <v>5745</v>
      </c>
      <c r="H149">
        <v>5732</v>
      </c>
      <c r="J149" s="1">
        <f>_xlfn.RANK.AVG(Table1[[#This Row],[Control]],Table1[Control])</f>
        <v>57</v>
      </c>
      <c r="K149" s="1">
        <f>_xlfn.RANK.AVG(Table1[[#This Row],[Require Bundle]],Table1[Require Bundle])</f>
        <v>128</v>
      </c>
      <c r="L149" s="1">
        <f>_xlfn.RANK.AVG(Table1[[#This Row],[Use Versions]],Table1[Use Versions])</f>
        <v>54</v>
      </c>
      <c r="M149" s="1">
        <f>_xlfn.RANK.AVG(Table1[[#This Row],[Export Needed Packages]],Table1[Export Needed Packages])</f>
        <v>58</v>
      </c>
      <c r="N149" s="1">
        <f>_xlfn.RANK.AVG(Table1[[#This Row],[Minimize Dependencies]],Table1[Minimize Dependencies])</f>
        <v>95</v>
      </c>
      <c r="O149" s="1">
        <f>_xlfn.RANK.AVG(Table1[[#This Row],[Needed Packages]],Table1[Needed Packages])</f>
        <v>58</v>
      </c>
      <c r="P149" s="1">
        <f>_xlfn.RANK.AVG(Table1[[#This Row],[Dynamic Import]],Table1[Dynamic Import])</f>
        <v>57</v>
      </c>
    </row>
    <row r="150" spans="1:16" x14ac:dyDescent="0.2">
      <c r="A150" t="s">
        <v>148</v>
      </c>
      <c r="B150">
        <v>6009</v>
      </c>
      <c r="C150">
        <v>909</v>
      </c>
      <c r="D150">
        <v>6009</v>
      </c>
      <c r="E150">
        <v>1751</v>
      </c>
      <c r="F150">
        <v>1815</v>
      </c>
      <c r="G150">
        <v>6087</v>
      </c>
      <c r="H150">
        <v>6009</v>
      </c>
      <c r="J150" s="1">
        <f>_xlfn.RANK.AVG(Table1[[#This Row],[Control]],Table1[Control])</f>
        <v>51</v>
      </c>
      <c r="K150" s="1">
        <f>_xlfn.RANK.AVG(Table1[[#This Row],[Require Bundle]],Table1[Require Bundle])</f>
        <v>77</v>
      </c>
      <c r="L150" s="1">
        <f>_xlfn.RANK.AVG(Table1[[#This Row],[Use Versions]],Table1[Use Versions])</f>
        <v>51</v>
      </c>
      <c r="M150" s="1">
        <f>_xlfn.RANK.AVG(Table1[[#This Row],[Export Needed Packages]],Table1[Export Needed Packages])</f>
        <v>32</v>
      </c>
      <c r="N150" s="1">
        <f>_xlfn.RANK.AVG(Table1[[#This Row],[Minimize Dependencies]],Table1[Minimize Dependencies])</f>
        <v>86</v>
      </c>
      <c r="O150" s="1">
        <f>_xlfn.RANK.AVG(Table1[[#This Row],[Needed Packages]],Table1[Needed Packages])</f>
        <v>51</v>
      </c>
      <c r="P150" s="1">
        <f>_xlfn.RANK.AVG(Table1[[#This Row],[Dynamic Import]],Table1[Dynamic Import])</f>
        <v>51</v>
      </c>
    </row>
    <row r="151" spans="1:16" x14ac:dyDescent="0.2">
      <c r="A151" t="s">
        <v>149</v>
      </c>
      <c r="B151">
        <v>168</v>
      </c>
      <c r="C151">
        <v>168</v>
      </c>
      <c r="D151">
        <v>168</v>
      </c>
      <c r="E151">
        <v>168</v>
      </c>
      <c r="F151">
        <v>160</v>
      </c>
      <c r="G151">
        <v>168</v>
      </c>
      <c r="H151">
        <v>168</v>
      </c>
      <c r="J151" s="1">
        <f>_xlfn.RANK.AVG(Table1[[#This Row],[Control]],Table1[Control])</f>
        <v>223</v>
      </c>
      <c r="K151" s="1">
        <f>_xlfn.RANK.AVG(Table1[[#This Row],[Require Bundle]],Table1[Require Bundle])</f>
        <v>200</v>
      </c>
      <c r="L151" s="1">
        <f>_xlfn.RANK.AVG(Table1[[#This Row],[Use Versions]],Table1[Use Versions])</f>
        <v>225</v>
      </c>
      <c r="M151" s="1">
        <f>_xlfn.RANK.AVG(Table1[[#This Row],[Export Needed Packages]],Table1[Export Needed Packages])</f>
        <v>215</v>
      </c>
      <c r="N151" s="1">
        <f>_xlfn.RANK.AVG(Table1[[#This Row],[Minimize Dependencies]],Table1[Minimize Dependencies])</f>
        <v>219</v>
      </c>
      <c r="O151" s="1">
        <f>_xlfn.RANK.AVG(Table1[[#This Row],[Needed Packages]],Table1[Needed Packages])</f>
        <v>223</v>
      </c>
      <c r="P151" s="1">
        <f>_xlfn.RANK.AVG(Table1[[#This Row],[Dynamic Import]],Table1[Dynamic Import])</f>
        <v>223</v>
      </c>
    </row>
    <row r="152" spans="1:16" x14ac:dyDescent="0.2">
      <c r="A152" t="s">
        <v>150</v>
      </c>
      <c r="B152">
        <v>536</v>
      </c>
      <c r="C152">
        <v>475</v>
      </c>
      <c r="D152">
        <v>616</v>
      </c>
      <c r="E152">
        <v>521</v>
      </c>
      <c r="F152">
        <v>482</v>
      </c>
      <c r="G152">
        <v>536</v>
      </c>
      <c r="H152">
        <v>536</v>
      </c>
      <c r="J152" s="1">
        <f>_xlfn.RANK.AVG(Table1[[#This Row],[Control]],Table1[Control])</f>
        <v>170</v>
      </c>
      <c r="K152" s="1">
        <f>_xlfn.RANK.AVG(Table1[[#This Row],[Require Bundle]],Table1[Require Bundle])</f>
        <v>126</v>
      </c>
      <c r="L152" s="1">
        <f>_xlfn.RANK.AVG(Table1[[#This Row],[Use Versions]],Table1[Use Versions])</f>
        <v>164</v>
      </c>
      <c r="M152" s="1">
        <f>_xlfn.RANK.AVG(Table1[[#This Row],[Export Needed Packages]],Table1[Export Needed Packages])</f>
        <v>162</v>
      </c>
      <c r="N152" s="1">
        <f>_xlfn.RANK.AVG(Table1[[#This Row],[Minimize Dependencies]],Table1[Minimize Dependencies])</f>
        <v>169</v>
      </c>
      <c r="O152" s="1">
        <f>_xlfn.RANK.AVG(Table1[[#This Row],[Needed Packages]],Table1[Needed Packages])</f>
        <v>170</v>
      </c>
      <c r="P152" s="1">
        <f>_xlfn.RANK.AVG(Table1[[#This Row],[Dynamic Import]],Table1[Dynamic Import])</f>
        <v>170</v>
      </c>
    </row>
    <row r="153" spans="1:16" x14ac:dyDescent="0.2">
      <c r="A153" t="s">
        <v>151</v>
      </c>
      <c r="B153">
        <v>305</v>
      </c>
      <c r="C153">
        <v>305</v>
      </c>
      <c r="D153">
        <v>305</v>
      </c>
      <c r="E153">
        <v>226</v>
      </c>
      <c r="F153">
        <v>303</v>
      </c>
      <c r="G153">
        <v>305</v>
      </c>
      <c r="H153">
        <v>305</v>
      </c>
      <c r="J153" s="1">
        <f>_xlfn.RANK.AVG(Table1[[#This Row],[Control]],Table1[Control])</f>
        <v>198</v>
      </c>
      <c r="K153" s="1">
        <f>_xlfn.RANK.AVG(Table1[[#This Row],[Require Bundle]],Table1[Require Bundle])</f>
        <v>161</v>
      </c>
      <c r="L153" s="1">
        <f>_xlfn.RANK.AVG(Table1[[#This Row],[Use Versions]],Table1[Use Versions])</f>
        <v>199</v>
      </c>
      <c r="M153" s="1">
        <f>_xlfn.RANK.AVG(Table1[[#This Row],[Export Needed Packages]],Table1[Export Needed Packages])</f>
        <v>198</v>
      </c>
      <c r="N153" s="1">
        <f>_xlfn.RANK.AVG(Table1[[#This Row],[Minimize Dependencies]],Table1[Minimize Dependencies])</f>
        <v>192.5</v>
      </c>
      <c r="O153" s="1">
        <f>_xlfn.RANK.AVG(Table1[[#This Row],[Needed Packages]],Table1[Needed Packages])</f>
        <v>198</v>
      </c>
      <c r="P153" s="1">
        <f>_xlfn.RANK.AVG(Table1[[#This Row],[Dynamic Import]],Table1[Dynamic Import])</f>
        <v>198</v>
      </c>
    </row>
    <row r="154" spans="1:16" x14ac:dyDescent="0.2">
      <c r="A154" t="s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 s="1">
        <f>_xlfn.RANK.AVG(Table1[[#This Row],[Control]],Table1[Control])</f>
        <v>297.5</v>
      </c>
      <c r="K154" s="1">
        <f>_xlfn.RANK.AVG(Table1[[#This Row],[Require Bundle]],Table1[Require Bundle])</f>
        <v>296.5</v>
      </c>
      <c r="L154" s="1">
        <f>_xlfn.RANK.AVG(Table1[[#This Row],[Use Versions]],Table1[Use Versions])</f>
        <v>297.5</v>
      </c>
      <c r="M154" s="1">
        <f>_xlfn.RANK.AVG(Table1[[#This Row],[Export Needed Packages]],Table1[Export Needed Packages])</f>
        <v>296.5</v>
      </c>
      <c r="N154" s="1">
        <f>_xlfn.RANK.AVG(Table1[[#This Row],[Minimize Dependencies]],Table1[Minimize Dependencies])</f>
        <v>296.5</v>
      </c>
      <c r="O154" s="1">
        <f>_xlfn.RANK.AVG(Table1[[#This Row],[Needed Packages]],Table1[Needed Packages])</f>
        <v>297.5</v>
      </c>
      <c r="P154" s="1">
        <f>_xlfn.RANK.AVG(Table1[[#This Row],[Dynamic Import]],Table1[Dynamic Import])</f>
        <v>297.5</v>
      </c>
    </row>
    <row r="155" spans="1:16" x14ac:dyDescent="0.2">
      <c r="A155" t="s">
        <v>153</v>
      </c>
      <c r="B155">
        <v>281</v>
      </c>
      <c r="C155">
        <v>281</v>
      </c>
      <c r="D155">
        <v>333</v>
      </c>
      <c r="E155">
        <v>281</v>
      </c>
      <c r="F155">
        <v>281</v>
      </c>
      <c r="G155">
        <v>281</v>
      </c>
      <c r="H155">
        <v>281</v>
      </c>
      <c r="J155" s="1">
        <f>_xlfn.RANK.AVG(Table1[[#This Row],[Control]],Table1[Control])</f>
        <v>201</v>
      </c>
      <c r="K155" s="1">
        <f>_xlfn.RANK.AVG(Table1[[#This Row],[Require Bundle]],Table1[Require Bundle])</f>
        <v>168</v>
      </c>
      <c r="L155" s="1">
        <f>_xlfn.RANK.AVG(Table1[[#This Row],[Use Versions]],Table1[Use Versions])</f>
        <v>195</v>
      </c>
      <c r="M155" s="1">
        <f>_xlfn.RANK.AVG(Table1[[#This Row],[Export Needed Packages]],Table1[Export Needed Packages])</f>
        <v>182</v>
      </c>
      <c r="N155" s="1">
        <f>_xlfn.RANK.AVG(Table1[[#This Row],[Minimize Dependencies]],Table1[Minimize Dependencies])</f>
        <v>195</v>
      </c>
      <c r="O155" s="1">
        <f>_xlfn.RANK.AVG(Table1[[#This Row],[Needed Packages]],Table1[Needed Packages])</f>
        <v>201</v>
      </c>
      <c r="P155" s="1">
        <f>_xlfn.RANK.AVG(Table1[[#This Row],[Dynamic Import]],Table1[Dynamic Import])</f>
        <v>201</v>
      </c>
    </row>
    <row r="156" spans="1:16" x14ac:dyDescent="0.2">
      <c r="A156" t="s">
        <v>154</v>
      </c>
      <c r="B156">
        <v>241</v>
      </c>
      <c r="C156">
        <v>241</v>
      </c>
      <c r="D156">
        <v>241</v>
      </c>
      <c r="E156">
        <v>241</v>
      </c>
      <c r="F156">
        <v>241</v>
      </c>
      <c r="G156">
        <v>241</v>
      </c>
      <c r="H156">
        <v>241</v>
      </c>
      <c r="J156" s="1">
        <f>_xlfn.RANK.AVG(Table1[[#This Row],[Control]],Table1[Control])</f>
        <v>209</v>
      </c>
      <c r="K156" s="1">
        <f>_xlfn.RANK.AVG(Table1[[#This Row],[Require Bundle]],Table1[Require Bundle])</f>
        <v>179</v>
      </c>
      <c r="L156" s="1">
        <f>_xlfn.RANK.AVG(Table1[[#This Row],[Use Versions]],Table1[Use Versions])</f>
        <v>210</v>
      </c>
      <c r="M156" s="1">
        <f>_xlfn.RANK.AVG(Table1[[#This Row],[Export Needed Packages]],Table1[Export Needed Packages])</f>
        <v>192</v>
      </c>
      <c r="N156" s="1">
        <f>_xlfn.RANK.AVG(Table1[[#This Row],[Minimize Dependencies]],Table1[Minimize Dependencies])</f>
        <v>203</v>
      </c>
      <c r="O156" s="1">
        <f>_xlfn.RANK.AVG(Table1[[#This Row],[Needed Packages]],Table1[Needed Packages])</f>
        <v>210</v>
      </c>
      <c r="P156" s="1">
        <f>_xlfn.RANK.AVG(Table1[[#This Row],[Dynamic Import]],Table1[Dynamic Import])</f>
        <v>209</v>
      </c>
    </row>
    <row r="157" spans="1:16" x14ac:dyDescent="0.2">
      <c r="A157" t="s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 s="1">
        <f>_xlfn.RANK.AVG(Table1[[#This Row],[Control]],Table1[Control])</f>
        <v>297.5</v>
      </c>
      <c r="K157" s="1">
        <f>_xlfn.RANK.AVG(Table1[[#This Row],[Require Bundle]],Table1[Require Bundle])</f>
        <v>296.5</v>
      </c>
      <c r="L157" s="1">
        <f>_xlfn.RANK.AVG(Table1[[#This Row],[Use Versions]],Table1[Use Versions])</f>
        <v>297.5</v>
      </c>
      <c r="M157" s="1">
        <f>_xlfn.RANK.AVG(Table1[[#This Row],[Export Needed Packages]],Table1[Export Needed Packages])</f>
        <v>296.5</v>
      </c>
      <c r="N157" s="1">
        <f>_xlfn.RANK.AVG(Table1[[#This Row],[Minimize Dependencies]],Table1[Minimize Dependencies])</f>
        <v>296.5</v>
      </c>
      <c r="O157" s="1">
        <f>_xlfn.RANK.AVG(Table1[[#This Row],[Needed Packages]],Table1[Needed Packages])</f>
        <v>297.5</v>
      </c>
      <c r="P157" s="1">
        <f>_xlfn.RANK.AVG(Table1[[#This Row],[Dynamic Import]],Table1[Dynamic Import])</f>
        <v>297.5</v>
      </c>
    </row>
    <row r="158" spans="1:16" x14ac:dyDescent="0.2">
      <c r="A158" t="s">
        <v>156</v>
      </c>
      <c r="B158">
        <v>5332</v>
      </c>
      <c r="C158">
        <v>293</v>
      </c>
      <c r="D158">
        <v>5332</v>
      </c>
      <c r="E158">
        <v>1028</v>
      </c>
      <c r="F158">
        <v>1158</v>
      </c>
      <c r="G158">
        <v>5483</v>
      </c>
      <c r="H158">
        <v>5332</v>
      </c>
      <c r="J158" s="1">
        <f>_xlfn.RANK.AVG(Table1[[#This Row],[Control]],Table1[Control])</f>
        <v>70</v>
      </c>
      <c r="K158" s="1">
        <f>_xlfn.RANK.AVG(Table1[[#This Row],[Require Bundle]],Table1[Require Bundle])</f>
        <v>166</v>
      </c>
      <c r="L158" s="1">
        <f>_xlfn.RANK.AVG(Table1[[#This Row],[Use Versions]],Table1[Use Versions])</f>
        <v>70</v>
      </c>
      <c r="M158" s="1">
        <f>_xlfn.RANK.AVG(Table1[[#This Row],[Export Needed Packages]],Table1[Export Needed Packages])</f>
        <v>90</v>
      </c>
      <c r="N158" s="1">
        <f>_xlfn.RANK.AVG(Table1[[#This Row],[Minimize Dependencies]],Table1[Minimize Dependencies])</f>
        <v>116</v>
      </c>
      <c r="O158" s="1">
        <f>_xlfn.RANK.AVG(Table1[[#This Row],[Needed Packages]],Table1[Needed Packages])</f>
        <v>68</v>
      </c>
      <c r="P158" s="1">
        <f>_xlfn.RANK.AVG(Table1[[#This Row],[Dynamic Import]],Table1[Dynamic Import])</f>
        <v>70</v>
      </c>
    </row>
    <row r="159" spans="1:16" x14ac:dyDescent="0.2">
      <c r="A159" t="s">
        <v>157</v>
      </c>
      <c r="B159">
        <v>82</v>
      </c>
      <c r="C159">
        <v>82</v>
      </c>
      <c r="D159">
        <v>82</v>
      </c>
      <c r="E159">
        <v>82</v>
      </c>
      <c r="F159">
        <v>82</v>
      </c>
      <c r="G159">
        <v>82</v>
      </c>
      <c r="H159">
        <v>82</v>
      </c>
      <c r="J159" s="1">
        <f>_xlfn.RANK.AVG(Table1[[#This Row],[Control]],Table1[Control])</f>
        <v>255</v>
      </c>
      <c r="K159" s="1">
        <f>_xlfn.RANK.AVG(Table1[[#This Row],[Require Bundle]],Table1[Require Bundle])</f>
        <v>245</v>
      </c>
      <c r="L159" s="1">
        <f>_xlfn.RANK.AVG(Table1[[#This Row],[Use Versions]],Table1[Use Versions])</f>
        <v>255</v>
      </c>
      <c r="M159" s="1">
        <f>_xlfn.RANK.AVG(Table1[[#This Row],[Export Needed Packages]],Table1[Export Needed Packages])</f>
        <v>251</v>
      </c>
      <c r="N159" s="1">
        <f>_xlfn.RANK.AVG(Table1[[#This Row],[Minimize Dependencies]],Table1[Minimize Dependencies])</f>
        <v>250</v>
      </c>
      <c r="O159" s="1">
        <f>_xlfn.RANK.AVG(Table1[[#This Row],[Needed Packages]],Table1[Needed Packages])</f>
        <v>255</v>
      </c>
      <c r="P159" s="1">
        <f>_xlfn.RANK.AVG(Table1[[#This Row],[Dynamic Import]],Table1[Dynamic Import])</f>
        <v>255</v>
      </c>
    </row>
    <row r="160" spans="1:16" x14ac:dyDescent="0.2">
      <c r="A160" t="s">
        <v>158</v>
      </c>
      <c r="B160">
        <v>107</v>
      </c>
      <c r="C160">
        <v>107</v>
      </c>
      <c r="D160">
        <v>107</v>
      </c>
      <c r="E160">
        <v>107</v>
      </c>
      <c r="F160">
        <v>107</v>
      </c>
      <c r="G160">
        <v>107</v>
      </c>
      <c r="H160">
        <v>107</v>
      </c>
      <c r="J160" s="1">
        <f>_xlfn.RANK.AVG(Table1[[#This Row],[Control]],Table1[Control])</f>
        <v>244.5</v>
      </c>
      <c r="K160" s="1">
        <f>_xlfn.RANK.AVG(Table1[[#This Row],[Require Bundle]],Table1[Require Bundle])</f>
        <v>229.5</v>
      </c>
      <c r="L160" s="1">
        <f>_xlfn.RANK.AVG(Table1[[#This Row],[Use Versions]],Table1[Use Versions])</f>
        <v>245.5</v>
      </c>
      <c r="M160" s="1">
        <f>_xlfn.RANK.AVG(Table1[[#This Row],[Export Needed Packages]],Table1[Export Needed Packages])</f>
        <v>238.5</v>
      </c>
      <c r="N160" s="1">
        <f>_xlfn.RANK.AVG(Table1[[#This Row],[Minimize Dependencies]],Table1[Minimize Dependencies])</f>
        <v>239.5</v>
      </c>
      <c r="O160" s="1">
        <f>_xlfn.RANK.AVG(Table1[[#This Row],[Needed Packages]],Table1[Needed Packages])</f>
        <v>244.5</v>
      </c>
      <c r="P160" s="1">
        <f>_xlfn.RANK.AVG(Table1[[#This Row],[Dynamic Import]],Table1[Dynamic Import])</f>
        <v>244.5</v>
      </c>
    </row>
    <row r="161" spans="1:16" x14ac:dyDescent="0.2">
      <c r="A161" t="s">
        <v>159</v>
      </c>
      <c r="B161">
        <v>158</v>
      </c>
      <c r="C161">
        <v>158</v>
      </c>
      <c r="D161">
        <v>158</v>
      </c>
      <c r="E161">
        <v>158</v>
      </c>
      <c r="F161">
        <v>158</v>
      </c>
      <c r="G161">
        <v>158</v>
      </c>
      <c r="H161">
        <v>158</v>
      </c>
      <c r="J161" s="1">
        <f>_xlfn.RANK.AVG(Table1[[#This Row],[Control]],Table1[Control])</f>
        <v>226</v>
      </c>
      <c r="K161" s="1">
        <f>_xlfn.RANK.AVG(Table1[[#This Row],[Require Bundle]],Table1[Require Bundle])</f>
        <v>205</v>
      </c>
      <c r="L161" s="1">
        <f>_xlfn.RANK.AVG(Table1[[#This Row],[Use Versions]],Table1[Use Versions])</f>
        <v>227</v>
      </c>
      <c r="M161" s="1">
        <f>_xlfn.RANK.AVG(Table1[[#This Row],[Export Needed Packages]],Table1[Export Needed Packages])</f>
        <v>219</v>
      </c>
      <c r="N161" s="1">
        <f>_xlfn.RANK.AVG(Table1[[#This Row],[Minimize Dependencies]],Table1[Minimize Dependencies])</f>
        <v>220</v>
      </c>
      <c r="O161" s="1">
        <f>_xlfn.RANK.AVG(Table1[[#This Row],[Needed Packages]],Table1[Needed Packages])</f>
        <v>226</v>
      </c>
      <c r="P161" s="1">
        <f>_xlfn.RANK.AVG(Table1[[#This Row],[Dynamic Import]],Table1[Dynamic Import])</f>
        <v>226</v>
      </c>
    </row>
    <row r="162" spans="1:16" x14ac:dyDescent="0.2">
      <c r="A162" t="s">
        <v>160</v>
      </c>
      <c r="B162">
        <v>149</v>
      </c>
      <c r="C162">
        <v>149</v>
      </c>
      <c r="D162">
        <v>149</v>
      </c>
      <c r="E162">
        <v>149</v>
      </c>
      <c r="F162">
        <v>149</v>
      </c>
      <c r="G162">
        <v>149</v>
      </c>
      <c r="H162">
        <v>149</v>
      </c>
      <c r="J162" s="1">
        <f>_xlfn.RANK.AVG(Table1[[#This Row],[Control]],Table1[Control])</f>
        <v>229</v>
      </c>
      <c r="K162" s="1">
        <f>_xlfn.RANK.AVG(Table1[[#This Row],[Require Bundle]],Table1[Require Bundle])</f>
        <v>208</v>
      </c>
      <c r="L162" s="1">
        <f>_xlfn.RANK.AVG(Table1[[#This Row],[Use Versions]],Table1[Use Versions])</f>
        <v>230</v>
      </c>
      <c r="M162" s="1">
        <f>_xlfn.RANK.AVG(Table1[[#This Row],[Export Needed Packages]],Table1[Export Needed Packages])</f>
        <v>222</v>
      </c>
      <c r="N162" s="1">
        <f>_xlfn.RANK.AVG(Table1[[#This Row],[Minimize Dependencies]],Table1[Minimize Dependencies])</f>
        <v>223</v>
      </c>
      <c r="O162" s="1">
        <f>_xlfn.RANK.AVG(Table1[[#This Row],[Needed Packages]],Table1[Needed Packages])</f>
        <v>229</v>
      </c>
      <c r="P162" s="1">
        <f>_xlfn.RANK.AVG(Table1[[#This Row],[Dynamic Import]],Table1[Dynamic Import])</f>
        <v>229</v>
      </c>
    </row>
    <row r="163" spans="1:16" x14ac:dyDescent="0.2">
      <c r="A163" t="s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 s="1">
        <f>_xlfn.RANK.AVG(Table1[[#This Row],[Control]],Table1[Control])</f>
        <v>297.5</v>
      </c>
      <c r="K163" s="1">
        <f>_xlfn.RANK.AVG(Table1[[#This Row],[Require Bundle]],Table1[Require Bundle])</f>
        <v>296.5</v>
      </c>
      <c r="L163" s="1">
        <f>_xlfn.RANK.AVG(Table1[[#This Row],[Use Versions]],Table1[Use Versions])</f>
        <v>297.5</v>
      </c>
      <c r="M163" s="1">
        <f>_xlfn.RANK.AVG(Table1[[#This Row],[Export Needed Packages]],Table1[Export Needed Packages])</f>
        <v>296.5</v>
      </c>
      <c r="N163" s="1">
        <f>_xlfn.RANK.AVG(Table1[[#This Row],[Minimize Dependencies]],Table1[Minimize Dependencies])</f>
        <v>296.5</v>
      </c>
      <c r="O163" s="1">
        <f>_xlfn.RANK.AVG(Table1[[#This Row],[Needed Packages]],Table1[Needed Packages])</f>
        <v>297.5</v>
      </c>
      <c r="P163" s="1">
        <f>_xlfn.RANK.AVG(Table1[[#This Row],[Dynamic Import]],Table1[Dynamic Import])</f>
        <v>297.5</v>
      </c>
    </row>
    <row r="164" spans="1:16" x14ac:dyDescent="0.2">
      <c r="A164" t="s">
        <v>162</v>
      </c>
      <c r="B164">
        <v>69</v>
      </c>
      <c r="C164">
        <v>69</v>
      </c>
      <c r="D164">
        <v>69</v>
      </c>
      <c r="E164">
        <v>69</v>
      </c>
      <c r="F164">
        <v>69</v>
      </c>
      <c r="G164">
        <v>69</v>
      </c>
      <c r="H164">
        <v>69</v>
      </c>
      <c r="J164" s="1">
        <f>_xlfn.RANK.AVG(Table1[[#This Row],[Control]],Table1[Control])</f>
        <v>260</v>
      </c>
      <c r="K164" s="1">
        <f>_xlfn.RANK.AVG(Table1[[#This Row],[Require Bundle]],Table1[Require Bundle])</f>
        <v>253</v>
      </c>
      <c r="L164" s="1">
        <f>_xlfn.RANK.AVG(Table1[[#This Row],[Use Versions]],Table1[Use Versions])</f>
        <v>261</v>
      </c>
      <c r="M164" s="1">
        <f>_xlfn.RANK.AVG(Table1[[#This Row],[Export Needed Packages]],Table1[Export Needed Packages])</f>
        <v>256</v>
      </c>
      <c r="N164" s="1">
        <f>_xlfn.RANK.AVG(Table1[[#This Row],[Minimize Dependencies]],Table1[Minimize Dependencies])</f>
        <v>256</v>
      </c>
      <c r="O164" s="1">
        <f>_xlfn.RANK.AVG(Table1[[#This Row],[Needed Packages]],Table1[Needed Packages])</f>
        <v>261</v>
      </c>
      <c r="P164" s="1">
        <f>_xlfn.RANK.AVG(Table1[[#This Row],[Dynamic Import]],Table1[Dynamic Import])</f>
        <v>260</v>
      </c>
    </row>
    <row r="165" spans="1:16" x14ac:dyDescent="0.2">
      <c r="A165" t="s">
        <v>163</v>
      </c>
      <c r="B165">
        <v>135</v>
      </c>
      <c r="C165">
        <v>135</v>
      </c>
      <c r="D165">
        <v>135</v>
      </c>
      <c r="E165">
        <v>135</v>
      </c>
      <c r="F165">
        <v>135</v>
      </c>
      <c r="G165">
        <v>135</v>
      </c>
      <c r="H165">
        <v>135</v>
      </c>
      <c r="J165" s="1">
        <f>_xlfn.RANK.AVG(Table1[[#This Row],[Control]],Table1[Control])</f>
        <v>234</v>
      </c>
      <c r="K165" s="1">
        <f>_xlfn.RANK.AVG(Table1[[#This Row],[Require Bundle]],Table1[Require Bundle])</f>
        <v>213</v>
      </c>
      <c r="L165" s="1">
        <f>_xlfn.RANK.AVG(Table1[[#This Row],[Use Versions]],Table1[Use Versions])</f>
        <v>234</v>
      </c>
      <c r="M165" s="1">
        <f>_xlfn.RANK.AVG(Table1[[#This Row],[Export Needed Packages]],Table1[Export Needed Packages])</f>
        <v>229</v>
      </c>
      <c r="N165" s="1">
        <f>_xlfn.RANK.AVG(Table1[[#This Row],[Minimize Dependencies]],Table1[Minimize Dependencies])</f>
        <v>229</v>
      </c>
      <c r="O165" s="1">
        <f>_xlfn.RANK.AVG(Table1[[#This Row],[Needed Packages]],Table1[Needed Packages])</f>
        <v>234</v>
      </c>
      <c r="P165" s="1">
        <f>_xlfn.RANK.AVG(Table1[[#This Row],[Dynamic Import]],Table1[Dynamic Import])</f>
        <v>234</v>
      </c>
    </row>
    <row r="166" spans="1:16" x14ac:dyDescent="0.2">
      <c r="A166" t="s">
        <v>164</v>
      </c>
      <c r="B166">
        <v>119</v>
      </c>
      <c r="C166">
        <v>119</v>
      </c>
      <c r="D166">
        <v>119</v>
      </c>
      <c r="E166">
        <v>119</v>
      </c>
      <c r="F166">
        <v>119</v>
      </c>
      <c r="G166">
        <v>119</v>
      </c>
      <c r="H166">
        <v>119</v>
      </c>
      <c r="J166" s="1">
        <f>_xlfn.RANK.AVG(Table1[[#This Row],[Control]],Table1[Control])</f>
        <v>237</v>
      </c>
      <c r="K166" s="1">
        <f>_xlfn.RANK.AVG(Table1[[#This Row],[Require Bundle]],Table1[Require Bundle])</f>
        <v>218.5</v>
      </c>
      <c r="L166" s="1">
        <f>_xlfn.RANK.AVG(Table1[[#This Row],[Use Versions]],Table1[Use Versions])</f>
        <v>237</v>
      </c>
      <c r="M166" s="1">
        <f>_xlfn.RANK.AVG(Table1[[#This Row],[Export Needed Packages]],Table1[Export Needed Packages])</f>
        <v>231</v>
      </c>
      <c r="N166" s="1">
        <f>_xlfn.RANK.AVG(Table1[[#This Row],[Minimize Dependencies]],Table1[Minimize Dependencies])</f>
        <v>231.5</v>
      </c>
      <c r="O166" s="1">
        <f>_xlfn.RANK.AVG(Table1[[#This Row],[Needed Packages]],Table1[Needed Packages])</f>
        <v>237</v>
      </c>
      <c r="P166" s="1">
        <f>_xlfn.RANK.AVG(Table1[[#This Row],[Dynamic Import]],Table1[Dynamic Import])</f>
        <v>237</v>
      </c>
    </row>
    <row r="167" spans="1:16" x14ac:dyDescent="0.2">
      <c r="A167" t="s">
        <v>165</v>
      </c>
      <c r="B167">
        <v>72</v>
      </c>
      <c r="C167">
        <v>72</v>
      </c>
      <c r="D167">
        <v>72</v>
      </c>
      <c r="E167">
        <v>72</v>
      </c>
      <c r="F167">
        <v>72</v>
      </c>
      <c r="G167">
        <v>72</v>
      </c>
      <c r="H167">
        <v>72</v>
      </c>
      <c r="J167" s="1">
        <f>_xlfn.RANK.AVG(Table1[[#This Row],[Control]],Table1[Control])</f>
        <v>259</v>
      </c>
      <c r="K167" s="1">
        <f>_xlfn.RANK.AVG(Table1[[#This Row],[Require Bundle]],Table1[Require Bundle])</f>
        <v>251.5</v>
      </c>
      <c r="L167" s="1">
        <f>_xlfn.RANK.AVG(Table1[[#This Row],[Use Versions]],Table1[Use Versions])</f>
        <v>260</v>
      </c>
      <c r="M167" s="1">
        <f>_xlfn.RANK.AVG(Table1[[#This Row],[Export Needed Packages]],Table1[Export Needed Packages])</f>
        <v>255</v>
      </c>
      <c r="N167" s="1">
        <f>_xlfn.RANK.AVG(Table1[[#This Row],[Minimize Dependencies]],Table1[Minimize Dependencies])</f>
        <v>254.5</v>
      </c>
      <c r="O167" s="1">
        <f>_xlfn.RANK.AVG(Table1[[#This Row],[Needed Packages]],Table1[Needed Packages])</f>
        <v>259.5</v>
      </c>
      <c r="P167" s="1">
        <f>_xlfn.RANK.AVG(Table1[[#This Row],[Dynamic Import]],Table1[Dynamic Import])</f>
        <v>259</v>
      </c>
    </row>
    <row r="168" spans="1:16" x14ac:dyDescent="0.2">
      <c r="A168" t="s">
        <v>166</v>
      </c>
      <c r="B168">
        <v>64</v>
      </c>
      <c r="C168">
        <v>64</v>
      </c>
      <c r="D168">
        <v>64</v>
      </c>
      <c r="E168">
        <v>64</v>
      </c>
      <c r="F168">
        <v>64</v>
      </c>
      <c r="G168">
        <v>64</v>
      </c>
      <c r="H168">
        <v>64</v>
      </c>
      <c r="J168" s="1">
        <f>_xlfn.RANK.AVG(Table1[[#This Row],[Control]],Table1[Control])</f>
        <v>262.5</v>
      </c>
      <c r="K168" s="1">
        <f>_xlfn.RANK.AVG(Table1[[#This Row],[Require Bundle]],Table1[Require Bundle])</f>
        <v>255.5</v>
      </c>
      <c r="L168" s="1">
        <f>_xlfn.RANK.AVG(Table1[[#This Row],[Use Versions]],Table1[Use Versions])</f>
        <v>263.5</v>
      </c>
      <c r="M168" s="1">
        <f>_xlfn.RANK.AVG(Table1[[#This Row],[Export Needed Packages]],Table1[Export Needed Packages])</f>
        <v>257</v>
      </c>
      <c r="N168" s="1">
        <f>_xlfn.RANK.AVG(Table1[[#This Row],[Minimize Dependencies]],Table1[Minimize Dependencies])</f>
        <v>258.5</v>
      </c>
      <c r="O168" s="1">
        <f>_xlfn.RANK.AVG(Table1[[#This Row],[Needed Packages]],Table1[Needed Packages])</f>
        <v>263.5</v>
      </c>
      <c r="P168" s="1">
        <f>_xlfn.RANK.AVG(Table1[[#This Row],[Dynamic Import]],Table1[Dynamic Import])</f>
        <v>262.5</v>
      </c>
    </row>
    <row r="169" spans="1:16" x14ac:dyDescent="0.2">
      <c r="A169" t="s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s="1">
        <f>_xlfn.RANK.AVG(Table1[[#This Row],[Control]],Table1[Control])</f>
        <v>297.5</v>
      </c>
      <c r="K169" s="1">
        <f>_xlfn.RANK.AVG(Table1[[#This Row],[Require Bundle]],Table1[Require Bundle])</f>
        <v>296.5</v>
      </c>
      <c r="L169" s="1">
        <f>_xlfn.RANK.AVG(Table1[[#This Row],[Use Versions]],Table1[Use Versions])</f>
        <v>297.5</v>
      </c>
      <c r="M169" s="1">
        <f>_xlfn.RANK.AVG(Table1[[#This Row],[Export Needed Packages]],Table1[Export Needed Packages])</f>
        <v>296.5</v>
      </c>
      <c r="N169" s="1">
        <f>_xlfn.RANK.AVG(Table1[[#This Row],[Minimize Dependencies]],Table1[Minimize Dependencies])</f>
        <v>296.5</v>
      </c>
      <c r="O169" s="1">
        <f>_xlfn.RANK.AVG(Table1[[#This Row],[Needed Packages]],Table1[Needed Packages])</f>
        <v>297.5</v>
      </c>
      <c r="P169" s="1">
        <f>_xlfn.RANK.AVG(Table1[[#This Row],[Dynamic Import]],Table1[Dynamic Import])</f>
        <v>297.5</v>
      </c>
    </row>
    <row r="170" spans="1:16" x14ac:dyDescent="0.2">
      <c r="A170" t="s">
        <v>168</v>
      </c>
      <c r="B170">
        <v>115</v>
      </c>
      <c r="C170">
        <v>115</v>
      </c>
      <c r="D170">
        <v>115</v>
      </c>
      <c r="E170">
        <v>115</v>
      </c>
      <c r="F170">
        <v>115</v>
      </c>
      <c r="G170">
        <v>115</v>
      </c>
      <c r="H170">
        <v>115</v>
      </c>
      <c r="J170" s="1">
        <f>_xlfn.RANK.AVG(Table1[[#This Row],[Control]],Table1[Control])</f>
        <v>239</v>
      </c>
      <c r="K170" s="1">
        <f>_xlfn.RANK.AVG(Table1[[#This Row],[Require Bundle]],Table1[Require Bundle])</f>
        <v>222</v>
      </c>
      <c r="L170" s="1">
        <f>_xlfn.RANK.AVG(Table1[[#This Row],[Use Versions]],Table1[Use Versions])</f>
        <v>239</v>
      </c>
      <c r="M170" s="1">
        <f>_xlfn.RANK.AVG(Table1[[#This Row],[Export Needed Packages]],Table1[Export Needed Packages])</f>
        <v>233</v>
      </c>
      <c r="N170" s="1">
        <f>_xlfn.RANK.AVG(Table1[[#This Row],[Minimize Dependencies]],Table1[Minimize Dependencies])</f>
        <v>234</v>
      </c>
      <c r="O170" s="1">
        <f>_xlfn.RANK.AVG(Table1[[#This Row],[Needed Packages]],Table1[Needed Packages])</f>
        <v>239</v>
      </c>
      <c r="P170" s="1">
        <f>_xlfn.RANK.AVG(Table1[[#This Row],[Dynamic Import]],Table1[Dynamic Import])</f>
        <v>239</v>
      </c>
    </row>
    <row r="171" spans="1:16" x14ac:dyDescent="0.2">
      <c r="A171" t="s">
        <v>169</v>
      </c>
      <c r="B171">
        <v>1681</v>
      </c>
      <c r="C171">
        <v>694</v>
      </c>
      <c r="D171">
        <v>1787</v>
      </c>
      <c r="E171">
        <v>1402</v>
      </c>
      <c r="F171">
        <v>1675</v>
      </c>
      <c r="G171">
        <v>1681</v>
      </c>
      <c r="H171">
        <v>1681</v>
      </c>
      <c r="J171" s="1">
        <f>_xlfn.RANK.AVG(Table1[[#This Row],[Control]],Table1[Control])</f>
        <v>117</v>
      </c>
      <c r="K171" s="1">
        <f>_xlfn.RANK.AVG(Table1[[#This Row],[Require Bundle]],Table1[Require Bundle])</f>
        <v>100</v>
      </c>
      <c r="L171" s="1">
        <f>_xlfn.RANK.AVG(Table1[[#This Row],[Use Versions]],Table1[Use Versions])</f>
        <v>114</v>
      </c>
      <c r="M171" s="1">
        <f>_xlfn.RANK.AVG(Table1[[#This Row],[Export Needed Packages]],Table1[Export Needed Packages])</f>
        <v>64</v>
      </c>
      <c r="N171" s="1">
        <f>_xlfn.RANK.AVG(Table1[[#This Row],[Minimize Dependencies]],Table1[Minimize Dependencies])</f>
        <v>92</v>
      </c>
      <c r="O171" s="1">
        <f>_xlfn.RANK.AVG(Table1[[#This Row],[Needed Packages]],Table1[Needed Packages])</f>
        <v>117</v>
      </c>
      <c r="P171" s="1">
        <f>_xlfn.RANK.AVG(Table1[[#This Row],[Dynamic Import]],Table1[Dynamic Import])</f>
        <v>117</v>
      </c>
    </row>
    <row r="172" spans="1:16" x14ac:dyDescent="0.2">
      <c r="A172" t="s">
        <v>170</v>
      </c>
      <c r="B172">
        <v>3173</v>
      </c>
      <c r="C172">
        <v>1914</v>
      </c>
      <c r="D172">
        <v>3173</v>
      </c>
      <c r="E172">
        <v>1486</v>
      </c>
      <c r="F172">
        <v>3140</v>
      </c>
      <c r="G172">
        <v>3173</v>
      </c>
      <c r="H172">
        <v>3173</v>
      </c>
      <c r="J172" s="1">
        <f>_xlfn.RANK.AVG(Table1[[#This Row],[Control]],Table1[Control])</f>
        <v>96</v>
      </c>
      <c r="K172" s="1">
        <f>_xlfn.RANK.AVG(Table1[[#This Row],[Require Bundle]],Table1[Require Bundle])</f>
        <v>32</v>
      </c>
      <c r="L172" s="1">
        <f>_xlfn.RANK.AVG(Table1[[#This Row],[Use Versions]],Table1[Use Versions])</f>
        <v>96</v>
      </c>
      <c r="M172" s="1">
        <f>_xlfn.RANK.AVG(Table1[[#This Row],[Export Needed Packages]],Table1[Export Needed Packages])</f>
        <v>57</v>
      </c>
      <c r="N172" s="1">
        <f>_xlfn.RANK.AVG(Table1[[#This Row],[Minimize Dependencies]],Table1[Minimize Dependencies])</f>
        <v>62</v>
      </c>
      <c r="O172" s="1">
        <f>_xlfn.RANK.AVG(Table1[[#This Row],[Needed Packages]],Table1[Needed Packages])</f>
        <v>96</v>
      </c>
      <c r="P172" s="1">
        <f>_xlfn.RANK.AVG(Table1[[#This Row],[Dynamic Import]],Table1[Dynamic Import])</f>
        <v>96</v>
      </c>
    </row>
    <row r="173" spans="1:16" x14ac:dyDescent="0.2">
      <c r="A173" t="s">
        <v>171</v>
      </c>
      <c r="B173">
        <v>6544</v>
      </c>
      <c r="C173">
        <v>1141</v>
      </c>
      <c r="D173">
        <v>6544</v>
      </c>
      <c r="E173">
        <v>1806</v>
      </c>
      <c r="F173">
        <v>2370</v>
      </c>
      <c r="G173">
        <v>6703</v>
      </c>
      <c r="H173">
        <v>6544</v>
      </c>
      <c r="J173" s="1">
        <f>_xlfn.RANK.AVG(Table1[[#This Row],[Control]],Table1[Control])</f>
        <v>44</v>
      </c>
      <c r="K173" s="1">
        <f>_xlfn.RANK.AVG(Table1[[#This Row],[Require Bundle]],Table1[Require Bundle])</f>
        <v>56</v>
      </c>
      <c r="L173" s="1">
        <f>_xlfn.RANK.AVG(Table1[[#This Row],[Use Versions]],Table1[Use Versions])</f>
        <v>44</v>
      </c>
      <c r="M173" s="1">
        <f>_xlfn.RANK.AVG(Table1[[#This Row],[Export Needed Packages]],Table1[Export Needed Packages])</f>
        <v>27</v>
      </c>
      <c r="N173" s="1">
        <f>_xlfn.RANK.AVG(Table1[[#This Row],[Minimize Dependencies]],Table1[Minimize Dependencies])</f>
        <v>74</v>
      </c>
      <c r="O173" s="1">
        <f>_xlfn.RANK.AVG(Table1[[#This Row],[Needed Packages]],Table1[Needed Packages])</f>
        <v>44</v>
      </c>
      <c r="P173" s="1">
        <f>_xlfn.RANK.AVG(Table1[[#This Row],[Dynamic Import]],Table1[Dynamic Import])</f>
        <v>44</v>
      </c>
    </row>
    <row r="174" spans="1:16" x14ac:dyDescent="0.2">
      <c r="A174" t="s">
        <v>172</v>
      </c>
      <c r="B174">
        <v>2119</v>
      </c>
      <c r="C174">
        <v>929</v>
      </c>
      <c r="D174">
        <v>2119</v>
      </c>
      <c r="E174">
        <v>1499</v>
      </c>
      <c r="F174">
        <v>2107</v>
      </c>
      <c r="G174">
        <v>2178</v>
      </c>
      <c r="H174">
        <v>2119</v>
      </c>
      <c r="J174" s="1">
        <f>_xlfn.RANK.AVG(Table1[[#This Row],[Control]],Table1[Control])</f>
        <v>109</v>
      </c>
      <c r="K174" s="1">
        <f>_xlfn.RANK.AVG(Table1[[#This Row],[Require Bundle]],Table1[Require Bundle])</f>
        <v>75</v>
      </c>
      <c r="L174" s="1">
        <f>_xlfn.RANK.AVG(Table1[[#This Row],[Use Versions]],Table1[Use Versions])</f>
        <v>109</v>
      </c>
      <c r="M174" s="1">
        <f>_xlfn.RANK.AVG(Table1[[#This Row],[Export Needed Packages]],Table1[Export Needed Packages])</f>
        <v>54</v>
      </c>
      <c r="N174" s="1">
        <f>_xlfn.RANK.AVG(Table1[[#This Row],[Minimize Dependencies]],Table1[Minimize Dependencies])</f>
        <v>84</v>
      </c>
      <c r="O174" s="1">
        <f>_xlfn.RANK.AVG(Table1[[#This Row],[Needed Packages]],Table1[Needed Packages])</f>
        <v>108</v>
      </c>
      <c r="P174" s="1">
        <f>_xlfn.RANK.AVG(Table1[[#This Row],[Dynamic Import]],Table1[Dynamic Import])</f>
        <v>109</v>
      </c>
    </row>
    <row r="175" spans="1:16" x14ac:dyDescent="0.2">
      <c r="A175" t="s">
        <v>173</v>
      </c>
      <c r="B175">
        <v>314</v>
      </c>
      <c r="C175">
        <v>314</v>
      </c>
      <c r="D175">
        <v>314</v>
      </c>
      <c r="E175">
        <v>0</v>
      </c>
      <c r="F175">
        <v>314</v>
      </c>
      <c r="G175">
        <v>314</v>
      </c>
      <c r="H175">
        <v>314</v>
      </c>
      <c r="J175" s="1">
        <f>_xlfn.RANK.AVG(Table1[[#This Row],[Control]],Table1[Control])</f>
        <v>196</v>
      </c>
      <c r="K175" s="1">
        <f>_xlfn.RANK.AVG(Table1[[#This Row],[Require Bundle]],Table1[Require Bundle])</f>
        <v>158</v>
      </c>
      <c r="L175" s="1">
        <f>_xlfn.RANK.AVG(Table1[[#This Row],[Use Versions]],Table1[Use Versions])</f>
        <v>197</v>
      </c>
      <c r="M175" s="1">
        <f>_xlfn.RANK.AVG(Table1[[#This Row],[Export Needed Packages]],Table1[Export Needed Packages])</f>
        <v>296.5</v>
      </c>
      <c r="N175" s="1">
        <f>_xlfn.RANK.AVG(Table1[[#This Row],[Minimize Dependencies]],Table1[Minimize Dependencies])</f>
        <v>190</v>
      </c>
      <c r="O175" s="1">
        <f>_xlfn.RANK.AVG(Table1[[#This Row],[Needed Packages]],Table1[Needed Packages])</f>
        <v>196</v>
      </c>
      <c r="P175" s="1">
        <f>_xlfn.RANK.AVG(Table1[[#This Row],[Dynamic Import]],Table1[Dynamic Import])</f>
        <v>196</v>
      </c>
    </row>
    <row r="176" spans="1:16" x14ac:dyDescent="0.2">
      <c r="A176" t="s">
        <v>174</v>
      </c>
      <c r="B176">
        <v>6</v>
      </c>
      <c r="C176">
        <v>6</v>
      </c>
      <c r="D176">
        <v>6</v>
      </c>
      <c r="E176">
        <v>6</v>
      </c>
      <c r="F176">
        <v>6</v>
      </c>
      <c r="G176">
        <v>6</v>
      </c>
      <c r="H176">
        <v>6</v>
      </c>
      <c r="J176" s="1">
        <f>_xlfn.RANK.AVG(Table1[[#This Row],[Control]],Table1[Control])</f>
        <v>278.5</v>
      </c>
      <c r="K176" s="1">
        <f>_xlfn.RANK.AVG(Table1[[#This Row],[Require Bundle]],Table1[Require Bundle])</f>
        <v>275.5</v>
      </c>
      <c r="L176" s="1">
        <f>_xlfn.RANK.AVG(Table1[[#This Row],[Use Versions]],Table1[Use Versions])</f>
        <v>278.5</v>
      </c>
      <c r="M176" s="1">
        <f>_xlfn.RANK.AVG(Table1[[#This Row],[Export Needed Packages]],Table1[Export Needed Packages])</f>
        <v>275.5</v>
      </c>
      <c r="N176" s="1">
        <f>_xlfn.RANK.AVG(Table1[[#This Row],[Minimize Dependencies]],Table1[Minimize Dependencies])</f>
        <v>275.5</v>
      </c>
      <c r="O176" s="1">
        <f>_xlfn.RANK.AVG(Table1[[#This Row],[Needed Packages]],Table1[Needed Packages])</f>
        <v>278.5</v>
      </c>
      <c r="P176" s="1">
        <f>_xlfn.RANK.AVG(Table1[[#This Row],[Dynamic Import]],Table1[Dynamic Import])</f>
        <v>278.5</v>
      </c>
    </row>
    <row r="177" spans="1:16" x14ac:dyDescent="0.2">
      <c r="A177" t="s">
        <v>175</v>
      </c>
      <c r="B177">
        <v>4686</v>
      </c>
      <c r="C177">
        <v>982</v>
      </c>
      <c r="D177">
        <v>4686</v>
      </c>
      <c r="E177">
        <v>1669</v>
      </c>
      <c r="F177">
        <v>4680</v>
      </c>
      <c r="G177">
        <v>4681</v>
      </c>
      <c r="H177">
        <v>4686</v>
      </c>
      <c r="J177" s="1">
        <f>_xlfn.RANK.AVG(Table1[[#This Row],[Control]],Table1[Control])</f>
        <v>82</v>
      </c>
      <c r="K177" s="1">
        <f>_xlfn.RANK.AVG(Table1[[#This Row],[Require Bundle]],Table1[Require Bundle])</f>
        <v>67.5</v>
      </c>
      <c r="L177" s="1">
        <f>_xlfn.RANK.AVG(Table1[[#This Row],[Use Versions]],Table1[Use Versions])</f>
        <v>82</v>
      </c>
      <c r="M177" s="1">
        <f>_xlfn.RANK.AVG(Table1[[#This Row],[Export Needed Packages]],Table1[Export Needed Packages])</f>
        <v>39</v>
      </c>
      <c r="N177" s="1">
        <f>_xlfn.RANK.AVG(Table1[[#This Row],[Minimize Dependencies]],Table1[Minimize Dependencies])</f>
        <v>42</v>
      </c>
      <c r="O177" s="1">
        <f>_xlfn.RANK.AVG(Table1[[#This Row],[Needed Packages]],Table1[Needed Packages])</f>
        <v>82</v>
      </c>
      <c r="P177" s="1">
        <f>_xlfn.RANK.AVG(Table1[[#This Row],[Dynamic Import]],Table1[Dynamic Import])</f>
        <v>82</v>
      </c>
    </row>
    <row r="178" spans="1:16" x14ac:dyDescent="0.2">
      <c r="A178" t="s">
        <v>176</v>
      </c>
      <c r="B178">
        <v>3377</v>
      </c>
      <c r="C178">
        <v>1002</v>
      </c>
      <c r="D178">
        <v>3377</v>
      </c>
      <c r="E178">
        <v>1304</v>
      </c>
      <c r="F178">
        <v>3371</v>
      </c>
      <c r="G178">
        <v>3372</v>
      </c>
      <c r="H178">
        <v>3377</v>
      </c>
      <c r="J178" s="1">
        <f>_xlfn.RANK.AVG(Table1[[#This Row],[Control]],Table1[Control])</f>
        <v>94</v>
      </c>
      <c r="K178" s="1">
        <f>_xlfn.RANK.AVG(Table1[[#This Row],[Require Bundle]],Table1[Require Bundle])</f>
        <v>66</v>
      </c>
      <c r="L178" s="1">
        <f>_xlfn.RANK.AVG(Table1[[#This Row],[Use Versions]],Table1[Use Versions])</f>
        <v>94</v>
      </c>
      <c r="M178" s="1">
        <f>_xlfn.RANK.AVG(Table1[[#This Row],[Export Needed Packages]],Table1[Export Needed Packages])</f>
        <v>71</v>
      </c>
      <c r="N178" s="1">
        <f>_xlfn.RANK.AVG(Table1[[#This Row],[Minimize Dependencies]],Table1[Minimize Dependencies])</f>
        <v>60</v>
      </c>
      <c r="O178" s="1">
        <f>_xlfn.RANK.AVG(Table1[[#This Row],[Needed Packages]],Table1[Needed Packages])</f>
        <v>94</v>
      </c>
      <c r="P178" s="1">
        <f>_xlfn.RANK.AVG(Table1[[#This Row],[Dynamic Import]],Table1[Dynamic Import])</f>
        <v>94</v>
      </c>
    </row>
    <row r="179" spans="1:16" x14ac:dyDescent="0.2">
      <c r="A179" t="s">
        <v>177</v>
      </c>
      <c r="B179">
        <v>12396</v>
      </c>
      <c r="C179">
        <v>930</v>
      </c>
      <c r="D179">
        <v>12396</v>
      </c>
      <c r="E179">
        <v>1546</v>
      </c>
      <c r="F179">
        <v>8222</v>
      </c>
      <c r="G179">
        <v>12404</v>
      </c>
      <c r="H179">
        <v>12396</v>
      </c>
      <c r="J179" s="1">
        <f>_xlfn.RANK.AVG(Table1[[#This Row],[Control]],Table1[Control])</f>
        <v>12</v>
      </c>
      <c r="K179" s="1">
        <f>_xlfn.RANK.AVG(Table1[[#This Row],[Require Bundle]],Table1[Require Bundle])</f>
        <v>74</v>
      </c>
      <c r="L179" s="1">
        <f>_xlfn.RANK.AVG(Table1[[#This Row],[Use Versions]],Table1[Use Versions])</f>
        <v>12</v>
      </c>
      <c r="M179" s="1">
        <f>_xlfn.RANK.AVG(Table1[[#This Row],[Export Needed Packages]],Table1[Export Needed Packages])</f>
        <v>47</v>
      </c>
      <c r="N179" s="1">
        <f>_xlfn.RANK.AVG(Table1[[#This Row],[Minimize Dependencies]],Table1[Minimize Dependencies])</f>
        <v>17</v>
      </c>
      <c r="O179" s="1">
        <f>_xlfn.RANK.AVG(Table1[[#This Row],[Needed Packages]],Table1[Needed Packages])</f>
        <v>12</v>
      </c>
      <c r="P179" s="1">
        <f>_xlfn.RANK.AVG(Table1[[#This Row],[Dynamic Import]],Table1[Dynamic Import])</f>
        <v>12</v>
      </c>
    </row>
    <row r="180" spans="1:16" x14ac:dyDescent="0.2">
      <c r="A180" t="s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 s="1">
        <f>_xlfn.RANK.AVG(Table1[[#This Row],[Control]],Table1[Control])</f>
        <v>297.5</v>
      </c>
      <c r="K180" s="1">
        <f>_xlfn.RANK.AVG(Table1[[#This Row],[Require Bundle]],Table1[Require Bundle])</f>
        <v>296.5</v>
      </c>
      <c r="L180" s="1">
        <f>_xlfn.RANK.AVG(Table1[[#This Row],[Use Versions]],Table1[Use Versions])</f>
        <v>297.5</v>
      </c>
      <c r="M180" s="1">
        <f>_xlfn.RANK.AVG(Table1[[#This Row],[Export Needed Packages]],Table1[Export Needed Packages])</f>
        <v>296.5</v>
      </c>
      <c r="N180" s="1">
        <f>_xlfn.RANK.AVG(Table1[[#This Row],[Minimize Dependencies]],Table1[Minimize Dependencies])</f>
        <v>296.5</v>
      </c>
      <c r="O180" s="1">
        <f>_xlfn.RANK.AVG(Table1[[#This Row],[Needed Packages]],Table1[Needed Packages])</f>
        <v>297.5</v>
      </c>
      <c r="P180" s="1">
        <f>_xlfn.RANK.AVG(Table1[[#This Row],[Dynamic Import]],Table1[Dynamic Import])</f>
        <v>297.5</v>
      </c>
    </row>
    <row r="181" spans="1:16" x14ac:dyDescent="0.2">
      <c r="A181" t="s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s="1">
        <f>_xlfn.RANK.AVG(Table1[[#This Row],[Control]],Table1[Control])</f>
        <v>297.5</v>
      </c>
      <c r="K181" s="1">
        <f>_xlfn.RANK.AVG(Table1[[#This Row],[Require Bundle]],Table1[Require Bundle])</f>
        <v>296.5</v>
      </c>
      <c r="L181" s="1">
        <f>_xlfn.RANK.AVG(Table1[[#This Row],[Use Versions]],Table1[Use Versions])</f>
        <v>297.5</v>
      </c>
      <c r="M181" s="1">
        <f>_xlfn.RANK.AVG(Table1[[#This Row],[Export Needed Packages]],Table1[Export Needed Packages])</f>
        <v>296.5</v>
      </c>
      <c r="N181" s="1">
        <f>_xlfn.RANK.AVG(Table1[[#This Row],[Minimize Dependencies]],Table1[Minimize Dependencies])</f>
        <v>296.5</v>
      </c>
      <c r="O181" s="1">
        <f>_xlfn.RANK.AVG(Table1[[#This Row],[Needed Packages]],Table1[Needed Packages])</f>
        <v>297.5</v>
      </c>
      <c r="P181" s="1">
        <f>_xlfn.RANK.AVG(Table1[[#This Row],[Dynamic Import]],Table1[Dynamic Import])</f>
        <v>297.5</v>
      </c>
    </row>
    <row r="182" spans="1:16" x14ac:dyDescent="0.2">
      <c r="A182" t="s">
        <v>180</v>
      </c>
      <c r="B182">
        <v>3661</v>
      </c>
      <c r="C182">
        <v>2087</v>
      </c>
      <c r="D182">
        <v>3661</v>
      </c>
      <c r="E182">
        <v>2574</v>
      </c>
      <c r="F182">
        <v>3386</v>
      </c>
      <c r="G182">
        <v>3656</v>
      </c>
      <c r="H182">
        <v>3661</v>
      </c>
      <c r="J182" s="1">
        <f>_xlfn.RANK.AVG(Table1[[#This Row],[Control]],Table1[Control])</f>
        <v>93</v>
      </c>
      <c r="K182" s="1">
        <f>_xlfn.RANK.AVG(Table1[[#This Row],[Require Bundle]],Table1[Require Bundle])</f>
        <v>29</v>
      </c>
      <c r="L182" s="1">
        <f>_xlfn.RANK.AVG(Table1[[#This Row],[Use Versions]],Table1[Use Versions])</f>
        <v>93</v>
      </c>
      <c r="M182" s="1">
        <f>_xlfn.RANK.AVG(Table1[[#This Row],[Export Needed Packages]],Table1[Export Needed Packages])</f>
        <v>10</v>
      </c>
      <c r="N182" s="1">
        <f>_xlfn.RANK.AVG(Table1[[#This Row],[Minimize Dependencies]],Table1[Minimize Dependencies])</f>
        <v>59</v>
      </c>
      <c r="O182" s="1">
        <f>_xlfn.RANK.AVG(Table1[[#This Row],[Needed Packages]],Table1[Needed Packages])</f>
        <v>93</v>
      </c>
      <c r="P182" s="1">
        <f>_xlfn.RANK.AVG(Table1[[#This Row],[Dynamic Import]],Table1[Dynamic Import])</f>
        <v>93</v>
      </c>
    </row>
    <row r="183" spans="1:16" x14ac:dyDescent="0.2">
      <c r="A183" t="s">
        <v>181</v>
      </c>
      <c r="B183">
        <v>599</v>
      </c>
      <c r="C183">
        <v>599</v>
      </c>
      <c r="D183">
        <v>599</v>
      </c>
      <c r="E183">
        <v>599</v>
      </c>
      <c r="F183">
        <v>599</v>
      </c>
      <c r="G183">
        <v>1213</v>
      </c>
      <c r="H183">
        <v>599</v>
      </c>
      <c r="J183" s="1">
        <f>_xlfn.RANK.AVG(Table1[[#This Row],[Control]],Table1[Control])</f>
        <v>163</v>
      </c>
      <c r="K183" s="1">
        <f>_xlfn.RANK.AVG(Table1[[#This Row],[Require Bundle]],Table1[Require Bundle])</f>
        <v>112</v>
      </c>
      <c r="L183" s="1">
        <f>_xlfn.RANK.AVG(Table1[[#This Row],[Use Versions]],Table1[Use Versions])</f>
        <v>165</v>
      </c>
      <c r="M183" s="1">
        <f>_xlfn.RANK.AVG(Table1[[#This Row],[Export Needed Packages]],Table1[Export Needed Packages])</f>
        <v>152</v>
      </c>
      <c r="N183" s="1">
        <f>_xlfn.RANK.AVG(Table1[[#This Row],[Minimize Dependencies]],Table1[Minimize Dependencies])</f>
        <v>156</v>
      </c>
      <c r="O183" s="1">
        <f>_xlfn.RANK.AVG(Table1[[#This Row],[Needed Packages]],Table1[Needed Packages])</f>
        <v>133</v>
      </c>
      <c r="P183" s="1">
        <f>_xlfn.RANK.AVG(Table1[[#This Row],[Dynamic Import]],Table1[Dynamic Import])</f>
        <v>163</v>
      </c>
    </row>
    <row r="184" spans="1:16" x14ac:dyDescent="0.2">
      <c r="A184" t="s">
        <v>182</v>
      </c>
      <c r="B184">
        <v>4109</v>
      </c>
      <c r="C184">
        <v>944</v>
      </c>
      <c r="D184">
        <v>4109</v>
      </c>
      <c r="E184">
        <v>1828</v>
      </c>
      <c r="F184">
        <v>4103</v>
      </c>
      <c r="G184">
        <v>4104</v>
      </c>
      <c r="H184">
        <v>4109</v>
      </c>
      <c r="J184" s="1">
        <f>_xlfn.RANK.AVG(Table1[[#This Row],[Control]],Table1[Control])</f>
        <v>87</v>
      </c>
      <c r="K184" s="1">
        <f>_xlfn.RANK.AVG(Table1[[#This Row],[Require Bundle]],Table1[Require Bundle])</f>
        <v>73</v>
      </c>
      <c r="L184" s="1">
        <f>_xlfn.RANK.AVG(Table1[[#This Row],[Use Versions]],Table1[Use Versions])</f>
        <v>87</v>
      </c>
      <c r="M184" s="1">
        <f>_xlfn.RANK.AVG(Table1[[#This Row],[Export Needed Packages]],Table1[Export Needed Packages])</f>
        <v>26</v>
      </c>
      <c r="N184" s="1">
        <f>_xlfn.RANK.AVG(Table1[[#This Row],[Minimize Dependencies]],Table1[Minimize Dependencies])</f>
        <v>50</v>
      </c>
      <c r="O184" s="1">
        <f>_xlfn.RANK.AVG(Table1[[#This Row],[Needed Packages]],Table1[Needed Packages])</f>
        <v>87</v>
      </c>
      <c r="P184" s="1">
        <f>_xlfn.RANK.AVG(Table1[[#This Row],[Dynamic Import]],Table1[Dynamic Import])</f>
        <v>87</v>
      </c>
    </row>
    <row r="185" spans="1:16" x14ac:dyDescent="0.2">
      <c r="A185" t="s">
        <v>183</v>
      </c>
      <c r="B185">
        <v>4471</v>
      </c>
      <c r="C185">
        <v>1028</v>
      </c>
      <c r="D185">
        <v>4471</v>
      </c>
      <c r="E185">
        <v>2318</v>
      </c>
      <c r="F185">
        <v>546</v>
      </c>
      <c r="G185">
        <v>4466</v>
      </c>
      <c r="H185">
        <v>4471</v>
      </c>
      <c r="J185" s="1">
        <f>_xlfn.RANK.AVG(Table1[[#This Row],[Control]],Table1[Control])</f>
        <v>84</v>
      </c>
      <c r="K185" s="1">
        <f>_xlfn.RANK.AVG(Table1[[#This Row],[Require Bundle]],Table1[Require Bundle])</f>
        <v>64</v>
      </c>
      <c r="L185" s="1">
        <f>_xlfn.RANK.AVG(Table1[[#This Row],[Use Versions]],Table1[Use Versions])</f>
        <v>85</v>
      </c>
      <c r="M185" s="1">
        <f>_xlfn.RANK.AVG(Table1[[#This Row],[Export Needed Packages]],Table1[Export Needed Packages])</f>
        <v>13</v>
      </c>
      <c r="N185" s="1">
        <f>_xlfn.RANK.AVG(Table1[[#This Row],[Minimize Dependencies]],Table1[Minimize Dependencies])</f>
        <v>162</v>
      </c>
      <c r="O185" s="1">
        <f>_xlfn.RANK.AVG(Table1[[#This Row],[Needed Packages]],Table1[Needed Packages])</f>
        <v>85</v>
      </c>
      <c r="P185" s="1">
        <f>_xlfn.RANK.AVG(Table1[[#This Row],[Dynamic Import]],Table1[Dynamic Import])</f>
        <v>84</v>
      </c>
    </row>
    <row r="186" spans="1:16" x14ac:dyDescent="0.2">
      <c r="A186" t="s">
        <v>184</v>
      </c>
      <c r="B186">
        <v>19715</v>
      </c>
      <c r="C186">
        <v>5554</v>
      </c>
      <c r="D186">
        <v>19715</v>
      </c>
      <c r="E186">
        <v>2919</v>
      </c>
      <c r="F186">
        <v>15966</v>
      </c>
      <c r="G186">
        <v>19710</v>
      </c>
      <c r="H186">
        <v>19715</v>
      </c>
      <c r="J186" s="1">
        <f>_xlfn.RANK.AVG(Table1[[#This Row],[Control]],Table1[Control])</f>
        <v>5</v>
      </c>
      <c r="K186" s="1">
        <f>_xlfn.RANK.AVG(Table1[[#This Row],[Require Bundle]],Table1[Require Bundle])</f>
        <v>3</v>
      </c>
      <c r="L186" s="1">
        <f>_xlfn.RANK.AVG(Table1[[#This Row],[Use Versions]],Table1[Use Versions])</f>
        <v>5</v>
      </c>
      <c r="M186" s="1">
        <f>_xlfn.RANK.AVG(Table1[[#This Row],[Export Needed Packages]],Table1[Export Needed Packages])</f>
        <v>6</v>
      </c>
      <c r="N186" s="1">
        <f>_xlfn.RANK.AVG(Table1[[#This Row],[Minimize Dependencies]],Table1[Minimize Dependencies])</f>
        <v>5</v>
      </c>
      <c r="O186" s="1">
        <f>_xlfn.RANK.AVG(Table1[[#This Row],[Needed Packages]],Table1[Needed Packages])</f>
        <v>5</v>
      </c>
      <c r="P186" s="1">
        <f>_xlfn.RANK.AVG(Table1[[#This Row],[Dynamic Import]],Table1[Dynamic Import])</f>
        <v>5</v>
      </c>
    </row>
    <row r="187" spans="1:16" x14ac:dyDescent="0.2">
      <c r="A187" t="s">
        <v>185</v>
      </c>
      <c r="B187">
        <v>19629</v>
      </c>
      <c r="C187">
        <v>3895</v>
      </c>
      <c r="D187">
        <v>19629</v>
      </c>
      <c r="E187">
        <v>2387</v>
      </c>
      <c r="F187">
        <v>15563</v>
      </c>
      <c r="G187">
        <v>19624</v>
      </c>
      <c r="H187">
        <v>19629</v>
      </c>
      <c r="J187" s="1">
        <f>_xlfn.RANK.AVG(Table1[[#This Row],[Control]],Table1[Control])</f>
        <v>6</v>
      </c>
      <c r="K187" s="1">
        <f>_xlfn.RANK.AVG(Table1[[#This Row],[Require Bundle]],Table1[Require Bundle])</f>
        <v>10</v>
      </c>
      <c r="L187" s="1">
        <f>_xlfn.RANK.AVG(Table1[[#This Row],[Use Versions]],Table1[Use Versions])</f>
        <v>6</v>
      </c>
      <c r="M187" s="1">
        <f>_xlfn.RANK.AVG(Table1[[#This Row],[Export Needed Packages]],Table1[Export Needed Packages])</f>
        <v>12</v>
      </c>
      <c r="N187" s="1">
        <f>_xlfn.RANK.AVG(Table1[[#This Row],[Minimize Dependencies]],Table1[Minimize Dependencies])</f>
        <v>6</v>
      </c>
      <c r="O187" s="1">
        <f>_xlfn.RANK.AVG(Table1[[#This Row],[Needed Packages]],Table1[Needed Packages])</f>
        <v>6</v>
      </c>
      <c r="P187" s="1">
        <f>_xlfn.RANK.AVG(Table1[[#This Row],[Dynamic Import]],Table1[Dynamic Import])</f>
        <v>6</v>
      </c>
    </row>
    <row r="188" spans="1:16" x14ac:dyDescent="0.2">
      <c r="A188" t="s">
        <v>186</v>
      </c>
      <c r="B188">
        <v>3722</v>
      </c>
      <c r="C188">
        <v>487</v>
      </c>
      <c r="D188">
        <v>3722</v>
      </c>
      <c r="E188">
        <v>1393</v>
      </c>
      <c r="F188">
        <v>3662</v>
      </c>
      <c r="G188">
        <v>3717</v>
      </c>
      <c r="H188">
        <v>3722</v>
      </c>
      <c r="J188" s="1">
        <f>_xlfn.RANK.AVG(Table1[[#This Row],[Control]],Table1[Control])</f>
        <v>92</v>
      </c>
      <c r="K188" s="1">
        <f>_xlfn.RANK.AVG(Table1[[#This Row],[Require Bundle]],Table1[Require Bundle])</f>
        <v>125</v>
      </c>
      <c r="L188" s="1">
        <f>_xlfn.RANK.AVG(Table1[[#This Row],[Use Versions]],Table1[Use Versions])</f>
        <v>92</v>
      </c>
      <c r="M188" s="1">
        <f>_xlfn.RANK.AVG(Table1[[#This Row],[Export Needed Packages]],Table1[Export Needed Packages])</f>
        <v>65</v>
      </c>
      <c r="N188" s="1">
        <f>_xlfn.RANK.AVG(Table1[[#This Row],[Minimize Dependencies]],Table1[Minimize Dependencies])</f>
        <v>56</v>
      </c>
      <c r="O188" s="1">
        <f>_xlfn.RANK.AVG(Table1[[#This Row],[Needed Packages]],Table1[Needed Packages])</f>
        <v>92</v>
      </c>
      <c r="P188" s="1">
        <f>_xlfn.RANK.AVG(Table1[[#This Row],[Dynamic Import]],Table1[Dynamic Import])</f>
        <v>92</v>
      </c>
    </row>
    <row r="189" spans="1:16" x14ac:dyDescent="0.2">
      <c r="A189" t="s">
        <v>187</v>
      </c>
      <c r="B189">
        <v>367</v>
      </c>
      <c r="C189">
        <v>59</v>
      </c>
      <c r="D189">
        <v>367</v>
      </c>
      <c r="E189">
        <v>183</v>
      </c>
      <c r="F189">
        <v>367</v>
      </c>
      <c r="G189">
        <v>367</v>
      </c>
      <c r="H189">
        <v>367</v>
      </c>
      <c r="J189" s="1">
        <f>_xlfn.RANK.AVG(Table1[[#This Row],[Control]],Table1[Control])</f>
        <v>190</v>
      </c>
      <c r="K189" s="1">
        <f>_xlfn.RANK.AVG(Table1[[#This Row],[Require Bundle]],Table1[Require Bundle])</f>
        <v>257.5</v>
      </c>
      <c r="L189" s="1">
        <f>_xlfn.RANK.AVG(Table1[[#This Row],[Use Versions]],Table1[Use Versions])</f>
        <v>191</v>
      </c>
      <c r="M189" s="1">
        <f>_xlfn.RANK.AVG(Table1[[#This Row],[Export Needed Packages]],Table1[Export Needed Packages])</f>
        <v>208</v>
      </c>
      <c r="N189" s="1">
        <f>_xlfn.RANK.AVG(Table1[[#This Row],[Minimize Dependencies]],Table1[Minimize Dependencies])</f>
        <v>182</v>
      </c>
      <c r="O189" s="1">
        <f>_xlfn.RANK.AVG(Table1[[#This Row],[Needed Packages]],Table1[Needed Packages])</f>
        <v>190</v>
      </c>
      <c r="P189" s="1">
        <f>_xlfn.RANK.AVG(Table1[[#This Row],[Dynamic Import]],Table1[Dynamic Import])</f>
        <v>190</v>
      </c>
    </row>
    <row r="190" spans="1:16" x14ac:dyDescent="0.2">
      <c r="A190" t="s">
        <v>188</v>
      </c>
      <c r="B190">
        <v>380</v>
      </c>
      <c r="C190">
        <v>125</v>
      </c>
      <c r="D190">
        <v>380</v>
      </c>
      <c r="E190">
        <v>160</v>
      </c>
      <c r="F190">
        <v>380</v>
      </c>
      <c r="G190">
        <v>380</v>
      </c>
      <c r="H190">
        <v>380</v>
      </c>
      <c r="J190" s="1">
        <f>_xlfn.RANK.AVG(Table1[[#This Row],[Control]],Table1[Control])</f>
        <v>186</v>
      </c>
      <c r="K190" s="1">
        <f>_xlfn.RANK.AVG(Table1[[#This Row],[Require Bundle]],Table1[Require Bundle])</f>
        <v>216.5</v>
      </c>
      <c r="L190" s="1">
        <f>_xlfn.RANK.AVG(Table1[[#This Row],[Use Versions]],Table1[Use Versions])</f>
        <v>187</v>
      </c>
      <c r="M190" s="1">
        <f>_xlfn.RANK.AVG(Table1[[#This Row],[Export Needed Packages]],Table1[Export Needed Packages])</f>
        <v>218</v>
      </c>
      <c r="N190" s="1">
        <f>_xlfn.RANK.AVG(Table1[[#This Row],[Minimize Dependencies]],Table1[Minimize Dependencies])</f>
        <v>179.5</v>
      </c>
      <c r="O190" s="1">
        <f>_xlfn.RANK.AVG(Table1[[#This Row],[Needed Packages]],Table1[Needed Packages])</f>
        <v>186</v>
      </c>
      <c r="P190" s="1">
        <f>_xlfn.RANK.AVG(Table1[[#This Row],[Dynamic Import]],Table1[Dynamic Import])</f>
        <v>186</v>
      </c>
    </row>
    <row r="191" spans="1:16" x14ac:dyDescent="0.2">
      <c r="A191" t="s">
        <v>189</v>
      </c>
      <c r="B191">
        <v>4611</v>
      </c>
      <c r="C191">
        <v>1612</v>
      </c>
      <c r="D191">
        <v>4611</v>
      </c>
      <c r="E191">
        <v>1926</v>
      </c>
      <c r="F191">
        <v>4605</v>
      </c>
      <c r="G191">
        <v>4606</v>
      </c>
      <c r="H191">
        <v>4611</v>
      </c>
      <c r="J191" s="1">
        <f>_xlfn.RANK.AVG(Table1[[#This Row],[Control]],Table1[Control])</f>
        <v>83</v>
      </c>
      <c r="K191" s="1">
        <f>_xlfn.RANK.AVG(Table1[[#This Row],[Require Bundle]],Table1[Require Bundle])</f>
        <v>35</v>
      </c>
      <c r="L191" s="1">
        <f>_xlfn.RANK.AVG(Table1[[#This Row],[Use Versions]],Table1[Use Versions])</f>
        <v>83</v>
      </c>
      <c r="M191" s="1">
        <f>_xlfn.RANK.AVG(Table1[[#This Row],[Export Needed Packages]],Table1[Export Needed Packages])</f>
        <v>23</v>
      </c>
      <c r="N191" s="1">
        <f>_xlfn.RANK.AVG(Table1[[#This Row],[Minimize Dependencies]],Table1[Minimize Dependencies])</f>
        <v>43</v>
      </c>
      <c r="O191" s="1">
        <f>_xlfn.RANK.AVG(Table1[[#This Row],[Needed Packages]],Table1[Needed Packages])</f>
        <v>83</v>
      </c>
      <c r="P191" s="1">
        <f>_xlfn.RANK.AVG(Table1[[#This Row],[Dynamic Import]],Table1[Dynamic Import])</f>
        <v>83</v>
      </c>
    </row>
    <row r="192" spans="1:16" x14ac:dyDescent="0.2">
      <c r="A192" t="s">
        <v>190</v>
      </c>
      <c r="B192">
        <v>4065</v>
      </c>
      <c r="C192">
        <v>164</v>
      </c>
      <c r="D192">
        <v>4065</v>
      </c>
      <c r="E192">
        <v>1313</v>
      </c>
      <c r="F192">
        <v>1138</v>
      </c>
      <c r="G192">
        <v>4060</v>
      </c>
      <c r="H192">
        <v>4065</v>
      </c>
      <c r="J192" s="1">
        <f>_xlfn.RANK.AVG(Table1[[#This Row],[Control]],Table1[Control])</f>
        <v>88</v>
      </c>
      <c r="K192" s="1">
        <f>_xlfn.RANK.AVG(Table1[[#This Row],[Require Bundle]],Table1[Require Bundle])</f>
        <v>201.5</v>
      </c>
      <c r="L192" s="1">
        <f>_xlfn.RANK.AVG(Table1[[#This Row],[Use Versions]],Table1[Use Versions])</f>
        <v>88</v>
      </c>
      <c r="M192" s="1">
        <f>_xlfn.RANK.AVG(Table1[[#This Row],[Export Needed Packages]],Table1[Export Needed Packages])</f>
        <v>69</v>
      </c>
      <c r="N192" s="1">
        <f>_xlfn.RANK.AVG(Table1[[#This Row],[Minimize Dependencies]],Table1[Minimize Dependencies])</f>
        <v>119</v>
      </c>
      <c r="O192" s="1">
        <f>_xlfn.RANK.AVG(Table1[[#This Row],[Needed Packages]],Table1[Needed Packages])</f>
        <v>88</v>
      </c>
      <c r="P192" s="1">
        <f>_xlfn.RANK.AVG(Table1[[#This Row],[Dynamic Import]],Table1[Dynamic Import])</f>
        <v>88</v>
      </c>
    </row>
    <row r="193" spans="1:16" x14ac:dyDescent="0.2">
      <c r="A193" t="s">
        <v>191</v>
      </c>
      <c r="B193">
        <v>7705</v>
      </c>
      <c r="C193">
        <v>509</v>
      </c>
      <c r="D193">
        <v>7705</v>
      </c>
      <c r="E193">
        <v>1456</v>
      </c>
      <c r="F193">
        <v>5193</v>
      </c>
      <c r="G193">
        <v>7713</v>
      </c>
      <c r="H193">
        <v>7705</v>
      </c>
      <c r="J193" s="1">
        <f>_xlfn.RANK.AVG(Table1[[#This Row],[Control]],Table1[Control])</f>
        <v>35</v>
      </c>
      <c r="K193" s="1">
        <f>_xlfn.RANK.AVG(Table1[[#This Row],[Require Bundle]],Table1[Require Bundle])</f>
        <v>122</v>
      </c>
      <c r="L193" s="1">
        <f>_xlfn.RANK.AVG(Table1[[#This Row],[Use Versions]],Table1[Use Versions])</f>
        <v>35</v>
      </c>
      <c r="M193" s="1">
        <f>_xlfn.RANK.AVG(Table1[[#This Row],[Export Needed Packages]],Table1[Export Needed Packages])</f>
        <v>60</v>
      </c>
      <c r="N193" s="1">
        <f>_xlfn.RANK.AVG(Table1[[#This Row],[Minimize Dependencies]],Table1[Minimize Dependencies])</f>
        <v>36</v>
      </c>
      <c r="O193" s="1">
        <f>_xlfn.RANK.AVG(Table1[[#This Row],[Needed Packages]],Table1[Needed Packages])</f>
        <v>35</v>
      </c>
      <c r="P193" s="1">
        <f>_xlfn.RANK.AVG(Table1[[#This Row],[Dynamic Import]],Table1[Dynamic Import])</f>
        <v>35</v>
      </c>
    </row>
    <row r="194" spans="1:16" x14ac:dyDescent="0.2">
      <c r="A194" t="s">
        <v>192</v>
      </c>
      <c r="B194">
        <v>20815</v>
      </c>
      <c r="C194">
        <v>9311</v>
      </c>
      <c r="D194">
        <v>20815</v>
      </c>
      <c r="E194">
        <v>6906</v>
      </c>
      <c r="F194">
        <v>18578</v>
      </c>
      <c r="G194">
        <v>20811</v>
      </c>
      <c r="H194">
        <v>20815</v>
      </c>
      <c r="J194" s="1">
        <f>_xlfn.RANK.AVG(Table1[[#This Row],[Control]],Table1[Control])</f>
        <v>3</v>
      </c>
      <c r="K194" s="1">
        <f>_xlfn.RANK.AVG(Table1[[#This Row],[Require Bundle]],Table1[Require Bundle])</f>
        <v>1</v>
      </c>
      <c r="L194" s="1">
        <f>_xlfn.RANK.AVG(Table1[[#This Row],[Use Versions]],Table1[Use Versions])</f>
        <v>3</v>
      </c>
      <c r="M194" s="1">
        <f>_xlfn.RANK.AVG(Table1[[#This Row],[Export Needed Packages]],Table1[Export Needed Packages])</f>
        <v>1</v>
      </c>
      <c r="N194" s="1">
        <f>_xlfn.RANK.AVG(Table1[[#This Row],[Minimize Dependencies]],Table1[Minimize Dependencies])</f>
        <v>2</v>
      </c>
      <c r="O194" s="1">
        <f>_xlfn.RANK.AVG(Table1[[#This Row],[Needed Packages]],Table1[Needed Packages])</f>
        <v>3</v>
      </c>
      <c r="P194" s="1">
        <f>_xlfn.RANK.AVG(Table1[[#This Row],[Dynamic Import]],Table1[Dynamic Import])</f>
        <v>3</v>
      </c>
    </row>
    <row r="195" spans="1:16" x14ac:dyDescent="0.2">
      <c r="A195" t="s">
        <v>193</v>
      </c>
      <c r="B195">
        <v>52</v>
      </c>
      <c r="C195">
        <v>52</v>
      </c>
      <c r="D195">
        <v>52</v>
      </c>
      <c r="E195">
        <v>52</v>
      </c>
      <c r="F195">
        <v>52</v>
      </c>
      <c r="G195">
        <v>52</v>
      </c>
      <c r="H195">
        <v>52</v>
      </c>
      <c r="J195" s="1">
        <f>_xlfn.RANK.AVG(Table1[[#This Row],[Control]],Table1[Control])</f>
        <v>265.5</v>
      </c>
      <c r="K195" s="1">
        <f>_xlfn.RANK.AVG(Table1[[#This Row],[Require Bundle]],Table1[Require Bundle])</f>
        <v>259.5</v>
      </c>
      <c r="L195" s="1">
        <f>_xlfn.RANK.AVG(Table1[[#This Row],[Use Versions]],Table1[Use Versions])</f>
        <v>265.5</v>
      </c>
      <c r="M195" s="1">
        <f>_xlfn.RANK.AVG(Table1[[#This Row],[Export Needed Packages]],Table1[Export Needed Packages])</f>
        <v>259.5</v>
      </c>
      <c r="N195" s="1">
        <f>_xlfn.RANK.AVG(Table1[[#This Row],[Minimize Dependencies]],Table1[Minimize Dependencies])</f>
        <v>261.5</v>
      </c>
      <c r="O195" s="1">
        <f>_xlfn.RANK.AVG(Table1[[#This Row],[Needed Packages]],Table1[Needed Packages])</f>
        <v>266.5</v>
      </c>
      <c r="P195" s="1">
        <f>_xlfn.RANK.AVG(Table1[[#This Row],[Dynamic Import]],Table1[Dynamic Import])</f>
        <v>265.5</v>
      </c>
    </row>
    <row r="196" spans="1:16" x14ac:dyDescent="0.2">
      <c r="A196" t="s">
        <v>194</v>
      </c>
      <c r="B196">
        <v>255</v>
      </c>
      <c r="C196">
        <v>255</v>
      </c>
      <c r="D196">
        <v>255</v>
      </c>
      <c r="E196">
        <v>255</v>
      </c>
      <c r="F196">
        <v>255</v>
      </c>
      <c r="G196">
        <v>255</v>
      </c>
      <c r="H196">
        <v>255</v>
      </c>
      <c r="J196" s="1">
        <f>_xlfn.RANK.AVG(Table1[[#This Row],[Control]],Table1[Control])</f>
        <v>205</v>
      </c>
      <c r="K196" s="1">
        <f>_xlfn.RANK.AVG(Table1[[#This Row],[Require Bundle]],Table1[Require Bundle])</f>
        <v>174</v>
      </c>
      <c r="L196" s="1">
        <f>_xlfn.RANK.AVG(Table1[[#This Row],[Use Versions]],Table1[Use Versions])</f>
        <v>205</v>
      </c>
      <c r="M196" s="1">
        <f>_xlfn.RANK.AVG(Table1[[#This Row],[Export Needed Packages]],Table1[Export Needed Packages])</f>
        <v>189</v>
      </c>
      <c r="N196" s="1">
        <f>_xlfn.RANK.AVG(Table1[[#This Row],[Minimize Dependencies]],Table1[Minimize Dependencies])</f>
        <v>199</v>
      </c>
      <c r="O196" s="1">
        <f>_xlfn.RANK.AVG(Table1[[#This Row],[Needed Packages]],Table1[Needed Packages])</f>
        <v>206</v>
      </c>
      <c r="P196" s="1">
        <f>_xlfn.RANK.AVG(Table1[[#This Row],[Dynamic Import]],Table1[Dynamic Import])</f>
        <v>205</v>
      </c>
    </row>
    <row r="197" spans="1:16" x14ac:dyDescent="0.2">
      <c r="A197" t="s">
        <v>195</v>
      </c>
      <c r="B197">
        <v>270</v>
      </c>
      <c r="C197">
        <v>270</v>
      </c>
      <c r="D197">
        <v>270</v>
      </c>
      <c r="E197">
        <v>270</v>
      </c>
      <c r="F197">
        <v>270</v>
      </c>
      <c r="G197">
        <v>270</v>
      </c>
      <c r="H197">
        <v>270</v>
      </c>
      <c r="J197" s="1">
        <f>_xlfn.RANK.AVG(Table1[[#This Row],[Control]],Table1[Control])</f>
        <v>203</v>
      </c>
      <c r="K197" s="1">
        <f>_xlfn.RANK.AVG(Table1[[#This Row],[Require Bundle]],Table1[Require Bundle])</f>
        <v>170</v>
      </c>
      <c r="L197" s="1">
        <f>_xlfn.RANK.AVG(Table1[[#This Row],[Use Versions]],Table1[Use Versions])</f>
        <v>203</v>
      </c>
      <c r="M197" s="1">
        <f>_xlfn.RANK.AVG(Table1[[#This Row],[Export Needed Packages]],Table1[Export Needed Packages])</f>
        <v>185</v>
      </c>
      <c r="N197" s="1">
        <f>_xlfn.RANK.AVG(Table1[[#This Row],[Minimize Dependencies]],Table1[Minimize Dependencies])</f>
        <v>197</v>
      </c>
      <c r="O197" s="1">
        <f>_xlfn.RANK.AVG(Table1[[#This Row],[Needed Packages]],Table1[Needed Packages])</f>
        <v>203</v>
      </c>
      <c r="P197" s="1">
        <f>_xlfn.RANK.AVG(Table1[[#This Row],[Dynamic Import]],Table1[Dynamic Import])</f>
        <v>203</v>
      </c>
    </row>
    <row r="198" spans="1:16" x14ac:dyDescent="0.2">
      <c r="A198" t="s">
        <v>196</v>
      </c>
      <c r="B198">
        <v>593</v>
      </c>
      <c r="C198">
        <v>593</v>
      </c>
      <c r="D198">
        <v>593</v>
      </c>
      <c r="E198">
        <v>593</v>
      </c>
      <c r="F198">
        <v>593</v>
      </c>
      <c r="G198">
        <v>593</v>
      </c>
      <c r="H198">
        <v>593</v>
      </c>
      <c r="J198" s="1">
        <f>_xlfn.RANK.AVG(Table1[[#This Row],[Control]],Table1[Control])</f>
        <v>164</v>
      </c>
      <c r="K198" s="1">
        <f>_xlfn.RANK.AVG(Table1[[#This Row],[Require Bundle]],Table1[Require Bundle])</f>
        <v>113</v>
      </c>
      <c r="L198" s="1">
        <f>_xlfn.RANK.AVG(Table1[[#This Row],[Use Versions]],Table1[Use Versions])</f>
        <v>166</v>
      </c>
      <c r="M198" s="1">
        <f>_xlfn.RANK.AVG(Table1[[#This Row],[Export Needed Packages]],Table1[Export Needed Packages])</f>
        <v>153</v>
      </c>
      <c r="N198" s="1">
        <f>_xlfn.RANK.AVG(Table1[[#This Row],[Minimize Dependencies]],Table1[Minimize Dependencies])</f>
        <v>157</v>
      </c>
      <c r="O198" s="1">
        <f>_xlfn.RANK.AVG(Table1[[#This Row],[Needed Packages]],Table1[Needed Packages])</f>
        <v>164</v>
      </c>
      <c r="P198" s="1">
        <f>_xlfn.RANK.AVG(Table1[[#This Row],[Dynamic Import]],Table1[Dynamic Import])</f>
        <v>164</v>
      </c>
    </row>
    <row r="199" spans="1:16" x14ac:dyDescent="0.2">
      <c r="A199" t="s">
        <v>197</v>
      </c>
      <c r="B199">
        <v>659</v>
      </c>
      <c r="C199">
        <v>659</v>
      </c>
      <c r="D199">
        <v>659</v>
      </c>
      <c r="E199">
        <v>659</v>
      </c>
      <c r="F199">
        <v>659</v>
      </c>
      <c r="G199">
        <v>659</v>
      </c>
      <c r="H199">
        <v>659</v>
      </c>
      <c r="J199" s="1">
        <f>_xlfn.RANK.AVG(Table1[[#This Row],[Control]],Table1[Control])</f>
        <v>161</v>
      </c>
      <c r="K199" s="1">
        <f>_xlfn.RANK.AVG(Table1[[#This Row],[Require Bundle]],Table1[Require Bundle])</f>
        <v>109</v>
      </c>
      <c r="L199" s="1">
        <f>_xlfn.RANK.AVG(Table1[[#This Row],[Use Versions]],Table1[Use Versions])</f>
        <v>161</v>
      </c>
      <c r="M199" s="1">
        <f>_xlfn.RANK.AVG(Table1[[#This Row],[Export Needed Packages]],Table1[Export Needed Packages])</f>
        <v>151</v>
      </c>
      <c r="N199" s="1">
        <f>_xlfn.RANK.AVG(Table1[[#This Row],[Minimize Dependencies]],Table1[Minimize Dependencies])</f>
        <v>155</v>
      </c>
      <c r="O199" s="1">
        <f>_xlfn.RANK.AVG(Table1[[#This Row],[Needed Packages]],Table1[Needed Packages])</f>
        <v>162</v>
      </c>
      <c r="P199" s="1">
        <f>_xlfn.RANK.AVG(Table1[[#This Row],[Dynamic Import]],Table1[Dynamic Import])</f>
        <v>161</v>
      </c>
    </row>
    <row r="200" spans="1:16" x14ac:dyDescent="0.2">
      <c r="A200" t="s">
        <v>198</v>
      </c>
      <c r="B200">
        <v>695</v>
      </c>
      <c r="C200">
        <v>695</v>
      </c>
      <c r="D200">
        <v>695</v>
      </c>
      <c r="E200">
        <v>695</v>
      </c>
      <c r="F200">
        <v>695</v>
      </c>
      <c r="G200">
        <v>695</v>
      </c>
      <c r="H200">
        <v>695</v>
      </c>
      <c r="J200" s="1">
        <f>_xlfn.RANK.AVG(Table1[[#This Row],[Control]],Table1[Control])</f>
        <v>159</v>
      </c>
      <c r="K200" s="1">
        <f>_xlfn.RANK.AVG(Table1[[#This Row],[Require Bundle]],Table1[Require Bundle])</f>
        <v>99</v>
      </c>
      <c r="L200" s="1">
        <f>_xlfn.RANK.AVG(Table1[[#This Row],[Use Versions]],Table1[Use Versions])</f>
        <v>159</v>
      </c>
      <c r="M200" s="1">
        <f>_xlfn.RANK.AVG(Table1[[#This Row],[Export Needed Packages]],Table1[Export Needed Packages])</f>
        <v>144</v>
      </c>
      <c r="N200" s="1">
        <f>_xlfn.RANK.AVG(Table1[[#This Row],[Minimize Dependencies]],Table1[Minimize Dependencies])</f>
        <v>153</v>
      </c>
      <c r="O200" s="1">
        <f>_xlfn.RANK.AVG(Table1[[#This Row],[Needed Packages]],Table1[Needed Packages])</f>
        <v>160</v>
      </c>
      <c r="P200" s="1">
        <f>_xlfn.RANK.AVG(Table1[[#This Row],[Dynamic Import]],Table1[Dynamic Import])</f>
        <v>159</v>
      </c>
    </row>
    <row r="201" spans="1:16" x14ac:dyDescent="0.2">
      <c r="A201" t="s">
        <v>199</v>
      </c>
      <c r="B201">
        <v>335</v>
      </c>
      <c r="C201">
        <v>335</v>
      </c>
      <c r="D201">
        <v>350</v>
      </c>
      <c r="E201">
        <v>335</v>
      </c>
      <c r="F201">
        <v>335</v>
      </c>
      <c r="G201">
        <v>335</v>
      </c>
      <c r="H201">
        <v>335</v>
      </c>
      <c r="J201" s="1">
        <f>_xlfn.RANK.AVG(Table1[[#This Row],[Control]],Table1[Control])</f>
        <v>194</v>
      </c>
      <c r="K201" s="1">
        <f>_xlfn.RANK.AVG(Table1[[#This Row],[Require Bundle]],Table1[Require Bundle])</f>
        <v>153</v>
      </c>
      <c r="L201" s="1">
        <f>_xlfn.RANK.AVG(Table1[[#This Row],[Use Versions]],Table1[Use Versions])</f>
        <v>194</v>
      </c>
      <c r="M201" s="1">
        <f>_xlfn.RANK.AVG(Table1[[#This Row],[Export Needed Packages]],Table1[Export Needed Packages])</f>
        <v>178</v>
      </c>
      <c r="N201" s="1">
        <f>_xlfn.RANK.AVG(Table1[[#This Row],[Minimize Dependencies]],Table1[Minimize Dependencies])</f>
        <v>187</v>
      </c>
      <c r="O201" s="1">
        <f>_xlfn.RANK.AVG(Table1[[#This Row],[Needed Packages]],Table1[Needed Packages])</f>
        <v>194</v>
      </c>
      <c r="P201" s="1">
        <f>_xlfn.RANK.AVG(Table1[[#This Row],[Dynamic Import]],Table1[Dynamic Import])</f>
        <v>194</v>
      </c>
    </row>
    <row r="202" spans="1:16" x14ac:dyDescent="0.2">
      <c r="A202" t="s">
        <v>200</v>
      </c>
      <c r="B202">
        <v>1801</v>
      </c>
      <c r="C202">
        <v>1195</v>
      </c>
      <c r="D202">
        <v>1861</v>
      </c>
      <c r="E202">
        <v>767</v>
      </c>
      <c r="F202">
        <v>1801</v>
      </c>
      <c r="G202">
        <v>1801</v>
      </c>
      <c r="H202">
        <v>1801</v>
      </c>
      <c r="J202" s="1">
        <f>_xlfn.RANK.AVG(Table1[[#This Row],[Control]],Table1[Control])</f>
        <v>113</v>
      </c>
      <c r="K202" s="1">
        <f>_xlfn.RANK.AVG(Table1[[#This Row],[Require Bundle]],Table1[Require Bundle])</f>
        <v>55</v>
      </c>
      <c r="L202" s="1">
        <f>_xlfn.RANK.AVG(Table1[[#This Row],[Use Versions]],Table1[Use Versions])</f>
        <v>112</v>
      </c>
      <c r="M202" s="1">
        <f>_xlfn.RANK.AVG(Table1[[#This Row],[Export Needed Packages]],Table1[Export Needed Packages])</f>
        <v>141</v>
      </c>
      <c r="N202" s="1">
        <f>_xlfn.RANK.AVG(Table1[[#This Row],[Minimize Dependencies]],Table1[Minimize Dependencies])</f>
        <v>87</v>
      </c>
      <c r="O202" s="1">
        <f>_xlfn.RANK.AVG(Table1[[#This Row],[Needed Packages]],Table1[Needed Packages])</f>
        <v>113</v>
      </c>
      <c r="P202" s="1">
        <f>_xlfn.RANK.AVG(Table1[[#This Row],[Dynamic Import]],Table1[Dynamic Import])</f>
        <v>113</v>
      </c>
    </row>
    <row r="203" spans="1:16" x14ac:dyDescent="0.2">
      <c r="A203" t="s">
        <v>201</v>
      </c>
      <c r="B203">
        <v>2498</v>
      </c>
      <c r="C203">
        <v>1299</v>
      </c>
      <c r="D203">
        <v>2498</v>
      </c>
      <c r="E203">
        <v>463</v>
      </c>
      <c r="F203">
        <v>2498</v>
      </c>
      <c r="G203">
        <v>2498</v>
      </c>
      <c r="H203">
        <v>2498</v>
      </c>
      <c r="J203" s="1">
        <f>_xlfn.RANK.AVG(Table1[[#This Row],[Control]],Table1[Control])</f>
        <v>99</v>
      </c>
      <c r="K203" s="1">
        <f>_xlfn.RANK.AVG(Table1[[#This Row],[Require Bundle]],Table1[Require Bundle])</f>
        <v>46</v>
      </c>
      <c r="L203" s="1">
        <f>_xlfn.RANK.AVG(Table1[[#This Row],[Use Versions]],Table1[Use Versions])</f>
        <v>99</v>
      </c>
      <c r="M203" s="1">
        <f>_xlfn.RANK.AVG(Table1[[#This Row],[Export Needed Packages]],Table1[Export Needed Packages])</f>
        <v>163</v>
      </c>
      <c r="N203" s="1">
        <f>_xlfn.RANK.AVG(Table1[[#This Row],[Minimize Dependencies]],Table1[Minimize Dependencies])</f>
        <v>72</v>
      </c>
      <c r="O203" s="1">
        <f>_xlfn.RANK.AVG(Table1[[#This Row],[Needed Packages]],Table1[Needed Packages])</f>
        <v>99</v>
      </c>
      <c r="P203" s="1">
        <f>_xlfn.RANK.AVG(Table1[[#This Row],[Dynamic Import]],Table1[Dynamic Import])</f>
        <v>99</v>
      </c>
    </row>
    <row r="204" spans="1:16" x14ac:dyDescent="0.2">
      <c r="A204" t="s">
        <v>202</v>
      </c>
      <c r="B204">
        <v>4309</v>
      </c>
      <c r="C204">
        <v>1486</v>
      </c>
      <c r="D204">
        <v>4309</v>
      </c>
      <c r="E204">
        <v>1739</v>
      </c>
      <c r="F204">
        <v>3821</v>
      </c>
      <c r="G204">
        <v>4309</v>
      </c>
      <c r="H204">
        <v>4309</v>
      </c>
      <c r="J204" s="1">
        <f>_xlfn.RANK.AVG(Table1[[#This Row],[Control]],Table1[Control])</f>
        <v>86</v>
      </c>
      <c r="K204" s="1">
        <f>_xlfn.RANK.AVG(Table1[[#This Row],[Require Bundle]],Table1[Require Bundle])</f>
        <v>39</v>
      </c>
      <c r="L204" s="1">
        <f>_xlfn.RANK.AVG(Table1[[#This Row],[Use Versions]],Table1[Use Versions])</f>
        <v>86</v>
      </c>
      <c r="M204" s="1">
        <f>_xlfn.RANK.AVG(Table1[[#This Row],[Export Needed Packages]],Table1[Export Needed Packages])</f>
        <v>34</v>
      </c>
      <c r="N204" s="1">
        <f>_xlfn.RANK.AVG(Table1[[#This Row],[Minimize Dependencies]],Table1[Minimize Dependencies])</f>
        <v>54</v>
      </c>
      <c r="O204" s="1">
        <f>_xlfn.RANK.AVG(Table1[[#This Row],[Needed Packages]],Table1[Needed Packages])</f>
        <v>86</v>
      </c>
      <c r="P204" s="1">
        <f>_xlfn.RANK.AVG(Table1[[#This Row],[Dynamic Import]],Table1[Dynamic Import])</f>
        <v>86</v>
      </c>
    </row>
    <row r="205" spans="1:16" x14ac:dyDescent="0.2">
      <c r="A205" t="s">
        <v>203</v>
      </c>
      <c r="B205">
        <v>3993</v>
      </c>
      <c r="C205">
        <v>2392</v>
      </c>
      <c r="D205">
        <v>3993</v>
      </c>
      <c r="E205">
        <v>2073</v>
      </c>
      <c r="F205">
        <v>3987</v>
      </c>
      <c r="G205">
        <v>3993</v>
      </c>
      <c r="H205">
        <v>3993</v>
      </c>
      <c r="J205" s="1">
        <f>_xlfn.RANK.AVG(Table1[[#This Row],[Control]],Table1[Control])</f>
        <v>89</v>
      </c>
      <c r="K205" s="1">
        <f>_xlfn.RANK.AVG(Table1[[#This Row],[Require Bundle]],Table1[Require Bundle])</f>
        <v>23</v>
      </c>
      <c r="L205" s="1">
        <f>_xlfn.RANK.AVG(Table1[[#This Row],[Use Versions]],Table1[Use Versions])</f>
        <v>89</v>
      </c>
      <c r="M205" s="1">
        <f>_xlfn.RANK.AVG(Table1[[#This Row],[Export Needed Packages]],Table1[Export Needed Packages])</f>
        <v>18</v>
      </c>
      <c r="N205" s="1">
        <f>_xlfn.RANK.AVG(Table1[[#This Row],[Minimize Dependencies]],Table1[Minimize Dependencies])</f>
        <v>51</v>
      </c>
      <c r="O205" s="1">
        <f>_xlfn.RANK.AVG(Table1[[#This Row],[Needed Packages]],Table1[Needed Packages])</f>
        <v>89</v>
      </c>
      <c r="P205" s="1">
        <f>_xlfn.RANK.AVG(Table1[[#This Row],[Dynamic Import]],Table1[Dynamic Import])</f>
        <v>89</v>
      </c>
    </row>
    <row r="206" spans="1:16" x14ac:dyDescent="0.2">
      <c r="A206" t="s">
        <v>204</v>
      </c>
      <c r="B206">
        <v>1222</v>
      </c>
      <c r="C206">
        <v>210</v>
      </c>
      <c r="D206">
        <v>1222</v>
      </c>
      <c r="E206">
        <v>798</v>
      </c>
      <c r="F206">
        <v>1216</v>
      </c>
      <c r="G206">
        <v>1222</v>
      </c>
      <c r="H206">
        <v>1222</v>
      </c>
      <c r="J206" s="1">
        <f>_xlfn.RANK.AVG(Table1[[#This Row],[Control]],Table1[Control])</f>
        <v>131</v>
      </c>
      <c r="K206" s="1">
        <f>_xlfn.RANK.AVG(Table1[[#This Row],[Require Bundle]],Table1[Require Bundle])</f>
        <v>185.5</v>
      </c>
      <c r="L206" s="1">
        <f>_xlfn.RANK.AVG(Table1[[#This Row],[Use Versions]],Table1[Use Versions])</f>
        <v>131</v>
      </c>
      <c r="M206" s="1">
        <f>_xlfn.RANK.AVG(Table1[[#This Row],[Export Needed Packages]],Table1[Export Needed Packages])</f>
        <v>135</v>
      </c>
      <c r="N206" s="1">
        <f>_xlfn.RANK.AVG(Table1[[#This Row],[Minimize Dependencies]],Table1[Minimize Dependencies])</f>
        <v>111</v>
      </c>
      <c r="O206" s="1">
        <f>_xlfn.RANK.AVG(Table1[[#This Row],[Needed Packages]],Table1[Needed Packages])</f>
        <v>132</v>
      </c>
      <c r="P206" s="1">
        <f>_xlfn.RANK.AVG(Table1[[#This Row],[Dynamic Import]],Table1[Dynamic Import])</f>
        <v>131</v>
      </c>
    </row>
    <row r="207" spans="1:16" x14ac:dyDescent="0.2">
      <c r="A207" t="s">
        <v>205</v>
      </c>
      <c r="B207">
        <v>5421</v>
      </c>
      <c r="C207">
        <v>259</v>
      </c>
      <c r="D207">
        <v>5421</v>
      </c>
      <c r="E207">
        <v>984</v>
      </c>
      <c r="F207">
        <v>1247</v>
      </c>
      <c r="G207">
        <v>5499</v>
      </c>
      <c r="H207">
        <v>5421</v>
      </c>
      <c r="J207" s="1">
        <f>_xlfn.RANK.AVG(Table1[[#This Row],[Control]],Table1[Control])</f>
        <v>68</v>
      </c>
      <c r="K207" s="1">
        <f>_xlfn.RANK.AVG(Table1[[#This Row],[Require Bundle]],Table1[Require Bundle])</f>
        <v>173</v>
      </c>
      <c r="L207" s="1">
        <f>_xlfn.RANK.AVG(Table1[[#This Row],[Use Versions]],Table1[Use Versions])</f>
        <v>68</v>
      </c>
      <c r="M207" s="1">
        <f>_xlfn.RANK.AVG(Table1[[#This Row],[Export Needed Packages]],Table1[Export Needed Packages])</f>
        <v>101.5</v>
      </c>
      <c r="N207" s="1">
        <f>_xlfn.RANK.AVG(Table1[[#This Row],[Minimize Dependencies]],Table1[Minimize Dependencies])</f>
        <v>107</v>
      </c>
      <c r="O207" s="1">
        <f>_xlfn.RANK.AVG(Table1[[#This Row],[Needed Packages]],Table1[Needed Packages])</f>
        <v>67</v>
      </c>
      <c r="P207" s="1">
        <f>_xlfn.RANK.AVG(Table1[[#This Row],[Dynamic Import]],Table1[Dynamic Import])</f>
        <v>68</v>
      </c>
    </row>
    <row r="208" spans="1:16" x14ac:dyDescent="0.2">
      <c r="A208" t="s">
        <v>206</v>
      </c>
      <c r="B208">
        <v>2482</v>
      </c>
      <c r="C208">
        <v>1076</v>
      </c>
      <c r="D208">
        <v>2482</v>
      </c>
      <c r="E208">
        <v>1526</v>
      </c>
      <c r="F208">
        <v>2476</v>
      </c>
      <c r="G208">
        <v>2482</v>
      </c>
      <c r="H208">
        <v>2482</v>
      </c>
      <c r="J208" s="1">
        <f>_xlfn.RANK.AVG(Table1[[#This Row],[Control]],Table1[Control])</f>
        <v>100</v>
      </c>
      <c r="K208" s="1">
        <f>_xlfn.RANK.AVG(Table1[[#This Row],[Require Bundle]],Table1[Require Bundle])</f>
        <v>62</v>
      </c>
      <c r="L208" s="1">
        <f>_xlfn.RANK.AVG(Table1[[#This Row],[Use Versions]],Table1[Use Versions])</f>
        <v>100</v>
      </c>
      <c r="M208" s="1">
        <f>_xlfn.RANK.AVG(Table1[[#This Row],[Export Needed Packages]],Table1[Export Needed Packages])</f>
        <v>50</v>
      </c>
      <c r="N208" s="1">
        <f>_xlfn.RANK.AVG(Table1[[#This Row],[Minimize Dependencies]],Table1[Minimize Dependencies])</f>
        <v>73</v>
      </c>
      <c r="O208" s="1">
        <f>_xlfn.RANK.AVG(Table1[[#This Row],[Needed Packages]],Table1[Needed Packages])</f>
        <v>100</v>
      </c>
      <c r="P208" s="1">
        <f>_xlfn.RANK.AVG(Table1[[#This Row],[Dynamic Import]],Table1[Dynamic Import])</f>
        <v>100</v>
      </c>
    </row>
    <row r="209" spans="1:16" x14ac:dyDescent="0.2">
      <c r="A209" t="s">
        <v>207</v>
      </c>
      <c r="B209">
        <v>9356</v>
      </c>
      <c r="C209">
        <v>1805</v>
      </c>
      <c r="D209">
        <v>9356</v>
      </c>
      <c r="E209">
        <v>1801</v>
      </c>
      <c r="F209">
        <v>5182</v>
      </c>
      <c r="G209">
        <v>9515</v>
      </c>
      <c r="H209">
        <v>9356</v>
      </c>
      <c r="J209" s="1">
        <f>_xlfn.RANK.AVG(Table1[[#This Row],[Control]],Table1[Control])</f>
        <v>21</v>
      </c>
      <c r="K209" s="1">
        <f>_xlfn.RANK.AVG(Table1[[#This Row],[Require Bundle]],Table1[Require Bundle])</f>
        <v>33</v>
      </c>
      <c r="L209" s="1">
        <f>_xlfn.RANK.AVG(Table1[[#This Row],[Use Versions]],Table1[Use Versions])</f>
        <v>21</v>
      </c>
      <c r="M209" s="1">
        <f>_xlfn.RANK.AVG(Table1[[#This Row],[Export Needed Packages]],Table1[Export Needed Packages])</f>
        <v>28</v>
      </c>
      <c r="N209" s="1">
        <f>_xlfn.RANK.AVG(Table1[[#This Row],[Minimize Dependencies]],Table1[Minimize Dependencies])</f>
        <v>37</v>
      </c>
      <c r="O209" s="1">
        <f>_xlfn.RANK.AVG(Table1[[#This Row],[Needed Packages]],Table1[Needed Packages])</f>
        <v>21</v>
      </c>
      <c r="P209" s="1">
        <f>_xlfn.RANK.AVG(Table1[[#This Row],[Dynamic Import]],Table1[Dynamic Import])</f>
        <v>21</v>
      </c>
    </row>
    <row r="210" spans="1:16" x14ac:dyDescent="0.2">
      <c r="A210" t="s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 s="1">
        <f>_xlfn.RANK.AVG(Table1[[#This Row],[Control]],Table1[Control])</f>
        <v>297.5</v>
      </c>
      <c r="K210" s="1">
        <f>_xlfn.RANK.AVG(Table1[[#This Row],[Require Bundle]],Table1[Require Bundle])</f>
        <v>296.5</v>
      </c>
      <c r="L210" s="1">
        <f>_xlfn.RANK.AVG(Table1[[#This Row],[Use Versions]],Table1[Use Versions])</f>
        <v>297.5</v>
      </c>
      <c r="M210" s="1">
        <f>_xlfn.RANK.AVG(Table1[[#This Row],[Export Needed Packages]],Table1[Export Needed Packages])</f>
        <v>296.5</v>
      </c>
      <c r="N210" s="1">
        <f>_xlfn.RANK.AVG(Table1[[#This Row],[Minimize Dependencies]],Table1[Minimize Dependencies])</f>
        <v>296.5</v>
      </c>
      <c r="O210" s="1">
        <f>_xlfn.RANK.AVG(Table1[[#This Row],[Needed Packages]],Table1[Needed Packages])</f>
        <v>297.5</v>
      </c>
      <c r="P210" s="1">
        <f>_xlfn.RANK.AVG(Table1[[#This Row],[Dynamic Import]],Table1[Dynamic Import])</f>
        <v>297.5</v>
      </c>
    </row>
    <row r="211" spans="1:16" x14ac:dyDescent="0.2">
      <c r="A211" t="s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 s="1">
        <f>_xlfn.RANK.AVG(Table1[[#This Row],[Control]],Table1[Control])</f>
        <v>297.5</v>
      </c>
      <c r="K211" s="1">
        <f>_xlfn.RANK.AVG(Table1[[#This Row],[Require Bundle]],Table1[Require Bundle])</f>
        <v>296.5</v>
      </c>
      <c r="L211" s="1">
        <f>_xlfn.RANK.AVG(Table1[[#This Row],[Use Versions]],Table1[Use Versions])</f>
        <v>297.5</v>
      </c>
      <c r="M211" s="1">
        <f>_xlfn.RANK.AVG(Table1[[#This Row],[Export Needed Packages]],Table1[Export Needed Packages])</f>
        <v>296.5</v>
      </c>
      <c r="N211" s="1">
        <f>_xlfn.RANK.AVG(Table1[[#This Row],[Minimize Dependencies]],Table1[Minimize Dependencies])</f>
        <v>296.5</v>
      </c>
      <c r="O211" s="1">
        <f>_xlfn.RANK.AVG(Table1[[#This Row],[Needed Packages]],Table1[Needed Packages])</f>
        <v>297.5</v>
      </c>
      <c r="P211" s="1">
        <f>_xlfn.RANK.AVG(Table1[[#This Row],[Dynamic Import]],Table1[Dynamic Import])</f>
        <v>297.5</v>
      </c>
    </row>
    <row r="212" spans="1:16" x14ac:dyDescent="0.2">
      <c r="A212" t="s">
        <v>210</v>
      </c>
      <c r="B212">
        <v>238</v>
      </c>
      <c r="C212">
        <v>238</v>
      </c>
      <c r="D212">
        <v>238</v>
      </c>
      <c r="E212">
        <v>238</v>
      </c>
      <c r="F212">
        <v>238</v>
      </c>
      <c r="G212">
        <v>238</v>
      </c>
      <c r="H212">
        <v>238</v>
      </c>
      <c r="J212" s="1">
        <f>_xlfn.RANK.AVG(Table1[[#This Row],[Control]],Table1[Control])</f>
        <v>211</v>
      </c>
      <c r="K212" s="1">
        <f>_xlfn.RANK.AVG(Table1[[#This Row],[Require Bundle]],Table1[Require Bundle])</f>
        <v>181</v>
      </c>
      <c r="L212" s="1">
        <f>_xlfn.RANK.AVG(Table1[[#This Row],[Use Versions]],Table1[Use Versions])</f>
        <v>211</v>
      </c>
      <c r="M212" s="1">
        <f>_xlfn.RANK.AVG(Table1[[#This Row],[Export Needed Packages]],Table1[Export Needed Packages])</f>
        <v>194</v>
      </c>
      <c r="N212" s="1">
        <f>_xlfn.RANK.AVG(Table1[[#This Row],[Minimize Dependencies]],Table1[Minimize Dependencies])</f>
        <v>204</v>
      </c>
      <c r="O212" s="1">
        <f>_xlfn.RANK.AVG(Table1[[#This Row],[Needed Packages]],Table1[Needed Packages])</f>
        <v>212</v>
      </c>
      <c r="P212" s="1">
        <f>_xlfn.RANK.AVG(Table1[[#This Row],[Dynamic Import]],Table1[Dynamic Import])</f>
        <v>211</v>
      </c>
    </row>
    <row r="213" spans="1:16" x14ac:dyDescent="0.2">
      <c r="A213" t="s">
        <v>211</v>
      </c>
      <c r="B213">
        <v>59</v>
      </c>
      <c r="C213">
        <v>59</v>
      </c>
      <c r="D213">
        <v>74</v>
      </c>
      <c r="E213">
        <v>59</v>
      </c>
      <c r="F213">
        <v>59</v>
      </c>
      <c r="G213">
        <v>59</v>
      </c>
      <c r="H213">
        <v>59</v>
      </c>
      <c r="J213" s="1">
        <f>_xlfn.RANK.AVG(Table1[[#This Row],[Control]],Table1[Control])</f>
        <v>264</v>
      </c>
      <c r="K213" s="1">
        <f>_xlfn.RANK.AVG(Table1[[#This Row],[Require Bundle]],Table1[Require Bundle])</f>
        <v>257.5</v>
      </c>
      <c r="L213" s="1">
        <f>_xlfn.RANK.AVG(Table1[[#This Row],[Use Versions]],Table1[Use Versions])</f>
        <v>258</v>
      </c>
      <c r="M213" s="1">
        <f>_xlfn.RANK.AVG(Table1[[#This Row],[Export Needed Packages]],Table1[Export Needed Packages])</f>
        <v>258</v>
      </c>
      <c r="N213" s="1">
        <f>_xlfn.RANK.AVG(Table1[[#This Row],[Minimize Dependencies]],Table1[Minimize Dependencies])</f>
        <v>260</v>
      </c>
      <c r="O213" s="1">
        <f>_xlfn.RANK.AVG(Table1[[#This Row],[Needed Packages]],Table1[Needed Packages])</f>
        <v>265</v>
      </c>
      <c r="P213" s="1">
        <f>_xlfn.RANK.AVG(Table1[[#This Row],[Dynamic Import]],Table1[Dynamic Import])</f>
        <v>264</v>
      </c>
    </row>
    <row r="214" spans="1:16" x14ac:dyDescent="0.2">
      <c r="A214" t="s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s="1">
        <f>_xlfn.RANK.AVG(Table1[[#This Row],[Control]],Table1[Control])</f>
        <v>297.5</v>
      </c>
      <c r="K214" s="1">
        <f>_xlfn.RANK.AVG(Table1[[#This Row],[Require Bundle]],Table1[Require Bundle])</f>
        <v>296.5</v>
      </c>
      <c r="L214" s="1">
        <f>_xlfn.RANK.AVG(Table1[[#This Row],[Use Versions]],Table1[Use Versions])</f>
        <v>297.5</v>
      </c>
      <c r="M214" s="1">
        <f>_xlfn.RANK.AVG(Table1[[#This Row],[Export Needed Packages]],Table1[Export Needed Packages])</f>
        <v>296.5</v>
      </c>
      <c r="N214" s="1">
        <f>_xlfn.RANK.AVG(Table1[[#This Row],[Minimize Dependencies]],Table1[Minimize Dependencies])</f>
        <v>296.5</v>
      </c>
      <c r="O214" s="1">
        <f>_xlfn.RANK.AVG(Table1[[#This Row],[Needed Packages]],Table1[Needed Packages])</f>
        <v>297.5</v>
      </c>
      <c r="P214" s="1">
        <f>_xlfn.RANK.AVG(Table1[[#This Row],[Dynamic Import]],Table1[Dynamic Import])</f>
        <v>297.5</v>
      </c>
    </row>
    <row r="215" spans="1:16" x14ac:dyDescent="0.2">
      <c r="A215" t="s">
        <v>213</v>
      </c>
      <c r="B215">
        <v>5383</v>
      </c>
      <c r="C215">
        <v>2697</v>
      </c>
      <c r="D215">
        <v>5383</v>
      </c>
      <c r="E215">
        <v>2201</v>
      </c>
      <c r="F215">
        <v>5051</v>
      </c>
      <c r="G215">
        <v>5378</v>
      </c>
      <c r="H215">
        <v>5383</v>
      </c>
      <c r="J215" s="1">
        <f>_xlfn.RANK.AVG(Table1[[#This Row],[Control]],Table1[Control])</f>
        <v>69</v>
      </c>
      <c r="K215" s="1">
        <f>_xlfn.RANK.AVG(Table1[[#This Row],[Require Bundle]],Table1[Require Bundle])</f>
        <v>18</v>
      </c>
      <c r="L215" s="1">
        <f>_xlfn.RANK.AVG(Table1[[#This Row],[Use Versions]],Table1[Use Versions])</f>
        <v>69</v>
      </c>
      <c r="M215" s="1">
        <f>_xlfn.RANK.AVG(Table1[[#This Row],[Export Needed Packages]],Table1[Export Needed Packages])</f>
        <v>17</v>
      </c>
      <c r="N215" s="1">
        <f>_xlfn.RANK.AVG(Table1[[#This Row],[Minimize Dependencies]],Table1[Minimize Dependencies])</f>
        <v>39</v>
      </c>
      <c r="O215" s="1">
        <f>_xlfn.RANK.AVG(Table1[[#This Row],[Needed Packages]],Table1[Needed Packages])</f>
        <v>70</v>
      </c>
      <c r="P215" s="1">
        <f>_xlfn.RANK.AVG(Table1[[#This Row],[Dynamic Import]],Table1[Dynamic Import])</f>
        <v>69</v>
      </c>
    </row>
    <row r="216" spans="1:16" x14ac:dyDescent="0.2">
      <c r="A216" t="s">
        <v>214</v>
      </c>
      <c r="B216">
        <v>5</v>
      </c>
      <c r="C216">
        <v>5</v>
      </c>
      <c r="D216">
        <v>5</v>
      </c>
      <c r="E216">
        <v>5</v>
      </c>
      <c r="F216">
        <v>5</v>
      </c>
      <c r="G216">
        <v>5</v>
      </c>
      <c r="H216">
        <v>5</v>
      </c>
      <c r="J216" s="1">
        <f>_xlfn.RANK.AVG(Table1[[#This Row],[Control]],Table1[Control])</f>
        <v>280</v>
      </c>
      <c r="K216" s="1">
        <f>_xlfn.RANK.AVG(Table1[[#This Row],[Require Bundle]],Table1[Require Bundle])</f>
        <v>277</v>
      </c>
      <c r="L216" s="1">
        <f>_xlfn.RANK.AVG(Table1[[#This Row],[Use Versions]],Table1[Use Versions])</f>
        <v>280</v>
      </c>
      <c r="M216" s="1">
        <f>_xlfn.RANK.AVG(Table1[[#This Row],[Export Needed Packages]],Table1[Export Needed Packages])</f>
        <v>277.5</v>
      </c>
      <c r="N216" s="1">
        <f>_xlfn.RANK.AVG(Table1[[#This Row],[Minimize Dependencies]],Table1[Minimize Dependencies])</f>
        <v>277</v>
      </c>
      <c r="O216" s="1">
        <f>_xlfn.RANK.AVG(Table1[[#This Row],[Needed Packages]],Table1[Needed Packages])</f>
        <v>280</v>
      </c>
      <c r="P216" s="1">
        <f>_xlfn.RANK.AVG(Table1[[#This Row],[Dynamic Import]],Table1[Dynamic Import])</f>
        <v>280</v>
      </c>
    </row>
    <row r="217" spans="1:16" x14ac:dyDescent="0.2">
      <c r="A217" t="s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s="1">
        <f>_xlfn.RANK.AVG(Table1[[#This Row],[Control]],Table1[Control])</f>
        <v>297.5</v>
      </c>
      <c r="K217" s="1">
        <f>_xlfn.RANK.AVG(Table1[[#This Row],[Require Bundle]],Table1[Require Bundle])</f>
        <v>296.5</v>
      </c>
      <c r="L217" s="1">
        <f>_xlfn.RANK.AVG(Table1[[#This Row],[Use Versions]],Table1[Use Versions])</f>
        <v>297.5</v>
      </c>
      <c r="M217" s="1">
        <f>_xlfn.RANK.AVG(Table1[[#This Row],[Export Needed Packages]],Table1[Export Needed Packages])</f>
        <v>296.5</v>
      </c>
      <c r="N217" s="1">
        <f>_xlfn.RANK.AVG(Table1[[#This Row],[Minimize Dependencies]],Table1[Minimize Dependencies])</f>
        <v>296.5</v>
      </c>
      <c r="O217" s="1">
        <f>_xlfn.RANK.AVG(Table1[[#This Row],[Needed Packages]],Table1[Needed Packages])</f>
        <v>297.5</v>
      </c>
      <c r="P217" s="1">
        <f>_xlfn.RANK.AVG(Table1[[#This Row],[Dynamic Import]],Table1[Dynamic Import])</f>
        <v>297.5</v>
      </c>
    </row>
    <row r="218" spans="1:16" x14ac:dyDescent="0.2">
      <c r="A218" t="s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 s="1">
        <f>_xlfn.RANK.AVG(Table1[[#This Row],[Control]],Table1[Control])</f>
        <v>297.5</v>
      </c>
      <c r="K218" s="1">
        <f>_xlfn.RANK.AVG(Table1[[#This Row],[Require Bundle]],Table1[Require Bundle])</f>
        <v>296.5</v>
      </c>
      <c r="L218" s="1">
        <f>_xlfn.RANK.AVG(Table1[[#This Row],[Use Versions]],Table1[Use Versions])</f>
        <v>297.5</v>
      </c>
      <c r="M218" s="1">
        <f>_xlfn.RANK.AVG(Table1[[#This Row],[Export Needed Packages]],Table1[Export Needed Packages])</f>
        <v>296.5</v>
      </c>
      <c r="N218" s="1">
        <f>_xlfn.RANK.AVG(Table1[[#This Row],[Minimize Dependencies]],Table1[Minimize Dependencies])</f>
        <v>296.5</v>
      </c>
      <c r="O218" s="1">
        <f>_xlfn.RANK.AVG(Table1[[#This Row],[Needed Packages]],Table1[Needed Packages])</f>
        <v>297.5</v>
      </c>
      <c r="P218" s="1">
        <f>_xlfn.RANK.AVG(Table1[[#This Row],[Dynamic Import]],Table1[Dynamic Import])</f>
        <v>297.5</v>
      </c>
    </row>
    <row r="219" spans="1:16" x14ac:dyDescent="0.2">
      <c r="A219" t="s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s="1">
        <f>_xlfn.RANK.AVG(Table1[[#This Row],[Control]],Table1[Control])</f>
        <v>297.5</v>
      </c>
      <c r="K219" s="1">
        <f>_xlfn.RANK.AVG(Table1[[#This Row],[Require Bundle]],Table1[Require Bundle])</f>
        <v>296.5</v>
      </c>
      <c r="L219" s="1">
        <f>_xlfn.RANK.AVG(Table1[[#This Row],[Use Versions]],Table1[Use Versions])</f>
        <v>297.5</v>
      </c>
      <c r="M219" s="1">
        <f>_xlfn.RANK.AVG(Table1[[#This Row],[Export Needed Packages]],Table1[Export Needed Packages])</f>
        <v>296.5</v>
      </c>
      <c r="N219" s="1">
        <f>_xlfn.RANK.AVG(Table1[[#This Row],[Minimize Dependencies]],Table1[Minimize Dependencies])</f>
        <v>296.5</v>
      </c>
      <c r="O219" s="1">
        <f>_xlfn.RANK.AVG(Table1[[#This Row],[Needed Packages]],Table1[Needed Packages])</f>
        <v>297.5</v>
      </c>
      <c r="P219" s="1">
        <f>_xlfn.RANK.AVG(Table1[[#This Row],[Dynamic Import]],Table1[Dynamic Import])</f>
        <v>297.5</v>
      </c>
    </row>
    <row r="220" spans="1:16" x14ac:dyDescent="0.2">
      <c r="A220" t="s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 s="1">
        <f>_xlfn.RANK.AVG(Table1[[#This Row],[Control]],Table1[Control])</f>
        <v>297.5</v>
      </c>
      <c r="K220" s="1">
        <f>_xlfn.RANK.AVG(Table1[[#This Row],[Require Bundle]],Table1[Require Bundle])</f>
        <v>296.5</v>
      </c>
      <c r="L220" s="1">
        <f>_xlfn.RANK.AVG(Table1[[#This Row],[Use Versions]],Table1[Use Versions])</f>
        <v>297.5</v>
      </c>
      <c r="M220" s="1">
        <f>_xlfn.RANK.AVG(Table1[[#This Row],[Export Needed Packages]],Table1[Export Needed Packages])</f>
        <v>296.5</v>
      </c>
      <c r="N220" s="1">
        <f>_xlfn.RANK.AVG(Table1[[#This Row],[Minimize Dependencies]],Table1[Minimize Dependencies])</f>
        <v>296.5</v>
      </c>
      <c r="O220" s="1">
        <f>_xlfn.RANK.AVG(Table1[[#This Row],[Needed Packages]],Table1[Needed Packages])</f>
        <v>297.5</v>
      </c>
      <c r="P220" s="1">
        <f>_xlfn.RANK.AVG(Table1[[#This Row],[Dynamic Import]],Table1[Dynamic Import])</f>
        <v>297.5</v>
      </c>
    </row>
    <row r="221" spans="1:16" x14ac:dyDescent="0.2">
      <c r="A221" t="s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s="1">
        <f>_xlfn.RANK.AVG(Table1[[#This Row],[Control]],Table1[Control])</f>
        <v>297.5</v>
      </c>
      <c r="K221" s="1">
        <f>_xlfn.RANK.AVG(Table1[[#This Row],[Require Bundle]],Table1[Require Bundle])</f>
        <v>296.5</v>
      </c>
      <c r="L221" s="1">
        <f>_xlfn.RANK.AVG(Table1[[#This Row],[Use Versions]],Table1[Use Versions])</f>
        <v>297.5</v>
      </c>
      <c r="M221" s="1">
        <f>_xlfn.RANK.AVG(Table1[[#This Row],[Export Needed Packages]],Table1[Export Needed Packages])</f>
        <v>296.5</v>
      </c>
      <c r="N221" s="1">
        <f>_xlfn.RANK.AVG(Table1[[#This Row],[Minimize Dependencies]],Table1[Minimize Dependencies])</f>
        <v>296.5</v>
      </c>
      <c r="O221" s="1">
        <f>_xlfn.RANK.AVG(Table1[[#This Row],[Needed Packages]],Table1[Needed Packages])</f>
        <v>297.5</v>
      </c>
      <c r="P221" s="1">
        <f>_xlfn.RANK.AVG(Table1[[#This Row],[Dynamic Import]],Table1[Dynamic Import])</f>
        <v>297.5</v>
      </c>
    </row>
    <row r="222" spans="1:16" x14ac:dyDescent="0.2">
      <c r="A222" t="s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s="1">
        <f>_xlfn.RANK.AVG(Table1[[#This Row],[Control]],Table1[Control])</f>
        <v>297.5</v>
      </c>
      <c r="K222" s="1">
        <f>_xlfn.RANK.AVG(Table1[[#This Row],[Require Bundle]],Table1[Require Bundle])</f>
        <v>296.5</v>
      </c>
      <c r="L222" s="1">
        <f>_xlfn.RANK.AVG(Table1[[#This Row],[Use Versions]],Table1[Use Versions])</f>
        <v>297.5</v>
      </c>
      <c r="M222" s="1">
        <f>_xlfn.RANK.AVG(Table1[[#This Row],[Export Needed Packages]],Table1[Export Needed Packages])</f>
        <v>296.5</v>
      </c>
      <c r="N222" s="1">
        <f>_xlfn.RANK.AVG(Table1[[#This Row],[Minimize Dependencies]],Table1[Minimize Dependencies])</f>
        <v>296.5</v>
      </c>
      <c r="O222" s="1">
        <f>_xlfn.RANK.AVG(Table1[[#This Row],[Needed Packages]],Table1[Needed Packages])</f>
        <v>297.5</v>
      </c>
      <c r="P222" s="1">
        <f>_xlfn.RANK.AVG(Table1[[#This Row],[Dynamic Import]],Table1[Dynamic Import])</f>
        <v>297.5</v>
      </c>
    </row>
    <row r="223" spans="1:16" x14ac:dyDescent="0.2">
      <c r="A223" t="s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s="1">
        <f>_xlfn.RANK.AVG(Table1[[#This Row],[Control]],Table1[Control])</f>
        <v>297.5</v>
      </c>
      <c r="K223" s="1">
        <f>_xlfn.RANK.AVG(Table1[[#This Row],[Require Bundle]],Table1[Require Bundle])</f>
        <v>296.5</v>
      </c>
      <c r="L223" s="1">
        <f>_xlfn.RANK.AVG(Table1[[#This Row],[Use Versions]],Table1[Use Versions])</f>
        <v>297.5</v>
      </c>
      <c r="M223" s="1">
        <f>_xlfn.RANK.AVG(Table1[[#This Row],[Export Needed Packages]],Table1[Export Needed Packages])</f>
        <v>296.5</v>
      </c>
      <c r="N223" s="1">
        <f>_xlfn.RANK.AVG(Table1[[#This Row],[Minimize Dependencies]],Table1[Minimize Dependencies])</f>
        <v>296.5</v>
      </c>
      <c r="O223" s="1">
        <f>_xlfn.RANK.AVG(Table1[[#This Row],[Needed Packages]],Table1[Needed Packages])</f>
        <v>297.5</v>
      </c>
      <c r="P223" s="1">
        <f>_xlfn.RANK.AVG(Table1[[#This Row],[Dynamic Import]],Table1[Dynamic Import])</f>
        <v>297.5</v>
      </c>
    </row>
    <row r="224" spans="1:16" x14ac:dyDescent="0.2">
      <c r="A224" t="s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s="1">
        <f>_xlfn.RANK.AVG(Table1[[#This Row],[Control]],Table1[Control])</f>
        <v>297.5</v>
      </c>
      <c r="K224" s="1">
        <f>_xlfn.RANK.AVG(Table1[[#This Row],[Require Bundle]],Table1[Require Bundle])</f>
        <v>296.5</v>
      </c>
      <c r="L224" s="1">
        <f>_xlfn.RANK.AVG(Table1[[#This Row],[Use Versions]],Table1[Use Versions])</f>
        <v>297.5</v>
      </c>
      <c r="M224" s="1">
        <f>_xlfn.RANK.AVG(Table1[[#This Row],[Export Needed Packages]],Table1[Export Needed Packages])</f>
        <v>296.5</v>
      </c>
      <c r="N224" s="1">
        <f>_xlfn.RANK.AVG(Table1[[#This Row],[Minimize Dependencies]],Table1[Minimize Dependencies])</f>
        <v>296.5</v>
      </c>
      <c r="O224" s="1">
        <f>_xlfn.RANK.AVG(Table1[[#This Row],[Needed Packages]],Table1[Needed Packages])</f>
        <v>297.5</v>
      </c>
      <c r="P224" s="1">
        <f>_xlfn.RANK.AVG(Table1[[#This Row],[Dynamic Import]],Table1[Dynamic Import])</f>
        <v>297.5</v>
      </c>
    </row>
    <row r="225" spans="1:16" x14ac:dyDescent="0.2">
      <c r="A225" t="s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s="1">
        <f>_xlfn.RANK.AVG(Table1[[#This Row],[Control]],Table1[Control])</f>
        <v>297.5</v>
      </c>
      <c r="K225" s="1">
        <f>_xlfn.RANK.AVG(Table1[[#This Row],[Require Bundle]],Table1[Require Bundle])</f>
        <v>296.5</v>
      </c>
      <c r="L225" s="1">
        <f>_xlfn.RANK.AVG(Table1[[#This Row],[Use Versions]],Table1[Use Versions])</f>
        <v>297.5</v>
      </c>
      <c r="M225" s="1">
        <f>_xlfn.RANK.AVG(Table1[[#This Row],[Export Needed Packages]],Table1[Export Needed Packages])</f>
        <v>296.5</v>
      </c>
      <c r="N225" s="1">
        <f>_xlfn.RANK.AVG(Table1[[#This Row],[Minimize Dependencies]],Table1[Minimize Dependencies])</f>
        <v>296.5</v>
      </c>
      <c r="O225" s="1">
        <f>_xlfn.RANK.AVG(Table1[[#This Row],[Needed Packages]],Table1[Needed Packages])</f>
        <v>297.5</v>
      </c>
      <c r="P225" s="1">
        <f>_xlfn.RANK.AVG(Table1[[#This Row],[Dynamic Import]],Table1[Dynamic Import])</f>
        <v>297.5</v>
      </c>
    </row>
    <row r="226" spans="1:16" x14ac:dyDescent="0.2">
      <c r="A226" t="s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s="1">
        <f>_xlfn.RANK.AVG(Table1[[#This Row],[Control]],Table1[Control])</f>
        <v>297.5</v>
      </c>
      <c r="K226" s="1">
        <f>_xlfn.RANK.AVG(Table1[[#This Row],[Require Bundle]],Table1[Require Bundle])</f>
        <v>296.5</v>
      </c>
      <c r="L226" s="1">
        <f>_xlfn.RANK.AVG(Table1[[#This Row],[Use Versions]],Table1[Use Versions])</f>
        <v>297.5</v>
      </c>
      <c r="M226" s="1">
        <f>_xlfn.RANK.AVG(Table1[[#This Row],[Export Needed Packages]],Table1[Export Needed Packages])</f>
        <v>296.5</v>
      </c>
      <c r="N226" s="1">
        <f>_xlfn.RANK.AVG(Table1[[#This Row],[Minimize Dependencies]],Table1[Minimize Dependencies])</f>
        <v>296.5</v>
      </c>
      <c r="O226" s="1">
        <f>_xlfn.RANK.AVG(Table1[[#This Row],[Needed Packages]],Table1[Needed Packages])</f>
        <v>297.5</v>
      </c>
      <c r="P226" s="1">
        <f>_xlfn.RANK.AVG(Table1[[#This Row],[Dynamic Import]],Table1[Dynamic Import])</f>
        <v>297.5</v>
      </c>
    </row>
    <row r="227" spans="1:16" x14ac:dyDescent="0.2">
      <c r="A227" t="s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 s="1">
        <f>_xlfn.RANK.AVG(Table1[[#This Row],[Control]],Table1[Control])</f>
        <v>297.5</v>
      </c>
      <c r="K227" s="1">
        <f>_xlfn.RANK.AVG(Table1[[#This Row],[Require Bundle]],Table1[Require Bundle])</f>
        <v>296.5</v>
      </c>
      <c r="L227" s="1">
        <f>_xlfn.RANK.AVG(Table1[[#This Row],[Use Versions]],Table1[Use Versions])</f>
        <v>297.5</v>
      </c>
      <c r="M227" s="1">
        <f>_xlfn.RANK.AVG(Table1[[#This Row],[Export Needed Packages]],Table1[Export Needed Packages])</f>
        <v>296.5</v>
      </c>
      <c r="N227" s="1">
        <f>_xlfn.RANK.AVG(Table1[[#This Row],[Minimize Dependencies]],Table1[Minimize Dependencies])</f>
        <v>296.5</v>
      </c>
      <c r="O227" s="1">
        <f>_xlfn.RANK.AVG(Table1[[#This Row],[Needed Packages]],Table1[Needed Packages])</f>
        <v>297.5</v>
      </c>
      <c r="P227" s="1">
        <f>_xlfn.RANK.AVG(Table1[[#This Row],[Dynamic Import]],Table1[Dynamic Import])</f>
        <v>297.5</v>
      </c>
    </row>
    <row r="228" spans="1:16" x14ac:dyDescent="0.2">
      <c r="A228" t="s">
        <v>226</v>
      </c>
      <c r="B228">
        <v>21551</v>
      </c>
      <c r="C228">
        <v>3234</v>
      </c>
      <c r="D228">
        <v>21551</v>
      </c>
      <c r="E228">
        <v>2271</v>
      </c>
      <c r="F228">
        <v>17359</v>
      </c>
      <c r="G228">
        <v>21546</v>
      </c>
      <c r="H228">
        <v>21551</v>
      </c>
      <c r="J228" s="1">
        <f>_xlfn.RANK.AVG(Table1[[#This Row],[Control]],Table1[Control])</f>
        <v>2</v>
      </c>
      <c r="K228" s="1">
        <f>_xlfn.RANK.AVG(Table1[[#This Row],[Require Bundle]],Table1[Require Bundle])</f>
        <v>14</v>
      </c>
      <c r="L228" s="1">
        <f>_xlfn.RANK.AVG(Table1[[#This Row],[Use Versions]],Table1[Use Versions])</f>
        <v>2</v>
      </c>
      <c r="M228" s="1">
        <f>_xlfn.RANK.AVG(Table1[[#This Row],[Export Needed Packages]],Table1[Export Needed Packages])</f>
        <v>15</v>
      </c>
      <c r="N228" s="1">
        <f>_xlfn.RANK.AVG(Table1[[#This Row],[Minimize Dependencies]],Table1[Minimize Dependencies])</f>
        <v>3</v>
      </c>
      <c r="O228" s="1">
        <f>_xlfn.RANK.AVG(Table1[[#This Row],[Needed Packages]],Table1[Needed Packages])</f>
        <v>2</v>
      </c>
      <c r="P228" s="1">
        <f>_xlfn.RANK.AVG(Table1[[#This Row],[Dynamic Import]],Table1[Dynamic Import])</f>
        <v>2</v>
      </c>
    </row>
    <row r="229" spans="1:16" x14ac:dyDescent="0.2">
      <c r="A229" t="s">
        <v>227</v>
      </c>
      <c r="B229">
        <v>1877</v>
      </c>
      <c r="C229">
        <v>1224</v>
      </c>
      <c r="D229">
        <v>1877</v>
      </c>
      <c r="E229">
        <v>1519</v>
      </c>
      <c r="F229">
        <v>709</v>
      </c>
      <c r="G229">
        <v>1877</v>
      </c>
      <c r="H229">
        <v>1877</v>
      </c>
      <c r="J229" s="1">
        <f>_xlfn.RANK.AVG(Table1[[#This Row],[Control]],Table1[Control])</f>
        <v>111</v>
      </c>
      <c r="K229" s="1">
        <f>_xlfn.RANK.AVG(Table1[[#This Row],[Require Bundle]],Table1[Require Bundle])</f>
        <v>52</v>
      </c>
      <c r="L229" s="1">
        <f>_xlfn.RANK.AVG(Table1[[#This Row],[Use Versions]],Table1[Use Versions])</f>
        <v>111</v>
      </c>
      <c r="M229" s="1">
        <f>_xlfn.RANK.AVG(Table1[[#This Row],[Export Needed Packages]],Table1[Export Needed Packages])</f>
        <v>52</v>
      </c>
      <c r="N229" s="1">
        <f>_xlfn.RANK.AVG(Table1[[#This Row],[Minimize Dependencies]],Table1[Minimize Dependencies])</f>
        <v>151</v>
      </c>
      <c r="O229" s="1">
        <f>_xlfn.RANK.AVG(Table1[[#This Row],[Needed Packages]],Table1[Needed Packages])</f>
        <v>111</v>
      </c>
      <c r="P229" s="1">
        <f>_xlfn.RANK.AVG(Table1[[#This Row],[Dynamic Import]],Table1[Dynamic Import])</f>
        <v>111</v>
      </c>
    </row>
    <row r="230" spans="1:16" x14ac:dyDescent="0.2">
      <c r="A230" t="s">
        <v>228</v>
      </c>
      <c r="B230">
        <v>5686</v>
      </c>
      <c r="C230">
        <v>1550</v>
      </c>
      <c r="D230">
        <v>5686</v>
      </c>
      <c r="E230">
        <v>2648</v>
      </c>
      <c r="F230">
        <v>5441</v>
      </c>
      <c r="G230">
        <v>5681</v>
      </c>
      <c r="H230">
        <v>5686</v>
      </c>
      <c r="J230" s="1">
        <f>_xlfn.RANK.AVG(Table1[[#This Row],[Control]],Table1[Control])</f>
        <v>59</v>
      </c>
      <c r="K230" s="1">
        <f>_xlfn.RANK.AVG(Table1[[#This Row],[Require Bundle]],Table1[Require Bundle])</f>
        <v>37</v>
      </c>
      <c r="L230" s="1">
        <f>_xlfn.RANK.AVG(Table1[[#This Row],[Use Versions]],Table1[Use Versions])</f>
        <v>59</v>
      </c>
      <c r="M230" s="1">
        <f>_xlfn.RANK.AVG(Table1[[#This Row],[Export Needed Packages]],Table1[Export Needed Packages])</f>
        <v>7</v>
      </c>
      <c r="N230" s="1">
        <f>_xlfn.RANK.AVG(Table1[[#This Row],[Minimize Dependencies]],Table1[Minimize Dependencies])</f>
        <v>32</v>
      </c>
      <c r="O230" s="1">
        <f>_xlfn.RANK.AVG(Table1[[#This Row],[Needed Packages]],Table1[Needed Packages])</f>
        <v>59</v>
      </c>
      <c r="P230" s="1">
        <f>_xlfn.RANK.AVG(Table1[[#This Row],[Dynamic Import]],Table1[Dynamic Import])</f>
        <v>59</v>
      </c>
    </row>
    <row r="231" spans="1:16" x14ac:dyDescent="0.2">
      <c r="A231" t="s">
        <v>229</v>
      </c>
      <c r="B231">
        <v>11596</v>
      </c>
      <c r="C231">
        <v>812</v>
      </c>
      <c r="D231">
        <v>11596</v>
      </c>
      <c r="E231">
        <v>1492</v>
      </c>
      <c r="F231">
        <v>7416</v>
      </c>
      <c r="G231">
        <v>11669</v>
      </c>
      <c r="H231">
        <v>11596</v>
      </c>
      <c r="J231" s="1">
        <f>_xlfn.RANK.AVG(Table1[[#This Row],[Control]],Table1[Control])</f>
        <v>13</v>
      </c>
      <c r="K231" s="1">
        <f>_xlfn.RANK.AVG(Table1[[#This Row],[Require Bundle]],Table1[Require Bundle])</f>
        <v>85</v>
      </c>
      <c r="L231" s="1">
        <f>_xlfn.RANK.AVG(Table1[[#This Row],[Use Versions]],Table1[Use Versions])</f>
        <v>13</v>
      </c>
      <c r="M231" s="1">
        <f>_xlfn.RANK.AVG(Table1[[#This Row],[Export Needed Packages]],Table1[Export Needed Packages])</f>
        <v>56</v>
      </c>
      <c r="N231" s="1">
        <f>_xlfn.RANK.AVG(Table1[[#This Row],[Minimize Dependencies]],Table1[Minimize Dependencies])</f>
        <v>20</v>
      </c>
      <c r="O231" s="1">
        <f>_xlfn.RANK.AVG(Table1[[#This Row],[Needed Packages]],Table1[Needed Packages])</f>
        <v>13</v>
      </c>
      <c r="P231" s="1">
        <f>_xlfn.RANK.AVG(Table1[[#This Row],[Dynamic Import]],Table1[Dynamic Import])</f>
        <v>13</v>
      </c>
    </row>
    <row r="232" spans="1:16" x14ac:dyDescent="0.2">
      <c r="A232" t="s">
        <v>230</v>
      </c>
      <c r="B232">
        <v>3991</v>
      </c>
      <c r="C232">
        <v>392</v>
      </c>
      <c r="D232">
        <v>3991</v>
      </c>
      <c r="E232">
        <v>1308</v>
      </c>
      <c r="F232">
        <v>3985</v>
      </c>
      <c r="G232">
        <v>3986</v>
      </c>
      <c r="H232">
        <v>3991</v>
      </c>
      <c r="J232" s="1">
        <f>_xlfn.RANK.AVG(Table1[[#This Row],[Control]],Table1[Control])</f>
        <v>90</v>
      </c>
      <c r="K232" s="1">
        <f>_xlfn.RANK.AVG(Table1[[#This Row],[Require Bundle]],Table1[Require Bundle])</f>
        <v>140</v>
      </c>
      <c r="L232" s="1">
        <f>_xlfn.RANK.AVG(Table1[[#This Row],[Use Versions]],Table1[Use Versions])</f>
        <v>90</v>
      </c>
      <c r="M232" s="1">
        <f>_xlfn.RANK.AVG(Table1[[#This Row],[Export Needed Packages]],Table1[Export Needed Packages])</f>
        <v>70</v>
      </c>
      <c r="N232" s="1">
        <f>_xlfn.RANK.AVG(Table1[[#This Row],[Minimize Dependencies]],Table1[Minimize Dependencies])</f>
        <v>52</v>
      </c>
      <c r="O232" s="1">
        <f>_xlfn.RANK.AVG(Table1[[#This Row],[Needed Packages]],Table1[Needed Packages])</f>
        <v>90</v>
      </c>
      <c r="P232" s="1">
        <f>_xlfn.RANK.AVG(Table1[[#This Row],[Dynamic Import]],Table1[Dynamic Import])</f>
        <v>90</v>
      </c>
    </row>
    <row r="233" spans="1:16" x14ac:dyDescent="0.2">
      <c r="A233" t="s">
        <v>231</v>
      </c>
      <c r="B233">
        <v>18131</v>
      </c>
      <c r="C233">
        <v>2353</v>
      </c>
      <c r="D233">
        <v>18131</v>
      </c>
      <c r="E233">
        <v>1588</v>
      </c>
      <c r="F233">
        <v>14169</v>
      </c>
      <c r="G233">
        <v>18126</v>
      </c>
      <c r="H233">
        <v>18131</v>
      </c>
      <c r="J233" s="1">
        <f>_xlfn.RANK.AVG(Table1[[#This Row],[Control]],Table1[Control])</f>
        <v>8</v>
      </c>
      <c r="K233" s="1">
        <f>_xlfn.RANK.AVG(Table1[[#This Row],[Require Bundle]],Table1[Require Bundle])</f>
        <v>25</v>
      </c>
      <c r="L233" s="1">
        <f>_xlfn.RANK.AVG(Table1[[#This Row],[Use Versions]],Table1[Use Versions])</f>
        <v>8</v>
      </c>
      <c r="M233" s="1">
        <f>_xlfn.RANK.AVG(Table1[[#This Row],[Export Needed Packages]],Table1[Export Needed Packages])</f>
        <v>42</v>
      </c>
      <c r="N233" s="1">
        <f>_xlfn.RANK.AVG(Table1[[#This Row],[Minimize Dependencies]],Table1[Minimize Dependencies])</f>
        <v>8</v>
      </c>
      <c r="O233" s="1">
        <f>_xlfn.RANK.AVG(Table1[[#This Row],[Needed Packages]],Table1[Needed Packages])</f>
        <v>8</v>
      </c>
      <c r="P233" s="1">
        <f>_xlfn.RANK.AVG(Table1[[#This Row],[Dynamic Import]],Table1[Dynamic Import])</f>
        <v>8</v>
      </c>
    </row>
    <row r="234" spans="1:16" x14ac:dyDescent="0.2">
      <c r="A234" t="s">
        <v>232</v>
      </c>
      <c r="B234">
        <v>5559</v>
      </c>
      <c r="C234">
        <v>125</v>
      </c>
      <c r="D234">
        <v>5559</v>
      </c>
      <c r="E234">
        <v>1086</v>
      </c>
      <c r="F234">
        <v>1389</v>
      </c>
      <c r="G234">
        <v>5572</v>
      </c>
      <c r="H234">
        <v>5559</v>
      </c>
      <c r="J234" s="1">
        <f>_xlfn.RANK.AVG(Table1[[#This Row],[Control]],Table1[Control])</f>
        <v>62</v>
      </c>
      <c r="K234" s="1">
        <f>_xlfn.RANK.AVG(Table1[[#This Row],[Require Bundle]],Table1[Require Bundle])</f>
        <v>216.5</v>
      </c>
      <c r="L234" s="1">
        <f>_xlfn.RANK.AVG(Table1[[#This Row],[Use Versions]],Table1[Use Versions])</f>
        <v>63</v>
      </c>
      <c r="M234" s="1">
        <f>_xlfn.RANK.AVG(Table1[[#This Row],[Export Needed Packages]],Table1[Export Needed Packages])</f>
        <v>85</v>
      </c>
      <c r="N234" s="1">
        <f>_xlfn.RANK.AVG(Table1[[#This Row],[Minimize Dependencies]],Table1[Minimize Dependencies])</f>
        <v>101</v>
      </c>
      <c r="O234" s="1">
        <f>_xlfn.RANK.AVG(Table1[[#This Row],[Needed Packages]],Table1[Needed Packages])</f>
        <v>63</v>
      </c>
      <c r="P234" s="1">
        <f>_xlfn.RANK.AVG(Table1[[#This Row],[Dynamic Import]],Table1[Dynamic Import])</f>
        <v>62</v>
      </c>
    </row>
    <row r="235" spans="1:16" x14ac:dyDescent="0.2">
      <c r="A235" t="s">
        <v>233</v>
      </c>
      <c r="B235">
        <v>4894</v>
      </c>
      <c r="C235">
        <v>633</v>
      </c>
      <c r="D235">
        <v>4894</v>
      </c>
      <c r="E235">
        <v>1344</v>
      </c>
      <c r="F235">
        <v>4793</v>
      </c>
      <c r="G235">
        <v>4889</v>
      </c>
      <c r="H235">
        <v>4894</v>
      </c>
      <c r="J235" s="1">
        <f>_xlfn.RANK.AVG(Table1[[#This Row],[Control]],Table1[Control])</f>
        <v>80</v>
      </c>
      <c r="K235" s="1">
        <f>_xlfn.RANK.AVG(Table1[[#This Row],[Require Bundle]],Table1[Require Bundle])</f>
        <v>111</v>
      </c>
      <c r="L235" s="1">
        <f>_xlfn.RANK.AVG(Table1[[#This Row],[Use Versions]],Table1[Use Versions])</f>
        <v>80</v>
      </c>
      <c r="M235" s="1">
        <f>_xlfn.RANK.AVG(Table1[[#This Row],[Export Needed Packages]],Table1[Export Needed Packages])</f>
        <v>67</v>
      </c>
      <c r="N235" s="1">
        <f>_xlfn.RANK.AVG(Table1[[#This Row],[Minimize Dependencies]],Table1[Minimize Dependencies])</f>
        <v>40</v>
      </c>
      <c r="O235" s="1">
        <f>_xlfn.RANK.AVG(Table1[[#This Row],[Needed Packages]],Table1[Needed Packages])</f>
        <v>80</v>
      </c>
      <c r="P235" s="1">
        <f>_xlfn.RANK.AVG(Table1[[#This Row],[Dynamic Import]],Table1[Dynamic Import])</f>
        <v>80</v>
      </c>
    </row>
    <row r="236" spans="1:16" x14ac:dyDescent="0.2">
      <c r="A236" t="s">
        <v>234</v>
      </c>
      <c r="B236">
        <v>15456</v>
      </c>
      <c r="C236">
        <v>1106</v>
      </c>
      <c r="D236">
        <v>15456</v>
      </c>
      <c r="E236">
        <v>1593</v>
      </c>
      <c r="F236">
        <v>15450</v>
      </c>
      <c r="G236">
        <v>15609</v>
      </c>
      <c r="H236">
        <v>15456</v>
      </c>
      <c r="J236" s="1">
        <f>_xlfn.RANK.AVG(Table1[[#This Row],[Control]],Table1[Control])</f>
        <v>10</v>
      </c>
      <c r="K236" s="1">
        <f>_xlfn.RANK.AVG(Table1[[#This Row],[Require Bundle]],Table1[Require Bundle])</f>
        <v>59.5</v>
      </c>
      <c r="L236" s="1">
        <f>_xlfn.RANK.AVG(Table1[[#This Row],[Use Versions]],Table1[Use Versions])</f>
        <v>10</v>
      </c>
      <c r="M236" s="1">
        <f>_xlfn.RANK.AVG(Table1[[#This Row],[Export Needed Packages]],Table1[Export Needed Packages])</f>
        <v>40</v>
      </c>
      <c r="N236" s="1">
        <f>_xlfn.RANK.AVG(Table1[[#This Row],[Minimize Dependencies]],Table1[Minimize Dependencies])</f>
        <v>7</v>
      </c>
      <c r="O236" s="1">
        <f>_xlfn.RANK.AVG(Table1[[#This Row],[Needed Packages]],Table1[Needed Packages])</f>
        <v>10</v>
      </c>
      <c r="P236" s="1">
        <f>_xlfn.RANK.AVG(Table1[[#This Row],[Dynamic Import]],Table1[Dynamic Import])</f>
        <v>10</v>
      </c>
    </row>
    <row r="237" spans="1:16" x14ac:dyDescent="0.2">
      <c r="A237" t="s">
        <v>235</v>
      </c>
      <c r="B237">
        <v>1348</v>
      </c>
      <c r="C237">
        <v>398</v>
      </c>
      <c r="D237">
        <v>1348</v>
      </c>
      <c r="E237">
        <v>1106</v>
      </c>
      <c r="F237">
        <v>1174</v>
      </c>
      <c r="G237">
        <v>1348</v>
      </c>
      <c r="H237">
        <v>1348</v>
      </c>
      <c r="J237" s="1">
        <f>_xlfn.RANK.AVG(Table1[[#This Row],[Control]],Table1[Control])</f>
        <v>127</v>
      </c>
      <c r="K237" s="1">
        <f>_xlfn.RANK.AVG(Table1[[#This Row],[Require Bundle]],Table1[Require Bundle])</f>
        <v>138</v>
      </c>
      <c r="L237" s="1">
        <f>_xlfn.RANK.AVG(Table1[[#This Row],[Use Versions]],Table1[Use Versions])</f>
        <v>127</v>
      </c>
      <c r="M237" s="1">
        <f>_xlfn.RANK.AVG(Table1[[#This Row],[Export Needed Packages]],Table1[Export Needed Packages])</f>
        <v>83</v>
      </c>
      <c r="N237" s="1">
        <f>_xlfn.RANK.AVG(Table1[[#This Row],[Minimize Dependencies]],Table1[Minimize Dependencies])</f>
        <v>115</v>
      </c>
      <c r="O237" s="1">
        <f>_xlfn.RANK.AVG(Table1[[#This Row],[Needed Packages]],Table1[Needed Packages])</f>
        <v>128</v>
      </c>
      <c r="P237" s="1">
        <f>_xlfn.RANK.AVG(Table1[[#This Row],[Dynamic Import]],Table1[Dynamic Import])</f>
        <v>127</v>
      </c>
    </row>
    <row r="238" spans="1:16" x14ac:dyDescent="0.2">
      <c r="A238" t="s">
        <v>236</v>
      </c>
      <c r="B238">
        <v>2222</v>
      </c>
      <c r="C238">
        <v>538</v>
      </c>
      <c r="D238">
        <v>2222</v>
      </c>
      <c r="E238">
        <v>863</v>
      </c>
      <c r="F238">
        <v>2216</v>
      </c>
      <c r="G238">
        <v>2222</v>
      </c>
      <c r="H238">
        <v>2222</v>
      </c>
      <c r="J238" s="1">
        <f>_xlfn.RANK.AVG(Table1[[#This Row],[Control]],Table1[Control])</f>
        <v>104</v>
      </c>
      <c r="K238" s="1">
        <f>_xlfn.RANK.AVG(Table1[[#This Row],[Require Bundle]],Table1[Require Bundle])</f>
        <v>116.5</v>
      </c>
      <c r="L238" s="1">
        <f>_xlfn.RANK.AVG(Table1[[#This Row],[Use Versions]],Table1[Use Versions])</f>
        <v>105</v>
      </c>
      <c r="M238" s="1">
        <f>_xlfn.RANK.AVG(Table1[[#This Row],[Export Needed Packages]],Table1[Export Needed Packages])</f>
        <v>130</v>
      </c>
      <c r="N238" s="1">
        <f>_xlfn.RANK.AVG(Table1[[#This Row],[Minimize Dependencies]],Table1[Minimize Dependencies])</f>
        <v>80</v>
      </c>
      <c r="O238" s="1">
        <f>_xlfn.RANK.AVG(Table1[[#This Row],[Needed Packages]],Table1[Needed Packages])</f>
        <v>104</v>
      </c>
      <c r="P238" s="1">
        <f>_xlfn.RANK.AVG(Table1[[#This Row],[Dynamic Import]],Table1[Dynamic Import])</f>
        <v>104</v>
      </c>
    </row>
    <row r="239" spans="1:16" x14ac:dyDescent="0.2">
      <c r="A239" t="s">
        <v>237</v>
      </c>
      <c r="B239">
        <v>16937</v>
      </c>
      <c r="C239">
        <v>2601</v>
      </c>
      <c r="D239">
        <v>16937</v>
      </c>
      <c r="E239">
        <v>1236</v>
      </c>
      <c r="F239">
        <v>8318</v>
      </c>
      <c r="G239">
        <v>16937</v>
      </c>
      <c r="H239">
        <v>16937</v>
      </c>
      <c r="J239" s="1">
        <f>_xlfn.RANK.AVG(Table1[[#This Row],[Control]],Table1[Control])</f>
        <v>9</v>
      </c>
      <c r="K239" s="1">
        <f>_xlfn.RANK.AVG(Table1[[#This Row],[Require Bundle]],Table1[Require Bundle])</f>
        <v>20</v>
      </c>
      <c r="L239" s="1">
        <f>_xlfn.RANK.AVG(Table1[[#This Row],[Use Versions]],Table1[Use Versions])</f>
        <v>9</v>
      </c>
      <c r="M239" s="1">
        <f>_xlfn.RANK.AVG(Table1[[#This Row],[Export Needed Packages]],Table1[Export Needed Packages])</f>
        <v>75</v>
      </c>
      <c r="N239" s="1">
        <f>_xlfn.RANK.AVG(Table1[[#This Row],[Minimize Dependencies]],Table1[Minimize Dependencies])</f>
        <v>15</v>
      </c>
      <c r="O239" s="1">
        <f>_xlfn.RANK.AVG(Table1[[#This Row],[Needed Packages]],Table1[Needed Packages])</f>
        <v>9</v>
      </c>
      <c r="P239" s="1">
        <f>_xlfn.RANK.AVG(Table1[[#This Row],[Dynamic Import]],Table1[Dynamic Import])</f>
        <v>9</v>
      </c>
    </row>
    <row r="240" spans="1:16" x14ac:dyDescent="0.2">
      <c r="A240" t="s">
        <v>238</v>
      </c>
      <c r="B240">
        <v>26114</v>
      </c>
      <c r="C240">
        <v>8191</v>
      </c>
      <c r="D240">
        <v>26114</v>
      </c>
      <c r="E240">
        <v>5554</v>
      </c>
      <c r="F240">
        <v>25534</v>
      </c>
      <c r="G240">
        <v>26110</v>
      </c>
      <c r="H240">
        <v>26114</v>
      </c>
      <c r="J240" s="1">
        <f>_xlfn.RANK.AVG(Table1[[#This Row],[Control]],Table1[Control])</f>
        <v>1</v>
      </c>
      <c r="K240" s="1">
        <f>_xlfn.RANK.AVG(Table1[[#This Row],[Require Bundle]],Table1[Require Bundle])</f>
        <v>2</v>
      </c>
      <c r="L240" s="1">
        <f>_xlfn.RANK.AVG(Table1[[#This Row],[Use Versions]],Table1[Use Versions])</f>
        <v>1</v>
      </c>
      <c r="M240" s="1">
        <f>_xlfn.RANK.AVG(Table1[[#This Row],[Export Needed Packages]],Table1[Export Needed Packages])</f>
        <v>2</v>
      </c>
      <c r="N240" s="1">
        <f>_xlfn.RANK.AVG(Table1[[#This Row],[Minimize Dependencies]],Table1[Minimize Dependencies])</f>
        <v>1</v>
      </c>
      <c r="O240" s="1">
        <f>_xlfn.RANK.AVG(Table1[[#This Row],[Needed Packages]],Table1[Needed Packages])</f>
        <v>1</v>
      </c>
      <c r="P240" s="1">
        <f>_xlfn.RANK.AVG(Table1[[#This Row],[Dynamic Import]],Table1[Dynamic Import])</f>
        <v>1</v>
      </c>
    </row>
    <row r="241" spans="1:16" x14ac:dyDescent="0.2">
      <c r="A241" t="s">
        <v>239</v>
      </c>
      <c r="B241">
        <v>9726</v>
      </c>
      <c r="C241">
        <v>541</v>
      </c>
      <c r="D241">
        <v>9726</v>
      </c>
      <c r="E241">
        <v>989</v>
      </c>
      <c r="F241">
        <v>6029</v>
      </c>
      <c r="G241">
        <v>9726</v>
      </c>
      <c r="H241">
        <v>9726</v>
      </c>
      <c r="J241" s="1">
        <f>_xlfn.RANK.AVG(Table1[[#This Row],[Control]],Table1[Control])</f>
        <v>19</v>
      </c>
      <c r="K241" s="1">
        <f>_xlfn.RANK.AVG(Table1[[#This Row],[Require Bundle]],Table1[Require Bundle])</f>
        <v>115</v>
      </c>
      <c r="L241" s="1">
        <f>_xlfn.RANK.AVG(Table1[[#This Row],[Use Versions]],Table1[Use Versions])</f>
        <v>19</v>
      </c>
      <c r="M241" s="1">
        <f>_xlfn.RANK.AVG(Table1[[#This Row],[Export Needed Packages]],Table1[Export Needed Packages])</f>
        <v>98</v>
      </c>
      <c r="N241" s="1">
        <f>_xlfn.RANK.AVG(Table1[[#This Row],[Minimize Dependencies]],Table1[Minimize Dependencies])</f>
        <v>26</v>
      </c>
      <c r="O241" s="1">
        <f>_xlfn.RANK.AVG(Table1[[#This Row],[Needed Packages]],Table1[Needed Packages])</f>
        <v>19</v>
      </c>
      <c r="P241" s="1">
        <f>_xlfn.RANK.AVG(Table1[[#This Row],[Dynamic Import]],Table1[Dynamic Import])</f>
        <v>19</v>
      </c>
    </row>
    <row r="242" spans="1:16" x14ac:dyDescent="0.2">
      <c r="A242" t="s">
        <v>240</v>
      </c>
      <c r="B242">
        <v>5680</v>
      </c>
      <c r="C242">
        <v>3</v>
      </c>
      <c r="D242">
        <v>5680</v>
      </c>
      <c r="E242">
        <v>1004</v>
      </c>
      <c r="F242">
        <v>3</v>
      </c>
      <c r="G242">
        <v>5680</v>
      </c>
      <c r="H242">
        <v>5680</v>
      </c>
      <c r="J242" s="1">
        <f>_xlfn.RANK.AVG(Table1[[#This Row],[Control]],Table1[Control])</f>
        <v>60</v>
      </c>
      <c r="K242" s="1">
        <f>_xlfn.RANK.AVG(Table1[[#This Row],[Require Bundle]],Table1[Require Bundle])</f>
        <v>278</v>
      </c>
      <c r="L242" s="1">
        <f>_xlfn.RANK.AVG(Table1[[#This Row],[Use Versions]],Table1[Use Versions])</f>
        <v>60</v>
      </c>
      <c r="M242" s="1">
        <f>_xlfn.RANK.AVG(Table1[[#This Row],[Export Needed Packages]],Table1[Export Needed Packages])</f>
        <v>94</v>
      </c>
      <c r="N242" s="1">
        <f>_xlfn.RANK.AVG(Table1[[#This Row],[Minimize Dependencies]],Table1[Minimize Dependencies])</f>
        <v>278</v>
      </c>
      <c r="O242" s="1">
        <f>_xlfn.RANK.AVG(Table1[[#This Row],[Needed Packages]],Table1[Needed Packages])</f>
        <v>60</v>
      </c>
      <c r="P242" s="1">
        <f>_xlfn.RANK.AVG(Table1[[#This Row],[Dynamic Import]],Table1[Dynamic Import])</f>
        <v>60</v>
      </c>
    </row>
    <row r="243" spans="1:16" x14ac:dyDescent="0.2">
      <c r="A243" t="s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 s="1">
        <f>_xlfn.RANK.AVG(Table1[[#This Row],[Control]],Table1[Control])</f>
        <v>297.5</v>
      </c>
      <c r="K243" s="1">
        <f>_xlfn.RANK.AVG(Table1[[#This Row],[Require Bundle]],Table1[Require Bundle])</f>
        <v>296.5</v>
      </c>
      <c r="L243" s="1">
        <f>_xlfn.RANK.AVG(Table1[[#This Row],[Use Versions]],Table1[Use Versions])</f>
        <v>297.5</v>
      </c>
      <c r="M243" s="1">
        <f>_xlfn.RANK.AVG(Table1[[#This Row],[Export Needed Packages]],Table1[Export Needed Packages])</f>
        <v>296.5</v>
      </c>
      <c r="N243" s="1">
        <f>_xlfn.RANK.AVG(Table1[[#This Row],[Minimize Dependencies]],Table1[Minimize Dependencies])</f>
        <v>296.5</v>
      </c>
      <c r="O243" s="1">
        <f>_xlfn.RANK.AVG(Table1[[#This Row],[Needed Packages]],Table1[Needed Packages])</f>
        <v>297.5</v>
      </c>
      <c r="P243" s="1">
        <f>_xlfn.RANK.AVG(Table1[[#This Row],[Dynamic Import]],Table1[Dynamic Import])</f>
        <v>297.5</v>
      </c>
    </row>
    <row r="244" spans="1:16" x14ac:dyDescent="0.2">
      <c r="A244" t="s">
        <v>242</v>
      </c>
      <c r="B244">
        <v>11281</v>
      </c>
      <c r="C244">
        <v>3249</v>
      </c>
      <c r="D244">
        <v>11281</v>
      </c>
      <c r="E244">
        <v>1166</v>
      </c>
      <c r="F244">
        <v>7584</v>
      </c>
      <c r="G244">
        <v>11281</v>
      </c>
      <c r="H244">
        <v>11281</v>
      </c>
      <c r="J244" s="1">
        <f>_xlfn.RANK.AVG(Table1[[#This Row],[Control]],Table1[Control])</f>
        <v>14</v>
      </c>
      <c r="K244" s="1">
        <f>_xlfn.RANK.AVG(Table1[[#This Row],[Require Bundle]],Table1[Require Bundle])</f>
        <v>13</v>
      </c>
      <c r="L244" s="1">
        <f>_xlfn.RANK.AVG(Table1[[#This Row],[Use Versions]],Table1[Use Versions])</f>
        <v>14</v>
      </c>
      <c r="M244" s="1">
        <f>_xlfn.RANK.AVG(Table1[[#This Row],[Export Needed Packages]],Table1[Export Needed Packages])</f>
        <v>80.5</v>
      </c>
      <c r="N244" s="1">
        <f>_xlfn.RANK.AVG(Table1[[#This Row],[Minimize Dependencies]],Table1[Minimize Dependencies])</f>
        <v>19</v>
      </c>
      <c r="O244" s="1">
        <f>_xlfn.RANK.AVG(Table1[[#This Row],[Needed Packages]],Table1[Needed Packages])</f>
        <v>14</v>
      </c>
      <c r="P244" s="1">
        <f>_xlfn.RANK.AVG(Table1[[#This Row],[Dynamic Import]],Table1[Dynamic Import])</f>
        <v>14</v>
      </c>
    </row>
    <row r="245" spans="1:16" x14ac:dyDescent="0.2">
      <c r="A245" t="s">
        <v>243</v>
      </c>
      <c r="B245">
        <v>6094</v>
      </c>
      <c r="C245">
        <v>0</v>
      </c>
      <c r="D245">
        <v>6094</v>
      </c>
      <c r="E245">
        <v>946</v>
      </c>
      <c r="F245">
        <v>0</v>
      </c>
      <c r="G245">
        <v>6094</v>
      </c>
      <c r="H245">
        <v>6094</v>
      </c>
      <c r="J245" s="1">
        <f>_xlfn.RANK.AVG(Table1[[#This Row],[Control]],Table1[Control])</f>
        <v>49</v>
      </c>
      <c r="K245" s="1">
        <f>_xlfn.RANK.AVG(Table1[[#This Row],[Require Bundle]],Table1[Require Bundle])</f>
        <v>296.5</v>
      </c>
      <c r="L245" s="1">
        <f>_xlfn.RANK.AVG(Table1[[#This Row],[Use Versions]],Table1[Use Versions])</f>
        <v>49</v>
      </c>
      <c r="M245" s="1">
        <f>_xlfn.RANK.AVG(Table1[[#This Row],[Export Needed Packages]],Table1[Export Needed Packages])</f>
        <v>118.5</v>
      </c>
      <c r="N245" s="1">
        <f>_xlfn.RANK.AVG(Table1[[#This Row],[Minimize Dependencies]],Table1[Minimize Dependencies])</f>
        <v>296.5</v>
      </c>
      <c r="O245" s="1">
        <f>_xlfn.RANK.AVG(Table1[[#This Row],[Needed Packages]],Table1[Needed Packages])</f>
        <v>50</v>
      </c>
      <c r="P245" s="1">
        <f>_xlfn.RANK.AVG(Table1[[#This Row],[Dynamic Import]],Table1[Dynamic Import])</f>
        <v>49</v>
      </c>
    </row>
    <row r="246" spans="1:16" x14ac:dyDescent="0.2">
      <c r="A246" t="s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s="1">
        <f>_xlfn.RANK.AVG(Table1[[#This Row],[Control]],Table1[Control])</f>
        <v>297.5</v>
      </c>
      <c r="K246" s="1">
        <f>_xlfn.RANK.AVG(Table1[[#This Row],[Require Bundle]],Table1[Require Bundle])</f>
        <v>296.5</v>
      </c>
      <c r="L246" s="1">
        <f>_xlfn.RANK.AVG(Table1[[#This Row],[Use Versions]],Table1[Use Versions])</f>
        <v>297.5</v>
      </c>
      <c r="M246" s="1">
        <f>_xlfn.RANK.AVG(Table1[[#This Row],[Export Needed Packages]],Table1[Export Needed Packages])</f>
        <v>296.5</v>
      </c>
      <c r="N246" s="1">
        <f>_xlfn.RANK.AVG(Table1[[#This Row],[Minimize Dependencies]],Table1[Minimize Dependencies])</f>
        <v>296.5</v>
      </c>
      <c r="O246" s="1">
        <f>_xlfn.RANK.AVG(Table1[[#This Row],[Needed Packages]],Table1[Needed Packages])</f>
        <v>297.5</v>
      </c>
      <c r="P246" s="1">
        <f>_xlfn.RANK.AVG(Table1[[#This Row],[Dynamic Import]],Table1[Dynamic Import])</f>
        <v>297.5</v>
      </c>
    </row>
    <row r="247" spans="1:16" x14ac:dyDescent="0.2">
      <c r="A247" t="s">
        <v>245</v>
      </c>
      <c r="B247">
        <v>9299</v>
      </c>
      <c r="C247">
        <v>2521</v>
      </c>
      <c r="D247">
        <v>9299</v>
      </c>
      <c r="E247">
        <v>1748</v>
      </c>
      <c r="F247">
        <v>5602</v>
      </c>
      <c r="G247">
        <v>9299</v>
      </c>
      <c r="H247">
        <v>9299</v>
      </c>
      <c r="J247" s="1">
        <f>_xlfn.RANK.AVG(Table1[[#This Row],[Control]],Table1[Control])</f>
        <v>22</v>
      </c>
      <c r="K247" s="1">
        <f>_xlfn.RANK.AVG(Table1[[#This Row],[Require Bundle]],Table1[Require Bundle])</f>
        <v>22</v>
      </c>
      <c r="L247" s="1">
        <f>_xlfn.RANK.AVG(Table1[[#This Row],[Use Versions]],Table1[Use Versions])</f>
        <v>22</v>
      </c>
      <c r="M247" s="1">
        <f>_xlfn.RANK.AVG(Table1[[#This Row],[Export Needed Packages]],Table1[Export Needed Packages])</f>
        <v>33</v>
      </c>
      <c r="N247" s="1">
        <f>_xlfn.RANK.AVG(Table1[[#This Row],[Minimize Dependencies]],Table1[Minimize Dependencies])</f>
        <v>29</v>
      </c>
      <c r="O247" s="1">
        <f>_xlfn.RANK.AVG(Table1[[#This Row],[Needed Packages]],Table1[Needed Packages])</f>
        <v>22</v>
      </c>
      <c r="P247" s="1">
        <f>_xlfn.RANK.AVG(Table1[[#This Row],[Dynamic Import]],Table1[Dynamic Import])</f>
        <v>22</v>
      </c>
    </row>
    <row r="248" spans="1:16" x14ac:dyDescent="0.2">
      <c r="A248" t="s">
        <v>246</v>
      </c>
      <c r="B248">
        <v>982</v>
      </c>
      <c r="C248">
        <v>982</v>
      </c>
      <c r="D248">
        <v>982</v>
      </c>
      <c r="E248">
        <v>982</v>
      </c>
      <c r="F248">
        <v>982</v>
      </c>
      <c r="G248">
        <v>982</v>
      </c>
      <c r="H248">
        <v>982</v>
      </c>
      <c r="J248" s="1">
        <f>_xlfn.RANK.AVG(Table1[[#This Row],[Control]],Table1[Control])</f>
        <v>144</v>
      </c>
      <c r="K248" s="1">
        <f>_xlfn.RANK.AVG(Table1[[#This Row],[Require Bundle]],Table1[Require Bundle])</f>
        <v>67.5</v>
      </c>
      <c r="L248" s="1">
        <f>_xlfn.RANK.AVG(Table1[[#This Row],[Use Versions]],Table1[Use Versions])</f>
        <v>144</v>
      </c>
      <c r="M248" s="1">
        <f>_xlfn.RANK.AVG(Table1[[#This Row],[Export Needed Packages]],Table1[Export Needed Packages])</f>
        <v>103</v>
      </c>
      <c r="N248" s="1">
        <f>_xlfn.RANK.AVG(Table1[[#This Row],[Minimize Dependencies]],Table1[Minimize Dependencies])</f>
        <v>136</v>
      </c>
      <c r="O248" s="1">
        <f>_xlfn.RANK.AVG(Table1[[#This Row],[Needed Packages]],Table1[Needed Packages])</f>
        <v>146</v>
      </c>
      <c r="P248" s="1">
        <f>_xlfn.RANK.AVG(Table1[[#This Row],[Dynamic Import]],Table1[Dynamic Import])</f>
        <v>144</v>
      </c>
    </row>
    <row r="249" spans="1:16" x14ac:dyDescent="0.2">
      <c r="A249" t="s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s="1">
        <f>_xlfn.RANK.AVG(Table1[[#This Row],[Control]],Table1[Control])</f>
        <v>297.5</v>
      </c>
      <c r="K249" s="1">
        <f>_xlfn.RANK.AVG(Table1[[#This Row],[Require Bundle]],Table1[Require Bundle])</f>
        <v>296.5</v>
      </c>
      <c r="L249" s="1">
        <f>_xlfn.RANK.AVG(Table1[[#This Row],[Use Versions]],Table1[Use Versions])</f>
        <v>297.5</v>
      </c>
      <c r="M249" s="1">
        <f>_xlfn.RANK.AVG(Table1[[#This Row],[Export Needed Packages]],Table1[Export Needed Packages])</f>
        <v>296.5</v>
      </c>
      <c r="N249" s="1">
        <f>_xlfn.RANK.AVG(Table1[[#This Row],[Minimize Dependencies]],Table1[Minimize Dependencies])</f>
        <v>296.5</v>
      </c>
      <c r="O249" s="1">
        <f>_xlfn.RANK.AVG(Table1[[#This Row],[Needed Packages]],Table1[Needed Packages])</f>
        <v>297.5</v>
      </c>
      <c r="P249" s="1">
        <f>_xlfn.RANK.AVG(Table1[[#This Row],[Dynamic Import]],Table1[Dynamic Import])</f>
        <v>297.5</v>
      </c>
    </row>
    <row r="250" spans="1:16" x14ac:dyDescent="0.2">
      <c r="A250" t="s">
        <v>248</v>
      </c>
      <c r="B250">
        <v>1546</v>
      </c>
      <c r="C250">
        <v>1132</v>
      </c>
      <c r="D250">
        <v>1546</v>
      </c>
      <c r="E250">
        <v>567</v>
      </c>
      <c r="F250">
        <v>1546</v>
      </c>
      <c r="G250">
        <v>1546</v>
      </c>
      <c r="H250">
        <v>1546</v>
      </c>
      <c r="J250" s="1">
        <f>_xlfn.RANK.AVG(Table1[[#This Row],[Control]],Table1[Control])</f>
        <v>121</v>
      </c>
      <c r="K250" s="1">
        <f>_xlfn.RANK.AVG(Table1[[#This Row],[Require Bundle]],Table1[Require Bundle])</f>
        <v>57</v>
      </c>
      <c r="L250" s="1">
        <f>_xlfn.RANK.AVG(Table1[[#This Row],[Use Versions]],Table1[Use Versions])</f>
        <v>121</v>
      </c>
      <c r="M250" s="1">
        <f>_xlfn.RANK.AVG(Table1[[#This Row],[Export Needed Packages]],Table1[Export Needed Packages])</f>
        <v>156</v>
      </c>
      <c r="N250" s="1">
        <f>_xlfn.RANK.AVG(Table1[[#This Row],[Minimize Dependencies]],Table1[Minimize Dependencies])</f>
        <v>96</v>
      </c>
      <c r="O250" s="1">
        <f>_xlfn.RANK.AVG(Table1[[#This Row],[Needed Packages]],Table1[Needed Packages])</f>
        <v>121</v>
      </c>
      <c r="P250" s="1">
        <f>_xlfn.RANK.AVG(Table1[[#This Row],[Dynamic Import]],Table1[Dynamic Import])</f>
        <v>121</v>
      </c>
    </row>
    <row r="251" spans="1:16" x14ac:dyDescent="0.2">
      <c r="A251" t="s">
        <v>249</v>
      </c>
      <c r="B251">
        <v>5191</v>
      </c>
      <c r="C251">
        <v>73</v>
      </c>
      <c r="D251">
        <v>5191</v>
      </c>
      <c r="E251">
        <v>938</v>
      </c>
      <c r="F251">
        <v>1017</v>
      </c>
      <c r="G251">
        <v>5198</v>
      </c>
      <c r="H251">
        <v>5191</v>
      </c>
      <c r="J251" s="1">
        <f>_xlfn.RANK.AVG(Table1[[#This Row],[Control]],Table1[Control])</f>
        <v>79</v>
      </c>
      <c r="K251" s="1">
        <f>_xlfn.RANK.AVG(Table1[[#This Row],[Require Bundle]],Table1[Require Bundle])</f>
        <v>249.5</v>
      </c>
      <c r="L251" s="1">
        <f>_xlfn.RANK.AVG(Table1[[#This Row],[Use Versions]],Table1[Use Versions])</f>
        <v>79</v>
      </c>
      <c r="M251" s="1">
        <f>_xlfn.RANK.AVG(Table1[[#This Row],[Export Needed Packages]],Table1[Export Needed Packages])</f>
        <v>122</v>
      </c>
      <c r="N251" s="1">
        <f>_xlfn.RANK.AVG(Table1[[#This Row],[Minimize Dependencies]],Table1[Minimize Dependencies])</f>
        <v>132</v>
      </c>
      <c r="O251" s="1">
        <f>_xlfn.RANK.AVG(Table1[[#This Row],[Needed Packages]],Table1[Needed Packages])</f>
        <v>79</v>
      </c>
      <c r="P251" s="1">
        <f>_xlfn.RANK.AVG(Table1[[#This Row],[Dynamic Import]],Table1[Dynamic Import])</f>
        <v>79</v>
      </c>
    </row>
    <row r="252" spans="1:16" x14ac:dyDescent="0.2">
      <c r="A252" t="s">
        <v>250</v>
      </c>
      <c r="B252">
        <v>5193</v>
      </c>
      <c r="C252">
        <v>75</v>
      </c>
      <c r="D252">
        <v>5193</v>
      </c>
      <c r="E252">
        <v>940</v>
      </c>
      <c r="F252">
        <v>1019</v>
      </c>
      <c r="G252">
        <v>5213</v>
      </c>
      <c r="H252">
        <v>5193</v>
      </c>
      <c r="J252" s="1">
        <f>_xlfn.RANK.AVG(Table1[[#This Row],[Control]],Table1[Control])</f>
        <v>77</v>
      </c>
      <c r="K252" s="1">
        <f>_xlfn.RANK.AVG(Table1[[#This Row],[Require Bundle]],Table1[Require Bundle])</f>
        <v>248</v>
      </c>
      <c r="L252" s="1">
        <f>_xlfn.RANK.AVG(Table1[[#This Row],[Use Versions]],Table1[Use Versions])</f>
        <v>77</v>
      </c>
      <c r="M252" s="1">
        <f>_xlfn.RANK.AVG(Table1[[#This Row],[Export Needed Packages]],Table1[Export Needed Packages])</f>
        <v>120</v>
      </c>
      <c r="N252" s="1">
        <f>_xlfn.RANK.AVG(Table1[[#This Row],[Minimize Dependencies]],Table1[Minimize Dependencies])</f>
        <v>131</v>
      </c>
      <c r="O252" s="1">
        <f>_xlfn.RANK.AVG(Table1[[#This Row],[Needed Packages]],Table1[Needed Packages])</f>
        <v>76</v>
      </c>
      <c r="P252" s="1">
        <f>_xlfn.RANK.AVG(Table1[[#This Row],[Dynamic Import]],Table1[Dynamic Import])</f>
        <v>77</v>
      </c>
    </row>
    <row r="253" spans="1:16" x14ac:dyDescent="0.2">
      <c r="A253" t="s">
        <v>251</v>
      </c>
      <c r="B253">
        <v>8251</v>
      </c>
      <c r="C253">
        <v>775</v>
      </c>
      <c r="D253">
        <v>8251</v>
      </c>
      <c r="E253">
        <v>954</v>
      </c>
      <c r="F253">
        <v>3909</v>
      </c>
      <c r="G253">
        <v>8251</v>
      </c>
      <c r="H253">
        <v>8251</v>
      </c>
      <c r="J253" s="1">
        <f>_xlfn.RANK.AVG(Table1[[#This Row],[Control]],Table1[Control])</f>
        <v>31</v>
      </c>
      <c r="K253" s="1">
        <f>_xlfn.RANK.AVG(Table1[[#This Row],[Require Bundle]],Table1[Require Bundle])</f>
        <v>92</v>
      </c>
      <c r="L253" s="1">
        <f>_xlfn.RANK.AVG(Table1[[#This Row],[Use Versions]],Table1[Use Versions])</f>
        <v>31</v>
      </c>
      <c r="M253" s="1">
        <f>_xlfn.RANK.AVG(Table1[[#This Row],[Export Needed Packages]],Table1[Export Needed Packages])</f>
        <v>114</v>
      </c>
      <c r="N253" s="1">
        <f>_xlfn.RANK.AVG(Table1[[#This Row],[Minimize Dependencies]],Table1[Minimize Dependencies])</f>
        <v>53</v>
      </c>
      <c r="O253" s="1">
        <f>_xlfn.RANK.AVG(Table1[[#This Row],[Needed Packages]],Table1[Needed Packages])</f>
        <v>31</v>
      </c>
      <c r="P253" s="1">
        <f>_xlfn.RANK.AVG(Table1[[#This Row],[Dynamic Import]],Table1[Dynamic Import])</f>
        <v>31</v>
      </c>
    </row>
    <row r="254" spans="1:16" x14ac:dyDescent="0.2">
      <c r="A254" t="s">
        <v>252</v>
      </c>
      <c r="B254">
        <v>5757</v>
      </c>
      <c r="C254">
        <v>239</v>
      </c>
      <c r="D254">
        <v>5757</v>
      </c>
      <c r="E254">
        <v>937</v>
      </c>
      <c r="F254">
        <v>573</v>
      </c>
      <c r="G254">
        <v>5777</v>
      </c>
      <c r="H254">
        <v>5757</v>
      </c>
      <c r="J254" s="1">
        <f>_xlfn.RANK.AVG(Table1[[#This Row],[Control]],Table1[Control])</f>
        <v>55</v>
      </c>
      <c r="K254" s="1">
        <f>_xlfn.RANK.AVG(Table1[[#This Row],[Require Bundle]],Table1[Require Bundle])</f>
        <v>180</v>
      </c>
      <c r="L254" s="1">
        <f>_xlfn.RANK.AVG(Table1[[#This Row],[Use Versions]],Table1[Use Versions])</f>
        <v>56</v>
      </c>
      <c r="M254" s="1">
        <f>_xlfn.RANK.AVG(Table1[[#This Row],[Export Needed Packages]],Table1[Export Needed Packages])</f>
        <v>123</v>
      </c>
      <c r="N254" s="1">
        <f>_xlfn.RANK.AVG(Table1[[#This Row],[Minimize Dependencies]],Table1[Minimize Dependencies])</f>
        <v>160</v>
      </c>
      <c r="O254" s="1">
        <f>_xlfn.RANK.AVG(Table1[[#This Row],[Needed Packages]],Table1[Needed Packages])</f>
        <v>57</v>
      </c>
      <c r="P254" s="1">
        <f>_xlfn.RANK.AVG(Table1[[#This Row],[Dynamic Import]],Table1[Dynamic Import])</f>
        <v>55</v>
      </c>
    </row>
    <row r="255" spans="1:16" x14ac:dyDescent="0.2">
      <c r="A255" t="s">
        <v>253</v>
      </c>
      <c r="B255">
        <v>8301</v>
      </c>
      <c r="C255">
        <v>679</v>
      </c>
      <c r="D255">
        <v>8301</v>
      </c>
      <c r="E255">
        <v>1584</v>
      </c>
      <c r="F255">
        <v>4127</v>
      </c>
      <c r="G255">
        <v>8316</v>
      </c>
      <c r="H255">
        <v>8301</v>
      </c>
      <c r="J255" s="1">
        <f>_xlfn.RANK.AVG(Table1[[#This Row],[Control]],Table1[Control])</f>
        <v>29</v>
      </c>
      <c r="K255" s="1">
        <f>_xlfn.RANK.AVG(Table1[[#This Row],[Require Bundle]],Table1[Require Bundle])</f>
        <v>103</v>
      </c>
      <c r="L255" s="1">
        <f>_xlfn.RANK.AVG(Table1[[#This Row],[Use Versions]],Table1[Use Versions])</f>
        <v>29</v>
      </c>
      <c r="M255" s="1">
        <f>_xlfn.RANK.AVG(Table1[[#This Row],[Export Needed Packages]],Table1[Export Needed Packages])</f>
        <v>43</v>
      </c>
      <c r="N255" s="1">
        <f>_xlfn.RANK.AVG(Table1[[#This Row],[Minimize Dependencies]],Table1[Minimize Dependencies])</f>
        <v>49</v>
      </c>
      <c r="O255" s="1">
        <f>_xlfn.RANK.AVG(Table1[[#This Row],[Needed Packages]],Table1[Needed Packages])</f>
        <v>29</v>
      </c>
      <c r="P255" s="1">
        <f>_xlfn.RANK.AVG(Table1[[#This Row],[Dynamic Import]],Table1[Dynamic Import])</f>
        <v>29</v>
      </c>
    </row>
    <row r="256" spans="1:16" x14ac:dyDescent="0.2">
      <c r="A256" t="s">
        <v>254</v>
      </c>
      <c r="B256">
        <v>1721</v>
      </c>
      <c r="C256">
        <v>411</v>
      </c>
      <c r="D256">
        <v>1721</v>
      </c>
      <c r="E256">
        <v>1043</v>
      </c>
      <c r="F256">
        <v>1715</v>
      </c>
      <c r="G256">
        <v>1721</v>
      </c>
      <c r="H256">
        <v>1721</v>
      </c>
      <c r="J256" s="1">
        <f>_xlfn.RANK.AVG(Table1[[#This Row],[Control]],Table1[Control])</f>
        <v>116</v>
      </c>
      <c r="K256" s="1">
        <f>_xlfn.RANK.AVG(Table1[[#This Row],[Require Bundle]],Table1[Require Bundle])</f>
        <v>136</v>
      </c>
      <c r="L256" s="1">
        <f>_xlfn.RANK.AVG(Table1[[#This Row],[Use Versions]],Table1[Use Versions])</f>
        <v>117</v>
      </c>
      <c r="M256" s="1">
        <f>_xlfn.RANK.AVG(Table1[[#This Row],[Export Needed Packages]],Table1[Export Needed Packages])</f>
        <v>87.5</v>
      </c>
      <c r="N256" s="1">
        <f>_xlfn.RANK.AVG(Table1[[#This Row],[Minimize Dependencies]],Table1[Minimize Dependencies])</f>
        <v>90</v>
      </c>
      <c r="O256" s="1">
        <f>_xlfn.RANK.AVG(Table1[[#This Row],[Needed Packages]],Table1[Needed Packages])</f>
        <v>116</v>
      </c>
      <c r="P256" s="1">
        <f>_xlfn.RANK.AVG(Table1[[#This Row],[Dynamic Import]],Table1[Dynamic Import])</f>
        <v>116</v>
      </c>
    </row>
    <row r="257" spans="1:16" x14ac:dyDescent="0.2">
      <c r="A257" t="s">
        <v>255</v>
      </c>
      <c r="B257">
        <v>2858</v>
      </c>
      <c r="C257">
        <v>1397</v>
      </c>
      <c r="D257">
        <v>2858</v>
      </c>
      <c r="E257">
        <v>1687</v>
      </c>
      <c r="F257">
        <v>2692</v>
      </c>
      <c r="G257">
        <v>2858</v>
      </c>
      <c r="H257">
        <v>2858</v>
      </c>
      <c r="J257" s="1">
        <f>_xlfn.RANK.AVG(Table1[[#This Row],[Control]],Table1[Control])</f>
        <v>98</v>
      </c>
      <c r="K257" s="1">
        <f>_xlfn.RANK.AVG(Table1[[#This Row],[Require Bundle]],Table1[Require Bundle])</f>
        <v>41</v>
      </c>
      <c r="L257" s="1">
        <f>_xlfn.RANK.AVG(Table1[[#This Row],[Use Versions]],Table1[Use Versions])</f>
        <v>98</v>
      </c>
      <c r="M257" s="1">
        <f>_xlfn.RANK.AVG(Table1[[#This Row],[Export Needed Packages]],Table1[Export Needed Packages])</f>
        <v>37</v>
      </c>
      <c r="N257" s="1">
        <f>_xlfn.RANK.AVG(Table1[[#This Row],[Minimize Dependencies]],Table1[Minimize Dependencies])</f>
        <v>68</v>
      </c>
      <c r="O257" s="1">
        <f>_xlfn.RANK.AVG(Table1[[#This Row],[Needed Packages]],Table1[Needed Packages])</f>
        <v>98</v>
      </c>
      <c r="P257" s="1">
        <f>_xlfn.RANK.AVG(Table1[[#This Row],[Dynamic Import]],Table1[Dynamic Import])</f>
        <v>98</v>
      </c>
    </row>
    <row r="258" spans="1:16" x14ac:dyDescent="0.2">
      <c r="A258" t="s">
        <v>256</v>
      </c>
      <c r="B258">
        <v>1767</v>
      </c>
      <c r="C258">
        <v>288</v>
      </c>
      <c r="D258">
        <v>1767</v>
      </c>
      <c r="E258">
        <v>787</v>
      </c>
      <c r="F258">
        <v>1761</v>
      </c>
      <c r="G258">
        <v>1767</v>
      </c>
      <c r="H258">
        <v>1767</v>
      </c>
      <c r="J258" s="1">
        <f>_xlfn.RANK.AVG(Table1[[#This Row],[Control]],Table1[Control])</f>
        <v>114</v>
      </c>
      <c r="K258" s="1">
        <f>_xlfn.RANK.AVG(Table1[[#This Row],[Require Bundle]],Table1[Require Bundle])</f>
        <v>167</v>
      </c>
      <c r="L258" s="1">
        <f>_xlfn.RANK.AVG(Table1[[#This Row],[Use Versions]],Table1[Use Versions])</f>
        <v>115</v>
      </c>
      <c r="M258" s="1">
        <f>_xlfn.RANK.AVG(Table1[[#This Row],[Export Needed Packages]],Table1[Export Needed Packages])</f>
        <v>138</v>
      </c>
      <c r="N258" s="1">
        <f>_xlfn.RANK.AVG(Table1[[#This Row],[Minimize Dependencies]],Table1[Minimize Dependencies])</f>
        <v>89</v>
      </c>
      <c r="O258" s="1">
        <f>_xlfn.RANK.AVG(Table1[[#This Row],[Needed Packages]],Table1[Needed Packages])</f>
        <v>114</v>
      </c>
      <c r="P258" s="1">
        <f>_xlfn.RANK.AVG(Table1[[#This Row],[Dynamic Import]],Table1[Dynamic Import])</f>
        <v>114</v>
      </c>
    </row>
    <row r="259" spans="1:16" x14ac:dyDescent="0.2">
      <c r="A259" t="s">
        <v>257</v>
      </c>
      <c r="B259">
        <v>12511</v>
      </c>
      <c r="C259">
        <v>5041</v>
      </c>
      <c r="D259">
        <v>12511</v>
      </c>
      <c r="E259">
        <v>2631</v>
      </c>
      <c r="F259">
        <v>8814</v>
      </c>
      <c r="G259">
        <v>12511</v>
      </c>
      <c r="H259">
        <v>12511</v>
      </c>
      <c r="J259" s="1">
        <f>_xlfn.RANK.AVG(Table1[[#This Row],[Control]],Table1[Control])</f>
        <v>11</v>
      </c>
      <c r="K259" s="1">
        <f>_xlfn.RANK.AVG(Table1[[#This Row],[Require Bundle]],Table1[Require Bundle])</f>
        <v>5</v>
      </c>
      <c r="L259" s="1">
        <f>_xlfn.RANK.AVG(Table1[[#This Row],[Use Versions]],Table1[Use Versions])</f>
        <v>11</v>
      </c>
      <c r="M259" s="1">
        <f>_xlfn.RANK.AVG(Table1[[#This Row],[Export Needed Packages]],Table1[Export Needed Packages])</f>
        <v>8</v>
      </c>
      <c r="N259" s="1">
        <f>_xlfn.RANK.AVG(Table1[[#This Row],[Minimize Dependencies]],Table1[Minimize Dependencies])</f>
        <v>13</v>
      </c>
      <c r="O259" s="1">
        <f>_xlfn.RANK.AVG(Table1[[#This Row],[Needed Packages]],Table1[Needed Packages])</f>
        <v>11</v>
      </c>
      <c r="P259" s="1">
        <f>_xlfn.RANK.AVG(Table1[[#This Row],[Dynamic Import]],Table1[Dynamic Import])</f>
        <v>11</v>
      </c>
    </row>
    <row r="260" spans="1:16" x14ac:dyDescent="0.2">
      <c r="A260" t="s">
        <v>258</v>
      </c>
      <c r="B260">
        <v>10294</v>
      </c>
      <c r="C260">
        <v>2062</v>
      </c>
      <c r="D260">
        <v>10294</v>
      </c>
      <c r="E260">
        <v>1214</v>
      </c>
      <c r="F260">
        <v>5350</v>
      </c>
      <c r="G260">
        <v>10294</v>
      </c>
      <c r="H260">
        <v>10294</v>
      </c>
      <c r="J260" s="1">
        <f>_xlfn.RANK.AVG(Table1[[#This Row],[Control]],Table1[Control])</f>
        <v>17</v>
      </c>
      <c r="K260" s="1">
        <f>_xlfn.RANK.AVG(Table1[[#This Row],[Require Bundle]],Table1[Require Bundle])</f>
        <v>30</v>
      </c>
      <c r="L260" s="1">
        <f>_xlfn.RANK.AVG(Table1[[#This Row],[Use Versions]],Table1[Use Versions])</f>
        <v>17</v>
      </c>
      <c r="M260" s="1">
        <f>_xlfn.RANK.AVG(Table1[[#This Row],[Export Needed Packages]],Table1[Export Needed Packages])</f>
        <v>78</v>
      </c>
      <c r="N260" s="1">
        <f>_xlfn.RANK.AVG(Table1[[#This Row],[Minimize Dependencies]],Table1[Minimize Dependencies])</f>
        <v>34</v>
      </c>
      <c r="O260" s="1">
        <f>_xlfn.RANK.AVG(Table1[[#This Row],[Needed Packages]],Table1[Needed Packages])</f>
        <v>17</v>
      </c>
      <c r="P260" s="1">
        <f>_xlfn.RANK.AVG(Table1[[#This Row],[Dynamic Import]],Table1[Dynamic Import])</f>
        <v>17</v>
      </c>
    </row>
    <row r="261" spans="1:16" x14ac:dyDescent="0.2">
      <c r="A261" t="s">
        <v>259</v>
      </c>
      <c r="B261">
        <v>10743</v>
      </c>
      <c r="C261">
        <v>4237</v>
      </c>
      <c r="D261">
        <v>10743</v>
      </c>
      <c r="E261">
        <v>2587</v>
      </c>
      <c r="F261">
        <v>10737</v>
      </c>
      <c r="G261">
        <v>10743</v>
      </c>
      <c r="H261">
        <v>10743</v>
      </c>
      <c r="J261" s="1">
        <f>_xlfn.RANK.AVG(Table1[[#This Row],[Control]],Table1[Control])</f>
        <v>16</v>
      </c>
      <c r="K261" s="1">
        <f>_xlfn.RANK.AVG(Table1[[#This Row],[Require Bundle]],Table1[Require Bundle])</f>
        <v>9</v>
      </c>
      <c r="L261" s="1">
        <f>_xlfn.RANK.AVG(Table1[[#This Row],[Use Versions]],Table1[Use Versions])</f>
        <v>16</v>
      </c>
      <c r="M261" s="1">
        <f>_xlfn.RANK.AVG(Table1[[#This Row],[Export Needed Packages]],Table1[Export Needed Packages])</f>
        <v>9</v>
      </c>
      <c r="N261" s="1">
        <f>_xlfn.RANK.AVG(Table1[[#This Row],[Minimize Dependencies]],Table1[Minimize Dependencies])</f>
        <v>11</v>
      </c>
      <c r="O261" s="1">
        <f>_xlfn.RANK.AVG(Table1[[#This Row],[Needed Packages]],Table1[Needed Packages])</f>
        <v>16</v>
      </c>
      <c r="P261" s="1">
        <f>_xlfn.RANK.AVG(Table1[[#This Row],[Dynamic Import]],Table1[Dynamic Import])</f>
        <v>16</v>
      </c>
    </row>
    <row r="262" spans="1:16" x14ac:dyDescent="0.2">
      <c r="A262" t="s">
        <v>260</v>
      </c>
      <c r="B262">
        <v>1407</v>
      </c>
      <c r="C262">
        <v>160</v>
      </c>
      <c r="D262">
        <v>1407</v>
      </c>
      <c r="E262">
        <v>981</v>
      </c>
      <c r="F262">
        <v>1401</v>
      </c>
      <c r="G262">
        <v>1407</v>
      </c>
      <c r="H262">
        <v>1407</v>
      </c>
      <c r="J262" s="1">
        <f>_xlfn.RANK.AVG(Table1[[#This Row],[Control]],Table1[Control])</f>
        <v>124.5</v>
      </c>
      <c r="K262" s="1">
        <f>_xlfn.RANK.AVG(Table1[[#This Row],[Require Bundle]],Table1[Require Bundle])</f>
        <v>204</v>
      </c>
      <c r="L262" s="1">
        <f>_xlfn.RANK.AVG(Table1[[#This Row],[Use Versions]],Table1[Use Versions])</f>
        <v>125.5</v>
      </c>
      <c r="M262" s="1">
        <f>_xlfn.RANK.AVG(Table1[[#This Row],[Export Needed Packages]],Table1[Export Needed Packages])</f>
        <v>104</v>
      </c>
      <c r="N262" s="1">
        <f>_xlfn.RANK.AVG(Table1[[#This Row],[Minimize Dependencies]],Table1[Minimize Dependencies])</f>
        <v>99.5</v>
      </c>
      <c r="O262" s="1">
        <f>_xlfn.RANK.AVG(Table1[[#This Row],[Needed Packages]],Table1[Needed Packages])</f>
        <v>125.5</v>
      </c>
      <c r="P262" s="1">
        <f>_xlfn.RANK.AVG(Table1[[#This Row],[Dynamic Import]],Table1[Dynamic Import])</f>
        <v>124.5</v>
      </c>
    </row>
    <row r="263" spans="1:16" x14ac:dyDescent="0.2">
      <c r="A263" t="s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 s="1">
        <f>_xlfn.RANK.AVG(Table1[[#This Row],[Control]],Table1[Control])</f>
        <v>297.5</v>
      </c>
      <c r="K263" s="1">
        <f>_xlfn.RANK.AVG(Table1[[#This Row],[Require Bundle]],Table1[Require Bundle])</f>
        <v>296.5</v>
      </c>
      <c r="L263" s="1">
        <f>_xlfn.RANK.AVG(Table1[[#This Row],[Use Versions]],Table1[Use Versions])</f>
        <v>297.5</v>
      </c>
      <c r="M263" s="1">
        <f>_xlfn.RANK.AVG(Table1[[#This Row],[Export Needed Packages]],Table1[Export Needed Packages])</f>
        <v>296.5</v>
      </c>
      <c r="N263" s="1">
        <f>_xlfn.RANK.AVG(Table1[[#This Row],[Minimize Dependencies]],Table1[Minimize Dependencies])</f>
        <v>296.5</v>
      </c>
      <c r="O263" s="1">
        <f>_xlfn.RANK.AVG(Table1[[#This Row],[Needed Packages]],Table1[Needed Packages])</f>
        <v>297.5</v>
      </c>
      <c r="P263" s="1">
        <f>_xlfn.RANK.AVG(Table1[[#This Row],[Dynamic Import]],Table1[Dynamic Import])</f>
        <v>297.5</v>
      </c>
    </row>
    <row r="264" spans="1:16" x14ac:dyDescent="0.2">
      <c r="A264" t="s">
        <v>262</v>
      </c>
      <c r="B264">
        <v>937</v>
      </c>
      <c r="C264">
        <v>875</v>
      </c>
      <c r="D264">
        <v>937</v>
      </c>
      <c r="E264">
        <v>906</v>
      </c>
      <c r="F264">
        <v>937</v>
      </c>
      <c r="G264">
        <v>937</v>
      </c>
      <c r="H264">
        <v>937</v>
      </c>
      <c r="J264" s="1">
        <f>_xlfn.RANK.AVG(Table1[[#This Row],[Control]],Table1[Control])</f>
        <v>147</v>
      </c>
      <c r="K264" s="1">
        <f>_xlfn.RANK.AVG(Table1[[#This Row],[Require Bundle]],Table1[Require Bundle])</f>
        <v>81</v>
      </c>
      <c r="L264" s="1">
        <f>_xlfn.RANK.AVG(Table1[[#This Row],[Use Versions]],Table1[Use Versions])</f>
        <v>147</v>
      </c>
      <c r="M264" s="1">
        <f>_xlfn.RANK.AVG(Table1[[#This Row],[Export Needed Packages]],Table1[Export Needed Packages])</f>
        <v>126</v>
      </c>
      <c r="N264" s="1">
        <f>_xlfn.RANK.AVG(Table1[[#This Row],[Minimize Dependencies]],Table1[Minimize Dependencies])</f>
        <v>139</v>
      </c>
      <c r="O264" s="1">
        <f>_xlfn.RANK.AVG(Table1[[#This Row],[Needed Packages]],Table1[Needed Packages])</f>
        <v>149</v>
      </c>
      <c r="P264" s="1">
        <f>_xlfn.RANK.AVG(Table1[[#This Row],[Dynamic Import]],Table1[Dynamic Import])</f>
        <v>147</v>
      </c>
    </row>
    <row r="265" spans="1:16" x14ac:dyDescent="0.2">
      <c r="A265" t="s">
        <v>263</v>
      </c>
      <c r="B265">
        <v>5236</v>
      </c>
      <c r="C265">
        <v>2660</v>
      </c>
      <c r="D265">
        <v>5236</v>
      </c>
      <c r="E265">
        <v>951</v>
      </c>
      <c r="F265">
        <v>5178</v>
      </c>
      <c r="G265">
        <v>5236</v>
      </c>
      <c r="H265">
        <v>5236</v>
      </c>
      <c r="J265" s="1">
        <f>_xlfn.RANK.AVG(Table1[[#This Row],[Control]],Table1[Control])</f>
        <v>72.5</v>
      </c>
      <c r="K265" s="1">
        <f>_xlfn.RANK.AVG(Table1[[#This Row],[Require Bundle]],Table1[Require Bundle])</f>
        <v>19</v>
      </c>
      <c r="L265" s="1">
        <f>_xlfn.RANK.AVG(Table1[[#This Row],[Use Versions]],Table1[Use Versions])</f>
        <v>72.5</v>
      </c>
      <c r="M265" s="1">
        <f>_xlfn.RANK.AVG(Table1[[#This Row],[Export Needed Packages]],Table1[Export Needed Packages])</f>
        <v>117</v>
      </c>
      <c r="N265" s="1">
        <f>_xlfn.RANK.AVG(Table1[[#This Row],[Minimize Dependencies]],Table1[Minimize Dependencies])</f>
        <v>38</v>
      </c>
      <c r="O265" s="1">
        <f>_xlfn.RANK.AVG(Table1[[#This Row],[Needed Packages]],Table1[Needed Packages])</f>
        <v>74.5</v>
      </c>
      <c r="P265" s="1">
        <f>_xlfn.RANK.AVG(Table1[[#This Row],[Dynamic Import]],Table1[Dynamic Import])</f>
        <v>72.5</v>
      </c>
    </row>
    <row r="266" spans="1:16" x14ac:dyDescent="0.2">
      <c r="A266" t="s">
        <v>264</v>
      </c>
      <c r="B266">
        <v>5778</v>
      </c>
      <c r="C266">
        <v>660</v>
      </c>
      <c r="D266">
        <v>5778</v>
      </c>
      <c r="E266">
        <v>1525</v>
      </c>
      <c r="F266">
        <v>1604</v>
      </c>
      <c r="G266">
        <v>5785</v>
      </c>
      <c r="H266">
        <v>5778</v>
      </c>
      <c r="J266" s="1">
        <f>_xlfn.RANK.AVG(Table1[[#This Row],[Control]],Table1[Control])</f>
        <v>54</v>
      </c>
      <c r="K266" s="1">
        <f>_xlfn.RANK.AVG(Table1[[#This Row],[Require Bundle]],Table1[Require Bundle])</f>
        <v>107.5</v>
      </c>
      <c r="L266" s="1">
        <f>_xlfn.RANK.AVG(Table1[[#This Row],[Use Versions]],Table1[Use Versions])</f>
        <v>55</v>
      </c>
      <c r="M266" s="1">
        <f>_xlfn.RANK.AVG(Table1[[#This Row],[Export Needed Packages]],Table1[Export Needed Packages])</f>
        <v>51</v>
      </c>
      <c r="N266" s="1">
        <f>_xlfn.RANK.AVG(Table1[[#This Row],[Minimize Dependencies]],Table1[Minimize Dependencies])</f>
        <v>94</v>
      </c>
      <c r="O266" s="1">
        <f>_xlfn.RANK.AVG(Table1[[#This Row],[Needed Packages]],Table1[Needed Packages])</f>
        <v>56</v>
      </c>
      <c r="P266" s="1">
        <f>_xlfn.RANK.AVG(Table1[[#This Row],[Dynamic Import]],Table1[Dynamic Import])</f>
        <v>54</v>
      </c>
    </row>
    <row r="267" spans="1:16" x14ac:dyDescent="0.2">
      <c r="A267" t="s">
        <v>265</v>
      </c>
      <c r="B267">
        <v>6722</v>
      </c>
      <c r="C267">
        <v>1106</v>
      </c>
      <c r="D267">
        <v>6782</v>
      </c>
      <c r="E267">
        <v>1676</v>
      </c>
      <c r="F267">
        <v>2548</v>
      </c>
      <c r="G267">
        <v>6803</v>
      </c>
      <c r="H267">
        <v>6722</v>
      </c>
      <c r="J267" s="1">
        <f>_xlfn.RANK.AVG(Table1[[#This Row],[Control]],Table1[Control])</f>
        <v>42</v>
      </c>
      <c r="K267" s="1">
        <f>_xlfn.RANK.AVG(Table1[[#This Row],[Require Bundle]],Table1[Require Bundle])</f>
        <v>59.5</v>
      </c>
      <c r="L267" s="1">
        <f>_xlfn.RANK.AVG(Table1[[#This Row],[Use Versions]],Table1[Use Versions])</f>
        <v>42</v>
      </c>
      <c r="M267" s="1">
        <f>_xlfn.RANK.AVG(Table1[[#This Row],[Export Needed Packages]],Table1[Export Needed Packages])</f>
        <v>38</v>
      </c>
      <c r="N267" s="1">
        <f>_xlfn.RANK.AVG(Table1[[#This Row],[Minimize Dependencies]],Table1[Minimize Dependencies])</f>
        <v>71</v>
      </c>
      <c r="O267" s="1">
        <f>_xlfn.RANK.AVG(Table1[[#This Row],[Needed Packages]],Table1[Needed Packages])</f>
        <v>42</v>
      </c>
      <c r="P267" s="1">
        <f>_xlfn.RANK.AVG(Table1[[#This Row],[Dynamic Import]],Table1[Dynamic Import])</f>
        <v>42</v>
      </c>
    </row>
    <row r="268" spans="1:16" x14ac:dyDescent="0.2">
      <c r="A268" t="s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 s="1">
        <f>_xlfn.RANK.AVG(Table1[[#This Row],[Control]],Table1[Control])</f>
        <v>297.5</v>
      </c>
      <c r="K268" s="1">
        <f>_xlfn.RANK.AVG(Table1[[#This Row],[Require Bundle]],Table1[Require Bundle])</f>
        <v>296.5</v>
      </c>
      <c r="L268" s="1">
        <f>_xlfn.RANK.AVG(Table1[[#This Row],[Use Versions]],Table1[Use Versions])</f>
        <v>297.5</v>
      </c>
      <c r="M268" s="1">
        <f>_xlfn.RANK.AVG(Table1[[#This Row],[Export Needed Packages]],Table1[Export Needed Packages])</f>
        <v>296.5</v>
      </c>
      <c r="N268" s="1">
        <f>_xlfn.RANK.AVG(Table1[[#This Row],[Minimize Dependencies]],Table1[Minimize Dependencies])</f>
        <v>296.5</v>
      </c>
      <c r="O268" s="1">
        <f>_xlfn.RANK.AVG(Table1[[#This Row],[Needed Packages]],Table1[Needed Packages])</f>
        <v>297.5</v>
      </c>
      <c r="P268" s="1">
        <f>_xlfn.RANK.AVG(Table1[[#This Row],[Dynamic Import]],Table1[Dynamic Import])</f>
        <v>297.5</v>
      </c>
    </row>
    <row r="269" spans="1:16" x14ac:dyDescent="0.2">
      <c r="A269" t="s">
        <v>267</v>
      </c>
      <c r="B269">
        <v>7022</v>
      </c>
      <c r="C269">
        <v>1402</v>
      </c>
      <c r="D269">
        <v>7022</v>
      </c>
      <c r="E269">
        <v>1529</v>
      </c>
      <c r="F269">
        <v>2848</v>
      </c>
      <c r="G269">
        <v>7102</v>
      </c>
      <c r="H269">
        <v>7022</v>
      </c>
      <c r="J269" s="1">
        <f>_xlfn.RANK.AVG(Table1[[#This Row],[Control]],Table1[Control])</f>
        <v>37</v>
      </c>
      <c r="K269" s="1">
        <f>_xlfn.RANK.AVG(Table1[[#This Row],[Require Bundle]],Table1[Require Bundle])</f>
        <v>40</v>
      </c>
      <c r="L269" s="1">
        <f>_xlfn.RANK.AVG(Table1[[#This Row],[Use Versions]],Table1[Use Versions])</f>
        <v>37</v>
      </c>
      <c r="M269" s="1">
        <f>_xlfn.RANK.AVG(Table1[[#This Row],[Export Needed Packages]],Table1[Export Needed Packages])</f>
        <v>49</v>
      </c>
      <c r="N269" s="1">
        <f>_xlfn.RANK.AVG(Table1[[#This Row],[Minimize Dependencies]],Table1[Minimize Dependencies])</f>
        <v>64</v>
      </c>
      <c r="O269" s="1">
        <f>_xlfn.RANK.AVG(Table1[[#This Row],[Needed Packages]],Table1[Needed Packages])</f>
        <v>37</v>
      </c>
      <c r="P269" s="1">
        <f>_xlfn.RANK.AVG(Table1[[#This Row],[Dynamic Import]],Table1[Dynamic Import])</f>
        <v>37</v>
      </c>
    </row>
    <row r="270" spans="1:16" x14ac:dyDescent="0.2">
      <c r="A270" t="s">
        <v>268</v>
      </c>
      <c r="B270">
        <v>8786</v>
      </c>
      <c r="C270">
        <v>2959</v>
      </c>
      <c r="D270">
        <v>8786</v>
      </c>
      <c r="E270">
        <v>1772</v>
      </c>
      <c r="F270">
        <v>6068</v>
      </c>
      <c r="G270">
        <v>8787</v>
      </c>
      <c r="H270">
        <v>8786</v>
      </c>
      <c r="J270" s="1">
        <f>_xlfn.RANK.AVG(Table1[[#This Row],[Control]],Table1[Control])</f>
        <v>25</v>
      </c>
      <c r="K270" s="1">
        <f>_xlfn.RANK.AVG(Table1[[#This Row],[Require Bundle]],Table1[Require Bundle])</f>
        <v>16</v>
      </c>
      <c r="L270" s="1">
        <f>_xlfn.RANK.AVG(Table1[[#This Row],[Use Versions]],Table1[Use Versions])</f>
        <v>26</v>
      </c>
      <c r="M270" s="1">
        <f>_xlfn.RANK.AVG(Table1[[#This Row],[Export Needed Packages]],Table1[Export Needed Packages])</f>
        <v>31</v>
      </c>
      <c r="N270" s="1">
        <f>_xlfn.RANK.AVG(Table1[[#This Row],[Minimize Dependencies]],Table1[Minimize Dependencies])</f>
        <v>25</v>
      </c>
      <c r="O270" s="1">
        <f>_xlfn.RANK.AVG(Table1[[#This Row],[Needed Packages]],Table1[Needed Packages])</f>
        <v>25</v>
      </c>
      <c r="P270" s="1">
        <f>_xlfn.RANK.AVG(Table1[[#This Row],[Dynamic Import]],Table1[Dynamic Import])</f>
        <v>25</v>
      </c>
    </row>
    <row r="271" spans="1:16" x14ac:dyDescent="0.2">
      <c r="A271" t="s">
        <v>269</v>
      </c>
      <c r="B271">
        <v>5274</v>
      </c>
      <c r="C271">
        <v>119</v>
      </c>
      <c r="D271">
        <v>5274</v>
      </c>
      <c r="E271">
        <v>984</v>
      </c>
      <c r="F271">
        <v>1100</v>
      </c>
      <c r="G271">
        <v>5354</v>
      </c>
      <c r="H271">
        <v>5274</v>
      </c>
      <c r="J271" s="1">
        <f>_xlfn.RANK.AVG(Table1[[#This Row],[Control]],Table1[Control])</f>
        <v>71</v>
      </c>
      <c r="K271" s="1">
        <f>_xlfn.RANK.AVG(Table1[[#This Row],[Require Bundle]],Table1[Require Bundle])</f>
        <v>218.5</v>
      </c>
      <c r="L271" s="1">
        <f>_xlfn.RANK.AVG(Table1[[#This Row],[Use Versions]],Table1[Use Versions])</f>
        <v>71</v>
      </c>
      <c r="M271" s="1">
        <f>_xlfn.RANK.AVG(Table1[[#This Row],[Export Needed Packages]],Table1[Export Needed Packages])</f>
        <v>101.5</v>
      </c>
      <c r="N271" s="1">
        <f>_xlfn.RANK.AVG(Table1[[#This Row],[Minimize Dependencies]],Table1[Minimize Dependencies])</f>
        <v>122</v>
      </c>
      <c r="O271" s="1">
        <f>_xlfn.RANK.AVG(Table1[[#This Row],[Needed Packages]],Table1[Needed Packages])</f>
        <v>71</v>
      </c>
      <c r="P271" s="1">
        <f>_xlfn.RANK.AVG(Table1[[#This Row],[Dynamic Import]],Table1[Dynamic Import])</f>
        <v>71</v>
      </c>
    </row>
    <row r="272" spans="1:16" x14ac:dyDescent="0.2">
      <c r="A272" t="s">
        <v>270</v>
      </c>
      <c r="B272">
        <v>5206</v>
      </c>
      <c r="C272">
        <v>3325</v>
      </c>
      <c r="D272">
        <v>5206</v>
      </c>
      <c r="E272">
        <v>953</v>
      </c>
      <c r="F272">
        <v>5200</v>
      </c>
      <c r="G272">
        <v>5206</v>
      </c>
      <c r="H272">
        <v>5206</v>
      </c>
      <c r="J272" s="1">
        <f>_xlfn.RANK.AVG(Table1[[#This Row],[Control]],Table1[Control])</f>
        <v>76</v>
      </c>
      <c r="K272" s="1">
        <f>_xlfn.RANK.AVG(Table1[[#This Row],[Require Bundle]],Table1[Require Bundle])</f>
        <v>12</v>
      </c>
      <c r="L272" s="1">
        <f>_xlfn.RANK.AVG(Table1[[#This Row],[Use Versions]],Table1[Use Versions])</f>
        <v>76</v>
      </c>
      <c r="M272" s="1">
        <f>_xlfn.RANK.AVG(Table1[[#This Row],[Export Needed Packages]],Table1[Export Needed Packages])</f>
        <v>115.5</v>
      </c>
      <c r="N272" s="1">
        <f>_xlfn.RANK.AVG(Table1[[#This Row],[Minimize Dependencies]],Table1[Minimize Dependencies])</f>
        <v>35</v>
      </c>
      <c r="O272" s="1">
        <f>_xlfn.RANK.AVG(Table1[[#This Row],[Needed Packages]],Table1[Needed Packages])</f>
        <v>78</v>
      </c>
      <c r="P272" s="1">
        <f>_xlfn.RANK.AVG(Table1[[#This Row],[Dynamic Import]],Table1[Dynamic Import])</f>
        <v>76</v>
      </c>
    </row>
    <row r="273" spans="1:16" x14ac:dyDescent="0.2">
      <c r="A273" t="s">
        <v>271</v>
      </c>
      <c r="B273">
        <v>6887</v>
      </c>
      <c r="C273">
        <v>1223</v>
      </c>
      <c r="D273">
        <v>6887</v>
      </c>
      <c r="E273">
        <v>979</v>
      </c>
      <c r="F273">
        <v>2713</v>
      </c>
      <c r="G273">
        <v>6887</v>
      </c>
      <c r="H273">
        <v>6887</v>
      </c>
      <c r="J273" s="1">
        <f>_xlfn.RANK.AVG(Table1[[#This Row],[Control]],Table1[Control])</f>
        <v>39</v>
      </c>
      <c r="K273" s="1">
        <f>_xlfn.RANK.AVG(Table1[[#This Row],[Require Bundle]],Table1[Require Bundle])</f>
        <v>53</v>
      </c>
      <c r="L273" s="1">
        <f>_xlfn.RANK.AVG(Table1[[#This Row],[Use Versions]],Table1[Use Versions])</f>
        <v>39</v>
      </c>
      <c r="M273" s="1">
        <f>_xlfn.RANK.AVG(Table1[[#This Row],[Export Needed Packages]],Table1[Export Needed Packages])</f>
        <v>106</v>
      </c>
      <c r="N273" s="1">
        <f>_xlfn.RANK.AVG(Table1[[#This Row],[Minimize Dependencies]],Table1[Minimize Dependencies])</f>
        <v>66</v>
      </c>
      <c r="O273" s="1">
        <f>_xlfn.RANK.AVG(Table1[[#This Row],[Needed Packages]],Table1[Needed Packages])</f>
        <v>39</v>
      </c>
      <c r="P273" s="1">
        <f>_xlfn.RANK.AVG(Table1[[#This Row],[Dynamic Import]],Table1[Dynamic Import])</f>
        <v>39</v>
      </c>
    </row>
    <row r="274" spans="1:16" x14ac:dyDescent="0.2">
      <c r="A274" t="s">
        <v>272</v>
      </c>
      <c r="B274">
        <v>8226</v>
      </c>
      <c r="C274">
        <v>1300</v>
      </c>
      <c r="D274">
        <v>8226</v>
      </c>
      <c r="E274">
        <v>935</v>
      </c>
      <c r="F274">
        <v>4529</v>
      </c>
      <c r="G274">
        <v>8226</v>
      </c>
      <c r="H274">
        <v>8226</v>
      </c>
      <c r="J274" s="1">
        <f>_xlfn.RANK.AVG(Table1[[#This Row],[Control]],Table1[Control])</f>
        <v>33</v>
      </c>
      <c r="K274" s="1">
        <f>_xlfn.RANK.AVG(Table1[[#This Row],[Require Bundle]],Table1[Require Bundle])</f>
        <v>45</v>
      </c>
      <c r="L274" s="1">
        <f>_xlfn.RANK.AVG(Table1[[#This Row],[Use Versions]],Table1[Use Versions])</f>
        <v>33</v>
      </c>
      <c r="M274" s="1">
        <f>_xlfn.RANK.AVG(Table1[[#This Row],[Export Needed Packages]],Table1[Export Needed Packages])</f>
        <v>124</v>
      </c>
      <c r="N274" s="1">
        <f>_xlfn.RANK.AVG(Table1[[#This Row],[Minimize Dependencies]],Table1[Minimize Dependencies])</f>
        <v>45</v>
      </c>
      <c r="O274" s="1">
        <f>_xlfn.RANK.AVG(Table1[[#This Row],[Needed Packages]],Table1[Needed Packages])</f>
        <v>33</v>
      </c>
      <c r="P274" s="1">
        <f>_xlfn.RANK.AVG(Table1[[#This Row],[Dynamic Import]],Table1[Dynamic Import])</f>
        <v>33</v>
      </c>
    </row>
    <row r="275" spans="1:16" x14ac:dyDescent="0.2">
      <c r="A275" t="s">
        <v>273</v>
      </c>
      <c r="B275">
        <v>8250</v>
      </c>
      <c r="C275">
        <v>1347</v>
      </c>
      <c r="D275">
        <v>8250</v>
      </c>
      <c r="E275">
        <v>953</v>
      </c>
      <c r="F275">
        <v>4176</v>
      </c>
      <c r="G275">
        <v>8250</v>
      </c>
      <c r="H275">
        <v>8250</v>
      </c>
      <c r="J275" s="1">
        <f>_xlfn.RANK.AVG(Table1[[#This Row],[Control]],Table1[Control])</f>
        <v>32</v>
      </c>
      <c r="K275" s="1">
        <f>_xlfn.RANK.AVG(Table1[[#This Row],[Require Bundle]],Table1[Require Bundle])</f>
        <v>43</v>
      </c>
      <c r="L275" s="1">
        <f>_xlfn.RANK.AVG(Table1[[#This Row],[Use Versions]],Table1[Use Versions])</f>
        <v>32</v>
      </c>
      <c r="M275" s="1">
        <f>_xlfn.RANK.AVG(Table1[[#This Row],[Export Needed Packages]],Table1[Export Needed Packages])</f>
        <v>115.5</v>
      </c>
      <c r="N275" s="1">
        <f>_xlfn.RANK.AVG(Table1[[#This Row],[Minimize Dependencies]],Table1[Minimize Dependencies])</f>
        <v>48</v>
      </c>
      <c r="O275" s="1">
        <f>_xlfn.RANK.AVG(Table1[[#This Row],[Needed Packages]],Table1[Needed Packages])</f>
        <v>32</v>
      </c>
      <c r="P275" s="1">
        <f>_xlfn.RANK.AVG(Table1[[#This Row],[Dynamic Import]],Table1[Dynamic Import])</f>
        <v>32</v>
      </c>
    </row>
    <row r="276" spans="1:16" x14ac:dyDescent="0.2">
      <c r="A276" t="s">
        <v>274</v>
      </c>
      <c r="B276">
        <v>8263</v>
      </c>
      <c r="C276">
        <v>1738</v>
      </c>
      <c r="D276">
        <v>8263</v>
      </c>
      <c r="E276">
        <v>966</v>
      </c>
      <c r="F276">
        <v>4566</v>
      </c>
      <c r="G276">
        <v>8263</v>
      </c>
      <c r="H276">
        <v>8263</v>
      </c>
      <c r="J276" s="1">
        <f>_xlfn.RANK.AVG(Table1[[#This Row],[Control]],Table1[Control])</f>
        <v>30</v>
      </c>
      <c r="K276" s="1">
        <f>_xlfn.RANK.AVG(Table1[[#This Row],[Require Bundle]],Table1[Require Bundle])</f>
        <v>34</v>
      </c>
      <c r="L276" s="1">
        <f>_xlfn.RANK.AVG(Table1[[#This Row],[Use Versions]],Table1[Use Versions])</f>
        <v>30</v>
      </c>
      <c r="M276" s="1">
        <f>_xlfn.RANK.AVG(Table1[[#This Row],[Export Needed Packages]],Table1[Export Needed Packages])</f>
        <v>108</v>
      </c>
      <c r="N276" s="1">
        <f>_xlfn.RANK.AVG(Table1[[#This Row],[Minimize Dependencies]],Table1[Minimize Dependencies])</f>
        <v>44</v>
      </c>
      <c r="O276" s="1">
        <f>_xlfn.RANK.AVG(Table1[[#This Row],[Needed Packages]],Table1[Needed Packages])</f>
        <v>30</v>
      </c>
      <c r="P276" s="1">
        <f>_xlfn.RANK.AVG(Table1[[#This Row],[Dynamic Import]],Table1[Dynamic Import])</f>
        <v>30</v>
      </c>
    </row>
    <row r="277" spans="1:16" x14ac:dyDescent="0.2">
      <c r="A277" t="s">
        <v>275</v>
      </c>
      <c r="B277">
        <v>6050</v>
      </c>
      <c r="C277">
        <v>99</v>
      </c>
      <c r="D277">
        <v>6050</v>
      </c>
      <c r="E277">
        <v>964</v>
      </c>
      <c r="F277">
        <v>1043</v>
      </c>
      <c r="G277">
        <v>6195</v>
      </c>
      <c r="H277">
        <v>6050</v>
      </c>
      <c r="J277" s="1">
        <f>_xlfn.RANK.AVG(Table1[[#This Row],[Control]],Table1[Control])</f>
        <v>50</v>
      </c>
      <c r="K277" s="1">
        <f>_xlfn.RANK.AVG(Table1[[#This Row],[Require Bundle]],Table1[Require Bundle])</f>
        <v>237.5</v>
      </c>
      <c r="L277" s="1">
        <f>_xlfn.RANK.AVG(Table1[[#This Row],[Use Versions]],Table1[Use Versions])</f>
        <v>50</v>
      </c>
      <c r="M277" s="1">
        <f>_xlfn.RANK.AVG(Table1[[#This Row],[Export Needed Packages]],Table1[Export Needed Packages])</f>
        <v>110</v>
      </c>
      <c r="N277" s="1">
        <f>_xlfn.RANK.AVG(Table1[[#This Row],[Minimize Dependencies]],Table1[Minimize Dependencies])</f>
        <v>127</v>
      </c>
      <c r="O277" s="1">
        <f>_xlfn.RANK.AVG(Table1[[#This Row],[Needed Packages]],Table1[Needed Packages])</f>
        <v>47</v>
      </c>
      <c r="P277" s="1">
        <f>_xlfn.RANK.AVG(Table1[[#This Row],[Dynamic Import]],Table1[Dynamic Import])</f>
        <v>50</v>
      </c>
    </row>
    <row r="278" spans="1:16" x14ac:dyDescent="0.2">
      <c r="A278" t="s">
        <v>276</v>
      </c>
      <c r="B278">
        <v>5503</v>
      </c>
      <c r="C278">
        <v>114</v>
      </c>
      <c r="D278">
        <v>5503</v>
      </c>
      <c r="E278">
        <v>1015</v>
      </c>
      <c r="F278">
        <v>1329</v>
      </c>
      <c r="G278">
        <v>5515</v>
      </c>
      <c r="H278">
        <v>5503</v>
      </c>
      <c r="J278" s="1">
        <f>_xlfn.RANK.AVG(Table1[[#This Row],[Control]],Table1[Control])</f>
        <v>65</v>
      </c>
      <c r="K278" s="1">
        <f>_xlfn.RANK.AVG(Table1[[#This Row],[Require Bundle]],Table1[Require Bundle])</f>
        <v>223.5</v>
      </c>
      <c r="L278" s="1">
        <f>_xlfn.RANK.AVG(Table1[[#This Row],[Use Versions]],Table1[Use Versions])</f>
        <v>65</v>
      </c>
      <c r="M278" s="1">
        <f>_xlfn.RANK.AVG(Table1[[#This Row],[Export Needed Packages]],Table1[Export Needed Packages])</f>
        <v>91</v>
      </c>
      <c r="N278" s="1">
        <f>_xlfn.RANK.AVG(Table1[[#This Row],[Minimize Dependencies]],Table1[Minimize Dependencies])</f>
        <v>105</v>
      </c>
      <c r="O278" s="1">
        <f>_xlfn.RANK.AVG(Table1[[#This Row],[Needed Packages]],Table1[Needed Packages])</f>
        <v>65</v>
      </c>
      <c r="P278" s="1">
        <f>_xlfn.RANK.AVG(Table1[[#This Row],[Dynamic Import]],Table1[Dynamic Import])</f>
        <v>65</v>
      </c>
    </row>
    <row r="279" spans="1:16" x14ac:dyDescent="0.2">
      <c r="A279" t="s">
        <v>277</v>
      </c>
      <c r="B279">
        <v>8487</v>
      </c>
      <c r="C279">
        <v>793</v>
      </c>
      <c r="D279">
        <v>8487</v>
      </c>
      <c r="E279">
        <v>1000</v>
      </c>
      <c r="F279">
        <v>4790</v>
      </c>
      <c r="G279">
        <v>8487</v>
      </c>
      <c r="H279">
        <v>8487</v>
      </c>
      <c r="J279" s="1">
        <f>_xlfn.RANK.AVG(Table1[[#This Row],[Control]],Table1[Control])</f>
        <v>28</v>
      </c>
      <c r="K279" s="1">
        <f>_xlfn.RANK.AVG(Table1[[#This Row],[Require Bundle]],Table1[Require Bundle])</f>
        <v>89.5</v>
      </c>
      <c r="L279" s="1">
        <f>_xlfn.RANK.AVG(Table1[[#This Row],[Use Versions]],Table1[Use Versions])</f>
        <v>28</v>
      </c>
      <c r="M279" s="1">
        <f>_xlfn.RANK.AVG(Table1[[#This Row],[Export Needed Packages]],Table1[Export Needed Packages])</f>
        <v>96</v>
      </c>
      <c r="N279" s="1">
        <f>_xlfn.RANK.AVG(Table1[[#This Row],[Minimize Dependencies]],Table1[Minimize Dependencies])</f>
        <v>41</v>
      </c>
      <c r="O279" s="1">
        <f>_xlfn.RANK.AVG(Table1[[#This Row],[Needed Packages]],Table1[Needed Packages])</f>
        <v>28</v>
      </c>
      <c r="P279" s="1">
        <f>_xlfn.RANK.AVG(Table1[[#This Row],[Dynamic Import]],Table1[Dynamic Import])</f>
        <v>28</v>
      </c>
    </row>
    <row r="280" spans="1:16" x14ac:dyDescent="0.2">
      <c r="A280" t="s">
        <v>278</v>
      </c>
      <c r="B280">
        <v>6138</v>
      </c>
      <c r="C280">
        <v>1217</v>
      </c>
      <c r="D280">
        <v>6198</v>
      </c>
      <c r="E280">
        <v>1592</v>
      </c>
      <c r="F280">
        <v>3626</v>
      </c>
      <c r="G280">
        <v>6145</v>
      </c>
      <c r="H280">
        <v>6138</v>
      </c>
      <c r="J280" s="1">
        <f>_xlfn.RANK.AVG(Table1[[#This Row],[Control]],Table1[Control])</f>
        <v>47</v>
      </c>
      <c r="K280" s="1">
        <f>_xlfn.RANK.AVG(Table1[[#This Row],[Require Bundle]],Table1[Require Bundle])</f>
        <v>54</v>
      </c>
      <c r="L280" s="1">
        <f>_xlfn.RANK.AVG(Table1[[#This Row],[Use Versions]],Table1[Use Versions])</f>
        <v>47</v>
      </c>
      <c r="M280" s="1">
        <f>_xlfn.RANK.AVG(Table1[[#This Row],[Export Needed Packages]],Table1[Export Needed Packages])</f>
        <v>41</v>
      </c>
      <c r="N280" s="1">
        <f>_xlfn.RANK.AVG(Table1[[#This Row],[Minimize Dependencies]],Table1[Minimize Dependencies])</f>
        <v>57</v>
      </c>
      <c r="O280" s="1">
        <f>_xlfn.RANK.AVG(Table1[[#This Row],[Needed Packages]],Table1[Needed Packages])</f>
        <v>49</v>
      </c>
      <c r="P280" s="1">
        <f>_xlfn.RANK.AVG(Table1[[#This Row],[Dynamic Import]],Table1[Dynamic Import])</f>
        <v>47</v>
      </c>
    </row>
    <row r="281" spans="1:16" x14ac:dyDescent="0.2">
      <c r="A281" t="s">
        <v>279</v>
      </c>
      <c r="B281">
        <v>9282</v>
      </c>
      <c r="C281">
        <v>4771</v>
      </c>
      <c r="D281">
        <v>9282</v>
      </c>
      <c r="E281">
        <v>3129</v>
      </c>
      <c r="F281">
        <v>8835</v>
      </c>
      <c r="G281">
        <v>9282</v>
      </c>
      <c r="H281">
        <v>9282</v>
      </c>
      <c r="J281" s="1">
        <f>_xlfn.RANK.AVG(Table1[[#This Row],[Control]],Table1[Control])</f>
        <v>23</v>
      </c>
      <c r="K281" s="1">
        <f>_xlfn.RANK.AVG(Table1[[#This Row],[Require Bundle]],Table1[Require Bundle])</f>
        <v>7</v>
      </c>
      <c r="L281" s="1">
        <f>_xlfn.RANK.AVG(Table1[[#This Row],[Use Versions]],Table1[Use Versions])</f>
        <v>23</v>
      </c>
      <c r="M281" s="1">
        <f>_xlfn.RANK.AVG(Table1[[#This Row],[Export Needed Packages]],Table1[Export Needed Packages])</f>
        <v>4</v>
      </c>
      <c r="N281" s="1">
        <f>_xlfn.RANK.AVG(Table1[[#This Row],[Minimize Dependencies]],Table1[Minimize Dependencies])</f>
        <v>12</v>
      </c>
      <c r="O281" s="1">
        <f>_xlfn.RANK.AVG(Table1[[#This Row],[Needed Packages]],Table1[Needed Packages])</f>
        <v>23</v>
      </c>
      <c r="P281" s="1">
        <f>_xlfn.RANK.AVG(Table1[[#This Row],[Dynamic Import]],Table1[Dynamic Import])</f>
        <v>23</v>
      </c>
    </row>
    <row r="282" spans="1:16" x14ac:dyDescent="0.2">
      <c r="A282" t="s">
        <v>280</v>
      </c>
      <c r="B282">
        <v>7851</v>
      </c>
      <c r="C282">
        <v>2148</v>
      </c>
      <c r="D282">
        <v>7851</v>
      </c>
      <c r="E282">
        <v>1735</v>
      </c>
      <c r="F282">
        <v>7706</v>
      </c>
      <c r="G282">
        <v>7851</v>
      </c>
      <c r="H282">
        <v>7851</v>
      </c>
      <c r="J282" s="1">
        <f>_xlfn.RANK.AVG(Table1[[#This Row],[Control]],Table1[Control])</f>
        <v>34</v>
      </c>
      <c r="K282" s="1">
        <f>_xlfn.RANK.AVG(Table1[[#This Row],[Require Bundle]],Table1[Require Bundle])</f>
        <v>28</v>
      </c>
      <c r="L282" s="1">
        <f>_xlfn.RANK.AVG(Table1[[#This Row],[Use Versions]],Table1[Use Versions])</f>
        <v>34</v>
      </c>
      <c r="M282" s="1">
        <f>_xlfn.RANK.AVG(Table1[[#This Row],[Export Needed Packages]],Table1[Export Needed Packages])</f>
        <v>36</v>
      </c>
      <c r="N282" s="1">
        <f>_xlfn.RANK.AVG(Table1[[#This Row],[Minimize Dependencies]],Table1[Minimize Dependencies])</f>
        <v>18</v>
      </c>
      <c r="O282" s="1">
        <f>_xlfn.RANK.AVG(Table1[[#This Row],[Needed Packages]],Table1[Needed Packages])</f>
        <v>34</v>
      </c>
      <c r="P282" s="1">
        <f>_xlfn.RANK.AVG(Table1[[#This Row],[Dynamic Import]],Table1[Dynamic Import])</f>
        <v>34</v>
      </c>
    </row>
    <row r="283" spans="1:16" x14ac:dyDescent="0.2">
      <c r="A283" t="s">
        <v>281</v>
      </c>
      <c r="B283">
        <v>6335</v>
      </c>
      <c r="C283">
        <v>1111</v>
      </c>
      <c r="D283">
        <v>6421</v>
      </c>
      <c r="E283">
        <v>1379</v>
      </c>
      <c r="F283">
        <v>6261</v>
      </c>
      <c r="G283">
        <v>6481</v>
      </c>
      <c r="H283">
        <v>6335</v>
      </c>
      <c r="J283" s="1">
        <f>_xlfn.RANK.AVG(Table1[[#This Row],[Control]],Table1[Control])</f>
        <v>46</v>
      </c>
      <c r="K283" s="1">
        <f>_xlfn.RANK.AVG(Table1[[#This Row],[Require Bundle]],Table1[Require Bundle])</f>
        <v>58</v>
      </c>
      <c r="L283" s="1">
        <f>_xlfn.RANK.AVG(Table1[[#This Row],[Use Versions]],Table1[Use Versions])</f>
        <v>46</v>
      </c>
      <c r="M283" s="1">
        <f>_xlfn.RANK.AVG(Table1[[#This Row],[Export Needed Packages]],Table1[Export Needed Packages])</f>
        <v>66</v>
      </c>
      <c r="N283" s="1">
        <f>_xlfn.RANK.AVG(Table1[[#This Row],[Minimize Dependencies]],Table1[Minimize Dependencies])</f>
        <v>24</v>
      </c>
      <c r="O283" s="1">
        <f>_xlfn.RANK.AVG(Table1[[#This Row],[Needed Packages]],Table1[Needed Packages])</f>
        <v>46</v>
      </c>
      <c r="P283" s="1">
        <f>_xlfn.RANK.AVG(Table1[[#This Row],[Dynamic Import]],Table1[Dynamic Import])</f>
        <v>46</v>
      </c>
    </row>
    <row r="284" spans="1:16" x14ac:dyDescent="0.2">
      <c r="A284" t="s">
        <v>282</v>
      </c>
      <c r="B284">
        <v>5500</v>
      </c>
      <c r="C284">
        <v>3058</v>
      </c>
      <c r="D284">
        <v>5500</v>
      </c>
      <c r="E284">
        <v>1007</v>
      </c>
      <c r="F284">
        <v>5494</v>
      </c>
      <c r="G284">
        <v>5500</v>
      </c>
      <c r="H284">
        <v>5500</v>
      </c>
      <c r="J284" s="1">
        <f>_xlfn.RANK.AVG(Table1[[#This Row],[Control]],Table1[Control])</f>
        <v>66</v>
      </c>
      <c r="K284" s="1">
        <f>_xlfn.RANK.AVG(Table1[[#This Row],[Require Bundle]],Table1[Require Bundle])</f>
        <v>15</v>
      </c>
      <c r="L284" s="1">
        <f>_xlfn.RANK.AVG(Table1[[#This Row],[Use Versions]],Table1[Use Versions])</f>
        <v>66</v>
      </c>
      <c r="M284" s="1">
        <f>_xlfn.RANK.AVG(Table1[[#This Row],[Export Needed Packages]],Table1[Export Needed Packages])</f>
        <v>93</v>
      </c>
      <c r="N284" s="1">
        <f>_xlfn.RANK.AVG(Table1[[#This Row],[Minimize Dependencies]],Table1[Minimize Dependencies])</f>
        <v>31</v>
      </c>
      <c r="O284" s="1">
        <f>_xlfn.RANK.AVG(Table1[[#This Row],[Needed Packages]],Table1[Needed Packages])</f>
        <v>66</v>
      </c>
      <c r="P284" s="1">
        <f>_xlfn.RANK.AVG(Table1[[#This Row],[Dynamic Import]],Table1[Dynamic Import])</f>
        <v>66</v>
      </c>
    </row>
    <row r="285" spans="1:16" x14ac:dyDescent="0.2">
      <c r="A285" t="s">
        <v>283</v>
      </c>
      <c r="B285">
        <v>5552</v>
      </c>
      <c r="C285">
        <v>182</v>
      </c>
      <c r="D285">
        <v>5612</v>
      </c>
      <c r="E285">
        <v>989</v>
      </c>
      <c r="F285">
        <v>1372</v>
      </c>
      <c r="G285">
        <v>5552</v>
      </c>
      <c r="H285">
        <v>5552</v>
      </c>
      <c r="J285" s="1">
        <f>_xlfn.RANK.AVG(Table1[[#This Row],[Control]],Table1[Control])</f>
        <v>63</v>
      </c>
      <c r="K285" s="1">
        <f>_xlfn.RANK.AVG(Table1[[#This Row],[Require Bundle]],Table1[Require Bundle])</f>
        <v>192</v>
      </c>
      <c r="L285" s="1">
        <f>_xlfn.RANK.AVG(Table1[[#This Row],[Use Versions]],Table1[Use Versions])</f>
        <v>61</v>
      </c>
      <c r="M285" s="1">
        <f>_xlfn.RANK.AVG(Table1[[#This Row],[Export Needed Packages]],Table1[Export Needed Packages])</f>
        <v>98</v>
      </c>
      <c r="N285" s="1">
        <f>_xlfn.RANK.AVG(Table1[[#This Row],[Minimize Dependencies]],Table1[Minimize Dependencies])</f>
        <v>103</v>
      </c>
      <c r="O285" s="1">
        <f>_xlfn.RANK.AVG(Table1[[#This Row],[Needed Packages]],Table1[Needed Packages])</f>
        <v>64</v>
      </c>
      <c r="P285" s="1">
        <f>_xlfn.RANK.AVG(Table1[[#This Row],[Dynamic Import]],Table1[Dynamic Import])</f>
        <v>63</v>
      </c>
    </row>
    <row r="286" spans="1:16" x14ac:dyDescent="0.2">
      <c r="A286" t="s">
        <v>284</v>
      </c>
      <c r="B286">
        <v>5211</v>
      </c>
      <c r="C286">
        <v>264</v>
      </c>
      <c r="D286">
        <v>5211</v>
      </c>
      <c r="E286">
        <v>958</v>
      </c>
      <c r="F286">
        <v>2699</v>
      </c>
      <c r="G286">
        <v>5211</v>
      </c>
      <c r="H286">
        <v>5211</v>
      </c>
      <c r="J286" s="1">
        <f>_xlfn.RANK.AVG(Table1[[#This Row],[Control]],Table1[Control])</f>
        <v>75</v>
      </c>
      <c r="K286" s="1">
        <f>_xlfn.RANK.AVG(Table1[[#This Row],[Require Bundle]],Table1[Require Bundle])</f>
        <v>171</v>
      </c>
      <c r="L286" s="1">
        <f>_xlfn.RANK.AVG(Table1[[#This Row],[Use Versions]],Table1[Use Versions])</f>
        <v>75</v>
      </c>
      <c r="M286" s="1">
        <f>_xlfn.RANK.AVG(Table1[[#This Row],[Export Needed Packages]],Table1[Export Needed Packages])</f>
        <v>112</v>
      </c>
      <c r="N286" s="1">
        <f>_xlfn.RANK.AVG(Table1[[#This Row],[Minimize Dependencies]],Table1[Minimize Dependencies])</f>
        <v>67</v>
      </c>
      <c r="O286" s="1">
        <f>_xlfn.RANK.AVG(Table1[[#This Row],[Needed Packages]],Table1[Needed Packages])</f>
        <v>77</v>
      </c>
      <c r="P286" s="1">
        <f>_xlfn.RANK.AVG(Table1[[#This Row],[Dynamic Import]],Table1[Dynamic Import])</f>
        <v>75</v>
      </c>
    </row>
    <row r="287" spans="1:16" x14ac:dyDescent="0.2">
      <c r="A287" t="s">
        <v>285</v>
      </c>
      <c r="B287">
        <v>5510</v>
      </c>
      <c r="C287">
        <v>355</v>
      </c>
      <c r="D287">
        <v>5510</v>
      </c>
      <c r="E287">
        <v>1220</v>
      </c>
      <c r="F287">
        <v>1336</v>
      </c>
      <c r="G287">
        <v>5590</v>
      </c>
      <c r="H287">
        <v>5510</v>
      </c>
      <c r="J287" s="1">
        <f>_xlfn.RANK.AVG(Table1[[#This Row],[Control]],Table1[Control])</f>
        <v>64</v>
      </c>
      <c r="K287" s="1">
        <f>_xlfn.RANK.AVG(Table1[[#This Row],[Require Bundle]],Table1[Require Bundle])</f>
        <v>148</v>
      </c>
      <c r="L287" s="1">
        <f>_xlfn.RANK.AVG(Table1[[#This Row],[Use Versions]],Table1[Use Versions])</f>
        <v>64</v>
      </c>
      <c r="M287" s="1">
        <f>_xlfn.RANK.AVG(Table1[[#This Row],[Export Needed Packages]],Table1[Export Needed Packages])</f>
        <v>77</v>
      </c>
      <c r="N287" s="1">
        <f>_xlfn.RANK.AVG(Table1[[#This Row],[Minimize Dependencies]],Table1[Minimize Dependencies])</f>
        <v>104</v>
      </c>
      <c r="O287" s="1">
        <f>_xlfn.RANK.AVG(Table1[[#This Row],[Needed Packages]],Table1[Needed Packages])</f>
        <v>61</v>
      </c>
      <c r="P287" s="1">
        <f>_xlfn.RANK.AVG(Table1[[#This Row],[Dynamic Import]],Table1[Dynamic Import])</f>
        <v>64</v>
      </c>
    </row>
    <row r="288" spans="1:16" x14ac:dyDescent="0.2">
      <c r="A288" t="s">
        <v>286</v>
      </c>
      <c r="B288">
        <v>8528</v>
      </c>
      <c r="C288">
        <v>2591</v>
      </c>
      <c r="D288">
        <v>8528</v>
      </c>
      <c r="E288">
        <v>1560</v>
      </c>
      <c r="F288">
        <v>6493</v>
      </c>
      <c r="G288">
        <v>8528</v>
      </c>
      <c r="H288">
        <v>8528</v>
      </c>
      <c r="J288" s="1">
        <f>_xlfn.RANK.AVG(Table1[[#This Row],[Control]],Table1[Control])</f>
        <v>27</v>
      </c>
      <c r="K288" s="1">
        <f>_xlfn.RANK.AVG(Table1[[#This Row],[Require Bundle]],Table1[Require Bundle])</f>
        <v>21</v>
      </c>
      <c r="L288" s="1">
        <f>_xlfn.RANK.AVG(Table1[[#This Row],[Use Versions]],Table1[Use Versions])</f>
        <v>27</v>
      </c>
      <c r="M288" s="1">
        <f>_xlfn.RANK.AVG(Table1[[#This Row],[Export Needed Packages]],Table1[Export Needed Packages])</f>
        <v>45</v>
      </c>
      <c r="N288" s="1">
        <f>_xlfn.RANK.AVG(Table1[[#This Row],[Minimize Dependencies]],Table1[Minimize Dependencies])</f>
        <v>23</v>
      </c>
      <c r="O288" s="1">
        <f>_xlfn.RANK.AVG(Table1[[#This Row],[Needed Packages]],Table1[Needed Packages])</f>
        <v>27</v>
      </c>
      <c r="P288" s="1">
        <f>_xlfn.RANK.AVG(Table1[[#This Row],[Dynamic Import]],Table1[Dynamic Import])</f>
        <v>27</v>
      </c>
    </row>
    <row r="289" spans="1:16" x14ac:dyDescent="0.2">
      <c r="A289" t="s">
        <v>287</v>
      </c>
      <c r="B289">
        <v>5236</v>
      </c>
      <c r="C289">
        <v>114</v>
      </c>
      <c r="D289">
        <v>5236</v>
      </c>
      <c r="E289">
        <v>965</v>
      </c>
      <c r="F289">
        <v>1062</v>
      </c>
      <c r="G289">
        <v>5236</v>
      </c>
      <c r="H289">
        <v>5236</v>
      </c>
      <c r="J289" s="1">
        <f>_xlfn.RANK.AVG(Table1[[#This Row],[Control]],Table1[Control])</f>
        <v>72.5</v>
      </c>
      <c r="K289" s="1">
        <f>_xlfn.RANK.AVG(Table1[[#This Row],[Require Bundle]],Table1[Require Bundle])</f>
        <v>223.5</v>
      </c>
      <c r="L289" s="1">
        <f>_xlfn.RANK.AVG(Table1[[#This Row],[Use Versions]],Table1[Use Versions])</f>
        <v>72.5</v>
      </c>
      <c r="M289" s="1">
        <f>_xlfn.RANK.AVG(Table1[[#This Row],[Export Needed Packages]],Table1[Export Needed Packages])</f>
        <v>109</v>
      </c>
      <c r="N289" s="1">
        <f>_xlfn.RANK.AVG(Table1[[#This Row],[Minimize Dependencies]],Table1[Minimize Dependencies])</f>
        <v>124.5</v>
      </c>
      <c r="O289" s="1">
        <f>_xlfn.RANK.AVG(Table1[[#This Row],[Needed Packages]],Table1[Needed Packages])</f>
        <v>74.5</v>
      </c>
      <c r="P289" s="1">
        <f>_xlfn.RANK.AVG(Table1[[#This Row],[Dynamic Import]],Table1[Dynamic Import])</f>
        <v>72.5</v>
      </c>
    </row>
    <row r="290" spans="1:16" x14ac:dyDescent="0.2">
      <c r="A290" t="s">
        <v>288</v>
      </c>
      <c r="B290">
        <v>9</v>
      </c>
      <c r="C290">
        <v>0</v>
      </c>
      <c r="D290">
        <v>9</v>
      </c>
      <c r="E290">
        <v>0</v>
      </c>
      <c r="F290">
        <v>0</v>
      </c>
      <c r="G290">
        <v>9</v>
      </c>
      <c r="H290">
        <v>9</v>
      </c>
      <c r="J290" s="1">
        <f>_xlfn.RANK.AVG(Table1[[#This Row],[Control]],Table1[Control])</f>
        <v>277</v>
      </c>
      <c r="K290" s="1">
        <f>_xlfn.RANK.AVG(Table1[[#This Row],[Require Bundle]],Table1[Require Bundle])</f>
        <v>296.5</v>
      </c>
      <c r="L290" s="1">
        <f>_xlfn.RANK.AVG(Table1[[#This Row],[Use Versions]],Table1[Use Versions])</f>
        <v>277</v>
      </c>
      <c r="M290" s="1">
        <f>_xlfn.RANK.AVG(Table1[[#This Row],[Export Needed Packages]],Table1[Export Needed Packages])</f>
        <v>296.5</v>
      </c>
      <c r="N290" s="1">
        <f>_xlfn.RANK.AVG(Table1[[#This Row],[Minimize Dependencies]],Table1[Minimize Dependencies])</f>
        <v>296.5</v>
      </c>
      <c r="O290" s="1">
        <f>_xlfn.RANK.AVG(Table1[[#This Row],[Needed Packages]],Table1[Needed Packages])</f>
        <v>277</v>
      </c>
      <c r="P290" s="1">
        <f>_xlfn.RANK.AVG(Table1[[#This Row],[Dynamic Import]],Table1[Dynamic Import])</f>
        <v>277</v>
      </c>
    </row>
    <row r="291" spans="1:16" x14ac:dyDescent="0.2">
      <c r="A291" t="s">
        <v>289</v>
      </c>
      <c r="B291">
        <v>5216</v>
      </c>
      <c r="C291">
        <v>712</v>
      </c>
      <c r="D291">
        <v>5216</v>
      </c>
      <c r="E291">
        <v>963</v>
      </c>
      <c r="F291">
        <v>1042</v>
      </c>
      <c r="G291">
        <v>5281</v>
      </c>
      <c r="H291">
        <v>5216</v>
      </c>
      <c r="J291" s="1">
        <f>_xlfn.RANK.AVG(Table1[[#This Row],[Control]],Table1[Control])</f>
        <v>74</v>
      </c>
      <c r="K291" s="1">
        <f>_xlfn.RANK.AVG(Table1[[#This Row],[Require Bundle]],Table1[Require Bundle])</f>
        <v>97</v>
      </c>
      <c r="L291" s="1">
        <f>_xlfn.RANK.AVG(Table1[[#This Row],[Use Versions]],Table1[Use Versions])</f>
        <v>74</v>
      </c>
      <c r="M291" s="1">
        <f>_xlfn.RANK.AVG(Table1[[#This Row],[Export Needed Packages]],Table1[Export Needed Packages])</f>
        <v>111</v>
      </c>
      <c r="N291" s="1">
        <f>_xlfn.RANK.AVG(Table1[[#This Row],[Minimize Dependencies]],Table1[Minimize Dependencies])</f>
        <v>128</v>
      </c>
      <c r="O291" s="1">
        <f>_xlfn.RANK.AVG(Table1[[#This Row],[Needed Packages]],Table1[Needed Packages])</f>
        <v>72</v>
      </c>
      <c r="P291" s="1">
        <f>_xlfn.RANK.AVG(Table1[[#This Row],[Dynamic Import]],Table1[Dynamic Import])</f>
        <v>74</v>
      </c>
    </row>
    <row r="292" spans="1:16" x14ac:dyDescent="0.2">
      <c r="A292" t="s">
        <v>290</v>
      </c>
      <c r="B292">
        <v>5423</v>
      </c>
      <c r="C292">
        <v>716</v>
      </c>
      <c r="D292">
        <v>5423</v>
      </c>
      <c r="E292">
        <v>1002</v>
      </c>
      <c r="F292">
        <v>5417</v>
      </c>
      <c r="G292">
        <v>5430</v>
      </c>
      <c r="H292">
        <v>5423</v>
      </c>
      <c r="J292" s="1">
        <f>_xlfn.RANK.AVG(Table1[[#This Row],[Control]],Table1[Control])</f>
        <v>67</v>
      </c>
      <c r="K292" s="1">
        <f>_xlfn.RANK.AVG(Table1[[#This Row],[Require Bundle]],Table1[Require Bundle])</f>
        <v>95</v>
      </c>
      <c r="L292" s="1">
        <f>_xlfn.RANK.AVG(Table1[[#This Row],[Use Versions]],Table1[Use Versions])</f>
        <v>67</v>
      </c>
      <c r="M292" s="1">
        <f>_xlfn.RANK.AVG(Table1[[#This Row],[Export Needed Packages]],Table1[Export Needed Packages])</f>
        <v>95</v>
      </c>
      <c r="N292" s="1">
        <f>_xlfn.RANK.AVG(Table1[[#This Row],[Minimize Dependencies]],Table1[Minimize Dependencies])</f>
        <v>33</v>
      </c>
      <c r="O292" s="1">
        <f>_xlfn.RANK.AVG(Table1[[#This Row],[Needed Packages]],Table1[Needed Packages])</f>
        <v>69</v>
      </c>
      <c r="P292" s="1">
        <f>_xlfn.RANK.AVG(Table1[[#This Row],[Dynamic Import]],Table1[Dynamic Import])</f>
        <v>67</v>
      </c>
    </row>
    <row r="293" spans="1:16" x14ac:dyDescent="0.2">
      <c r="A293" t="s">
        <v>291</v>
      </c>
      <c r="B293">
        <v>6839</v>
      </c>
      <c r="C293">
        <v>1290</v>
      </c>
      <c r="D293">
        <v>6839</v>
      </c>
      <c r="E293">
        <v>1494</v>
      </c>
      <c r="F293">
        <v>3142</v>
      </c>
      <c r="G293">
        <v>6839</v>
      </c>
      <c r="H293">
        <v>6839</v>
      </c>
      <c r="J293" s="1">
        <f>_xlfn.RANK.AVG(Table1[[#This Row],[Control]],Table1[Control])</f>
        <v>41</v>
      </c>
      <c r="K293" s="1">
        <f>_xlfn.RANK.AVG(Table1[[#This Row],[Require Bundle]],Table1[Require Bundle])</f>
        <v>47</v>
      </c>
      <c r="L293" s="1">
        <f>_xlfn.RANK.AVG(Table1[[#This Row],[Use Versions]],Table1[Use Versions])</f>
        <v>41</v>
      </c>
      <c r="M293" s="1">
        <f>_xlfn.RANK.AVG(Table1[[#This Row],[Export Needed Packages]],Table1[Export Needed Packages])</f>
        <v>55</v>
      </c>
      <c r="N293" s="1">
        <f>_xlfn.RANK.AVG(Table1[[#This Row],[Minimize Dependencies]],Table1[Minimize Dependencies])</f>
        <v>61</v>
      </c>
      <c r="O293" s="1">
        <f>_xlfn.RANK.AVG(Table1[[#This Row],[Needed Packages]],Table1[Needed Packages])</f>
        <v>41</v>
      </c>
      <c r="P293" s="1">
        <f>_xlfn.RANK.AVG(Table1[[#This Row],[Dynamic Import]],Table1[Dynamic Import])</f>
        <v>41</v>
      </c>
    </row>
    <row r="294" spans="1:16" x14ac:dyDescent="0.2">
      <c r="A294" t="s">
        <v>292</v>
      </c>
      <c r="B294">
        <v>5971</v>
      </c>
      <c r="C294">
        <v>769</v>
      </c>
      <c r="D294">
        <v>5971</v>
      </c>
      <c r="E294">
        <v>1553</v>
      </c>
      <c r="F294">
        <v>1797</v>
      </c>
      <c r="G294">
        <v>6051</v>
      </c>
      <c r="H294">
        <v>5971</v>
      </c>
      <c r="J294" s="1">
        <f>_xlfn.RANK.AVG(Table1[[#This Row],[Control]],Table1[Control])</f>
        <v>52</v>
      </c>
      <c r="K294" s="1">
        <f>_xlfn.RANK.AVG(Table1[[#This Row],[Require Bundle]],Table1[Require Bundle])</f>
        <v>93</v>
      </c>
      <c r="L294" s="1">
        <f>_xlfn.RANK.AVG(Table1[[#This Row],[Use Versions]],Table1[Use Versions])</f>
        <v>52</v>
      </c>
      <c r="M294" s="1">
        <f>_xlfn.RANK.AVG(Table1[[#This Row],[Export Needed Packages]],Table1[Export Needed Packages])</f>
        <v>46</v>
      </c>
      <c r="N294" s="1">
        <f>_xlfn.RANK.AVG(Table1[[#This Row],[Minimize Dependencies]],Table1[Minimize Dependencies])</f>
        <v>88</v>
      </c>
      <c r="O294" s="1">
        <f>_xlfn.RANK.AVG(Table1[[#This Row],[Needed Packages]],Table1[Needed Packages])</f>
        <v>52</v>
      </c>
      <c r="P294" s="1">
        <f>_xlfn.RANK.AVG(Table1[[#This Row],[Dynamic Import]],Table1[Dynamic Import])</f>
        <v>52</v>
      </c>
    </row>
    <row r="295" spans="1:16" x14ac:dyDescent="0.2">
      <c r="A295" t="s">
        <v>293</v>
      </c>
      <c r="B295">
        <v>8700</v>
      </c>
      <c r="C295">
        <v>5455</v>
      </c>
      <c r="D295">
        <v>8790</v>
      </c>
      <c r="E295">
        <v>4890</v>
      </c>
      <c r="F295">
        <v>8551</v>
      </c>
      <c r="G295">
        <v>8700</v>
      </c>
      <c r="H295">
        <v>8700</v>
      </c>
      <c r="J295" s="1">
        <f>_xlfn.RANK.AVG(Table1[[#This Row],[Control]],Table1[Control])</f>
        <v>26</v>
      </c>
      <c r="K295" s="1">
        <f>_xlfn.RANK.AVG(Table1[[#This Row],[Require Bundle]],Table1[Require Bundle])</f>
        <v>4</v>
      </c>
      <c r="L295" s="1">
        <f>_xlfn.RANK.AVG(Table1[[#This Row],[Use Versions]],Table1[Use Versions])</f>
        <v>25</v>
      </c>
      <c r="M295" s="1">
        <f>_xlfn.RANK.AVG(Table1[[#This Row],[Export Needed Packages]],Table1[Export Needed Packages])</f>
        <v>3</v>
      </c>
      <c r="N295" s="1">
        <f>_xlfn.RANK.AVG(Table1[[#This Row],[Minimize Dependencies]],Table1[Minimize Dependencies])</f>
        <v>14</v>
      </c>
      <c r="O295" s="1">
        <f>_xlfn.RANK.AVG(Table1[[#This Row],[Needed Packages]],Table1[Needed Packages])</f>
        <v>26</v>
      </c>
      <c r="P295" s="1">
        <f>_xlfn.RANK.AVG(Table1[[#This Row],[Dynamic Import]],Table1[Dynamic Import])</f>
        <v>26</v>
      </c>
    </row>
    <row r="296" spans="1:16" x14ac:dyDescent="0.2">
      <c r="A296" t="s">
        <v>294</v>
      </c>
      <c r="B296">
        <v>6932</v>
      </c>
      <c r="C296">
        <v>1548</v>
      </c>
      <c r="D296">
        <v>6932</v>
      </c>
      <c r="E296">
        <v>1780</v>
      </c>
      <c r="F296">
        <v>2758</v>
      </c>
      <c r="G296">
        <v>7077</v>
      </c>
      <c r="H296">
        <v>6932</v>
      </c>
      <c r="J296" s="1">
        <f>_xlfn.RANK.AVG(Table1[[#This Row],[Control]],Table1[Control])</f>
        <v>38</v>
      </c>
      <c r="K296" s="1">
        <f>_xlfn.RANK.AVG(Table1[[#This Row],[Require Bundle]],Table1[Require Bundle])</f>
        <v>38</v>
      </c>
      <c r="L296" s="1">
        <f>_xlfn.RANK.AVG(Table1[[#This Row],[Use Versions]],Table1[Use Versions])</f>
        <v>38</v>
      </c>
      <c r="M296" s="1">
        <f>_xlfn.RANK.AVG(Table1[[#This Row],[Export Needed Packages]],Table1[Export Needed Packages])</f>
        <v>29</v>
      </c>
      <c r="N296" s="1">
        <f>_xlfn.RANK.AVG(Table1[[#This Row],[Minimize Dependencies]],Table1[Minimize Dependencies])</f>
        <v>65</v>
      </c>
      <c r="O296" s="1">
        <f>_xlfn.RANK.AVG(Table1[[#This Row],[Needed Packages]],Table1[Needed Packages])</f>
        <v>38</v>
      </c>
      <c r="P296" s="1">
        <f>_xlfn.RANK.AVG(Table1[[#This Row],[Dynamic Import]],Table1[Dynamic Import])</f>
        <v>38</v>
      </c>
    </row>
    <row r="297" spans="1:16" x14ac:dyDescent="0.2">
      <c r="A297" t="s">
        <v>295</v>
      </c>
      <c r="B297">
        <v>1389</v>
      </c>
      <c r="C297">
        <v>417</v>
      </c>
      <c r="D297">
        <v>1469</v>
      </c>
      <c r="E297">
        <v>1129</v>
      </c>
      <c r="F297">
        <v>1383</v>
      </c>
      <c r="G297">
        <v>1389</v>
      </c>
      <c r="H297">
        <v>1389</v>
      </c>
      <c r="J297" s="1">
        <f>_xlfn.RANK.AVG(Table1[[#This Row],[Control]],Table1[Control])</f>
        <v>126</v>
      </c>
      <c r="K297" s="1">
        <f>_xlfn.RANK.AVG(Table1[[#This Row],[Require Bundle]],Table1[Require Bundle])</f>
        <v>135</v>
      </c>
      <c r="L297" s="1">
        <f>_xlfn.RANK.AVG(Table1[[#This Row],[Use Versions]],Table1[Use Versions])</f>
        <v>123</v>
      </c>
      <c r="M297" s="1">
        <f>_xlfn.RANK.AVG(Table1[[#This Row],[Export Needed Packages]],Table1[Export Needed Packages])</f>
        <v>82</v>
      </c>
      <c r="N297" s="1">
        <f>_xlfn.RANK.AVG(Table1[[#This Row],[Minimize Dependencies]],Table1[Minimize Dependencies])</f>
        <v>102</v>
      </c>
      <c r="O297" s="1">
        <f>_xlfn.RANK.AVG(Table1[[#This Row],[Needed Packages]],Table1[Needed Packages])</f>
        <v>127</v>
      </c>
      <c r="P297" s="1">
        <f>_xlfn.RANK.AVG(Table1[[#This Row],[Dynamic Import]],Table1[Dynamic Import])</f>
        <v>126</v>
      </c>
    </row>
    <row r="298" spans="1:16" x14ac:dyDescent="0.2">
      <c r="A298" t="s">
        <v>296</v>
      </c>
      <c r="B298">
        <v>100</v>
      </c>
      <c r="C298">
        <v>72</v>
      </c>
      <c r="D298">
        <v>100</v>
      </c>
      <c r="E298">
        <v>24</v>
      </c>
      <c r="F298">
        <v>72</v>
      </c>
      <c r="G298">
        <v>100</v>
      </c>
      <c r="H298">
        <v>100</v>
      </c>
      <c r="J298" s="1">
        <f>_xlfn.RANK.AVG(Table1[[#This Row],[Control]],Table1[Control])</f>
        <v>248.5</v>
      </c>
      <c r="K298" s="1">
        <f>_xlfn.RANK.AVG(Table1[[#This Row],[Require Bundle]],Table1[Require Bundle])</f>
        <v>251.5</v>
      </c>
      <c r="L298" s="1">
        <f>_xlfn.RANK.AVG(Table1[[#This Row],[Use Versions]],Table1[Use Versions])</f>
        <v>249</v>
      </c>
      <c r="M298" s="1">
        <f>_xlfn.RANK.AVG(Table1[[#This Row],[Export Needed Packages]],Table1[Export Needed Packages])</f>
        <v>269</v>
      </c>
      <c r="N298" s="1">
        <f>_xlfn.RANK.AVG(Table1[[#This Row],[Minimize Dependencies]],Table1[Minimize Dependencies])</f>
        <v>254.5</v>
      </c>
      <c r="O298" s="1">
        <f>_xlfn.RANK.AVG(Table1[[#This Row],[Needed Packages]],Table1[Needed Packages])</f>
        <v>248.5</v>
      </c>
      <c r="P298" s="1">
        <f>_xlfn.RANK.AVG(Table1[[#This Row],[Dynamic Import]],Table1[Dynamic Import])</f>
        <v>248.5</v>
      </c>
    </row>
    <row r="299" spans="1:16" x14ac:dyDescent="0.2">
      <c r="A299" t="s">
        <v>297</v>
      </c>
      <c r="B299">
        <v>45</v>
      </c>
      <c r="C299">
        <v>45</v>
      </c>
      <c r="D299">
        <v>45</v>
      </c>
      <c r="E299">
        <v>45</v>
      </c>
      <c r="F299">
        <v>45</v>
      </c>
      <c r="G299">
        <v>45</v>
      </c>
      <c r="H299">
        <v>45</v>
      </c>
      <c r="J299" s="1">
        <f>_xlfn.RANK.AVG(Table1[[#This Row],[Control]],Table1[Control])</f>
        <v>267</v>
      </c>
      <c r="K299" s="1">
        <f>_xlfn.RANK.AVG(Table1[[#This Row],[Require Bundle]],Table1[Require Bundle])</f>
        <v>261</v>
      </c>
      <c r="L299" s="1">
        <f>_xlfn.RANK.AVG(Table1[[#This Row],[Use Versions]],Table1[Use Versions])</f>
        <v>267</v>
      </c>
      <c r="M299" s="1">
        <f>_xlfn.RANK.AVG(Table1[[#This Row],[Export Needed Packages]],Table1[Export Needed Packages])</f>
        <v>262</v>
      </c>
      <c r="N299" s="1">
        <f>_xlfn.RANK.AVG(Table1[[#This Row],[Minimize Dependencies]],Table1[Minimize Dependencies])</f>
        <v>263</v>
      </c>
      <c r="O299" s="1">
        <f>_xlfn.RANK.AVG(Table1[[#This Row],[Needed Packages]],Table1[Needed Packages])</f>
        <v>268</v>
      </c>
      <c r="P299" s="1">
        <f>_xlfn.RANK.AVG(Table1[[#This Row],[Dynamic Import]],Table1[Dynamic Import])</f>
        <v>267</v>
      </c>
    </row>
    <row r="300" spans="1:16" x14ac:dyDescent="0.2">
      <c r="A300" t="s">
        <v>298</v>
      </c>
      <c r="B300">
        <v>64</v>
      </c>
      <c r="C300">
        <v>64</v>
      </c>
      <c r="D300">
        <v>64</v>
      </c>
      <c r="E300">
        <v>40</v>
      </c>
      <c r="F300">
        <v>64</v>
      </c>
      <c r="G300">
        <v>64</v>
      </c>
      <c r="H300">
        <v>64</v>
      </c>
      <c r="J300" s="1">
        <f>_xlfn.RANK.AVG(Table1[[#This Row],[Control]],Table1[Control])</f>
        <v>262.5</v>
      </c>
      <c r="K300" s="1">
        <f>_xlfn.RANK.AVG(Table1[[#This Row],[Require Bundle]],Table1[Require Bundle])</f>
        <v>255.5</v>
      </c>
      <c r="L300" s="1">
        <f>_xlfn.RANK.AVG(Table1[[#This Row],[Use Versions]],Table1[Use Versions])</f>
        <v>263.5</v>
      </c>
      <c r="M300" s="1">
        <f>_xlfn.RANK.AVG(Table1[[#This Row],[Export Needed Packages]],Table1[Export Needed Packages])</f>
        <v>264</v>
      </c>
      <c r="N300" s="1">
        <f>_xlfn.RANK.AVG(Table1[[#This Row],[Minimize Dependencies]],Table1[Minimize Dependencies])</f>
        <v>258.5</v>
      </c>
      <c r="O300" s="1">
        <f>_xlfn.RANK.AVG(Table1[[#This Row],[Needed Packages]],Table1[Needed Packages])</f>
        <v>263.5</v>
      </c>
      <c r="P300" s="1">
        <f>_xlfn.RANK.AVG(Table1[[#This Row],[Dynamic Import]],Table1[Dynamic Import])</f>
        <v>262.5</v>
      </c>
    </row>
    <row r="301" spans="1:16" x14ac:dyDescent="0.2">
      <c r="A301" t="s">
        <v>299</v>
      </c>
      <c r="B301">
        <v>68</v>
      </c>
      <c r="C301">
        <v>68</v>
      </c>
      <c r="D301">
        <v>68</v>
      </c>
      <c r="E301">
        <v>44</v>
      </c>
      <c r="F301">
        <v>68</v>
      </c>
      <c r="G301">
        <v>68</v>
      </c>
      <c r="H301">
        <v>68</v>
      </c>
      <c r="J301" s="1">
        <f>_xlfn.RANK.AVG(Table1[[#This Row],[Control]],Table1[Control])</f>
        <v>261</v>
      </c>
      <c r="K301" s="1">
        <f>_xlfn.RANK.AVG(Table1[[#This Row],[Require Bundle]],Table1[Require Bundle])</f>
        <v>254</v>
      </c>
      <c r="L301" s="1">
        <f>_xlfn.RANK.AVG(Table1[[#This Row],[Use Versions]],Table1[Use Versions])</f>
        <v>262</v>
      </c>
      <c r="M301" s="1">
        <f>_xlfn.RANK.AVG(Table1[[#This Row],[Export Needed Packages]],Table1[Export Needed Packages])</f>
        <v>263</v>
      </c>
      <c r="N301" s="1">
        <f>_xlfn.RANK.AVG(Table1[[#This Row],[Minimize Dependencies]],Table1[Minimize Dependencies])</f>
        <v>257</v>
      </c>
      <c r="O301" s="1">
        <f>_xlfn.RANK.AVG(Table1[[#This Row],[Needed Packages]],Table1[Needed Packages])</f>
        <v>262</v>
      </c>
      <c r="P301" s="1">
        <f>_xlfn.RANK.AVG(Table1[[#This Row],[Dynamic Import]],Table1[Dynamic Import])</f>
        <v>261</v>
      </c>
    </row>
    <row r="302" spans="1:16" x14ac:dyDescent="0.2">
      <c r="A302" t="s">
        <v>300</v>
      </c>
      <c r="B302">
        <v>96</v>
      </c>
      <c r="C302">
        <v>96</v>
      </c>
      <c r="D302">
        <v>96</v>
      </c>
      <c r="E302">
        <v>50</v>
      </c>
      <c r="F302">
        <v>96</v>
      </c>
      <c r="G302">
        <v>96</v>
      </c>
      <c r="H302">
        <v>96</v>
      </c>
      <c r="J302" s="1">
        <f>_xlfn.RANK.AVG(Table1[[#This Row],[Control]],Table1[Control])</f>
        <v>251.5</v>
      </c>
      <c r="K302" s="1">
        <f>_xlfn.RANK.AVG(Table1[[#This Row],[Require Bundle]],Table1[Require Bundle])</f>
        <v>239.5</v>
      </c>
      <c r="L302" s="1">
        <f>_xlfn.RANK.AVG(Table1[[#This Row],[Use Versions]],Table1[Use Versions])</f>
        <v>251.5</v>
      </c>
      <c r="M302" s="1">
        <f>_xlfn.RANK.AVG(Table1[[#This Row],[Export Needed Packages]],Table1[Export Needed Packages])</f>
        <v>261</v>
      </c>
      <c r="N302" s="1">
        <f>_xlfn.RANK.AVG(Table1[[#This Row],[Minimize Dependencies]],Table1[Minimize Dependencies])</f>
        <v>245.5</v>
      </c>
      <c r="O302" s="1">
        <f>_xlfn.RANK.AVG(Table1[[#This Row],[Needed Packages]],Table1[Needed Packages])</f>
        <v>251.5</v>
      </c>
      <c r="P302" s="1">
        <f>_xlfn.RANK.AVG(Table1[[#This Row],[Dynamic Import]],Table1[Dynamic Import])</f>
        <v>251.5</v>
      </c>
    </row>
    <row r="303" spans="1:16" x14ac:dyDescent="0.2">
      <c r="A303" t="s">
        <v>301</v>
      </c>
      <c r="B303">
        <v>331</v>
      </c>
      <c r="C303">
        <v>331</v>
      </c>
      <c r="D303">
        <v>331</v>
      </c>
      <c r="E303">
        <v>307</v>
      </c>
      <c r="F303">
        <v>331</v>
      </c>
      <c r="G303">
        <v>331</v>
      </c>
      <c r="H303">
        <v>331</v>
      </c>
      <c r="J303" s="1">
        <f>_xlfn.RANK.AVG(Table1[[#This Row],[Control]],Table1[Control])</f>
        <v>195</v>
      </c>
      <c r="K303" s="1">
        <f>_xlfn.RANK.AVG(Table1[[#This Row],[Require Bundle]],Table1[Require Bundle])</f>
        <v>155</v>
      </c>
      <c r="L303" s="1">
        <f>_xlfn.RANK.AVG(Table1[[#This Row],[Use Versions]],Table1[Use Versions])</f>
        <v>196</v>
      </c>
      <c r="M303" s="1">
        <f>_xlfn.RANK.AVG(Table1[[#This Row],[Export Needed Packages]],Table1[Export Needed Packages])</f>
        <v>179</v>
      </c>
      <c r="N303" s="1">
        <f>_xlfn.RANK.AVG(Table1[[#This Row],[Minimize Dependencies]],Table1[Minimize Dependencies])</f>
        <v>188</v>
      </c>
      <c r="O303" s="1">
        <f>_xlfn.RANK.AVG(Table1[[#This Row],[Needed Packages]],Table1[Needed Packages])</f>
        <v>195</v>
      </c>
      <c r="P303" s="1">
        <f>_xlfn.RANK.AVG(Table1[[#This Row],[Dynamic Import]],Table1[Dynamic Import])</f>
        <v>195</v>
      </c>
    </row>
    <row r="304" spans="1:16" x14ac:dyDescent="0.2">
      <c r="A304" t="s">
        <v>302</v>
      </c>
      <c r="B304">
        <v>896</v>
      </c>
      <c r="C304">
        <v>896</v>
      </c>
      <c r="D304">
        <v>896</v>
      </c>
      <c r="E304">
        <v>896</v>
      </c>
      <c r="F304">
        <v>896</v>
      </c>
      <c r="G304">
        <v>896</v>
      </c>
      <c r="H304">
        <v>896</v>
      </c>
      <c r="J304" s="1">
        <f>_xlfn.RANK.AVG(Table1[[#This Row],[Control]],Table1[Control])</f>
        <v>150</v>
      </c>
      <c r="K304" s="1">
        <f>_xlfn.RANK.AVG(Table1[[#This Row],[Require Bundle]],Table1[Require Bundle])</f>
        <v>78</v>
      </c>
      <c r="L304" s="1">
        <f>_xlfn.RANK.AVG(Table1[[#This Row],[Use Versions]],Table1[Use Versions])</f>
        <v>150</v>
      </c>
      <c r="M304" s="1">
        <f>_xlfn.RANK.AVG(Table1[[#This Row],[Export Needed Packages]],Table1[Export Needed Packages])</f>
        <v>127</v>
      </c>
      <c r="N304" s="1">
        <f>_xlfn.RANK.AVG(Table1[[#This Row],[Minimize Dependencies]],Table1[Minimize Dependencies])</f>
        <v>141</v>
      </c>
      <c r="O304" s="1">
        <f>_xlfn.RANK.AVG(Table1[[#This Row],[Needed Packages]],Table1[Needed Packages])</f>
        <v>152</v>
      </c>
      <c r="P304" s="1">
        <f>_xlfn.RANK.AVG(Table1[[#This Row],[Dynamic Import]],Table1[Dynamic Import])</f>
        <v>150</v>
      </c>
    </row>
    <row r="305" spans="1:16" x14ac:dyDescent="0.2">
      <c r="A305" t="s">
        <v>303</v>
      </c>
      <c r="B305">
        <v>25</v>
      </c>
      <c r="C305">
        <v>25</v>
      </c>
      <c r="D305">
        <v>25</v>
      </c>
      <c r="E305">
        <v>25</v>
      </c>
      <c r="F305">
        <v>25</v>
      </c>
      <c r="G305">
        <v>25</v>
      </c>
      <c r="H305">
        <v>25</v>
      </c>
      <c r="J305" s="1">
        <f>_xlfn.RANK.AVG(Table1[[#This Row],[Control]],Table1[Control])</f>
        <v>271</v>
      </c>
      <c r="K305" s="1">
        <f>_xlfn.RANK.AVG(Table1[[#This Row],[Require Bundle]],Table1[Require Bundle])</f>
        <v>267</v>
      </c>
      <c r="L305" s="1">
        <f>_xlfn.RANK.AVG(Table1[[#This Row],[Use Versions]],Table1[Use Versions])</f>
        <v>272</v>
      </c>
      <c r="M305" s="1">
        <f>_xlfn.RANK.AVG(Table1[[#This Row],[Export Needed Packages]],Table1[Export Needed Packages])</f>
        <v>268</v>
      </c>
      <c r="N305" s="1">
        <f>_xlfn.RANK.AVG(Table1[[#This Row],[Minimize Dependencies]],Table1[Minimize Dependencies])</f>
        <v>267</v>
      </c>
      <c r="O305" s="1">
        <f>_xlfn.RANK.AVG(Table1[[#This Row],[Needed Packages]],Table1[Needed Packages])</f>
        <v>271</v>
      </c>
      <c r="P305" s="1">
        <f>_xlfn.RANK.AVG(Table1[[#This Row],[Dynamic Import]],Table1[Dynamic Import])</f>
        <v>271</v>
      </c>
    </row>
    <row r="306" spans="1:16" x14ac:dyDescent="0.2">
      <c r="A306" t="s">
        <v>304</v>
      </c>
      <c r="B306">
        <v>52</v>
      </c>
      <c r="C306">
        <v>52</v>
      </c>
      <c r="D306">
        <v>52</v>
      </c>
      <c r="E306">
        <v>52</v>
      </c>
      <c r="F306">
        <v>52</v>
      </c>
      <c r="G306">
        <v>52</v>
      </c>
      <c r="H306">
        <v>52</v>
      </c>
      <c r="J306" s="1">
        <f>_xlfn.RANK.AVG(Table1[[#This Row],[Control]],Table1[Control])</f>
        <v>265.5</v>
      </c>
      <c r="K306" s="1">
        <f>_xlfn.RANK.AVG(Table1[[#This Row],[Require Bundle]],Table1[Require Bundle])</f>
        <v>259.5</v>
      </c>
      <c r="L306" s="1">
        <f>_xlfn.RANK.AVG(Table1[[#This Row],[Use Versions]],Table1[Use Versions])</f>
        <v>265.5</v>
      </c>
      <c r="M306" s="1">
        <f>_xlfn.RANK.AVG(Table1[[#This Row],[Export Needed Packages]],Table1[Export Needed Packages])</f>
        <v>259.5</v>
      </c>
      <c r="N306" s="1">
        <f>_xlfn.RANK.AVG(Table1[[#This Row],[Minimize Dependencies]],Table1[Minimize Dependencies])</f>
        <v>261.5</v>
      </c>
      <c r="O306" s="1">
        <f>_xlfn.RANK.AVG(Table1[[#This Row],[Needed Packages]],Table1[Needed Packages])</f>
        <v>266.5</v>
      </c>
      <c r="P306" s="1">
        <f>_xlfn.RANK.AVG(Table1[[#This Row],[Dynamic Import]],Table1[Dynamic Import])</f>
        <v>265.5</v>
      </c>
    </row>
    <row r="307" spans="1:16" x14ac:dyDescent="0.2">
      <c r="A307" t="s">
        <v>305</v>
      </c>
      <c r="B307">
        <v>28</v>
      </c>
      <c r="C307">
        <v>28</v>
      </c>
      <c r="D307">
        <v>28</v>
      </c>
      <c r="E307">
        <v>28</v>
      </c>
      <c r="F307">
        <v>28</v>
      </c>
      <c r="G307">
        <v>28</v>
      </c>
      <c r="H307">
        <v>28</v>
      </c>
      <c r="J307" s="1">
        <f>_xlfn.RANK.AVG(Table1[[#This Row],[Control]],Table1[Control])</f>
        <v>269.5</v>
      </c>
      <c r="K307" s="1">
        <f>_xlfn.RANK.AVG(Table1[[#This Row],[Require Bundle]],Table1[Require Bundle])</f>
        <v>265.5</v>
      </c>
      <c r="L307" s="1">
        <f>_xlfn.RANK.AVG(Table1[[#This Row],[Use Versions]],Table1[Use Versions])</f>
        <v>270.5</v>
      </c>
      <c r="M307" s="1">
        <f>_xlfn.RANK.AVG(Table1[[#This Row],[Export Needed Packages]],Table1[Export Needed Packages])</f>
        <v>266.5</v>
      </c>
      <c r="N307" s="1">
        <f>_xlfn.RANK.AVG(Table1[[#This Row],[Minimize Dependencies]],Table1[Minimize Dependencies])</f>
        <v>265.5</v>
      </c>
      <c r="O307" s="1">
        <f>_xlfn.RANK.AVG(Table1[[#This Row],[Needed Packages]],Table1[Needed Packages])</f>
        <v>270</v>
      </c>
      <c r="P307" s="1">
        <f>_xlfn.RANK.AVG(Table1[[#This Row],[Dynamic Import]],Table1[Dynamic Import])</f>
        <v>269.5</v>
      </c>
    </row>
    <row r="308" spans="1:16" x14ac:dyDescent="0.2">
      <c r="A308" t="s">
        <v>306</v>
      </c>
      <c r="B308">
        <v>246</v>
      </c>
      <c r="C308">
        <v>246</v>
      </c>
      <c r="D308">
        <v>246</v>
      </c>
      <c r="E308">
        <v>246</v>
      </c>
      <c r="F308">
        <v>246</v>
      </c>
      <c r="G308">
        <v>246</v>
      </c>
      <c r="H308">
        <v>246</v>
      </c>
      <c r="J308" s="1">
        <f>_xlfn.RANK.AVG(Table1[[#This Row],[Control]],Table1[Control])</f>
        <v>208</v>
      </c>
      <c r="K308" s="1">
        <f>_xlfn.RANK.AVG(Table1[[#This Row],[Require Bundle]],Table1[Require Bundle])</f>
        <v>177</v>
      </c>
      <c r="L308" s="1">
        <f>_xlfn.RANK.AVG(Table1[[#This Row],[Use Versions]],Table1[Use Versions])</f>
        <v>209</v>
      </c>
      <c r="M308" s="1">
        <f>_xlfn.RANK.AVG(Table1[[#This Row],[Export Needed Packages]],Table1[Export Needed Packages])</f>
        <v>191</v>
      </c>
      <c r="N308" s="1">
        <f>_xlfn.RANK.AVG(Table1[[#This Row],[Minimize Dependencies]],Table1[Minimize Dependencies])</f>
        <v>200.5</v>
      </c>
      <c r="O308" s="1">
        <f>_xlfn.RANK.AVG(Table1[[#This Row],[Needed Packages]],Table1[Needed Packages])</f>
        <v>209</v>
      </c>
      <c r="P308" s="1">
        <f>_xlfn.RANK.AVG(Table1[[#This Row],[Dynamic Import]],Table1[Dynamic Import])</f>
        <v>208</v>
      </c>
    </row>
    <row r="309" spans="1:16" x14ac:dyDescent="0.2">
      <c r="A309" t="s">
        <v>307</v>
      </c>
      <c r="B309">
        <v>387</v>
      </c>
      <c r="C309">
        <v>381</v>
      </c>
      <c r="D309">
        <v>387</v>
      </c>
      <c r="E309">
        <v>141</v>
      </c>
      <c r="F309">
        <v>387</v>
      </c>
      <c r="G309">
        <v>387</v>
      </c>
      <c r="H309">
        <v>387</v>
      </c>
      <c r="J309" s="1">
        <f>_xlfn.RANK.AVG(Table1[[#This Row],[Control]],Table1[Control])</f>
        <v>182</v>
      </c>
      <c r="K309" s="1">
        <f>_xlfn.RANK.AVG(Table1[[#This Row],[Require Bundle]],Table1[Require Bundle])</f>
        <v>143</v>
      </c>
      <c r="L309" s="1">
        <f>_xlfn.RANK.AVG(Table1[[#This Row],[Use Versions]],Table1[Use Versions])</f>
        <v>183</v>
      </c>
      <c r="M309" s="1">
        <f>_xlfn.RANK.AVG(Table1[[#This Row],[Export Needed Packages]],Table1[Export Needed Packages])</f>
        <v>224.5</v>
      </c>
      <c r="N309" s="1">
        <f>_xlfn.RANK.AVG(Table1[[#This Row],[Minimize Dependencies]],Table1[Minimize Dependencies])</f>
        <v>177</v>
      </c>
      <c r="O309" s="1">
        <f>_xlfn.RANK.AVG(Table1[[#This Row],[Needed Packages]],Table1[Needed Packages])</f>
        <v>182</v>
      </c>
      <c r="P309" s="1">
        <f>_xlfn.RANK.AVG(Table1[[#This Row],[Dynamic Import]],Table1[Dynamic Import])</f>
        <v>182</v>
      </c>
    </row>
    <row r="310" spans="1:16" x14ac:dyDescent="0.2">
      <c r="A310" t="s">
        <v>308</v>
      </c>
      <c r="B310">
        <v>23</v>
      </c>
      <c r="C310">
        <v>23</v>
      </c>
      <c r="D310">
        <v>23</v>
      </c>
      <c r="E310">
        <v>23</v>
      </c>
      <c r="F310">
        <v>23</v>
      </c>
      <c r="G310">
        <v>23</v>
      </c>
      <c r="H310">
        <v>23</v>
      </c>
      <c r="J310" s="1">
        <f>_xlfn.RANK.AVG(Table1[[#This Row],[Control]],Table1[Control])</f>
        <v>272</v>
      </c>
      <c r="K310" s="1">
        <f>_xlfn.RANK.AVG(Table1[[#This Row],[Require Bundle]],Table1[Require Bundle])</f>
        <v>268</v>
      </c>
      <c r="L310" s="1">
        <f>_xlfn.RANK.AVG(Table1[[#This Row],[Use Versions]],Table1[Use Versions])</f>
        <v>273</v>
      </c>
      <c r="M310" s="1">
        <f>_xlfn.RANK.AVG(Table1[[#This Row],[Export Needed Packages]],Table1[Export Needed Packages])</f>
        <v>270</v>
      </c>
      <c r="N310" s="1">
        <f>_xlfn.RANK.AVG(Table1[[#This Row],[Minimize Dependencies]],Table1[Minimize Dependencies])</f>
        <v>268</v>
      </c>
      <c r="O310" s="1">
        <f>_xlfn.RANK.AVG(Table1[[#This Row],[Needed Packages]],Table1[Needed Packages])</f>
        <v>272</v>
      </c>
      <c r="P310" s="1">
        <f>_xlfn.RANK.AVG(Table1[[#This Row],[Dynamic Import]],Table1[Dynamic Import])</f>
        <v>272</v>
      </c>
    </row>
    <row r="311" spans="1:16" x14ac:dyDescent="0.2">
      <c r="A311" t="s">
        <v>309</v>
      </c>
      <c r="B311">
        <v>102</v>
      </c>
      <c r="C311">
        <v>102</v>
      </c>
      <c r="D311">
        <v>102</v>
      </c>
      <c r="E311">
        <v>102</v>
      </c>
      <c r="F311">
        <v>102</v>
      </c>
      <c r="G311">
        <v>102</v>
      </c>
      <c r="H311">
        <v>102</v>
      </c>
      <c r="J311" s="1">
        <f>_xlfn.RANK.AVG(Table1[[#This Row],[Control]],Table1[Control])</f>
        <v>246</v>
      </c>
      <c r="K311" s="1">
        <f>_xlfn.RANK.AVG(Table1[[#This Row],[Require Bundle]],Table1[Require Bundle])</f>
        <v>232</v>
      </c>
      <c r="L311" s="1">
        <f>_xlfn.RANK.AVG(Table1[[#This Row],[Use Versions]],Table1[Use Versions])</f>
        <v>247</v>
      </c>
      <c r="M311" s="1">
        <f>_xlfn.RANK.AVG(Table1[[#This Row],[Export Needed Packages]],Table1[Export Needed Packages])</f>
        <v>240</v>
      </c>
      <c r="N311" s="1">
        <f>_xlfn.RANK.AVG(Table1[[#This Row],[Minimize Dependencies]],Table1[Minimize Dependencies])</f>
        <v>241</v>
      </c>
      <c r="O311" s="1">
        <f>_xlfn.RANK.AVG(Table1[[#This Row],[Needed Packages]],Table1[Needed Packages])</f>
        <v>246</v>
      </c>
      <c r="P311" s="1">
        <f>_xlfn.RANK.AVG(Table1[[#This Row],[Dynamic Import]],Table1[Dynamic Import])</f>
        <v>246</v>
      </c>
    </row>
    <row r="312" spans="1:16" x14ac:dyDescent="0.2">
      <c r="A312" t="s">
        <v>310</v>
      </c>
      <c r="B312">
        <v>29</v>
      </c>
      <c r="C312">
        <v>29</v>
      </c>
      <c r="D312">
        <v>29</v>
      </c>
      <c r="E312">
        <v>29</v>
      </c>
      <c r="F312">
        <v>29</v>
      </c>
      <c r="G312">
        <v>29</v>
      </c>
      <c r="H312">
        <v>29</v>
      </c>
      <c r="J312" s="1">
        <f>_xlfn.RANK.AVG(Table1[[#This Row],[Control]],Table1[Control])</f>
        <v>268</v>
      </c>
      <c r="K312" s="1">
        <f>_xlfn.RANK.AVG(Table1[[#This Row],[Require Bundle]],Table1[Require Bundle])</f>
        <v>264</v>
      </c>
      <c r="L312" s="1">
        <f>_xlfn.RANK.AVG(Table1[[#This Row],[Use Versions]],Table1[Use Versions])</f>
        <v>269</v>
      </c>
      <c r="M312" s="1">
        <f>_xlfn.RANK.AVG(Table1[[#This Row],[Export Needed Packages]],Table1[Export Needed Packages])</f>
        <v>265</v>
      </c>
      <c r="N312" s="1">
        <f>_xlfn.RANK.AVG(Table1[[#This Row],[Minimize Dependencies]],Table1[Minimize Dependencies])</f>
        <v>264</v>
      </c>
      <c r="O312" s="1">
        <f>_xlfn.RANK.AVG(Table1[[#This Row],[Needed Packages]],Table1[Needed Packages])</f>
        <v>269</v>
      </c>
      <c r="P312" s="1">
        <f>_xlfn.RANK.AVG(Table1[[#This Row],[Dynamic Import]],Table1[Dynamic Import])</f>
        <v>268</v>
      </c>
    </row>
    <row r="313" spans="1:16" x14ac:dyDescent="0.2">
      <c r="A313" t="s">
        <v>311</v>
      </c>
      <c r="B313">
        <v>12</v>
      </c>
      <c r="C313">
        <v>12</v>
      </c>
      <c r="D313">
        <v>12</v>
      </c>
      <c r="E313">
        <v>12</v>
      </c>
      <c r="F313">
        <v>12</v>
      </c>
      <c r="G313">
        <v>12</v>
      </c>
      <c r="H313">
        <v>12</v>
      </c>
      <c r="J313" s="1">
        <f>_xlfn.RANK.AVG(Table1[[#This Row],[Control]],Table1[Control])</f>
        <v>274.5</v>
      </c>
      <c r="K313" s="1">
        <f>_xlfn.RANK.AVG(Table1[[#This Row],[Require Bundle]],Table1[Require Bundle])</f>
        <v>271.5</v>
      </c>
      <c r="L313" s="1">
        <f>_xlfn.RANK.AVG(Table1[[#This Row],[Use Versions]],Table1[Use Versions])</f>
        <v>274.5</v>
      </c>
      <c r="M313" s="1">
        <f>_xlfn.RANK.AVG(Table1[[#This Row],[Export Needed Packages]],Table1[Export Needed Packages])</f>
        <v>272.5</v>
      </c>
      <c r="N313" s="1">
        <f>_xlfn.RANK.AVG(Table1[[#This Row],[Minimize Dependencies]],Table1[Minimize Dependencies])</f>
        <v>271.5</v>
      </c>
      <c r="O313" s="1">
        <f>_xlfn.RANK.AVG(Table1[[#This Row],[Needed Packages]],Table1[Needed Packages])</f>
        <v>274.5</v>
      </c>
      <c r="P313" s="1">
        <f>_xlfn.RANK.AVG(Table1[[#This Row],[Dynamic Import]],Table1[Dynamic Import])</f>
        <v>274.5</v>
      </c>
    </row>
    <row r="314" spans="1:16" x14ac:dyDescent="0.2">
      <c r="A314" t="s">
        <v>312</v>
      </c>
      <c r="B314">
        <v>14</v>
      </c>
      <c r="C314">
        <v>14</v>
      </c>
      <c r="D314">
        <v>42</v>
      </c>
      <c r="E314">
        <v>14</v>
      </c>
      <c r="F314">
        <v>14</v>
      </c>
      <c r="G314">
        <v>14</v>
      </c>
      <c r="H314">
        <v>14</v>
      </c>
      <c r="J314" s="1">
        <f>_xlfn.RANK.AVG(Table1[[#This Row],[Control]],Table1[Control])</f>
        <v>273</v>
      </c>
      <c r="K314" s="1">
        <f>_xlfn.RANK.AVG(Table1[[#This Row],[Require Bundle]],Table1[Require Bundle])</f>
        <v>270</v>
      </c>
      <c r="L314" s="1">
        <f>_xlfn.RANK.AVG(Table1[[#This Row],[Use Versions]],Table1[Use Versions])</f>
        <v>268</v>
      </c>
      <c r="M314" s="1">
        <f>_xlfn.RANK.AVG(Table1[[#This Row],[Export Needed Packages]],Table1[Export Needed Packages])</f>
        <v>271</v>
      </c>
      <c r="N314" s="1">
        <f>_xlfn.RANK.AVG(Table1[[#This Row],[Minimize Dependencies]],Table1[Minimize Dependencies])</f>
        <v>270</v>
      </c>
      <c r="O314" s="1">
        <f>_xlfn.RANK.AVG(Table1[[#This Row],[Needed Packages]],Table1[Needed Packages])</f>
        <v>273</v>
      </c>
      <c r="P314" s="1">
        <f>_xlfn.RANK.AVG(Table1[[#This Row],[Dynamic Import]],Table1[Dynamic Import])</f>
        <v>273</v>
      </c>
    </row>
    <row r="315" spans="1:16" x14ac:dyDescent="0.2">
      <c r="A315" t="s">
        <v>313</v>
      </c>
      <c r="B315">
        <v>163</v>
      </c>
      <c r="C315">
        <v>161</v>
      </c>
      <c r="D315">
        <v>191</v>
      </c>
      <c r="E315">
        <v>161</v>
      </c>
      <c r="F315">
        <v>161</v>
      </c>
      <c r="G315">
        <v>163</v>
      </c>
      <c r="H315">
        <v>163</v>
      </c>
      <c r="J315" s="1">
        <f>_xlfn.RANK.AVG(Table1[[#This Row],[Control]],Table1[Control])</f>
        <v>225</v>
      </c>
      <c r="K315" s="1">
        <f>_xlfn.RANK.AVG(Table1[[#This Row],[Require Bundle]],Table1[Require Bundle])</f>
        <v>203</v>
      </c>
      <c r="L315" s="1">
        <f>_xlfn.RANK.AVG(Table1[[#This Row],[Use Versions]],Table1[Use Versions])</f>
        <v>215.5</v>
      </c>
      <c r="M315" s="1">
        <f>_xlfn.RANK.AVG(Table1[[#This Row],[Export Needed Packages]],Table1[Export Needed Packages])</f>
        <v>217</v>
      </c>
      <c r="N315" s="1">
        <f>_xlfn.RANK.AVG(Table1[[#This Row],[Minimize Dependencies]],Table1[Minimize Dependencies])</f>
        <v>218</v>
      </c>
      <c r="O315" s="1">
        <f>_xlfn.RANK.AVG(Table1[[#This Row],[Needed Packages]],Table1[Needed Packages])</f>
        <v>225</v>
      </c>
      <c r="P315" s="1">
        <f>_xlfn.RANK.AVG(Table1[[#This Row],[Dynamic Import]],Table1[Dynamic Import])</f>
        <v>225</v>
      </c>
    </row>
    <row r="317" spans="1:16" x14ac:dyDescent="0.2">
      <c r="A317" t="s">
        <v>396</v>
      </c>
      <c r="B317" t="s">
        <v>314</v>
      </c>
      <c r="C317" t="s">
        <v>315</v>
      </c>
      <c r="D317" t="s">
        <v>378</v>
      </c>
      <c r="E317" t="s">
        <v>381</v>
      </c>
      <c r="F317" t="s">
        <v>384</v>
      </c>
      <c r="G317" t="s">
        <v>389</v>
      </c>
      <c r="H317" t="s">
        <v>392</v>
      </c>
    </row>
    <row r="318" spans="1:16" x14ac:dyDescent="0.2">
      <c r="A318" t="s">
        <v>393</v>
      </c>
      <c r="B318" s="1">
        <f>AVERAGE(Table1[Control])</f>
        <v>2810.4076433121018</v>
      </c>
      <c r="C318" s="1">
        <f>AVERAGE(Table1[Require Bundle])</f>
        <v>732.44904458598728</v>
      </c>
      <c r="D318" s="1">
        <f>AVERAGE(Table1[Use Versions])</f>
        <v>2815.7961783439491</v>
      </c>
      <c r="E318" s="1">
        <f>AVERAGE(Table1[Export Needed Packages])</f>
        <v>773.24203821656056</v>
      </c>
      <c r="F318" s="1">
        <f>AVERAGE(Table1[Minimize Dependencies])</f>
        <v>1946.404458598726</v>
      </c>
      <c r="G318" s="1">
        <f>AVERAGE(Table1[Needed Packages])</f>
        <v>2822.3917197452229</v>
      </c>
      <c r="H318" s="1">
        <f>AVERAGE(Table1[Dynamic Import])</f>
        <v>2810.4267515923566</v>
      </c>
    </row>
    <row r="319" spans="1:16" x14ac:dyDescent="0.2">
      <c r="A319" t="s">
        <v>394</v>
      </c>
      <c r="B319" s="1">
        <f>MEDIAN(Table1[Control])</f>
        <v>718.5</v>
      </c>
      <c r="C319" s="1">
        <f>MEDIAN(Table1[Require Bundle])</f>
        <v>317</v>
      </c>
      <c r="D319" s="1">
        <f>MEDIAN(Table1[Use Versions])</f>
        <v>759</v>
      </c>
      <c r="E319" s="1">
        <f>MEDIAN(Table1[Export Needed Packages])</f>
        <v>554</v>
      </c>
      <c r="F319" s="1">
        <f>MEDIAN(Table1[Minimize Dependencies])</f>
        <v>588</v>
      </c>
      <c r="G319" s="1">
        <f>MEDIAN(Table1[Needed Packages])</f>
        <v>753.5</v>
      </c>
      <c r="H319" s="1">
        <f>MEDIAN(Table1[Dynamic Import])</f>
        <v>718.5</v>
      </c>
    </row>
    <row r="320" spans="1:16" x14ac:dyDescent="0.2">
      <c r="A320" t="s">
        <v>395</v>
      </c>
      <c r="B320">
        <f>MODE(Table1[Control])</f>
        <v>0</v>
      </c>
      <c r="C320">
        <f>MODE(Table1[Require Bundle])</f>
        <v>0</v>
      </c>
      <c r="D320">
        <f>MODE(Table1[Use Versions])</f>
        <v>0</v>
      </c>
      <c r="E320">
        <f>MODE(Table1[Export Needed Packages])</f>
        <v>0</v>
      </c>
      <c r="F320">
        <f>MODE(Table1[Minimize Dependencies])</f>
        <v>0</v>
      </c>
      <c r="G320">
        <f>MODE(Table1[Needed Packages])</f>
        <v>0</v>
      </c>
      <c r="H320">
        <f>MODE(Table1[Dynamic Import])</f>
        <v>0</v>
      </c>
    </row>
    <row r="321" spans="1:8" x14ac:dyDescent="0.2">
      <c r="A321" t="s">
        <v>397</v>
      </c>
      <c r="B321" s="1">
        <f>STDEV(Table1[Control])</f>
        <v>4294.3153284319133</v>
      </c>
      <c r="C321" s="1">
        <f>STDEV(Table1[Require Bundle])</f>
        <v>1167.4768042447624</v>
      </c>
      <c r="D321" s="1">
        <f>STDEV(Table1[Use Versions])</f>
        <v>4294.316220142573</v>
      </c>
      <c r="E321" s="1">
        <f>STDEV(Table1[Export Needed Packages])</f>
        <v>864.39805202727518</v>
      </c>
      <c r="F321" s="1">
        <f>STDEV(Table1[Minimize Dependencies])</f>
        <v>3361.3552329417353</v>
      </c>
      <c r="G321" s="1">
        <f>STDEV(Table1[Needed Packages])</f>
        <v>4299.7963547952795</v>
      </c>
      <c r="H321" s="1">
        <f>STDEV(Table1[Dynamic Import])</f>
        <v>4294.3041936263762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0958-56EA-294B-8A54-DB556489CDD8}">
  <dimension ref="A1:O372"/>
  <sheetViews>
    <sheetView zoomScaleNormal="100" workbookViewId="0"/>
  </sheetViews>
  <sheetFormatPr baseColWidth="10" defaultRowHeight="16" x14ac:dyDescent="0.2"/>
  <cols>
    <col min="1" max="1" width="66.83203125" bestFit="1" customWidth="1"/>
    <col min="2" max="2" width="17.5" bestFit="1" customWidth="1"/>
    <col min="3" max="3" width="18.33203125" bestFit="1" customWidth="1"/>
    <col min="4" max="4" width="24.5" bestFit="1" customWidth="1"/>
    <col min="5" max="5" width="26.5" bestFit="1" customWidth="1"/>
    <col min="6" max="6" width="22.5" bestFit="1" customWidth="1"/>
    <col min="7" max="7" width="23.33203125" bestFit="1" customWidth="1"/>
    <col min="8" max="8" width="31.83203125" customWidth="1"/>
    <col min="9" max="9" width="33.33203125" bestFit="1" customWidth="1"/>
    <col min="10" max="10" width="31.83203125" bestFit="1" customWidth="1"/>
    <col min="11" max="11" width="32.6640625" bestFit="1" customWidth="1"/>
    <col min="12" max="12" width="26.5" bestFit="1" customWidth="1"/>
    <col min="13" max="13" width="27.33203125" bestFit="1" customWidth="1"/>
    <col min="14" max="14" width="25.33203125" bestFit="1" customWidth="1"/>
    <col min="15" max="15" width="26.1640625" bestFit="1" customWidth="1"/>
  </cols>
  <sheetData>
    <row r="1" spans="1:15" x14ac:dyDescent="0.2">
      <c r="A1" t="s">
        <v>373</v>
      </c>
      <c r="B1" t="s">
        <v>374</v>
      </c>
      <c r="C1" t="s">
        <v>375</v>
      </c>
      <c r="D1" t="s">
        <v>376</v>
      </c>
      <c r="E1" t="s">
        <v>377</v>
      </c>
      <c r="F1" t="s">
        <v>379</v>
      </c>
      <c r="G1" t="s">
        <v>380</v>
      </c>
      <c r="H1" t="s">
        <v>382</v>
      </c>
      <c r="I1" t="s">
        <v>383</v>
      </c>
      <c r="J1" t="s">
        <v>385</v>
      </c>
      <c r="K1" t="s">
        <v>386</v>
      </c>
      <c r="L1" t="s">
        <v>387</v>
      </c>
      <c r="M1" t="s">
        <v>388</v>
      </c>
      <c r="N1" t="s">
        <v>390</v>
      </c>
      <c r="O1" t="s">
        <v>391</v>
      </c>
    </row>
    <row r="2" spans="1:15" x14ac:dyDescent="0.2">
      <c r="A2" t="s">
        <v>0</v>
      </c>
      <c r="B2" s="1">
        <v>923.06111670000007</v>
      </c>
      <c r="C2" s="1">
        <v>27.586110333146603</v>
      </c>
      <c r="D2" s="1">
        <v>887.46363470000006</v>
      </c>
      <c r="E2" s="1">
        <v>28.256265509920901</v>
      </c>
      <c r="F2" s="1">
        <v>924.68103159999998</v>
      </c>
      <c r="G2" s="1">
        <v>31.025238724522065</v>
      </c>
      <c r="H2" s="1">
        <v>827.33770300000003</v>
      </c>
      <c r="I2" s="1">
        <v>35.041100165392145</v>
      </c>
      <c r="J2" s="1">
        <v>885.99502960000007</v>
      </c>
      <c r="K2" s="1">
        <v>15.979115672532608</v>
      </c>
      <c r="L2" s="1">
        <v>1018.9620006</v>
      </c>
      <c r="M2" s="1">
        <v>17.327815986098919</v>
      </c>
      <c r="N2" s="1">
        <v>902.25955199999999</v>
      </c>
      <c r="O2" s="1">
        <v>52.769688964458872</v>
      </c>
    </row>
    <row r="3" spans="1:15" x14ac:dyDescent="0.2">
      <c r="A3" t="s">
        <v>1</v>
      </c>
      <c r="B3" s="1">
        <v>921.26416500000005</v>
      </c>
      <c r="C3" s="1">
        <v>27.701029718478079</v>
      </c>
      <c r="D3" s="1">
        <v>885.66420460000006</v>
      </c>
      <c r="E3" s="1">
        <v>28.099398075745441</v>
      </c>
      <c r="F3" s="1">
        <v>923.02307399999995</v>
      </c>
      <c r="G3" s="1">
        <v>30.570152159089282</v>
      </c>
      <c r="H3" s="1">
        <v>825.61833760000002</v>
      </c>
      <c r="I3" s="1">
        <v>35.084415908117926</v>
      </c>
      <c r="J3" s="1">
        <v>884.01849279999999</v>
      </c>
      <c r="K3" s="1">
        <v>15.966928499152113</v>
      </c>
      <c r="L3" s="1">
        <v>1016.9246807000001</v>
      </c>
      <c r="M3" s="1">
        <v>17.292262909769985</v>
      </c>
      <c r="N3" s="1">
        <v>900.42202550000002</v>
      </c>
      <c r="O3" s="1">
        <v>52.352656304399268</v>
      </c>
    </row>
    <row r="4" spans="1:15" x14ac:dyDescent="0.2">
      <c r="A4" t="s">
        <v>2</v>
      </c>
      <c r="B4" s="1">
        <v>918.99027339999998</v>
      </c>
      <c r="C4" s="1">
        <v>27.733473537798769</v>
      </c>
      <c r="D4" s="1">
        <v>883.57720610000001</v>
      </c>
      <c r="E4" s="1">
        <v>27.811932212163185</v>
      </c>
      <c r="F4" s="1">
        <v>920.88423139999998</v>
      </c>
      <c r="G4" s="1">
        <v>30.149112027278633</v>
      </c>
      <c r="H4" s="1">
        <v>824.0400077999999</v>
      </c>
      <c r="I4" s="1">
        <v>35.193373131752935</v>
      </c>
      <c r="J4" s="1">
        <v>882.12809440000001</v>
      </c>
      <c r="K4" s="1">
        <v>15.918942127996544</v>
      </c>
      <c r="L4" s="1">
        <v>1014.8989074</v>
      </c>
      <c r="M4" s="1">
        <v>17.416679812861886</v>
      </c>
      <c r="N4" s="1">
        <v>898.41364850000002</v>
      </c>
      <c r="O4" s="1">
        <v>52.246097828596852</v>
      </c>
    </row>
    <row r="5" spans="1:15" x14ac:dyDescent="0.2">
      <c r="A5" t="s">
        <v>3</v>
      </c>
      <c r="B5" s="1">
        <v>917.56376179999995</v>
      </c>
      <c r="C5" s="1">
        <v>27.790318247129438</v>
      </c>
      <c r="D5" s="1">
        <v>882.25486870000009</v>
      </c>
      <c r="E5" s="1">
        <v>27.923301948774697</v>
      </c>
      <c r="F5" s="1">
        <v>919.35200339999994</v>
      </c>
      <c r="G5" s="1">
        <v>30.199272897586219</v>
      </c>
      <c r="H5" s="1">
        <v>822.84421020000002</v>
      </c>
      <c r="I5" s="1">
        <v>35.334061588233453</v>
      </c>
      <c r="J5" s="1">
        <v>880.9087591</v>
      </c>
      <c r="K5" s="1">
        <v>15.921643885833532</v>
      </c>
      <c r="L5" s="1">
        <v>1013.5603962</v>
      </c>
      <c r="M5" s="1">
        <v>17.537573735145926</v>
      </c>
      <c r="N5" s="1">
        <v>897.07676660000004</v>
      </c>
      <c r="O5" s="1">
        <v>52.181620136290945</v>
      </c>
    </row>
    <row r="6" spans="1:15" x14ac:dyDescent="0.2">
      <c r="A6" t="s">
        <v>4</v>
      </c>
      <c r="B6" s="1">
        <v>916.45667089999995</v>
      </c>
      <c r="C6" s="1">
        <v>27.814250559195678</v>
      </c>
      <c r="D6" s="1">
        <v>880.41290889999993</v>
      </c>
      <c r="E6" s="1">
        <v>26.923531996481046</v>
      </c>
      <c r="F6" s="1">
        <v>917.74854020000009</v>
      </c>
      <c r="G6" s="1">
        <v>29.970804788441953</v>
      </c>
      <c r="H6" s="1">
        <v>821.69873470000005</v>
      </c>
      <c r="I6" s="1">
        <v>35.377367177244516</v>
      </c>
      <c r="J6" s="1">
        <v>879.79869379999991</v>
      </c>
      <c r="K6" s="1">
        <v>15.910549780376861</v>
      </c>
      <c r="L6" s="1">
        <v>1012.383877</v>
      </c>
      <c r="M6" s="1">
        <v>17.664307874137588</v>
      </c>
      <c r="N6" s="1">
        <v>895.87150999999994</v>
      </c>
      <c r="O6" s="1">
        <v>52.194462945541972</v>
      </c>
    </row>
    <row r="7" spans="1:15" x14ac:dyDescent="0.2">
      <c r="A7" t="s">
        <v>5</v>
      </c>
      <c r="B7" s="1">
        <v>915.26245210000002</v>
      </c>
      <c r="C7" s="1">
        <v>27.618774249279557</v>
      </c>
      <c r="D7" s="1">
        <v>878.55256689999999</v>
      </c>
      <c r="E7" s="1">
        <v>26.734829790912613</v>
      </c>
      <c r="F7" s="1">
        <v>916.534265</v>
      </c>
      <c r="G7" s="1">
        <v>29.849487500895105</v>
      </c>
      <c r="H7" s="1">
        <v>820.53757079999991</v>
      </c>
      <c r="I7" s="1">
        <v>35.358087722090836</v>
      </c>
      <c r="J7" s="1">
        <v>878.62191310000003</v>
      </c>
      <c r="K7" s="1">
        <v>15.821139143483222</v>
      </c>
      <c r="L7" s="1">
        <v>1011.2862205</v>
      </c>
      <c r="M7" s="1">
        <v>17.810481352732673</v>
      </c>
      <c r="N7" s="1">
        <v>894.8204907999999</v>
      </c>
      <c r="O7" s="1">
        <v>52.227118292126349</v>
      </c>
    </row>
    <row r="8" spans="1:15" x14ac:dyDescent="0.2">
      <c r="A8" t="s">
        <v>6</v>
      </c>
      <c r="B8" s="1">
        <v>914.60656900000004</v>
      </c>
      <c r="C8" s="1">
        <v>27.58018185598236</v>
      </c>
      <c r="D8" s="1">
        <v>877.70469560000004</v>
      </c>
      <c r="E8" s="1">
        <v>26.774940924963875</v>
      </c>
      <c r="F8" s="1">
        <v>915.66012510000007</v>
      </c>
      <c r="G8" s="1">
        <v>29.849490630733925</v>
      </c>
      <c r="H8" s="1">
        <v>819.73061840000003</v>
      </c>
      <c r="I8" s="1">
        <v>35.327888212165028</v>
      </c>
      <c r="J8" s="1">
        <v>877.8696119</v>
      </c>
      <c r="K8" s="1">
        <v>15.782036416800128</v>
      </c>
      <c r="L8" s="1">
        <v>1010.5425683</v>
      </c>
      <c r="M8" s="1">
        <v>17.906754233471595</v>
      </c>
      <c r="N8" s="1">
        <v>893.77987729999995</v>
      </c>
      <c r="O8" s="1">
        <v>51.992059542168811</v>
      </c>
    </row>
    <row r="9" spans="1:15" x14ac:dyDescent="0.2">
      <c r="A9" t="s">
        <v>7</v>
      </c>
      <c r="B9" s="1">
        <v>911.73681650000003</v>
      </c>
      <c r="C9" s="1">
        <v>27.485268428783392</v>
      </c>
      <c r="D9" s="1">
        <v>874.78442210000003</v>
      </c>
      <c r="E9" s="1">
        <v>26.879336811925448</v>
      </c>
      <c r="F9" s="1">
        <v>911.86406579999993</v>
      </c>
      <c r="G9" s="1">
        <v>29.296886939348877</v>
      </c>
      <c r="H9" s="1">
        <v>816.15081179999993</v>
      </c>
      <c r="I9" s="1">
        <v>35.463758375260554</v>
      </c>
      <c r="J9" s="1">
        <v>874.83483000000001</v>
      </c>
      <c r="K9" s="1">
        <v>15.489480417050032</v>
      </c>
      <c r="L9" s="1">
        <v>1007.2930368</v>
      </c>
      <c r="M9" s="1">
        <v>18.331150102817471</v>
      </c>
      <c r="N9" s="1">
        <v>890.68003179999994</v>
      </c>
      <c r="O9" s="1">
        <v>51.897183223176903</v>
      </c>
    </row>
    <row r="10" spans="1:15" x14ac:dyDescent="0.2">
      <c r="A10" t="s">
        <v>8</v>
      </c>
      <c r="B10" s="1">
        <v>913.2024047000001</v>
      </c>
      <c r="C10" s="1">
        <v>27.58893736069551</v>
      </c>
      <c r="D10" s="1">
        <v>876.28622920000009</v>
      </c>
      <c r="E10" s="1">
        <v>26.840974049248182</v>
      </c>
      <c r="F10" s="1">
        <v>913.49595790000001</v>
      </c>
      <c r="G10" s="1">
        <v>29.329854941480882</v>
      </c>
      <c r="H10" s="1">
        <v>817.91164400000002</v>
      </c>
      <c r="I10" s="1">
        <v>35.367197203279829</v>
      </c>
      <c r="J10" s="1">
        <v>876.51728170000001</v>
      </c>
      <c r="K10" s="1">
        <v>15.710503988386595</v>
      </c>
      <c r="L10" s="1">
        <v>1009.1237291</v>
      </c>
      <c r="M10" s="1">
        <v>17.977599523767026</v>
      </c>
      <c r="N10" s="1">
        <v>892.44557220000002</v>
      </c>
      <c r="O10" s="1">
        <v>51.870548356912217</v>
      </c>
    </row>
    <row r="11" spans="1:15" x14ac:dyDescent="0.2">
      <c r="A11" t="s">
        <v>9</v>
      </c>
      <c r="B11" s="1">
        <v>909.49199650000003</v>
      </c>
      <c r="C11" s="1">
        <v>27.323356953473901</v>
      </c>
      <c r="D11" s="1">
        <v>872.86124360000008</v>
      </c>
      <c r="E11" s="1">
        <v>26.962438285870213</v>
      </c>
      <c r="F11" s="1">
        <v>909.56240509999998</v>
      </c>
      <c r="G11" s="1">
        <v>29.463286235077486</v>
      </c>
      <c r="H11" s="1">
        <v>813.91218449999997</v>
      </c>
      <c r="I11" s="1">
        <v>35.352775438258341</v>
      </c>
      <c r="J11" s="1">
        <v>872.48987179999995</v>
      </c>
      <c r="K11" s="1">
        <v>15.233039566538226</v>
      </c>
      <c r="L11" s="1">
        <v>1004.7415162000001</v>
      </c>
      <c r="M11" s="1">
        <v>18.51000146266075</v>
      </c>
      <c r="N11" s="1">
        <v>887.86231899999996</v>
      </c>
      <c r="O11" s="1">
        <v>51.552120578446782</v>
      </c>
    </row>
    <row r="12" spans="1:15" x14ac:dyDescent="0.2">
      <c r="A12" t="s">
        <v>10</v>
      </c>
      <c r="B12" s="1">
        <v>907.47891029999994</v>
      </c>
      <c r="C12" s="1">
        <v>27.103808080240896</v>
      </c>
      <c r="D12" s="1">
        <v>871.05556439999998</v>
      </c>
      <c r="E12" s="1">
        <v>27.038174667133077</v>
      </c>
      <c r="F12" s="1">
        <v>907.61937279999995</v>
      </c>
      <c r="G12" s="1">
        <v>29.106971223201384</v>
      </c>
      <c r="H12" s="1">
        <v>812.89459750000003</v>
      </c>
      <c r="I12" s="1">
        <v>35.376061720253858</v>
      </c>
      <c r="J12" s="1">
        <v>870.38097729999993</v>
      </c>
      <c r="K12" s="1">
        <v>15.32776251090525</v>
      </c>
      <c r="L12" s="1">
        <v>1002.895066</v>
      </c>
      <c r="M12" s="1">
        <v>18.49011952817995</v>
      </c>
      <c r="N12" s="1">
        <v>886.05111599999998</v>
      </c>
      <c r="O12" s="1">
        <v>51.475904022210493</v>
      </c>
    </row>
    <row r="13" spans="1:15" x14ac:dyDescent="0.2">
      <c r="A13" t="s">
        <v>11</v>
      </c>
      <c r="B13" s="1">
        <v>906.11774529999991</v>
      </c>
      <c r="C13" s="1">
        <v>27.241061184026051</v>
      </c>
      <c r="D13" s="1">
        <v>869.29371279999998</v>
      </c>
      <c r="E13" s="1">
        <v>27.300383294276141</v>
      </c>
      <c r="F13" s="1">
        <v>906.19338820000007</v>
      </c>
      <c r="G13" s="1">
        <v>29.071939730166836</v>
      </c>
      <c r="H13" s="1">
        <v>811.93465020000008</v>
      </c>
      <c r="I13" s="1">
        <v>35.585723505576077</v>
      </c>
      <c r="J13" s="1">
        <v>868.89943040000003</v>
      </c>
      <c r="K13" s="1">
        <v>15.482886565928684</v>
      </c>
      <c r="L13" s="1">
        <v>1001.4753749</v>
      </c>
      <c r="M13" s="1">
        <v>18.559298356172793</v>
      </c>
      <c r="N13" s="1">
        <v>884.68625839999993</v>
      </c>
      <c r="O13" s="1">
        <v>51.411639035176051</v>
      </c>
    </row>
    <row r="14" spans="1:15" x14ac:dyDescent="0.2">
      <c r="A14" t="s">
        <v>12</v>
      </c>
      <c r="B14" s="1">
        <v>903.52723229999992</v>
      </c>
      <c r="C14" s="1">
        <v>27.619635276611849</v>
      </c>
      <c r="D14" s="1">
        <v>867.44042339999999</v>
      </c>
      <c r="E14" s="1">
        <v>27.231220424870681</v>
      </c>
      <c r="F14" s="1">
        <v>903.84934710000005</v>
      </c>
      <c r="G14" s="1">
        <v>28.946670894757521</v>
      </c>
      <c r="H14" s="1">
        <v>810.17992470000002</v>
      </c>
      <c r="I14" s="1">
        <v>35.617343609034194</v>
      </c>
      <c r="J14" s="1">
        <v>866.75226529999998</v>
      </c>
      <c r="K14" s="1">
        <v>15.779474949009742</v>
      </c>
      <c r="L14" s="1">
        <v>999.33608820000006</v>
      </c>
      <c r="M14" s="1">
        <v>18.549036782069578</v>
      </c>
      <c r="N14" s="1">
        <v>882.74089100000003</v>
      </c>
      <c r="O14" s="1">
        <v>51.243188594267359</v>
      </c>
    </row>
    <row r="15" spans="1:15" x14ac:dyDescent="0.2">
      <c r="A15" t="s">
        <v>13</v>
      </c>
      <c r="B15" s="1">
        <v>904.69971179999993</v>
      </c>
      <c r="C15" s="1">
        <v>27.567605611072949</v>
      </c>
      <c r="D15" s="1">
        <v>868.29127800000003</v>
      </c>
      <c r="E15" s="1">
        <v>27.209431113868813</v>
      </c>
      <c r="F15" s="1">
        <v>905.08572620000007</v>
      </c>
      <c r="G15" s="1">
        <v>29.113129662834389</v>
      </c>
      <c r="H15" s="1">
        <v>811.07541700000002</v>
      </c>
      <c r="I15" s="1">
        <v>35.596149388171568</v>
      </c>
      <c r="J15" s="1">
        <v>867.79850620000002</v>
      </c>
      <c r="K15" s="1">
        <v>15.62977676166097</v>
      </c>
      <c r="L15" s="1">
        <v>1000.3640866000001</v>
      </c>
      <c r="M15" s="1">
        <v>18.616944190127398</v>
      </c>
      <c r="N15" s="1">
        <v>883.72576400000003</v>
      </c>
      <c r="O15" s="1">
        <v>51.323041760812785</v>
      </c>
    </row>
    <row r="16" spans="1:15" x14ac:dyDescent="0.2">
      <c r="A16" t="s">
        <v>14</v>
      </c>
      <c r="B16" s="1">
        <v>901.4360203</v>
      </c>
      <c r="C16" s="1">
        <v>27.69470434605104</v>
      </c>
      <c r="D16" s="1">
        <v>865.27051039999992</v>
      </c>
      <c r="E16" s="1">
        <v>27.171337265047196</v>
      </c>
      <c r="F16" s="1">
        <v>901.44231509999997</v>
      </c>
      <c r="G16" s="1">
        <v>28.872594882641096</v>
      </c>
      <c r="H16" s="1">
        <v>808.15407600000003</v>
      </c>
      <c r="I16" s="1">
        <v>35.570375785436127</v>
      </c>
      <c r="J16" s="1">
        <v>864.4072529</v>
      </c>
      <c r="K16" s="1">
        <v>15.900343018758877</v>
      </c>
      <c r="L16" s="1">
        <v>997.23218539999993</v>
      </c>
      <c r="M16" s="1">
        <v>18.464184549117313</v>
      </c>
      <c r="N16" s="1">
        <v>880.5229243</v>
      </c>
      <c r="O16" s="1">
        <v>51.358712200520827</v>
      </c>
    </row>
    <row r="17" spans="1:15" x14ac:dyDescent="0.2">
      <c r="A17" t="s">
        <v>15</v>
      </c>
      <c r="B17" s="1">
        <v>900.22067629999992</v>
      </c>
      <c r="C17" s="1">
        <v>27.713320454772219</v>
      </c>
      <c r="D17" s="1">
        <v>864.09621329999993</v>
      </c>
      <c r="E17" s="1">
        <v>27.157633418075569</v>
      </c>
      <c r="F17" s="1">
        <v>899.65982659999997</v>
      </c>
      <c r="G17" s="1">
        <v>29.166680472936697</v>
      </c>
      <c r="H17" s="1">
        <v>806.9725042</v>
      </c>
      <c r="I17" s="1">
        <v>35.619120778063163</v>
      </c>
      <c r="J17" s="1">
        <v>862.80555829999992</v>
      </c>
      <c r="K17" s="1">
        <v>16.188964601532007</v>
      </c>
      <c r="L17" s="1">
        <v>995.92173120000007</v>
      </c>
      <c r="M17" s="1">
        <v>18.47553070928738</v>
      </c>
      <c r="N17" s="1">
        <v>879.33705679999991</v>
      </c>
      <c r="O17" s="1">
        <v>51.301466609034776</v>
      </c>
    </row>
    <row r="18" spans="1:15" x14ac:dyDescent="0.2">
      <c r="A18" t="s">
        <v>16</v>
      </c>
      <c r="B18" s="1">
        <v>899.04475509999997</v>
      </c>
      <c r="C18" s="1">
        <v>27.745956075677324</v>
      </c>
      <c r="D18" s="1">
        <v>862.86220379999997</v>
      </c>
      <c r="E18" s="1">
        <v>27.147466521370095</v>
      </c>
      <c r="F18" s="1">
        <v>898.27285879999999</v>
      </c>
      <c r="G18" s="1">
        <v>29.308472742051695</v>
      </c>
      <c r="H18" s="1">
        <v>805.84029799999996</v>
      </c>
      <c r="I18" s="1">
        <v>35.647189638801386</v>
      </c>
      <c r="J18" s="1">
        <v>861.30830109999999</v>
      </c>
      <c r="K18" s="1">
        <v>16.596634180409307</v>
      </c>
      <c r="L18" s="1">
        <v>994.64409490000003</v>
      </c>
      <c r="M18" s="1">
        <v>18.460173928091635</v>
      </c>
      <c r="N18" s="1">
        <v>877.91311519999999</v>
      </c>
      <c r="O18" s="1">
        <v>51.562626242807781</v>
      </c>
    </row>
    <row r="19" spans="1:15" x14ac:dyDescent="0.2">
      <c r="A19" t="s">
        <v>17</v>
      </c>
      <c r="B19" s="1">
        <v>896.88832200000002</v>
      </c>
      <c r="C19" s="1">
        <v>27.467314809590029</v>
      </c>
      <c r="D19" s="1">
        <v>860.84142689999999</v>
      </c>
      <c r="E19" s="1">
        <v>27.138649175439351</v>
      </c>
      <c r="F19" s="1">
        <v>896.61833999999999</v>
      </c>
      <c r="G19" s="1">
        <v>29.338747002671511</v>
      </c>
      <c r="H19" s="1">
        <v>804.15</v>
      </c>
      <c r="I19" s="1">
        <v>35.743957956513412</v>
      </c>
      <c r="J19" s="1">
        <v>859.5383008</v>
      </c>
      <c r="K19" s="1">
        <v>16.67342794361376</v>
      </c>
      <c r="L19" s="1">
        <v>992.88655010000002</v>
      </c>
      <c r="M19" s="1">
        <v>18.305785541479572</v>
      </c>
      <c r="N19" s="1">
        <v>876.12343899999996</v>
      </c>
      <c r="O19" s="1">
        <v>51.683993709412356</v>
      </c>
    </row>
    <row r="20" spans="1:15" x14ac:dyDescent="0.2">
      <c r="A20" t="s">
        <v>18</v>
      </c>
      <c r="B20" s="1">
        <v>895.12718099999995</v>
      </c>
      <c r="C20" s="1">
        <v>27.002313099208759</v>
      </c>
      <c r="D20" s="1">
        <v>859.61279950000005</v>
      </c>
      <c r="E20" s="1">
        <v>27.186655641444201</v>
      </c>
      <c r="F20" s="1">
        <v>895.42781000000002</v>
      </c>
      <c r="G20" s="1">
        <v>29.282171454284835</v>
      </c>
      <c r="H20" s="1">
        <v>803.00526329999991</v>
      </c>
      <c r="I20" s="1">
        <v>35.787494102813923</v>
      </c>
      <c r="J20" s="1">
        <v>858.29299049999997</v>
      </c>
      <c r="K20" s="1">
        <v>16.6484386947686</v>
      </c>
      <c r="L20" s="1">
        <v>991.5550753</v>
      </c>
      <c r="M20" s="1">
        <v>18.026509703468001</v>
      </c>
      <c r="N20" s="1">
        <v>874.84704970000007</v>
      </c>
      <c r="O20" s="1">
        <v>51.762611474848271</v>
      </c>
    </row>
    <row r="21" spans="1:15" x14ac:dyDescent="0.2">
      <c r="A21" t="s">
        <v>316</v>
      </c>
      <c r="B21" s="1">
        <v>-9.9999999999999995E-7</v>
      </c>
      <c r="C21" s="1">
        <v>0</v>
      </c>
      <c r="D21" s="1">
        <v>-9.9999999999999995E-7</v>
      </c>
      <c r="E21" s="1">
        <v>0</v>
      </c>
      <c r="F21" s="1">
        <v>-9.9999999999999995E-7</v>
      </c>
      <c r="G21" s="1">
        <v>0</v>
      </c>
      <c r="H21" s="1">
        <v>-9.9999999999999995E-7</v>
      </c>
      <c r="I21" s="1">
        <v>0</v>
      </c>
      <c r="J21" s="1">
        <v>-9.9999999999999995E-7</v>
      </c>
      <c r="K21" s="1">
        <v>0</v>
      </c>
      <c r="L21" s="1">
        <v>-9.9999999999999995E-7</v>
      </c>
      <c r="M21" s="1">
        <v>0</v>
      </c>
      <c r="N21" s="1">
        <v>-9.9999999999999995E-7</v>
      </c>
      <c r="O21" s="1">
        <v>0</v>
      </c>
    </row>
    <row r="22" spans="1:15" x14ac:dyDescent="0.2">
      <c r="A22" t="s">
        <v>317</v>
      </c>
      <c r="B22" s="1">
        <v>-9.9999999999999995E-7</v>
      </c>
      <c r="C22" s="1">
        <v>0</v>
      </c>
      <c r="D22" s="1">
        <v>-9.9999999999999995E-7</v>
      </c>
      <c r="E22" s="1">
        <v>0</v>
      </c>
      <c r="F22" s="1">
        <v>-9.9999999999999995E-7</v>
      </c>
      <c r="G22" s="1">
        <v>0</v>
      </c>
      <c r="H22" s="1">
        <v>-9.9999999999999995E-7</v>
      </c>
      <c r="I22" s="1">
        <v>0</v>
      </c>
      <c r="J22" s="1">
        <v>-9.9999999999999995E-7</v>
      </c>
      <c r="K22" s="1">
        <v>0</v>
      </c>
      <c r="L22" s="1">
        <v>-9.9999999999999995E-7</v>
      </c>
      <c r="M22" s="1">
        <v>0</v>
      </c>
      <c r="N22" s="1">
        <v>-9.9999999999999995E-7</v>
      </c>
      <c r="O22" s="1">
        <v>0</v>
      </c>
    </row>
    <row r="23" spans="1:15" x14ac:dyDescent="0.2">
      <c r="A23" t="s">
        <v>318</v>
      </c>
      <c r="B23" s="1">
        <v>-9.9999999999999995E-7</v>
      </c>
      <c r="C23" s="1">
        <v>0</v>
      </c>
      <c r="D23" s="1">
        <v>-9.9999999999999995E-7</v>
      </c>
      <c r="E23" s="1">
        <v>0</v>
      </c>
      <c r="F23" s="1">
        <v>-9.9999999999999995E-7</v>
      </c>
      <c r="G23" s="1">
        <v>0</v>
      </c>
      <c r="H23" s="1">
        <v>-9.9999999999999995E-7</v>
      </c>
      <c r="I23" s="1">
        <v>0</v>
      </c>
      <c r="J23" s="1">
        <v>-9.9999999999999995E-7</v>
      </c>
      <c r="K23" s="1">
        <v>0</v>
      </c>
      <c r="L23" s="1">
        <v>-9.9999999999999995E-7</v>
      </c>
      <c r="M23" s="1">
        <v>0</v>
      </c>
      <c r="N23" s="1">
        <v>-9.9999999999999995E-7</v>
      </c>
      <c r="O23" s="1">
        <v>0</v>
      </c>
    </row>
    <row r="24" spans="1:15" x14ac:dyDescent="0.2">
      <c r="A24" t="s">
        <v>19</v>
      </c>
      <c r="B24" s="1">
        <v>880.20850439999992</v>
      </c>
      <c r="C24" s="1">
        <v>28.518923209089884</v>
      </c>
      <c r="D24" s="1">
        <v>846.1505148</v>
      </c>
      <c r="E24" s="1">
        <v>28.330183551372194</v>
      </c>
      <c r="F24" s="1">
        <v>881.90234220000002</v>
      </c>
      <c r="G24" s="1">
        <v>27.682172377690907</v>
      </c>
      <c r="H24" s="1">
        <v>790.92737290000002</v>
      </c>
      <c r="I24" s="1">
        <v>36.057211168994854</v>
      </c>
      <c r="J24" s="1">
        <v>843.70468340000002</v>
      </c>
      <c r="K24" s="1">
        <v>14.996971216724575</v>
      </c>
      <c r="L24" s="1">
        <v>978.08525199999997</v>
      </c>
      <c r="M24" s="1">
        <v>19.311220998349484</v>
      </c>
      <c r="N24" s="1">
        <v>861.10165940000002</v>
      </c>
      <c r="O24" s="1">
        <v>51.324221763000558</v>
      </c>
    </row>
    <row r="25" spans="1:15" x14ac:dyDescent="0.2">
      <c r="A25" t="s">
        <v>20</v>
      </c>
      <c r="B25" s="1">
        <v>878.78376979999996</v>
      </c>
      <c r="C25" s="1">
        <v>28.392052617395834</v>
      </c>
      <c r="D25" s="1">
        <v>844.44705879999992</v>
      </c>
      <c r="E25" s="1">
        <v>28.222097963945487</v>
      </c>
      <c r="F25" s="1">
        <v>880.13910879999992</v>
      </c>
      <c r="G25" s="1">
        <v>27.480599453681453</v>
      </c>
      <c r="H25" s="1">
        <v>789.31086589999995</v>
      </c>
      <c r="I25" s="1">
        <v>36.014945911357152</v>
      </c>
      <c r="J25" s="1">
        <v>841.99542470000006</v>
      </c>
      <c r="K25" s="1">
        <v>14.856011781236369</v>
      </c>
      <c r="L25" s="1">
        <v>975.3626233</v>
      </c>
      <c r="M25" s="1">
        <v>19.544190407288948</v>
      </c>
      <c r="N25" s="1">
        <v>859.64926960000003</v>
      </c>
      <c r="O25" s="1">
        <v>51.181819497415269</v>
      </c>
    </row>
    <row r="26" spans="1:15" x14ac:dyDescent="0.2">
      <c r="A26" t="s">
        <v>21</v>
      </c>
      <c r="B26" s="1">
        <v>875.40201100000002</v>
      </c>
      <c r="C26" s="1">
        <v>28.163036304522105</v>
      </c>
      <c r="D26" s="1">
        <v>841.28668279999999</v>
      </c>
      <c r="E26" s="1">
        <v>28.315568856686468</v>
      </c>
      <c r="F26" s="1">
        <v>876.46556229999999</v>
      </c>
      <c r="G26" s="1">
        <v>27.60497848968074</v>
      </c>
      <c r="H26" s="1">
        <v>786.23946950000004</v>
      </c>
      <c r="I26" s="1">
        <v>36.007209243780039</v>
      </c>
      <c r="J26" s="1">
        <v>838.1478194</v>
      </c>
      <c r="K26" s="1">
        <v>14.258325616556723</v>
      </c>
      <c r="L26" s="1">
        <v>971.52484270000002</v>
      </c>
      <c r="M26" s="1">
        <v>19.560699306359201</v>
      </c>
      <c r="N26" s="1">
        <v>856.30766510000001</v>
      </c>
      <c r="O26" s="1">
        <v>50.864965568162617</v>
      </c>
    </row>
    <row r="27" spans="1:15" x14ac:dyDescent="0.2">
      <c r="A27" t="s">
        <v>22</v>
      </c>
      <c r="B27" s="1">
        <v>873.16618560000006</v>
      </c>
      <c r="C27" s="1">
        <v>27.840843063194864</v>
      </c>
      <c r="D27" s="1">
        <v>838.49541179999994</v>
      </c>
      <c r="E27" s="1">
        <v>28.275784628588035</v>
      </c>
      <c r="F27" s="1">
        <v>874.2227656</v>
      </c>
      <c r="G27" s="1">
        <v>27.331318210701514</v>
      </c>
      <c r="H27" s="1">
        <v>784.86947870000006</v>
      </c>
      <c r="I27" s="1">
        <v>35.973569472375729</v>
      </c>
      <c r="J27" s="1">
        <v>835.59398110000006</v>
      </c>
      <c r="K27" s="1">
        <v>13.798916882477538</v>
      </c>
      <c r="L27" s="1">
        <v>969.2736635</v>
      </c>
      <c r="M27" s="1">
        <v>19.562389969186842</v>
      </c>
      <c r="N27" s="1">
        <v>854.47272529999998</v>
      </c>
      <c r="O27" s="1">
        <v>50.90037295339107</v>
      </c>
    </row>
    <row r="28" spans="1:15" x14ac:dyDescent="0.2">
      <c r="A28" t="s">
        <v>23</v>
      </c>
      <c r="B28" s="1">
        <v>870.97127350000005</v>
      </c>
      <c r="C28" s="1">
        <v>26.686202487673309</v>
      </c>
      <c r="D28" s="1">
        <v>836.85826759999998</v>
      </c>
      <c r="E28" s="1">
        <v>28.560319845541365</v>
      </c>
      <c r="F28" s="1">
        <v>872.93577489999996</v>
      </c>
      <c r="G28" s="1">
        <v>27.391889390915857</v>
      </c>
      <c r="H28" s="1">
        <v>783.26965210000003</v>
      </c>
      <c r="I28" s="1">
        <v>35.780940611254096</v>
      </c>
      <c r="J28" s="1">
        <v>833.36052199999995</v>
      </c>
      <c r="K28" s="1">
        <v>13.858029943431722</v>
      </c>
      <c r="L28" s="1">
        <v>967.73811950000004</v>
      </c>
      <c r="M28" s="1">
        <v>19.553636661910637</v>
      </c>
      <c r="N28" s="1">
        <v>853.11883399999999</v>
      </c>
      <c r="O28" s="1">
        <v>50.794280800256246</v>
      </c>
    </row>
    <row r="29" spans="1:15" x14ac:dyDescent="0.2">
      <c r="A29" t="s">
        <v>24</v>
      </c>
      <c r="B29" s="1">
        <v>866.34573060000002</v>
      </c>
      <c r="C29" s="1">
        <v>26.81416818535126</v>
      </c>
      <c r="D29" s="1">
        <v>830.9759777999999</v>
      </c>
      <c r="E29" s="1">
        <v>29.353717144617168</v>
      </c>
      <c r="F29" s="1">
        <v>867.95107310000003</v>
      </c>
      <c r="G29" s="1">
        <v>26.821174236793642</v>
      </c>
      <c r="H29" s="1">
        <v>778.54492120000009</v>
      </c>
      <c r="I29" s="1">
        <v>35.798000841303178</v>
      </c>
      <c r="J29" s="1">
        <v>828.01876089999996</v>
      </c>
      <c r="K29" s="1">
        <v>13.382039935081332</v>
      </c>
      <c r="L29" s="1">
        <v>962.39725210000006</v>
      </c>
      <c r="M29" s="1">
        <v>19.146694971756318</v>
      </c>
      <c r="N29" s="1">
        <v>848.17403960000001</v>
      </c>
      <c r="O29" s="1">
        <v>50.757374658345682</v>
      </c>
    </row>
    <row r="30" spans="1:15" x14ac:dyDescent="0.2">
      <c r="A30" t="s">
        <v>25</v>
      </c>
      <c r="B30" s="1">
        <v>862.27220450000004</v>
      </c>
      <c r="C30" s="1">
        <v>26.797733897671087</v>
      </c>
      <c r="D30" s="1">
        <v>826.12516800000003</v>
      </c>
      <c r="E30" s="1">
        <v>28.714610902328623</v>
      </c>
      <c r="F30" s="1">
        <v>863.13393619999999</v>
      </c>
      <c r="G30" s="1">
        <v>26.419691152187255</v>
      </c>
      <c r="H30" s="1">
        <v>775.82415570000001</v>
      </c>
      <c r="I30" s="1">
        <v>35.80366465332196</v>
      </c>
      <c r="J30" s="1">
        <v>823.84843420000004</v>
      </c>
      <c r="K30" s="1">
        <v>13.49472500033195</v>
      </c>
      <c r="L30" s="1">
        <v>958.22286789999998</v>
      </c>
      <c r="M30" s="1">
        <v>18.667969797802911</v>
      </c>
      <c r="N30" s="1">
        <v>843.41827650000005</v>
      </c>
      <c r="O30" s="1">
        <v>50.454125944667155</v>
      </c>
    </row>
    <row r="31" spans="1:15" x14ac:dyDescent="0.2">
      <c r="A31" t="s">
        <v>26</v>
      </c>
      <c r="B31" s="1">
        <v>861.11909720000006</v>
      </c>
      <c r="C31" s="1">
        <v>26.98719240711695</v>
      </c>
      <c r="D31" s="1">
        <v>825.03798800000004</v>
      </c>
      <c r="E31" s="1">
        <v>28.694950573364704</v>
      </c>
      <c r="F31" s="1">
        <v>861.53624749999994</v>
      </c>
      <c r="G31" s="1">
        <v>26.590195882593839</v>
      </c>
      <c r="H31" s="1">
        <v>774.48443910000003</v>
      </c>
      <c r="I31" s="1">
        <v>35.819685835145677</v>
      </c>
      <c r="J31" s="1">
        <v>822.62718529999995</v>
      </c>
      <c r="K31" s="1">
        <v>13.516135347835071</v>
      </c>
      <c r="L31" s="1">
        <v>957.02802299999996</v>
      </c>
      <c r="M31" s="1">
        <v>18.725527117334977</v>
      </c>
      <c r="N31" s="1">
        <v>842.24496250000004</v>
      </c>
      <c r="O31" s="1">
        <v>50.162299887068592</v>
      </c>
    </row>
    <row r="32" spans="1:15" x14ac:dyDescent="0.2">
      <c r="A32" t="s">
        <v>27</v>
      </c>
      <c r="B32" s="1">
        <v>859.77437129999998</v>
      </c>
      <c r="C32" s="1">
        <v>26.975951242314078</v>
      </c>
      <c r="D32" s="1">
        <v>823.77095550000001</v>
      </c>
      <c r="E32" s="1">
        <v>28.783923455582659</v>
      </c>
      <c r="F32" s="1">
        <v>860.22658990000002</v>
      </c>
      <c r="G32" s="1">
        <v>26.393980499106021</v>
      </c>
      <c r="H32" s="1">
        <v>773.30987040000002</v>
      </c>
      <c r="I32" s="1">
        <v>35.786919098551969</v>
      </c>
      <c r="J32" s="1">
        <v>821.26619470000003</v>
      </c>
      <c r="K32" s="1">
        <v>13.473032861592193</v>
      </c>
      <c r="L32" s="1">
        <v>955.44258930000001</v>
      </c>
      <c r="M32" s="1">
        <v>18.956188534900246</v>
      </c>
      <c r="N32" s="1">
        <v>840.94905740000002</v>
      </c>
      <c r="O32" s="1">
        <v>50.09321850423742</v>
      </c>
    </row>
    <row r="33" spans="1:15" x14ac:dyDescent="0.2">
      <c r="A33" t="s">
        <v>28</v>
      </c>
      <c r="B33" s="1">
        <v>858.14512189999994</v>
      </c>
      <c r="C33" s="1">
        <v>26.942357896658162</v>
      </c>
      <c r="D33" s="1">
        <v>821.98222370000008</v>
      </c>
      <c r="E33" s="1">
        <v>28.745225174585421</v>
      </c>
      <c r="F33" s="1">
        <v>858.84591839999996</v>
      </c>
      <c r="G33" s="1">
        <v>26.333231494556038</v>
      </c>
      <c r="H33" s="1">
        <v>771.96521740000003</v>
      </c>
      <c r="I33" s="1">
        <v>35.805668128369661</v>
      </c>
      <c r="J33" s="1">
        <v>819.77680850000002</v>
      </c>
      <c r="K33" s="1">
        <v>13.436176155905114</v>
      </c>
      <c r="L33" s="1">
        <v>953.73887560000003</v>
      </c>
      <c r="M33" s="1">
        <v>19.191857175495585</v>
      </c>
      <c r="N33" s="1">
        <v>839.38819009999997</v>
      </c>
      <c r="O33" s="1">
        <v>50.08249175854823</v>
      </c>
    </row>
    <row r="34" spans="1:15" x14ac:dyDescent="0.2">
      <c r="A34" t="s">
        <v>29</v>
      </c>
      <c r="B34" s="1">
        <v>856.98417770000003</v>
      </c>
      <c r="C34" s="1">
        <v>26.792196590366434</v>
      </c>
      <c r="D34" s="1">
        <v>820.35671289999993</v>
      </c>
      <c r="E34" s="1">
        <v>28.989975157644626</v>
      </c>
      <c r="F34" s="1">
        <v>857.76390520000007</v>
      </c>
      <c r="G34" s="1">
        <v>26.470684842500344</v>
      </c>
      <c r="H34" s="1">
        <v>770.86923639999998</v>
      </c>
      <c r="I34" s="1">
        <v>35.850019641198045</v>
      </c>
      <c r="J34" s="1">
        <v>818.74376480000001</v>
      </c>
      <c r="K34" s="1">
        <v>13.289866947289754</v>
      </c>
      <c r="L34" s="1">
        <v>952.7400707999999</v>
      </c>
      <c r="M34" s="1">
        <v>19.227908525375661</v>
      </c>
      <c r="N34" s="1">
        <v>838.43022840000003</v>
      </c>
      <c r="O34" s="1">
        <v>50.017911676466731</v>
      </c>
    </row>
    <row r="35" spans="1:15" x14ac:dyDescent="0.2">
      <c r="A35" t="s">
        <v>30</v>
      </c>
      <c r="B35" s="1">
        <v>853.6253524</v>
      </c>
      <c r="C35" s="1">
        <v>26.602769246924883</v>
      </c>
      <c r="D35" s="1">
        <v>816.00870959999997</v>
      </c>
      <c r="E35" s="1">
        <v>28.565229402716714</v>
      </c>
      <c r="F35" s="1">
        <v>854.10748910000007</v>
      </c>
      <c r="G35" s="1">
        <v>26.586593915660718</v>
      </c>
      <c r="H35" s="1">
        <v>767.27841339999998</v>
      </c>
      <c r="I35" s="1">
        <v>35.949437007720022</v>
      </c>
      <c r="J35" s="1">
        <v>814.80296570000007</v>
      </c>
      <c r="K35" s="1">
        <v>13.239750272558862</v>
      </c>
      <c r="L35" s="1">
        <v>948.27171970000006</v>
      </c>
      <c r="M35" s="1">
        <v>19.407076619610656</v>
      </c>
      <c r="N35" s="1">
        <v>834.69549260000008</v>
      </c>
      <c r="O35" s="1">
        <v>49.856196967185227</v>
      </c>
    </row>
    <row r="36" spans="1:15" x14ac:dyDescent="0.2">
      <c r="A36" t="s">
        <v>31</v>
      </c>
      <c r="B36" s="1">
        <v>846.24192749999997</v>
      </c>
      <c r="C36" s="1">
        <v>25.806350033360069</v>
      </c>
      <c r="D36" s="1">
        <v>808.65564189999998</v>
      </c>
      <c r="E36" s="1">
        <v>28.309417428461494</v>
      </c>
      <c r="F36" s="1">
        <v>845.97750629999996</v>
      </c>
      <c r="G36" s="1">
        <v>27.737811784437007</v>
      </c>
      <c r="H36" s="1">
        <v>758.95354639999994</v>
      </c>
      <c r="I36" s="1">
        <v>35.90322103895295</v>
      </c>
      <c r="J36" s="1">
        <v>806.52062520000004</v>
      </c>
      <c r="K36" s="1">
        <v>13.222324389939159</v>
      </c>
      <c r="L36" s="1">
        <v>939.82862579999994</v>
      </c>
      <c r="M36" s="1">
        <v>19.693262658269472</v>
      </c>
      <c r="N36" s="1">
        <v>826.75514239999995</v>
      </c>
      <c r="O36" s="1">
        <v>50.091521611609785</v>
      </c>
    </row>
    <row r="37" spans="1:15" x14ac:dyDescent="0.2">
      <c r="A37" t="s">
        <v>32</v>
      </c>
      <c r="B37" s="1">
        <v>852.37760920000005</v>
      </c>
      <c r="C37" s="1">
        <v>26.430506970800021</v>
      </c>
      <c r="D37" s="1">
        <v>814.7598332</v>
      </c>
      <c r="E37" s="1">
        <v>28.55310132121118</v>
      </c>
      <c r="F37" s="1">
        <v>852.81633979999992</v>
      </c>
      <c r="G37" s="1">
        <v>26.740423446322321</v>
      </c>
      <c r="H37" s="1">
        <v>765.72071820000008</v>
      </c>
      <c r="I37" s="1">
        <v>36.101296334748319</v>
      </c>
      <c r="J37" s="1">
        <v>813.49498110000002</v>
      </c>
      <c r="K37" s="1">
        <v>13.12146484115399</v>
      </c>
      <c r="L37" s="1">
        <v>947.07868039999994</v>
      </c>
      <c r="M37" s="1">
        <v>19.401090688813685</v>
      </c>
      <c r="N37" s="1">
        <v>833.4515308</v>
      </c>
      <c r="O37" s="1">
        <v>49.803842928745915</v>
      </c>
    </row>
    <row r="38" spans="1:15" x14ac:dyDescent="0.2">
      <c r="A38" t="s">
        <v>33</v>
      </c>
      <c r="B38" s="1">
        <v>850.00113210000006</v>
      </c>
      <c r="C38" s="1">
        <v>26.100749832562308</v>
      </c>
      <c r="D38" s="1">
        <v>812.62002749999999</v>
      </c>
      <c r="E38" s="1">
        <v>28.555071182918887</v>
      </c>
      <c r="F38" s="1">
        <v>850.34966439999994</v>
      </c>
      <c r="G38" s="1">
        <v>26.762853204652025</v>
      </c>
      <c r="H38" s="1">
        <v>763.37892350000004</v>
      </c>
      <c r="I38" s="1">
        <v>35.999342794413977</v>
      </c>
      <c r="J38" s="1">
        <v>811.18798200000003</v>
      </c>
      <c r="K38" s="1">
        <v>12.991762237416626</v>
      </c>
      <c r="L38" s="1">
        <v>944.72648520000007</v>
      </c>
      <c r="M38" s="1">
        <v>19.444583100710272</v>
      </c>
      <c r="N38" s="1">
        <v>831.36718310000003</v>
      </c>
      <c r="O38" s="1">
        <v>49.911665916130886</v>
      </c>
    </row>
    <row r="39" spans="1:15" x14ac:dyDescent="0.2">
      <c r="A39" t="s">
        <v>34</v>
      </c>
      <c r="B39" s="1">
        <v>851.20706499999994</v>
      </c>
      <c r="C39" s="1">
        <v>26.346856501648642</v>
      </c>
      <c r="D39" s="1">
        <v>813.55960920000007</v>
      </c>
      <c r="E39" s="1">
        <v>28.579925816567432</v>
      </c>
      <c r="F39" s="1">
        <v>851.52007979999996</v>
      </c>
      <c r="G39" s="1">
        <v>26.729991194492008</v>
      </c>
      <c r="H39" s="1">
        <v>764.26168259999997</v>
      </c>
      <c r="I39" s="1">
        <v>36.014040015461219</v>
      </c>
      <c r="J39" s="1">
        <v>812.27396650000003</v>
      </c>
      <c r="K39" s="1">
        <v>13.120357015625792</v>
      </c>
      <c r="L39" s="1">
        <v>945.72019779999994</v>
      </c>
      <c r="M39" s="1">
        <v>19.433598060655022</v>
      </c>
      <c r="N39" s="1">
        <v>832.35414040000001</v>
      </c>
      <c r="O39" s="1">
        <v>49.845006336926403</v>
      </c>
    </row>
    <row r="40" spans="1:15" x14ac:dyDescent="0.2">
      <c r="A40" t="s">
        <v>319</v>
      </c>
      <c r="B40" s="1">
        <v>-9.9999999999999995E-7</v>
      </c>
      <c r="C40" s="1">
        <v>0</v>
      </c>
      <c r="D40" s="1">
        <v>-9.9999999999999995E-7</v>
      </c>
      <c r="E40" s="1">
        <v>0</v>
      </c>
      <c r="F40" s="1">
        <v>-9.9999999999999995E-7</v>
      </c>
      <c r="G40" s="1">
        <v>0</v>
      </c>
      <c r="H40" s="1">
        <v>-9.9999999999999995E-7</v>
      </c>
      <c r="I40" s="1">
        <v>0</v>
      </c>
      <c r="J40" s="1">
        <v>-9.9999999999999995E-7</v>
      </c>
      <c r="K40" s="1">
        <v>0</v>
      </c>
      <c r="L40" s="1">
        <v>-9.9999999999999995E-7</v>
      </c>
      <c r="M40" s="1">
        <v>0</v>
      </c>
      <c r="N40" s="1">
        <v>-9.9999999999999995E-7</v>
      </c>
      <c r="O40" s="1">
        <v>0</v>
      </c>
    </row>
    <row r="41" spans="1:15" x14ac:dyDescent="0.2">
      <c r="A41" t="s">
        <v>35</v>
      </c>
      <c r="B41" s="1">
        <v>845.1352222999999</v>
      </c>
      <c r="C41" s="1">
        <v>25.690491580594951</v>
      </c>
      <c r="D41" s="1">
        <v>806.9975326</v>
      </c>
      <c r="E41" s="1">
        <v>28.365540464886063</v>
      </c>
      <c r="F41" s="1">
        <v>844.81293300000004</v>
      </c>
      <c r="G41" s="1">
        <v>27.767681878843646</v>
      </c>
      <c r="H41" s="1">
        <v>757.76837539999997</v>
      </c>
      <c r="I41" s="1">
        <v>35.925020000406185</v>
      </c>
      <c r="J41" s="1">
        <v>804.66498799999999</v>
      </c>
      <c r="K41" s="1">
        <v>13.298327820703516</v>
      </c>
      <c r="L41" s="1">
        <v>938.49019850000002</v>
      </c>
      <c r="M41" s="1">
        <v>19.545660007156915</v>
      </c>
      <c r="N41" s="1">
        <v>825.48512660000006</v>
      </c>
      <c r="O41" s="1">
        <v>50.015581352681529</v>
      </c>
    </row>
    <row r="42" spans="1:15" x14ac:dyDescent="0.2">
      <c r="A42" t="s">
        <v>36</v>
      </c>
      <c r="B42" s="1">
        <v>843.9460133</v>
      </c>
      <c r="C42" s="1">
        <v>25.697703350415214</v>
      </c>
      <c r="D42" s="1">
        <v>805.27679570000009</v>
      </c>
      <c r="E42" s="1">
        <v>28.310409035996685</v>
      </c>
      <c r="F42" s="1">
        <v>843.58360649999997</v>
      </c>
      <c r="G42" s="1">
        <v>27.844917381199394</v>
      </c>
      <c r="H42" s="1">
        <v>756.33567000000005</v>
      </c>
      <c r="I42" s="1">
        <v>36.160265017276664</v>
      </c>
      <c r="J42" s="1">
        <v>803.05145829999992</v>
      </c>
      <c r="K42" s="1">
        <v>13.813629810176582</v>
      </c>
      <c r="L42" s="1">
        <v>937.15593209999997</v>
      </c>
      <c r="M42" s="1">
        <v>19.553222822282926</v>
      </c>
      <c r="N42" s="1">
        <v>824.0344814</v>
      </c>
      <c r="O42" s="1">
        <v>49.594876158272633</v>
      </c>
    </row>
    <row r="43" spans="1:15" x14ac:dyDescent="0.2">
      <c r="A43" t="s">
        <v>37</v>
      </c>
      <c r="B43" s="1">
        <v>837.48374779999995</v>
      </c>
      <c r="C43" s="1">
        <v>25.73153537571072</v>
      </c>
      <c r="D43" s="1">
        <v>798.36638460000006</v>
      </c>
      <c r="E43" s="1">
        <v>28.442577413441509</v>
      </c>
      <c r="F43" s="1">
        <v>835.89108570000008</v>
      </c>
      <c r="G43" s="1">
        <v>27.198957096533981</v>
      </c>
      <c r="H43" s="1">
        <v>749.6581655</v>
      </c>
      <c r="I43" s="1">
        <v>36.194789865762516</v>
      </c>
      <c r="J43" s="1">
        <v>797.01334699999995</v>
      </c>
      <c r="K43" s="1">
        <v>13.828679490694515</v>
      </c>
      <c r="L43" s="1">
        <v>929.81102899999996</v>
      </c>
      <c r="M43" s="1">
        <v>19.259042009632598</v>
      </c>
      <c r="N43" s="1">
        <v>817.22143960000005</v>
      </c>
      <c r="O43" s="1">
        <v>49.359735986354707</v>
      </c>
    </row>
    <row r="44" spans="1:15" x14ac:dyDescent="0.2">
      <c r="A44" t="s">
        <v>38</v>
      </c>
      <c r="B44" s="1">
        <v>842.88642289999996</v>
      </c>
      <c r="C44" s="1">
        <v>25.663945803398224</v>
      </c>
      <c r="D44" s="1">
        <v>803.92456879999997</v>
      </c>
      <c r="E44" s="1">
        <v>28.49530335227745</v>
      </c>
      <c r="F44" s="1">
        <v>842.39115420000007</v>
      </c>
      <c r="G44" s="1">
        <v>27.922837522052443</v>
      </c>
      <c r="H44" s="1">
        <v>754.9745739</v>
      </c>
      <c r="I44" s="1">
        <v>36.365822398854824</v>
      </c>
      <c r="J44" s="1">
        <v>801.82822939999994</v>
      </c>
      <c r="K44" s="1">
        <v>13.836657135337246</v>
      </c>
      <c r="L44" s="1">
        <v>935.82992639999998</v>
      </c>
      <c r="M44" s="1">
        <v>19.160284113154372</v>
      </c>
      <c r="N44" s="1">
        <v>822.77509859999998</v>
      </c>
      <c r="O44" s="1">
        <v>49.37217011513092</v>
      </c>
    </row>
    <row r="45" spans="1:15" x14ac:dyDescent="0.2">
      <c r="A45" t="s">
        <v>39</v>
      </c>
      <c r="B45" s="1">
        <v>841.0346452</v>
      </c>
      <c r="C45" s="1">
        <v>25.667636878776467</v>
      </c>
      <c r="D45" s="1">
        <v>801.89837829999999</v>
      </c>
      <c r="E45" s="1">
        <v>28.6655306015988</v>
      </c>
      <c r="F45" s="1">
        <v>839.96632790000001</v>
      </c>
      <c r="G45" s="1">
        <v>27.743242480047709</v>
      </c>
      <c r="H45" s="1">
        <v>753.05575829999998</v>
      </c>
      <c r="I45" s="1">
        <v>36.273270333156383</v>
      </c>
      <c r="J45" s="1">
        <v>800.07050160000006</v>
      </c>
      <c r="K45" s="1">
        <v>13.807889753639985</v>
      </c>
      <c r="L45" s="1">
        <v>933.75116649999995</v>
      </c>
      <c r="M45" s="1">
        <v>19.134440507616016</v>
      </c>
      <c r="N45" s="1">
        <v>820.83329939999999</v>
      </c>
      <c r="O45" s="1">
        <v>49.235743554710375</v>
      </c>
    </row>
    <row r="46" spans="1:15" x14ac:dyDescent="0.2">
      <c r="A46" t="s">
        <v>40</v>
      </c>
      <c r="B46" s="1">
        <v>839.65501560000007</v>
      </c>
      <c r="C46" s="1">
        <v>25.695647622541625</v>
      </c>
      <c r="D46" s="1">
        <v>800.1015026</v>
      </c>
      <c r="E46" s="1">
        <v>28.494336122215312</v>
      </c>
      <c r="F46" s="1">
        <v>837.73874970000008</v>
      </c>
      <c r="G46" s="1">
        <v>27.24154203561497</v>
      </c>
      <c r="H46" s="1">
        <v>751.65978089999999</v>
      </c>
      <c r="I46" s="1">
        <v>36.262143085076303</v>
      </c>
      <c r="J46" s="1">
        <v>798.60361720000003</v>
      </c>
      <c r="K46" s="1">
        <v>13.846869583923676</v>
      </c>
      <c r="L46" s="1">
        <v>931.9176197999999</v>
      </c>
      <c r="M46" s="1">
        <v>19.41477716136664</v>
      </c>
      <c r="N46" s="1">
        <v>819.22137899999996</v>
      </c>
      <c r="O46" s="1">
        <v>49.096787620895753</v>
      </c>
    </row>
    <row r="47" spans="1:15" x14ac:dyDescent="0.2">
      <c r="A47" t="s">
        <v>41</v>
      </c>
      <c r="B47" s="1">
        <v>835.83851900000002</v>
      </c>
      <c r="C47" s="1">
        <v>26.499285390741438</v>
      </c>
      <c r="D47" s="1">
        <v>797.0023407000001</v>
      </c>
      <c r="E47" s="1">
        <v>28.576396410535853</v>
      </c>
      <c r="F47" s="1">
        <v>834.70425699999998</v>
      </c>
      <c r="G47" s="1">
        <v>27.185015578479941</v>
      </c>
      <c r="H47" s="1">
        <v>748.54607390000001</v>
      </c>
      <c r="I47" s="1">
        <v>36.212839184112354</v>
      </c>
      <c r="J47" s="1">
        <v>795.86242420000008</v>
      </c>
      <c r="K47" s="1">
        <v>13.90054740646684</v>
      </c>
      <c r="L47" s="1">
        <v>928.60278160000007</v>
      </c>
      <c r="M47" s="1">
        <v>19.251026456915486</v>
      </c>
      <c r="N47" s="1">
        <v>815.1561117</v>
      </c>
      <c r="O47" s="1">
        <v>49.90630221850644</v>
      </c>
    </row>
    <row r="48" spans="1:15" x14ac:dyDescent="0.2">
      <c r="A48" t="s">
        <v>42</v>
      </c>
      <c r="B48" s="1">
        <v>834.79398029999993</v>
      </c>
      <c r="C48" s="1">
        <v>26.468878049623793</v>
      </c>
      <c r="D48" s="1">
        <v>796.05086789999996</v>
      </c>
      <c r="E48" s="1">
        <v>28.54571706219274</v>
      </c>
      <c r="F48" s="1">
        <v>833.63345909999998</v>
      </c>
      <c r="G48" s="1">
        <v>27.100966332729374</v>
      </c>
      <c r="H48" s="1">
        <v>747.54152039999997</v>
      </c>
      <c r="I48" s="1">
        <v>36.246958315238018</v>
      </c>
      <c r="J48" s="1">
        <v>794.85543399999995</v>
      </c>
      <c r="K48" s="1">
        <v>13.972760504828919</v>
      </c>
      <c r="L48" s="1">
        <v>927.22577209999997</v>
      </c>
      <c r="M48" s="1">
        <v>19.512715021707177</v>
      </c>
      <c r="N48" s="1">
        <v>814.00355279999997</v>
      </c>
      <c r="O48" s="1">
        <v>49.88031469829113</v>
      </c>
    </row>
    <row r="49" spans="1:15" x14ac:dyDescent="0.2">
      <c r="A49" t="s">
        <v>43</v>
      </c>
      <c r="B49" s="1">
        <v>833.61131190000003</v>
      </c>
      <c r="C49" s="1">
        <v>26.42880070795723</v>
      </c>
      <c r="D49" s="1">
        <v>795.15547170000002</v>
      </c>
      <c r="E49" s="1">
        <v>28.47900823070362</v>
      </c>
      <c r="F49" s="1">
        <v>832.24397999999997</v>
      </c>
      <c r="G49" s="1">
        <v>26.842095407464885</v>
      </c>
      <c r="H49" s="1">
        <v>745.81596089999994</v>
      </c>
      <c r="I49" s="1">
        <v>36.411799875084931</v>
      </c>
      <c r="J49" s="1">
        <v>793.71295429999998</v>
      </c>
      <c r="K49" s="1">
        <v>14.029300980630392</v>
      </c>
      <c r="L49" s="1">
        <v>925.84346670000002</v>
      </c>
      <c r="M49" s="1">
        <v>19.723567689635036</v>
      </c>
      <c r="N49" s="1">
        <v>812.86394529999995</v>
      </c>
      <c r="O49" s="1">
        <v>49.842749620868751</v>
      </c>
    </row>
    <row r="50" spans="1:15" x14ac:dyDescent="0.2">
      <c r="A50" t="s">
        <v>44</v>
      </c>
      <c r="B50" s="1">
        <v>822.23590189999993</v>
      </c>
      <c r="C50" s="1">
        <v>26.076295043098657</v>
      </c>
      <c r="D50" s="1">
        <v>784.12716379999995</v>
      </c>
      <c r="E50" s="1">
        <v>28.137758227579912</v>
      </c>
      <c r="F50" s="1">
        <v>820.0879642000001</v>
      </c>
      <c r="G50" s="1">
        <v>27.746690519414404</v>
      </c>
      <c r="H50" s="1">
        <v>733.49597900000003</v>
      </c>
      <c r="I50" s="1">
        <v>36.852443382429435</v>
      </c>
      <c r="J50" s="1">
        <v>780.12949029999993</v>
      </c>
      <c r="K50" s="1">
        <v>15.397182775937424</v>
      </c>
      <c r="L50" s="1">
        <v>914.580827</v>
      </c>
      <c r="M50" s="1">
        <v>19.73022185134543</v>
      </c>
      <c r="N50" s="1">
        <v>801.6832435</v>
      </c>
      <c r="O50" s="1">
        <v>48.878958513622081</v>
      </c>
    </row>
    <row r="51" spans="1:15" x14ac:dyDescent="0.2">
      <c r="A51" t="s">
        <v>320</v>
      </c>
      <c r="B51" s="1">
        <v>-9.9999999999999995E-7</v>
      </c>
      <c r="C51" s="1">
        <v>0</v>
      </c>
      <c r="D51" s="1">
        <v>-9.9999999999999995E-7</v>
      </c>
      <c r="E51" s="1">
        <v>0</v>
      </c>
      <c r="F51" s="1">
        <v>-9.9999999999999995E-7</v>
      </c>
      <c r="G51" s="1">
        <v>0</v>
      </c>
      <c r="H51" s="1">
        <v>-9.9999999999999995E-7</v>
      </c>
      <c r="I51" s="1">
        <v>0</v>
      </c>
      <c r="J51" s="1">
        <v>-9.9999999999999995E-7</v>
      </c>
      <c r="K51" s="1">
        <v>0</v>
      </c>
      <c r="L51" s="1">
        <v>-9.9999999999999995E-7</v>
      </c>
      <c r="M51" s="1">
        <v>0</v>
      </c>
      <c r="N51" s="1">
        <v>-9.9999999999999995E-7</v>
      </c>
      <c r="O51" s="1">
        <v>0</v>
      </c>
    </row>
    <row r="52" spans="1:15" x14ac:dyDescent="0.2">
      <c r="A52" t="s">
        <v>321</v>
      </c>
      <c r="B52" s="1">
        <v>-9.9999999999999995E-7</v>
      </c>
      <c r="C52" s="1">
        <v>0</v>
      </c>
      <c r="D52" s="1">
        <v>-9.9999999999999995E-7</v>
      </c>
      <c r="E52" s="1">
        <v>0</v>
      </c>
      <c r="F52" s="1">
        <v>-9.9999999999999995E-7</v>
      </c>
      <c r="G52" s="1">
        <v>0</v>
      </c>
      <c r="H52" s="1">
        <v>-9.9999999999999995E-7</v>
      </c>
      <c r="I52" s="1">
        <v>0</v>
      </c>
      <c r="J52" s="1">
        <v>-9.9999999999999995E-7</v>
      </c>
      <c r="K52" s="1">
        <v>0</v>
      </c>
      <c r="L52" s="1">
        <v>-9.9999999999999995E-7</v>
      </c>
      <c r="M52" s="1">
        <v>0</v>
      </c>
      <c r="N52" s="1">
        <v>-9.9999999999999995E-7</v>
      </c>
      <c r="O52" s="1">
        <v>0</v>
      </c>
    </row>
    <row r="53" spans="1:15" x14ac:dyDescent="0.2">
      <c r="A53" t="s">
        <v>322</v>
      </c>
      <c r="B53" s="1">
        <v>-9.9999999999999995E-7</v>
      </c>
      <c r="C53" s="1">
        <v>0</v>
      </c>
      <c r="D53" s="1">
        <v>-9.9999999999999995E-7</v>
      </c>
      <c r="E53" s="1">
        <v>0</v>
      </c>
      <c r="F53" s="1">
        <v>-9.9999999999999995E-7</v>
      </c>
      <c r="G53" s="1">
        <v>0</v>
      </c>
      <c r="H53" s="1">
        <v>-9.9999999999999995E-7</v>
      </c>
      <c r="I53" s="1">
        <v>0</v>
      </c>
      <c r="J53" s="1">
        <v>-9.9999999999999995E-7</v>
      </c>
      <c r="K53" s="1">
        <v>0</v>
      </c>
      <c r="L53" s="1">
        <v>-9.9999999999999995E-7</v>
      </c>
      <c r="M53" s="1">
        <v>0</v>
      </c>
      <c r="N53" s="1">
        <v>-9.9999999999999995E-7</v>
      </c>
      <c r="O53" s="1">
        <v>0</v>
      </c>
    </row>
    <row r="54" spans="1:15" x14ac:dyDescent="0.2">
      <c r="A54" t="s">
        <v>323</v>
      </c>
      <c r="B54" s="1">
        <v>-9.9999999999999995E-7</v>
      </c>
      <c r="C54" s="1">
        <v>0</v>
      </c>
      <c r="D54" s="1">
        <v>-9.9999999999999995E-7</v>
      </c>
      <c r="E54" s="1">
        <v>0</v>
      </c>
      <c r="F54" s="1">
        <v>-9.9999999999999995E-7</v>
      </c>
      <c r="G54" s="1">
        <v>0</v>
      </c>
      <c r="H54" s="1">
        <v>-9.9999999999999995E-7</v>
      </c>
      <c r="I54" s="1">
        <v>0</v>
      </c>
      <c r="J54" s="1">
        <v>-9.9999999999999995E-7</v>
      </c>
      <c r="K54" s="1">
        <v>0</v>
      </c>
      <c r="L54" s="1">
        <v>-9.9999999999999995E-7</v>
      </c>
      <c r="M54" s="1">
        <v>0</v>
      </c>
      <c r="N54" s="1">
        <v>-9.9999999999999995E-7</v>
      </c>
      <c r="O54" s="1">
        <v>0</v>
      </c>
    </row>
    <row r="55" spans="1:15" x14ac:dyDescent="0.2">
      <c r="A55" t="s">
        <v>324</v>
      </c>
      <c r="B55" s="1">
        <v>-9.9999999999999995E-7</v>
      </c>
      <c r="C55" s="1">
        <v>0</v>
      </c>
      <c r="D55" s="1">
        <v>-9.9999999999999995E-7</v>
      </c>
      <c r="E55" s="1">
        <v>0</v>
      </c>
      <c r="F55" s="1">
        <v>-9.9999999999999995E-7</v>
      </c>
      <c r="G55" s="1">
        <v>0</v>
      </c>
      <c r="H55" s="1">
        <v>-9.9999999999999995E-7</v>
      </c>
      <c r="I55" s="1">
        <v>0</v>
      </c>
      <c r="J55" s="1">
        <v>-9.9999999999999995E-7</v>
      </c>
      <c r="K55" s="1">
        <v>0</v>
      </c>
      <c r="L55" s="1">
        <v>-9.9999999999999995E-7</v>
      </c>
      <c r="M55" s="1">
        <v>0</v>
      </c>
      <c r="N55" s="1">
        <v>-9.9999999999999995E-7</v>
      </c>
      <c r="O55" s="1">
        <v>0</v>
      </c>
    </row>
    <row r="56" spans="1:15" x14ac:dyDescent="0.2">
      <c r="A56" t="s">
        <v>325</v>
      </c>
      <c r="B56" s="1">
        <v>-9.9999999999999995E-7</v>
      </c>
      <c r="C56" s="1">
        <v>0</v>
      </c>
      <c r="D56" s="1">
        <v>-9.9999999999999995E-7</v>
      </c>
      <c r="E56" s="1">
        <v>0</v>
      </c>
      <c r="F56" s="1">
        <v>-9.9999999999999995E-7</v>
      </c>
      <c r="G56" s="1">
        <v>0</v>
      </c>
      <c r="H56" s="1">
        <v>-9.9999999999999995E-7</v>
      </c>
      <c r="I56" s="1">
        <v>0</v>
      </c>
      <c r="J56" s="1">
        <v>-9.9999999999999995E-7</v>
      </c>
      <c r="K56" s="1">
        <v>0</v>
      </c>
      <c r="L56" s="1">
        <v>-9.9999999999999995E-7</v>
      </c>
      <c r="M56" s="1">
        <v>0</v>
      </c>
      <c r="N56" s="1">
        <v>-9.9999999999999995E-7</v>
      </c>
      <c r="O56" s="1">
        <v>0</v>
      </c>
    </row>
    <row r="57" spans="1:15" x14ac:dyDescent="0.2">
      <c r="A57" t="s">
        <v>326</v>
      </c>
      <c r="B57" s="1">
        <v>-9.9999999999999995E-7</v>
      </c>
      <c r="C57" s="1">
        <v>0</v>
      </c>
      <c r="D57" s="1">
        <v>-9.9999999999999995E-7</v>
      </c>
      <c r="E57" s="1">
        <v>0</v>
      </c>
      <c r="F57" s="1">
        <v>-9.9999999999999995E-7</v>
      </c>
      <c r="G57" s="1">
        <v>0</v>
      </c>
      <c r="H57" s="1">
        <v>-9.9999999999999995E-7</v>
      </c>
      <c r="I57" s="1">
        <v>0</v>
      </c>
      <c r="J57" s="1">
        <v>-9.9999999999999995E-7</v>
      </c>
      <c r="K57" s="1">
        <v>0</v>
      </c>
      <c r="L57" s="1">
        <v>-9.9999999999999995E-7</v>
      </c>
      <c r="M57" s="1">
        <v>0</v>
      </c>
      <c r="N57" s="1">
        <v>-9.9999999999999995E-7</v>
      </c>
      <c r="O57" s="1">
        <v>0</v>
      </c>
    </row>
    <row r="58" spans="1:15" x14ac:dyDescent="0.2">
      <c r="A58" t="s">
        <v>327</v>
      </c>
      <c r="B58" s="1">
        <v>-9.9999999999999995E-7</v>
      </c>
      <c r="C58" s="1">
        <v>0</v>
      </c>
      <c r="D58" s="1">
        <v>-9.9999999999999995E-7</v>
      </c>
      <c r="E58" s="1">
        <v>0</v>
      </c>
      <c r="F58" s="1">
        <v>-9.9999999999999995E-7</v>
      </c>
      <c r="G58" s="1">
        <v>0</v>
      </c>
      <c r="H58" s="1">
        <v>-9.9999999999999995E-7</v>
      </c>
      <c r="I58" s="1">
        <v>0</v>
      </c>
      <c r="J58" s="1">
        <v>-9.9999999999999995E-7</v>
      </c>
      <c r="K58" s="1">
        <v>0</v>
      </c>
      <c r="L58" s="1">
        <v>-9.9999999999999995E-7</v>
      </c>
      <c r="M58" s="1">
        <v>0</v>
      </c>
      <c r="N58" s="1">
        <v>-9.9999999999999995E-7</v>
      </c>
      <c r="O58" s="1">
        <v>0</v>
      </c>
    </row>
    <row r="59" spans="1:15" x14ac:dyDescent="0.2">
      <c r="A59" t="s">
        <v>45</v>
      </c>
      <c r="B59" s="1">
        <v>824.78551400000003</v>
      </c>
      <c r="C59" s="1">
        <v>26.285632623592868</v>
      </c>
      <c r="D59" s="1">
        <v>786.82516029999999</v>
      </c>
      <c r="E59" s="1">
        <v>28.216433354744737</v>
      </c>
      <c r="F59" s="1">
        <v>822.80614300000002</v>
      </c>
      <c r="G59" s="1">
        <v>27.841992219335481</v>
      </c>
      <c r="H59" s="1">
        <v>736.38890700000002</v>
      </c>
      <c r="I59" s="1">
        <v>36.474708551033949</v>
      </c>
      <c r="J59" s="1">
        <v>783.21353360000001</v>
      </c>
      <c r="K59" s="1">
        <v>15.344332964042207</v>
      </c>
      <c r="L59" s="1">
        <v>917.3365063</v>
      </c>
      <c r="M59" s="1">
        <v>19.647649039439678</v>
      </c>
      <c r="N59" s="1">
        <v>804.51702910000006</v>
      </c>
      <c r="O59" s="1">
        <v>49.203161162265616</v>
      </c>
    </row>
    <row r="60" spans="1:15" x14ac:dyDescent="0.2">
      <c r="A60" t="s">
        <v>328</v>
      </c>
      <c r="B60" s="1">
        <v>-9.9999999999999995E-7</v>
      </c>
      <c r="C60" s="1">
        <v>0</v>
      </c>
      <c r="D60" s="1">
        <v>-9.9999999999999995E-7</v>
      </c>
      <c r="E60" s="1">
        <v>0</v>
      </c>
      <c r="F60" s="1">
        <v>-9.9999999999999995E-7</v>
      </c>
      <c r="G60" s="1">
        <v>0</v>
      </c>
      <c r="H60" s="1">
        <v>-9.9999999999999995E-7</v>
      </c>
      <c r="I60" s="1">
        <v>0</v>
      </c>
      <c r="J60" s="1">
        <v>-9.9999999999999995E-7</v>
      </c>
      <c r="K60" s="1">
        <v>0</v>
      </c>
      <c r="L60" s="1">
        <v>-9.9999999999999995E-7</v>
      </c>
      <c r="M60" s="1">
        <v>0</v>
      </c>
      <c r="N60" s="1">
        <v>-9.9999999999999995E-7</v>
      </c>
      <c r="O60" s="1">
        <v>0</v>
      </c>
    </row>
    <row r="61" spans="1:15" x14ac:dyDescent="0.2">
      <c r="A61" t="s">
        <v>329</v>
      </c>
      <c r="B61" s="1">
        <v>-9.9999999999999995E-7</v>
      </c>
      <c r="C61" s="1">
        <v>0</v>
      </c>
      <c r="D61" s="1">
        <v>-9.9999999999999995E-7</v>
      </c>
      <c r="E61" s="1">
        <v>0</v>
      </c>
      <c r="F61" s="1">
        <v>-9.9999999999999995E-7</v>
      </c>
      <c r="G61" s="1">
        <v>0</v>
      </c>
      <c r="H61" s="1">
        <v>-9.9999999999999995E-7</v>
      </c>
      <c r="I61" s="1">
        <v>0</v>
      </c>
      <c r="J61" s="1">
        <v>-9.9999999999999995E-7</v>
      </c>
      <c r="K61" s="1">
        <v>0</v>
      </c>
      <c r="L61" s="1">
        <v>-9.9999999999999995E-7</v>
      </c>
      <c r="M61" s="1">
        <v>0</v>
      </c>
      <c r="N61" s="1">
        <v>-9.9999999999999995E-7</v>
      </c>
      <c r="O61" s="1">
        <v>0</v>
      </c>
    </row>
    <row r="62" spans="1:15" x14ac:dyDescent="0.2">
      <c r="A62" t="s">
        <v>46</v>
      </c>
      <c r="B62" s="1">
        <v>821.21497520000003</v>
      </c>
      <c r="C62" s="1">
        <v>25.973317699591288</v>
      </c>
      <c r="D62" s="1">
        <v>782.84344929999997</v>
      </c>
      <c r="E62" s="1">
        <v>28.139608388220367</v>
      </c>
      <c r="F62" s="1">
        <v>818.7778869</v>
      </c>
      <c r="G62" s="1">
        <v>27.558067429629094</v>
      </c>
      <c r="H62" s="1">
        <v>732.52045750000002</v>
      </c>
      <c r="I62" s="1">
        <v>36.891722379769575</v>
      </c>
      <c r="J62" s="1">
        <v>779.14344340000002</v>
      </c>
      <c r="K62" s="1">
        <v>15.380741633049229</v>
      </c>
      <c r="L62" s="1">
        <v>913.55052499999999</v>
      </c>
      <c r="M62" s="1">
        <v>19.746653612600785</v>
      </c>
      <c r="N62" s="1">
        <v>800.62221959999999</v>
      </c>
      <c r="O62" s="1">
        <v>48.75460216189969</v>
      </c>
    </row>
    <row r="63" spans="1:15" x14ac:dyDescent="0.2">
      <c r="A63" t="s">
        <v>47</v>
      </c>
      <c r="B63" s="1">
        <v>817.292102</v>
      </c>
      <c r="C63" s="1">
        <v>25.895324174987106</v>
      </c>
      <c r="D63" s="1">
        <v>778.80945970000005</v>
      </c>
      <c r="E63" s="1">
        <v>28.238906965405882</v>
      </c>
      <c r="F63" s="1">
        <v>813.79074989999992</v>
      </c>
      <c r="G63" s="1">
        <v>27.209494243121963</v>
      </c>
      <c r="H63" s="1">
        <v>728.36834959999999</v>
      </c>
      <c r="I63" s="1">
        <v>36.998181923598132</v>
      </c>
      <c r="J63" s="1">
        <v>775.26716899999997</v>
      </c>
      <c r="K63" s="1">
        <v>15.321674508433862</v>
      </c>
      <c r="L63" s="1">
        <v>909.17253460000006</v>
      </c>
      <c r="M63" s="1">
        <v>19.641608616464204</v>
      </c>
      <c r="N63" s="1">
        <v>796.46696250000002</v>
      </c>
      <c r="O63" s="1">
        <v>48.386196109334506</v>
      </c>
    </row>
    <row r="64" spans="1:15" x14ac:dyDescent="0.2">
      <c r="A64" t="s">
        <v>330</v>
      </c>
      <c r="B64" s="1">
        <v>-9.9999999999999995E-7</v>
      </c>
      <c r="C64" s="1">
        <v>0</v>
      </c>
      <c r="D64" s="1">
        <v>-9.9999999999999995E-7</v>
      </c>
      <c r="E64" s="1">
        <v>0</v>
      </c>
      <c r="F64" s="1">
        <v>-9.9999999999999995E-7</v>
      </c>
      <c r="G64" s="1">
        <v>0</v>
      </c>
      <c r="H64" s="1">
        <v>-9.9999999999999995E-7</v>
      </c>
      <c r="I64" s="1">
        <v>0</v>
      </c>
      <c r="J64" s="1">
        <v>-9.9999999999999995E-7</v>
      </c>
      <c r="K64" s="1">
        <v>0</v>
      </c>
      <c r="L64" s="1">
        <v>-9.9999999999999995E-7</v>
      </c>
      <c r="M64" s="1">
        <v>0</v>
      </c>
      <c r="N64" s="1">
        <v>-9.9999999999999995E-7</v>
      </c>
      <c r="O64" s="1">
        <v>0</v>
      </c>
    </row>
    <row r="65" spans="1:15" x14ac:dyDescent="0.2">
      <c r="A65" t="s">
        <v>331</v>
      </c>
      <c r="B65" s="1">
        <v>-9.9999999999999995E-7</v>
      </c>
      <c r="C65" s="1">
        <v>0</v>
      </c>
      <c r="D65" s="1">
        <v>-9.9999999999999995E-7</v>
      </c>
      <c r="E65" s="1">
        <v>0</v>
      </c>
      <c r="F65" s="1">
        <v>-9.9999999999999995E-7</v>
      </c>
      <c r="G65" s="1">
        <v>0</v>
      </c>
      <c r="H65" s="1">
        <v>-9.9999999999999995E-7</v>
      </c>
      <c r="I65" s="1">
        <v>0</v>
      </c>
      <c r="J65" s="1">
        <v>-9.9999999999999995E-7</v>
      </c>
      <c r="K65" s="1">
        <v>0</v>
      </c>
      <c r="L65" s="1">
        <v>-9.9999999999999995E-7</v>
      </c>
      <c r="M65" s="1">
        <v>0</v>
      </c>
      <c r="N65" s="1">
        <v>-9.9999999999999995E-7</v>
      </c>
      <c r="O65" s="1">
        <v>0</v>
      </c>
    </row>
    <row r="66" spans="1:15" x14ac:dyDescent="0.2">
      <c r="A66" t="s">
        <v>332</v>
      </c>
      <c r="B66" s="1">
        <v>-9.9999999999999995E-7</v>
      </c>
      <c r="C66" s="1">
        <v>0</v>
      </c>
      <c r="D66" s="1">
        <v>-9.9999999999999995E-7</v>
      </c>
      <c r="E66" s="1">
        <v>0</v>
      </c>
      <c r="F66" s="1">
        <v>-9.9999999999999995E-7</v>
      </c>
      <c r="G66" s="1">
        <v>0</v>
      </c>
      <c r="H66" s="1">
        <v>-9.9999999999999995E-7</v>
      </c>
      <c r="I66" s="1">
        <v>0</v>
      </c>
      <c r="J66" s="1">
        <v>-9.9999999999999995E-7</v>
      </c>
      <c r="K66" s="1">
        <v>0</v>
      </c>
      <c r="L66" s="1">
        <v>-9.9999999999999995E-7</v>
      </c>
      <c r="M66" s="1">
        <v>0</v>
      </c>
      <c r="N66" s="1">
        <v>-9.9999999999999995E-7</v>
      </c>
      <c r="O66" s="1">
        <v>0</v>
      </c>
    </row>
    <row r="67" spans="1:15" x14ac:dyDescent="0.2">
      <c r="A67" t="s">
        <v>333</v>
      </c>
      <c r="B67" s="1">
        <v>-9.9999999999999995E-7</v>
      </c>
      <c r="C67" s="1">
        <v>0</v>
      </c>
      <c r="D67" s="1">
        <v>-9.9999999999999995E-7</v>
      </c>
      <c r="E67" s="1">
        <v>0</v>
      </c>
      <c r="F67" s="1">
        <v>-9.9999999999999995E-7</v>
      </c>
      <c r="G67" s="1">
        <v>0</v>
      </c>
      <c r="H67" s="1">
        <v>-9.9999999999999995E-7</v>
      </c>
      <c r="I67" s="1">
        <v>0</v>
      </c>
      <c r="J67" s="1">
        <v>-9.9999999999999995E-7</v>
      </c>
      <c r="K67" s="1">
        <v>0</v>
      </c>
      <c r="L67" s="1">
        <v>-9.9999999999999995E-7</v>
      </c>
      <c r="M67" s="1">
        <v>0</v>
      </c>
      <c r="N67" s="1">
        <v>-9.9999999999999995E-7</v>
      </c>
      <c r="O67" s="1">
        <v>0</v>
      </c>
    </row>
    <row r="68" spans="1:15" x14ac:dyDescent="0.2">
      <c r="A68" t="s">
        <v>48</v>
      </c>
      <c r="B68" s="1">
        <v>814.14158810000004</v>
      </c>
      <c r="C68" s="1">
        <v>26.215711325315151</v>
      </c>
      <c r="D68" s="1">
        <v>775.0682147</v>
      </c>
      <c r="E68" s="1">
        <v>28.464330303886094</v>
      </c>
      <c r="F68" s="1">
        <v>809.87784520000002</v>
      </c>
      <c r="G68" s="1">
        <v>27.039595733117526</v>
      </c>
      <c r="H68" s="1">
        <v>724.34800199999995</v>
      </c>
      <c r="I68" s="1">
        <v>36.324438615966869</v>
      </c>
      <c r="J68" s="1">
        <v>771.2860682999999</v>
      </c>
      <c r="K68" s="1">
        <v>14.89109973723928</v>
      </c>
      <c r="L68" s="1">
        <v>905.22920650000003</v>
      </c>
      <c r="M68" s="1">
        <v>19.96152950281629</v>
      </c>
      <c r="N68" s="1">
        <v>792.25691240000003</v>
      </c>
      <c r="O68" s="1">
        <v>48.211985404151591</v>
      </c>
    </row>
    <row r="69" spans="1:15" x14ac:dyDescent="0.2">
      <c r="A69" t="s">
        <v>334</v>
      </c>
      <c r="B69" s="1">
        <v>-9.9999999999999995E-7</v>
      </c>
      <c r="C69" s="1">
        <v>0</v>
      </c>
      <c r="D69" s="1">
        <v>-9.9999999999999995E-7</v>
      </c>
      <c r="E69" s="1">
        <v>0</v>
      </c>
      <c r="F69" s="1">
        <v>-9.9999999999999995E-7</v>
      </c>
      <c r="G69" s="1">
        <v>0</v>
      </c>
      <c r="H69" s="1">
        <v>-9.9999999999999995E-7</v>
      </c>
      <c r="I69" s="1">
        <v>0</v>
      </c>
      <c r="J69" s="1">
        <v>-9.9999999999999995E-7</v>
      </c>
      <c r="K69" s="1">
        <v>0</v>
      </c>
      <c r="L69" s="1">
        <v>-9.9999999999999995E-7</v>
      </c>
      <c r="M69" s="1">
        <v>0</v>
      </c>
      <c r="N69" s="1">
        <v>-9.9999999999999995E-7</v>
      </c>
      <c r="O69" s="1">
        <v>0</v>
      </c>
    </row>
    <row r="70" spans="1:15" x14ac:dyDescent="0.2">
      <c r="A70" t="s">
        <v>335</v>
      </c>
      <c r="B70" s="1">
        <v>-9.9999999999999995E-7</v>
      </c>
      <c r="C70" s="1">
        <v>0</v>
      </c>
      <c r="D70" s="1">
        <v>-9.9999999999999995E-7</v>
      </c>
      <c r="E70" s="1">
        <v>0</v>
      </c>
      <c r="F70" s="1">
        <v>-9.9999999999999995E-7</v>
      </c>
      <c r="G70" s="1">
        <v>0</v>
      </c>
      <c r="H70" s="1">
        <v>-9.9999999999999995E-7</v>
      </c>
      <c r="I70" s="1">
        <v>0</v>
      </c>
      <c r="J70" s="1">
        <v>-9.9999999999999995E-7</v>
      </c>
      <c r="K70" s="1">
        <v>0</v>
      </c>
      <c r="L70" s="1">
        <v>-9.9999999999999995E-7</v>
      </c>
      <c r="M70" s="1">
        <v>0</v>
      </c>
      <c r="N70" s="1">
        <v>-9.9999999999999995E-7</v>
      </c>
      <c r="O70" s="1">
        <v>0</v>
      </c>
    </row>
    <row r="71" spans="1:15" x14ac:dyDescent="0.2">
      <c r="A71" t="s">
        <v>49</v>
      </c>
      <c r="B71" s="1">
        <v>812.79792010000006</v>
      </c>
      <c r="C71" s="1">
        <v>26.52934697213577</v>
      </c>
      <c r="D71" s="1">
        <v>773.38642279999999</v>
      </c>
      <c r="E71" s="1">
        <v>28.280472474249212</v>
      </c>
      <c r="F71" s="1">
        <v>808.67410270000005</v>
      </c>
      <c r="G71" s="1">
        <v>27.081618042360081</v>
      </c>
      <c r="H71" s="1">
        <v>723.0142067999999</v>
      </c>
      <c r="I71" s="1">
        <v>36.287045779611624</v>
      </c>
      <c r="J71" s="1">
        <v>770.12777600000004</v>
      </c>
      <c r="K71" s="1">
        <v>14.952935335690702</v>
      </c>
      <c r="L71" s="1">
        <v>903.65869420000001</v>
      </c>
      <c r="M71" s="1">
        <v>20.021453787171644</v>
      </c>
      <c r="N71" s="1">
        <v>791.08780400000001</v>
      </c>
      <c r="O71" s="1">
        <v>48.160802114294313</v>
      </c>
    </row>
    <row r="72" spans="1:15" x14ac:dyDescent="0.2">
      <c r="A72" t="s">
        <v>50</v>
      </c>
      <c r="B72" s="1">
        <v>811.95855029999996</v>
      </c>
      <c r="C72" s="1">
        <v>26.559075775492591</v>
      </c>
      <c r="D72" s="1">
        <v>772.28655249999997</v>
      </c>
      <c r="E72" s="1">
        <v>27.88966504257375</v>
      </c>
      <c r="F72" s="1">
        <v>807.71460689999992</v>
      </c>
      <c r="G72" s="1">
        <v>27.09567183215993</v>
      </c>
      <c r="H72" s="1">
        <v>721.75610920000008</v>
      </c>
      <c r="I72" s="1">
        <v>35.638407100048582</v>
      </c>
      <c r="J72" s="1">
        <v>769.20953950000001</v>
      </c>
      <c r="K72" s="1">
        <v>14.902373241846707</v>
      </c>
      <c r="L72" s="1">
        <v>902.63001689999999</v>
      </c>
      <c r="M72" s="1">
        <v>20.048438325176082</v>
      </c>
      <c r="N72" s="1">
        <v>790.26622259999999</v>
      </c>
      <c r="O72" s="1">
        <v>48.144609223348496</v>
      </c>
    </row>
    <row r="73" spans="1:15" x14ac:dyDescent="0.2">
      <c r="A73" t="s">
        <v>51</v>
      </c>
      <c r="B73" s="1">
        <v>811.33184089999997</v>
      </c>
      <c r="C73" s="1">
        <v>26.577064075331624</v>
      </c>
      <c r="D73" s="1">
        <v>771.55777060000003</v>
      </c>
      <c r="E73" s="1">
        <v>27.890597284156957</v>
      </c>
      <c r="F73" s="1">
        <v>806.8369007</v>
      </c>
      <c r="G73" s="1">
        <v>27.00579298591288</v>
      </c>
      <c r="H73" s="1">
        <v>720.77573540000003</v>
      </c>
      <c r="I73" s="1">
        <v>35.69503805431787</v>
      </c>
      <c r="J73" s="1">
        <v>768.54187879999995</v>
      </c>
      <c r="K73" s="1">
        <v>14.862799293756161</v>
      </c>
      <c r="L73" s="1">
        <v>901.84042539999996</v>
      </c>
      <c r="M73" s="1">
        <v>20.063142213188847</v>
      </c>
      <c r="N73" s="1">
        <v>789.63936169999999</v>
      </c>
      <c r="O73" s="1">
        <v>48.156949633314028</v>
      </c>
    </row>
    <row r="74" spans="1:15" x14ac:dyDescent="0.2">
      <c r="A74" t="s">
        <v>52</v>
      </c>
      <c r="B74" s="1">
        <v>809.7416007999999</v>
      </c>
      <c r="C74" s="1">
        <v>26.758852020818853</v>
      </c>
      <c r="D74" s="1">
        <v>770.19467570000006</v>
      </c>
      <c r="E74" s="1">
        <v>27.879118954275928</v>
      </c>
      <c r="F74" s="1">
        <v>805.14683109999999</v>
      </c>
      <c r="G74" s="1">
        <v>26.736250735055787</v>
      </c>
      <c r="H74" s="1">
        <v>719.14287320000005</v>
      </c>
      <c r="I74" s="1">
        <v>35.5396367812723</v>
      </c>
      <c r="J74" s="1">
        <v>766.32413939999992</v>
      </c>
      <c r="K74" s="1">
        <v>14.784974045834682</v>
      </c>
      <c r="L74" s="1">
        <v>900.21909629999993</v>
      </c>
      <c r="M74" s="1">
        <v>19.942583805146182</v>
      </c>
      <c r="N74" s="1">
        <v>788.21703409999998</v>
      </c>
      <c r="O74" s="1">
        <v>48.122877440779163</v>
      </c>
    </row>
    <row r="75" spans="1:15" x14ac:dyDescent="0.2">
      <c r="A75" t="s">
        <v>53</v>
      </c>
      <c r="B75" s="1">
        <v>808.4917832000001</v>
      </c>
      <c r="C75" s="1">
        <v>26.746197874668624</v>
      </c>
      <c r="D75" s="1">
        <v>768.96059339999999</v>
      </c>
      <c r="E75" s="1">
        <v>27.93511723547098</v>
      </c>
      <c r="F75" s="1">
        <v>803.10710570000003</v>
      </c>
      <c r="G75" s="1">
        <v>26.37737652861118</v>
      </c>
      <c r="H75" s="1">
        <v>717.91937700000005</v>
      </c>
      <c r="I75" s="1">
        <v>35.513278522972321</v>
      </c>
      <c r="J75" s="1">
        <v>765.08878549999997</v>
      </c>
      <c r="K75" s="1">
        <v>14.762218593696961</v>
      </c>
      <c r="L75" s="1">
        <v>898.9143722</v>
      </c>
      <c r="M75" s="1">
        <v>19.891635186466388</v>
      </c>
      <c r="N75" s="1">
        <v>787.07796889999997</v>
      </c>
      <c r="O75" s="1">
        <v>48.124100993415951</v>
      </c>
    </row>
    <row r="76" spans="1:15" x14ac:dyDescent="0.2">
      <c r="A76" t="s">
        <v>54</v>
      </c>
      <c r="B76" s="1">
        <v>807.20198879999998</v>
      </c>
      <c r="C76" s="1">
        <v>26.839178835960229</v>
      </c>
      <c r="D76" s="1">
        <v>767.73138289999997</v>
      </c>
      <c r="E76" s="1">
        <v>28.002862463265259</v>
      </c>
      <c r="F76" s="1">
        <v>801.80636329999993</v>
      </c>
      <c r="G76" s="1">
        <v>26.328744137762286</v>
      </c>
      <c r="H76" s="1">
        <v>716.74358560000007</v>
      </c>
      <c r="I76" s="1">
        <v>35.42538537084215</v>
      </c>
      <c r="J76" s="1">
        <v>763.59371320000002</v>
      </c>
      <c r="K76" s="1">
        <v>14.81654164499925</v>
      </c>
      <c r="L76" s="1">
        <v>897.46408110000004</v>
      </c>
      <c r="M76" s="1">
        <v>19.805462484279268</v>
      </c>
      <c r="N76" s="1">
        <v>785.95037000000002</v>
      </c>
      <c r="O76" s="1">
        <v>48.087048363011931</v>
      </c>
    </row>
    <row r="77" spans="1:15" x14ac:dyDescent="0.2">
      <c r="A77" t="s">
        <v>55</v>
      </c>
      <c r="B77" s="1">
        <v>801.60272689999999</v>
      </c>
      <c r="C77" s="1">
        <v>26.435286518879284</v>
      </c>
      <c r="D77" s="1">
        <v>762.43207170000005</v>
      </c>
      <c r="E77" s="1">
        <v>28.049750131086075</v>
      </c>
      <c r="F77" s="1">
        <v>796.2931352999999</v>
      </c>
      <c r="G77" s="1">
        <v>26.116329722814179</v>
      </c>
      <c r="H77" s="1">
        <v>712.06695389999993</v>
      </c>
      <c r="I77" s="1">
        <v>35.223540356456816</v>
      </c>
      <c r="J77" s="1">
        <v>757.63783310000008</v>
      </c>
      <c r="K77" s="1">
        <v>14.054257682874409</v>
      </c>
      <c r="L77" s="1">
        <v>890.94930939999995</v>
      </c>
      <c r="M77" s="1">
        <v>20.043211423183035</v>
      </c>
      <c r="N77" s="1">
        <v>780.44625289999999</v>
      </c>
      <c r="O77" s="1">
        <v>47.809338760781309</v>
      </c>
    </row>
    <row r="78" spans="1:15" x14ac:dyDescent="0.2">
      <c r="A78" t="s">
        <v>56</v>
      </c>
      <c r="B78" s="1">
        <v>800.50645799999995</v>
      </c>
      <c r="C78" s="1">
        <v>26.403100797262624</v>
      </c>
      <c r="D78" s="1">
        <v>761.34441879999997</v>
      </c>
      <c r="E78" s="1">
        <v>27.950557931842777</v>
      </c>
      <c r="F78" s="1">
        <v>795.06338800000003</v>
      </c>
      <c r="G78" s="1">
        <v>26.200948216194995</v>
      </c>
      <c r="H78" s="1">
        <v>710.80508070000008</v>
      </c>
      <c r="I78" s="1">
        <v>35.203250685792462</v>
      </c>
      <c r="J78" s="1">
        <v>756.47605959999999</v>
      </c>
      <c r="K78" s="1">
        <v>14.107490592272574</v>
      </c>
      <c r="L78" s="1">
        <v>889.85144100000002</v>
      </c>
      <c r="M78" s="1">
        <v>20.143648007822819</v>
      </c>
      <c r="N78" s="1">
        <v>779.46834100000001</v>
      </c>
      <c r="O78" s="1">
        <v>47.790150697132859</v>
      </c>
    </row>
    <row r="79" spans="1:15" x14ac:dyDescent="0.2">
      <c r="A79" t="s">
        <v>57</v>
      </c>
      <c r="B79" s="1">
        <v>799.3786662</v>
      </c>
      <c r="C79" s="1">
        <v>26.348169658793008</v>
      </c>
      <c r="D79" s="1">
        <v>760.49507789999996</v>
      </c>
      <c r="E79" s="1">
        <v>27.855133504190849</v>
      </c>
      <c r="F79" s="1">
        <v>793.78606990000003</v>
      </c>
      <c r="G79" s="1">
        <v>25.843676418133651</v>
      </c>
      <c r="H79" s="1">
        <v>709.65590750000001</v>
      </c>
      <c r="I79" s="1">
        <v>35.080491624949303</v>
      </c>
      <c r="J79" s="1">
        <v>755.4498059</v>
      </c>
      <c r="K79" s="1">
        <v>14.09566725719143</v>
      </c>
      <c r="L79" s="1">
        <v>888.68821960000002</v>
      </c>
      <c r="M79" s="1">
        <v>19.84075226014355</v>
      </c>
      <c r="N79" s="1">
        <v>778.44796170000006</v>
      </c>
      <c r="O79" s="1">
        <v>47.658300522280072</v>
      </c>
    </row>
    <row r="80" spans="1:15" x14ac:dyDescent="0.2">
      <c r="A80" t="s">
        <v>58</v>
      </c>
      <c r="B80" s="1">
        <v>796.55961000000002</v>
      </c>
      <c r="C80" s="1">
        <v>26.444035636040404</v>
      </c>
      <c r="D80" s="1">
        <v>758.17291089999992</v>
      </c>
      <c r="E80" s="1">
        <v>27.54842481387546</v>
      </c>
      <c r="F80" s="1">
        <v>791.15078289999997</v>
      </c>
      <c r="G80" s="1">
        <v>25.661449865851608</v>
      </c>
      <c r="H80" s="1">
        <v>707.13878360000001</v>
      </c>
      <c r="I80" s="1">
        <v>35.257850466469712</v>
      </c>
      <c r="J80" s="1">
        <v>753.27545120000002</v>
      </c>
      <c r="K80" s="1">
        <v>14.207258220746205</v>
      </c>
      <c r="L80" s="1">
        <v>886.0225537</v>
      </c>
      <c r="M80" s="1">
        <v>19.72502100650733</v>
      </c>
      <c r="N80" s="1">
        <v>775.55775070000004</v>
      </c>
      <c r="O80" s="1">
        <v>47.440440759592803</v>
      </c>
    </row>
    <row r="81" spans="1:15" x14ac:dyDescent="0.2">
      <c r="A81" t="s">
        <v>59</v>
      </c>
      <c r="B81" s="1">
        <v>798.5668028</v>
      </c>
      <c r="C81" s="1">
        <v>26.259930291297003</v>
      </c>
      <c r="D81" s="1">
        <v>759.81983179999997</v>
      </c>
      <c r="E81" s="1">
        <v>27.748460178970085</v>
      </c>
      <c r="F81" s="1">
        <v>792.87215729999991</v>
      </c>
      <c r="G81" s="1">
        <v>25.673944221350933</v>
      </c>
      <c r="H81" s="1">
        <v>708.83622689999993</v>
      </c>
      <c r="I81" s="1">
        <v>35.098545420713187</v>
      </c>
      <c r="J81" s="1">
        <v>754.7605587999999</v>
      </c>
      <c r="K81" s="1">
        <v>14.112909345914405</v>
      </c>
      <c r="L81" s="1">
        <v>887.8955479</v>
      </c>
      <c r="M81" s="1">
        <v>19.779988452943563</v>
      </c>
      <c r="N81" s="1">
        <v>777.46473489999994</v>
      </c>
      <c r="O81" s="1">
        <v>47.587086104793585</v>
      </c>
    </row>
    <row r="82" spans="1:15" x14ac:dyDescent="0.2">
      <c r="A82" t="s">
        <v>60</v>
      </c>
      <c r="B82" s="1">
        <v>797.61724089999996</v>
      </c>
      <c r="C82" s="1">
        <v>26.375988602871363</v>
      </c>
      <c r="D82" s="1">
        <v>759.01754200000005</v>
      </c>
      <c r="E82" s="1">
        <v>27.634594848168881</v>
      </c>
      <c r="F82" s="1">
        <v>792.04227589999994</v>
      </c>
      <c r="G82" s="1">
        <v>25.677449663653167</v>
      </c>
      <c r="H82" s="1">
        <v>707.89578310000002</v>
      </c>
      <c r="I82" s="1">
        <v>35.191320855773647</v>
      </c>
      <c r="J82" s="1">
        <v>754.06319699999995</v>
      </c>
      <c r="K82" s="1">
        <v>14.164371431847805</v>
      </c>
      <c r="L82" s="1">
        <v>886.95514720000006</v>
      </c>
      <c r="M82" s="1">
        <v>19.746713128548159</v>
      </c>
      <c r="N82" s="1">
        <v>776.64721279999992</v>
      </c>
      <c r="O82" s="1">
        <v>47.494068806576394</v>
      </c>
    </row>
    <row r="83" spans="1:15" x14ac:dyDescent="0.2">
      <c r="A83" t="s">
        <v>61</v>
      </c>
      <c r="B83" s="1">
        <v>795.2422722</v>
      </c>
      <c r="C83" s="1">
        <v>26.27357162253498</v>
      </c>
      <c r="D83" s="1">
        <v>757.10603529999992</v>
      </c>
      <c r="E83" s="1">
        <v>27.371325883517354</v>
      </c>
      <c r="F83" s="1">
        <v>790.02091229999996</v>
      </c>
      <c r="G83" s="1">
        <v>25.712730359614763</v>
      </c>
      <c r="H83" s="1">
        <v>706.1873703</v>
      </c>
      <c r="I83" s="1">
        <v>35.236374666832447</v>
      </c>
      <c r="J83" s="1">
        <v>752.29400470000007</v>
      </c>
      <c r="K83" s="1">
        <v>14.187271774752395</v>
      </c>
      <c r="L83" s="1">
        <v>884.70605899999998</v>
      </c>
      <c r="M83" s="1">
        <v>19.937123987288619</v>
      </c>
      <c r="N83" s="1">
        <v>774.50894410000001</v>
      </c>
      <c r="O83" s="1">
        <v>47.350561809777325</v>
      </c>
    </row>
    <row r="84" spans="1:15" x14ac:dyDescent="0.2">
      <c r="A84" t="s">
        <v>62</v>
      </c>
      <c r="B84" s="1">
        <v>794.15125160000002</v>
      </c>
      <c r="C84" s="1">
        <v>26.646424418319462</v>
      </c>
      <c r="D84" s="1">
        <v>755.83138899999994</v>
      </c>
      <c r="E84" s="1">
        <v>27.393120290768049</v>
      </c>
      <c r="F84" s="1">
        <v>789.10766699999999</v>
      </c>
      <c r="G84" s="1">
        <v>25.72827806374444</v>
      </c>
      <c r="H84" s="1">
        <v>705.4730515</v>
      </c>
      <c r="I84" s="1">
        <v>35.20742846483639</v>
      </c>
      <c r="J84" s="1">
        <v>750.92984200000001</v>
      </c>
      <c r="K84" s="1">
        <v>14.863790364600897</v>
      </c>
      <c r="L84" s="1">
        <v>883.52410020000002</v>
      </c>
      <c r="M84" s="1">
        <v>20.067557681881208</v>
      </c>
      <c r="N84" s="1">
        <v>773.68744379999998</v>
      </c>
      <c r="O84" s="1">
        <v>47.225656407409346</v>
      </c>
    </row>
    <row r="85" spans="1:15" x14ac:dyDescent="0.2">
      <c r="A85" t="s">
        <v>63</v>
      </c>
      <c r="B85" s="1">
        <v>783.57449470000006</v>
      </c>
      <c r="C85" s="1">
        <v>26.705411797131372</v>
      </c>
      <c r="D85" s="1">
        <v>745.84905860000003</v>
      </c>
      <c r="E85" s="1">
        <v>27.158954018931841</v>
      </c>
      <c r="F85" s="1">
        <v>780.03752159999999</v>
      </c>
      <c r="G85" s="1">
        <v>25.240885068387232</v>
      </c>
      <c r="H85" s="1">
        <v>697.04499110000006</v>
      </c>
      <c r="I85" s="1">
        <v>35.007208101056776</v>
      </c>
      <c r="J85" s="1">
        <v>742.09873420000008</v>
      </c>
      <c r="K85" s="1">
        <v>14.318032588133411</v>
      </c>
      <c r="L85" s="1">
        <v>873.91217760000006</v>
      </c>
      <c r="M85" s="1">
        <v>20.628060053039214</v>
      </c>
      <c r="N85" s="1">
        <v>764.19849729999999</v>
      </c>
      <c r="O85" s="1">
        <v>47.375786930322711</v>
      </c>
    </row>
    <row r="86" spans="1:15" x14ac:dyDescent="0.2">
      <c r="A86" t="s">
        <v>64</v>
      </c>
      <c r="B86" s="1">
        <v>793.25968179999995</v>
      </c>
      <c r="C86" s="1">
        <v>26.675434282313404</v>
      </c>
      <c r="D86" s="1">
        <v>754.88873920000003</v>
      </c>
      <c r="E86" s="1">
        <v>27.307732567559309</v>
      </c>
      <c r="F86" s="1">
        <v>788.11812299999997</v>
      </c>
      <c r="G86" s="1">
        <v>25.686836427978065</v>
      </c>
      <c r="H86" s="1">
        <v>704.65530160000003</v>
      </c>
      <c r="I86" s="1">
        <v>35.202579292303085</v>
      </c>
      <c r="J86" s="1">
        <v>749.93420509999999</v>
      </c>
      <c r="K86" s="1">
        <v>14.928005684713284</v>
      </c>
      <c r="L86" s="1">
        <v>882.66743899999994</v>
      </c>
      <c r="M86" s="1">
        <v>20.1180458967238</v>
      </c>
      <c r="N86" s="1">
        <v>772.7883617</v>
      </c>
      <c r="O86" s="1">
        <v>47.113542880424113</v>
      </c>
    </row>
    <row r="87" spans="1:15" x14ac:dyDescent="0.2">
      <c r="A87" t="s">
        <v>336</v>
      </c>
      <c r="B87" s="1">
        <v>-9.9999999999999995E-7</v>
      </c>
      <c r="C87" s="1">
        <v>0</v>
      </c>
      <c r="D87" s="1">
        <v>-9.9999999999999995E-7</v>
      </c>
      <c r="E87" s="1">
        <v>0</v>
      </c>
      <c r="F87" s="1">
        <v>-9.9999999999999995E-7</v>
      </c>
      <c r="G87" s="1">
        <v>0</v>
      </c>
      <c r="H87" s="1">
        <v>-9.9999999999999995E-7</v>
      </c>
      <c r="I87" s="1">
        <v>0</v>
      </c>
      <c r="J87" s="1">
        <v>-9.9999999999999995E-7</v>
      </c>
      <c r="K87" s="1">
        <v>0</v>
      </c>
      <c r="L87" s="1">
        <v>-9.9999999999999995E-7</v>
      </c>
      <c r="M87" s="1">
        <v>0</v>
      </c>
      <c r="N87" s="1">
        <v>-9.9999999999999995E-7</v>
      </c>
      <c r="O87" s="1">
        <v>0</v>
      </c>
    </row>
    <row r="88" spans="1:15" x14ac:dyDescent="0.2">
      <c r="A88" t="s">
        <v>337</v>
      </c>
      <c r="B88" s="1">
        <v>-9.9999999999999995E-7</v>
      </c>
      <c r="C88" s="1">
        <v>0</v>
      </c>
      <c r="D88" s="1">
        <v>-9.9999999999999995E-7</v>
      </c>
      <c r="E88" s="1">
        <v>0</v>
      </c>
      <c r="F88" s="1">
        <v>-9.9999999999999995E-7</v>
      </c>
      <c r="G88" s="1">
        <v>0</v>
      </c>
      <c r="H88" s="1">
        <v>-9.9999999999999995E-7</v>
      </c>
      <c r="I88" s="1">
        <v>0</v>
      </c>
      <c r="J88" s="1">
        <v>-9.9999999999999995E-7</v>
      </c>
      <c r="K88" s="1">
        <v>0</v>
      </c>
      <c r="L88" s="1">
        <v>-9.9999999999999995E-7</v>
      </c>
      <c r="M88" s="1">
        <v>0</v>
      </c>
      <c r="N88" s="1">
        <v>-9.9999999999999995E-7</v>
      </c>
      <c r="O88" s="1">
        <v>0</v>
      </c>
    </row>
    <row r="89" spans="1:15" x14ac:dyDescent="0.2">
      <c r="A89" t="s">
        <v>65</v>
      </c>
      <c r="B89" s="1">
        <v>787.22073999999998</v>
      </c>
      <c r="C89" s="1">
        <v>26.402832376406849</v>
      </c>
      <c r="D89" s="1">
        <v>748.47679649999998</v>
      </c>
      <c r="E89" s="1">
        <v>26.891717471583306</v>
      </c>
      <c r="F89" s="1">
        <v>782.56054649999999</v>
      </c>
      <c r="G89" s="1">
        <v>25.542062372005063</v>
      </c>
      <c r="H89" s="1">
        <v>699.38688609999997</v>
      </c>
      <c r="I89" s="1">
        <v>35.077123608326168</v>
      </c>
      <c r="J89" s="1">
        <v>744.39637579999999</v>
      </c>
      <c r="K89" s="1">
        <v>14.744821318168309</v>
      </c>
      <c r="L89" s="1">
        <v>876.35284009999998</v>
      </c>
      <c r="M89" s="1">
        <v>20.340300480236159</v>
      </c>
      <c r="N89" s="1">
        <v>767.15535360000001</v>
      </c>
      <c r="O89" s="1">
        <v>46.804041132248265</v>
      </c>
    </row>
    <row r="90" spans="1:15" x14ac:dyDescent="0.2">
      <c r="A90" t="s">
        <v>66</v>
      </c>
      <c r="B90" s="1">
        <v>785.87354389999996</v>
      </c>
      <c r="C90" s="1">
        <v>26.528261750610035</v>
      </c>
      <c r="D90" s="1">
        <v>747.25004049999995</v>
      </c>
      <c r="E90" s="1">
        <v>27.074339905240514</v>
      </c>
      <c r="F90" s="1">
        <v>781.52237320000006</v>
      </c>
      <c r="G90" s="1">
        <v>25.363212583507998</v>
      </c>
      <c r="H90" s="1">
        <v>698.45063370000003</v>
      </c>
      <c r="I90" s="1">
        <v>35.096208095711397</v>
      </c>
      <c r="J90" s="1">
        <v>743.56540170000005</v>
      </c>
      <c r="K90" s="1">
        <v>14.725664976505195</v>
      </c>
      <c r="L90" s="1">
        <v>875.33190139999999</v>
      </c>
      <c r="M90" s="1">
        <v>20.441431177195096</v>
      </c>
      <c r="N90" s="1">
        <v>765.85773840000002</v>
      </c>
      <c r="O90" s="1">
        <v>47.099576683299325</v>
      </c>
    </row>
    <row r="91" spans="1:15" x14ac:dyDescent="0.2">
      <c r="A91" t="s">
        <v>67</v>
      </c>
      <c r="B91" s="1">
        <v>782.38836260000005</v>
      </c>
      <c r="C91" s="1">
        <v>26.773653759796026</v>
      </c>
      <c r="D91" s="1">
        <v>744.71230739999999</v>
      </c>
      <c r="E91" s="1">
        <v>27.137599951260015</v>
      </c>
      <c r="F91" s="1">
        <v>778.89386039999999</v>
      </c>
      <c r="G91" s="1">
        <v>25.206260282945014</v>
      </c>
      <c r="H91" s="1">
        <v>695.07508629999995</v>
      </c>
      <c r="I91" s="1">
        <v>35.045323715536007</v>
      </c>
      <c r="J91" s="1">
        <v>741.07039499999996</v>
      </c>
      <c r="K91" s="1">
        <v>14.29353951443901</v>
      </c>
      <c r="L91" s="1">
        <v>872.81145749999996</v>
      </c>
      <c r="M91" s="1">
        <v>20.646830373593929</v>
      </c>
      <c r="N91" s="1">
        <v>763.09362539999995</v>
      </c>
      <c r="O91" s="1">
        <v>47.152479850512023</v>
      </c>
    </row>
    <row r="92" spans="1:15" x14ac:dyDescent="0.2">
      <c r="A92" t="s">
        <v>68</v>
      </c>
      <c r="B92" s="1">
        <v>779.65684629999998</v>
      </c>
      <c r="C92" s="1">
        <v>27.244712559913182</v>
      </c>
      <c r="D92" s="1">
        <v>742.98217539999996</v>
      </c>
      <c r="E92" s="1">
        <v>27.084794248361472</v>
      </c>
      <c r="F92" s="1">
        <v>777.39501319999999</v>
      </c>
      <c r="G92" s="1">
        <v>25.282304928073025</v>
      </c>
      <c r="H92" s="1">
        <v>693.52263789999995</v>
      </c>
      <c r="I92" s="1">
        <v>35.180292518698479</v>
      </c>
      <c r="J92" s="1">
        <v>738.86873520000006</v>
      </c>
      <c r="K92" s="1">
        <v>14.788298088152027</v>
      </c>
      <c r="L92" s="1">
        <v>871.06259439999997</v>
      </c>
      <c r="M92" s="1">
        <v>20.785265931787855</v>
      </c>
      <c r="N92" s="1">
        <v>761.47461879999992</v>
      </c>
      <c r="O92" s="1">
        <v>47.002174253297483</v>
      </c>
    </row>
    <row r="93" spans="1:15" x14ac:dyDescent="0.2">
      <c r="A93" t="s">
        <v>69</v>
      </c>
      <c r="B93" s="1">
        <v>776.63327629999992</v>
      </c>
      <c r="C93" s="1">
        <v>27.022705453672927</v>
      </c>
      <c r="D93" s="1">
        <v>740.01715879999995</v>
      </c>
      <c r="E93" s="1">
        <v>26.857310188519097</v>
      </c>
      <c r="F93" s="1">
        <v>774.26565640000001</v>
      </c>
      <c r="G93" s="1">
        <v>25.646872775524798</v>
      </c>
      <c r="H93" s="1">
        <v>690.76299879999999</v>
      </c>
      <c r="I93" s="1">
        <v>34.726857028367299</v>
      </c>
      <c r="J93" s="1">
        <v>735.24068629999999</v>
      </c>
      <c r="K93" s="1">
        <v>14.687135669039646</v>
      </c>
      <c r="L93" s="1">
        <v>868.59809039999993</v>
      </c>
      <c r="M93" s="1">
        <v>20.899606451795048</v>
      </c>
      <c r="N93" s="1">
        <v>758.96705750000001</v>
      </c>
      <c r="O93" s="1">
        <v>46.887158782533312</v>
      </c>
    </row>
    <row r="94" spans="1:15" x14ac:dyDescent="0.2">
      <c r="A94" t="s">
        <v>70</v>
      </c>
      <c r="B94" s="1">
        <v>778.46344110000007</v>
      </c>
      <c r="C94" s="1">
        <v>27.324364731824016</v>
      </c>
      <c r="D94" s="1">
        <v>741.50906689999999</v>
      </c>
      <c r="E94" s="1">
        <v>26.876596629937637</v>
      </c>
      <c r="F94" s="1">
        <v>775.75197609999998</v>
      </c>
      <c r="G94" s="1">
        <v>25.704758054640461</v>
      </c>
      <c r="H94" s="1">
        <v>692.25200670000004</v>
      </c>
      <c r="I94" s="1">
        <v>34.8097020063218</v>
      </c>
      <c r="J94" s="1">
        <v>736.65822889999993</v>
      </c>
      <c r="K94" s="1">
        <v>14.858740665900836</v>
      </c>
      <c r="L94" s="1">
        <v>869.99946490000002</v>
      </c>
      <c r="M94" s="1">
        <v>20.780019640630659</v>
      </c>
      <c r="N94" s="1">
        <v>760.34691739999994</v>
      </c>
      <c r="O94" s="1">
        <v>46.934408481079203</v>
      </c>
    </row>
    <row r="95" spans="1:15" x14ac:dyDescent="0.2">
      <c r="A95" t="s">
        <v>71</v>
      </c>
      <c r="B95" s="1">
        <v>775.8157463</v>
      </c>
      <c r="C95" s="1">
        <v>27.019491976788952</v>
      </c>
      <c r="D95" s="1">
        <v>739.09716209999999</v>
      </c>
      <c r="E95" s="1">
        <v>26.88707255325167</v>
      </c>
      <c r="F95" s="1">
        <v>773.40432729999998</v>
      </c>
      <c r="G95" s="1">
        <v>25.654581349518693</v>
      </c>
      <c r="H95" s="1">
        <v>689.7132719</v>
      </c>
      <c r="I95" s="1">
        <v>34.455092397894582</v>
      </c>
      <c r="J95" s="1">
        <v>734.00864810000007</v>
      </c>
      <c r="K95" s="1">
        <v>14.710355326447758</v>
      </c>
      <c r="L95" s="1">
        <v>867.84803899999997</v>
      </c>
      <c r="M95" s="1">
        <v>20.95523024902991</v>
      </c>
      <c r="N95" s="1">
        <v>757.92870470000003</v>
      </c>
      <c r="O95" s="1">
        <v>46.80708470991668</v>
      </c>
    </row>
    <row r="96" spans="1:15" x14ac:dyDescent="0.2">
      <c r="A96" t="s">
        <v>72</v>
      </c>
      <c r="B96" s="1">
        <v>775.00866079999992</v>
      </c>
      <c r="C96" s="1">
        <v>27.038675182349312</v>
      </c>
      <c r="D96" s="1">
        <v>738.19723279999994</v>
      </c>
      <c r="E96" s="1">
        <v>26.956244890801358</v>
      </c>
      <c r="F96" s="1">
        <v>772.57575589999999</v>
      </c>
      <c r="G96" s="1">
        <v>25.551022301894275</v>
      </c>
      <c r="H96" s="1">
        <v>688.71488550000004</v>
      </c>
      <c r="I96" s="1">
        <v>34.343864725234411</v>
      </c>
      <c r="J96" s="1">
        <v>732.69882860000007</v>
      </c>
      <c r="K96" s="1">
        <v>14.654765156621652</v>
      </c>
      <c r="L96" s="1">
        <v>866.99401750000004</v>
      </c>
      <c r="M96" s="1">
        <v>21.005868309359887</v>
      </c>
      <c r="N96" s="1">
        <v>756.76489660000004</v>
      </c>
      <c r="O96" s="1">
        <v>46.867806960146169</v>
      </c>
    </row>
    <row r="97" spans="1:15" x14ac:dyDescent="0.2">
      <c r="A97" t="s">
        <v>73</v>
      </c>
      <c r="B97" s="1">
        <v>773.10994410000001</v>
      </c>
      <c r="C97" s="1">
        <v>26.960379755712651</v>
      </c>
      <c r="D97" s="1">
        <v>735.39316629999996</v>
      </c>
      <c r="E97" s="1">
        <v>26.783633678224607</v>
      </c>
      <c r="F97" s="1">
        <v>770.22195779999993</v>
      </c>
      <c r="G97" s="1">
        <v>25.575526594119484</v>
      </c>
      <c r="H97" s="1">
        <v>687.10459049999997</v>
      </c>
      <c r="I97" s="1">
        <v>34.145516925139191</v>
      </c>
      <c r="J97" s="1">
        <v>730.43101489999992</v>
      </c>
      <c r="K97" s="1">
        <v>14.288958615630829</v>
      </c>
      <c r="L97" s="1">
        <v>864.8514801</v>
      </c>
      <c r="M97" s="1">
        <v>20.970971405120558</v>
      </c>
      <c r="N97" s="1">
        <v>754.3930914</v>
      </c>
      <c r="O97" s="1">
        <v>46.986936348002189</v>
      </c>
    </row>
    <row r="98" spans="1:15" x14ac:dyDescent="0.2">
      <c r="A98" t="s">
        <v>74</v>
      </c>
      <c r="B98" s="1">
        <v>772.04283410000005</v>
      </c>
      <c r="C98" s="1">
        <v>26.888023354724453</v>
      </c>
      <c r="D98" s="1">
        <v>734.22963279999999</v>
      </c>
      <c r="E98" s="1">
        <v>26.728576767433903</v>
      </c>
      <c r="F98" s="1">
        <v>768.87531109999998</v>
      </c>
      <c r="G98" s="1">
        <v>25.87353073003786</v>
      </c>
      <c r="H98" s="1">
        <v>686.14626270000008</v>
      </c>
      <c r="I98" s="1">
        <v>34.128724614472745</v>
      </c>
      <c r="J98" s="1">
        <v>729.13879689999999</v>
      </c>
      <c r="K98" s="1">
        <v>14.519410851130308</v>
      </c>
      <c r="L98" s="1">
        <v>863.7961497</v>
      </c>
      <c r="M98" s="1">
        <v>21.009859565208814</v>
      </c>
      <c r="N98" s="1">
        <v>753.26904339999999</v>
      </c>
      <c r="O98" s="1">
        <v>47.009874225393368</v>
      </c>
    </row>
    <row r="99" spans="1:15" x14ac:dyDescent="0.2">
      <c r="A99" t="s">
        <v>338</v>
      </c>
      <c r="B99" s="1">
        <v>-9.9999999999999995E-7</v>
      </c>
      <c r="C99" s="1">
        <v>0</v>
      </c>
      <c r="D99" s="1">
        <v>-9.9999999999999995E-7</v>
      </c>
      <c r="E99" s="1">
        <v>0</v>
      </c>
      <c r="F99" s="1">
        <v>-9.9999999999999995E-7</v>
      </c>
      <c r="G99" s="1">
        <v>0</v>
      </c>
      <c r="H99" s="1">
        <v>-9.9999999999999995E-7</v>
      </c>
      <c r="I99" s="1">
        <v>0</v>
      </c>
      <c r="J99" s="1">
        <v>-9.9999999999999995E-7</v>
      </c>
      <c r="K99" s="1">
        <v>0</v>
      </c>
      <c r="L99" s="1">
        <v>-9.9999999999999995E-7</v>
      </c>
      <c r="M99" s="1">
        <v>0</v>
      </c>
      <c r="N99" s="1">
        <v>-9.9999999999999995E-7</v>
      </c>
      <c r="O99" s="1">
        <v>0</v>
      </c>
    </row>
    <row r="100" spans="1:15" x14ac:dyDescent="0.2">
      <c r="A100" t="s">
        <v>75</v>
      </c>
      <c r="B100" s="1">
        <v>770.48800460000007</v>
      </c>
      <c r="C100" s="1">
        <v>26.863295543116454</v>
      </c>
      <c r="D100" s="1">
        <v>732.48712560000001</v>
      </c>
      <c r="E100" s="1">
        <v>26.933909833093512</v>
      </c>
      <c r="F100" s="1">
        <v>766.87594309999997</v>
      </c>
      <c r="G100" s="1">
        <v>25.787438790840266</v>
      </c>
      <c r="H100" s="1">
        <v>684.44957020000004</v>
      </c>
      <c r="I100" s="1">
        <v>34.001251028281317</v>
      </c>
      <c r="J100" s="1">
        <v>727.37673119999999</v>
      </c>
      <c r="K100" s="1">
        <v>14.845472599431105</v>
      </c>
      <c r="L100" s="1">
        <v>861.87618999999995</v>
      </c>
      <c r="M100" s="1">
        <v>21.48636342621834</v>
      </c>
      <c r="N100" s="1">
        <v>751.45456089999993</v>
      </c>
      <c r="O100" s="1">
        <v>47.024954097588704</v>
      </c>
    </row>
    <row r="101" spans="1:15" x14ac:dyDescent="0.2">
      <c r="A101" t="s">
        <v>76</v>
      </c>
      <c r="B101" s="1">
        <v>761.75965900000006</v>
      </c>
      <c r="C101" s="1">
        <v>27.908707354960228</v>
      </c>
      <c r="D101" s="1">
        <v>724.78093260000003</v>
      </c>
      <c r="E101" s="1">
        <v>26.851409872688098</v>
      </c>
      <c r="F101" s="1">
        <v>758.85746410000002</v>
      </c>
      <c r="G101" s="1">
        <v>25.535393081885687</v>
      </c>
      <c r="H101" s="1">
        <v>675.6550191</v>
      </c>
      <c r="I101" s="1">
        <v>33.810006736104754</v>
      </c>
      <c r="J101" s="1">
        <v>718.94941589999996</v>
      </c>
      <c r="K101" s="1">
        <v>15.179772342689235</v>
      </c>
      <c r="L101" s="1">
        <v>852.4586309</v>
      </c>
      <c r="M101" s="1">
        <v>21.201195482194972</v>
      </c>
      <c r="N101" s="1">
        <v>742.92855879999991</v>
      </c>
      <c r="O101" s="1">
        <v>46.528448663111931</v>
      </c>
    </row>
    <row r="102" spans="1:15" x14ac:dyDescent="0.2">
      <c r="A102" t="s">
        <v>77</v>
      </c>
      <c r="B102" s="1">
        <v>769.20224700000006</v>
      </c>
      <c r="C102" s="1">
        <v>27.023831465561329</v>
      </c>
      <c r="D102" s="1">
        <v>731.38520820000008</v>
      </c>
      <c r="E102" s="1">
        <v>26.817104680690839</v>
      </c>
      <c r="F102" s="1">
        <v>765.55078660000004</v>
      </c>
      <c r="G102" s="1">
        <v>25.797516549110021</v>
      </c>
      <c r="H102" s="1">
        <v>683.08887920000006</v>
      </c>
      <c r="I102" s="1">
        <v>33.917575428526384</v>
      </c>
      <c r="J102" s="1">
        <v>726.16794570000002</v>
      </c>
      <c r="K102" s="1">
        <v>14.827524681622524</v>
      </c>
      <c r="L102" s="1">
        <v>860.71628639999994</v>
      </c>
      <c r="M102" s="1">
        <v>21.373620361301985</v>
      </c>
      <c r="N102" s="1">
        <v>750.15491910000003</v>
      </c>
      <c r="O102" s="1">
        <v>46.899885069501863</v>
      </c>
    </row>
    <row r="103" spans="1:15" x14ac:dyDescent="0.2">
      <c r="A103" t="s">
        <v>78</v>
      </c>
      <c r="B103" s="1">
        <v>766.97483490000002</v>
      </c>
      <c r="C103" s="1">
        <v>27.088400013848105</v>
      </c>
      <c r="D103" s="1">
        <v>729.17266570000004</v>
      </c>
      <c r="E103" s="1">
        <v>26.839527586147796</v>
      </c>
      <c r="F103" s="1">
        <v>763.22785179999994</v>
      </c>
      <c r="G103" s="1">
        <v>25.84433127767986</v>
      </c>
      <c r="H103" s="1">
        <v>680.35815309999998</v>
      </c>
      <c r="I103" s="1">
        <v>34.27208317716709</v>
      </c>
      <c r="J103" s="1">
        <v>723.87413979999997</v>
      </c>
      <c r="K103" s="1">
        <v>14.847928310268264</v>
      </c>
      <c r="L103" s="1">
        <v>858.04225910000002</v>
      </c>
      <c r="M103" s="1">
        <v>21.567724988366042</v>
      </c>
      <c r="N103" s="1">
        <v>747.49732840000001</v>
      </c>
      <c r="O103" s="1">
        <v>46.840000880556346</v>
      </c>
    </row>
    <row r="104" spans="1:15" x14ac:dyDescent="0.2">
      <c r="A104" t="s">
        <v>79</v>
      </c>
      <c r="B104" s="1">
        <v>768.40438710000001</v>
      </c>
      <c r="C104" s="1">
        <v>27.058766831401673</v>
      </c>
      <c r="D104" s="1">
        <v>730.57143629999996</v>
      </c>
      <c r="E104" s="1">
        <v>26.767490647920649</v>
      </c>
      <c r="F104" s="1">
        <v>764.58371790000001</v>
      </c>
      <c r="G104" s="1">
        <v>25.783348182713311</v>
      </c>
      <c r="H104" s="1">
        <v>682.00905520000003</v>
      </c>
      <c r="I104" s="1">
        <v>34.008693688867638</v>
      </c>
      <c r="J104" s="1">
        <v>725.23129629999994</v>
      </c>
      <c r="K104" s="1">
        <v>14.801708477423139</v>
      </c>
      <c r="L104" s="1">
        <v>859.67785160000005</v>
      </c>
      <c r="M104" s="1">
        <v>21.486057326996768</v>
      </c>
      <c r="N104" s="1">
        <v>749.19618529999991</v>
      </c>
      <c r="O104" s="1">
        <v>46.964853388481387</v>
      </c>
    </row>
    <row r="105" spans="1:15" x14ac:dyDescent="0.2">
      <c r="A105" t="s">
        <v>80</v>
      </c>
      <c r="B105" s="1">
        <v>764.45835339999996</v>
      </c>
      <c r="C105" s="1">
        <v>27.863498085955271</v>
      </c>
      <c r="D105" s="1">
        <v>727.32181120000007</v>
      </c>
      <c r="E105" s="1">
        <v>26.840882135874256</v>
      </c>
      <c r="F105" s="1">
        <v>761.30499129999998</v>
      </c>
      <c r="G105" s="1">
        <v>25.656259457996576</v>
      </c>
      <c r="H105" s="1">
        <v>678.36887300000001</v>
      </c>
      <c r="I105" s="1">
        <v>33.960669249342423</v>
      </c>
      <c r="J105" s="1">
        <v>721.8213252999999</v>
      </c>
      <c r="K105" s="1">
        <v>15.004477484246086</v>
      </c>
      <c r="L105" s="1">
        <v>855.78260160000002</v>
      </c>
      <c r="M105" s="1">
        <v>21.469762479735515</v>
      </c>
      <c r="N105" s="1">
        <v>745.6947467</v>
      </c>
      <c r="O105" s="1">
        <v>46.53746594754994</v>
      </c>
    </row>
    <row r="106" spans="1:15" x14ac:dyDescent="0.2">
      <c r="A106" t="s">
        <v>81</v>
      </c>
      <c r="B106" s="1">
        <v>763.26084000000003</v>
      </c>
      <c r="C106" s="1">
        <v>28.023278495495589</v>
      </c>
      <c r="D106" s="1">
        <v>726.32881939999993</v>
      </c>
      <c r="E106" s="1">
        <v>26.922796250841419</v>
      </c>
      <c r="F106" s="1">
        <v>760.27401670000006</v>
      </c>
      <c r="G106" s="1">
        <v>25.61448300453355</v>
      </c>
      <c r="H106" s="1">
        <v>677.12153679999994</v>
      </c>
      <c r="I106" s="1">
        <v>34.010166631483699</v>
      </c>
      <c r="J106" s="1">
        <v>720.55380920000005</v>
      </c>
      <c r="K106" s="1">
        <v>15.069536125894246</v>
      </c>
      <c r="L106" s="1">
        <v>854.40079289999994</v>
      </c>
      <c r="M106" s="1">
        <v>21.42967218387826</v>
      </c>
      <c r="N106" s="1">
        <v>744.35582879999993</v>
      </c>
      <c r="O106" s="1">
        <v>46.483741987202016</v>
      </c>
    </row>
    <row r="107" spans="1:15" x14ac:dyDescent="0.2">
      <c r="A107" t="s">
        <v>82</v>
      </c>
      <c r="B107" s="1">
        <v>750.69232739999995</v>
      </c>
      <c r="C107" s="1">
        <v>27.918041599899666</v>
      </c>
      <c r="D107" s="1">
        <v>711.97183329999996</v>
      </c>
      <c r="E107" s="1">
        <v>30.07615532339754</v>
      </c>
      <c r="F107" s="1">
        <v>747.68022499999995</v>
      </c>
      <c r="G107" s="1">
        <v>26.420033094458439</v>
      </c>
      <c r="H107" s="1">
        <v>665.45092139999997</v>
      </c>
      <c r="I107" s="1">
        <v>34.136982740241194</v>
      </c>
      <c r="J107" s="1">
        <v>708.41848800000002</v>
      </c>
      <c r="K107" s="1">
        <v>14.688385769159757</v>
      </c>
      <c r="L107" s="1">
        <v>841.93034120000004</v>
      </c>
      <c r="M107" s="1">
        <v>21.198932821744815</v>
      </c>
      <c r="N107" s="1">
        <v>732.68580670000006</v>
      </c>
      <c r="O107" s="1">
        <v>46.520645808531889</v>
      </c>
    </row>
    <row r="108" spans="1:15" x14ac:dyDescent="0.2">
      <c r="A108" t="s">
        <v>83</v>
      </c>
      <c r="B108" s="1">
        <v>760.51795760000005</v>
      </c>
      <c r="C108" s="1">
        <v>28.019240696623235</v>
      </c>
      <c r="D108" s="1">
        <v>723.11206360000006</v>
      </c>
      <c r="E108" s="1">
        <v>27.252979625856874</v>
      </c>
      <c r="F108" s="1">
        <v>757.52606749999995</v>
      </c>
      <c r="G108" s="1">
        <v>25.667583346449263</v>
      </c>
      <c r="H108" s="1">
        <v>674.42344079999998</v>
      </c>
      <c r="I108" s="1">
        <v>33.937197362280891</v>
      </c>
      <c r="J108" s="1">
        <v>717.58649479999997</v>
      </c>
      <c r="K108" s="1">
        <v>15.268123451246032</v>
      </c>
      <c r="L108" s="1">
        <v>851.26860370000009</v>
      </c>
      <c r="M108" s="1">
        <v>21.227643288153399</v>
      </c>
      <c r="N108" s="1">
        <v>741.52714020000008</v>
      </c>
      <c r="O108" s="1">
        <v>46.477290700083842</v>
      </c>
    </row>
    <row r="109" spans="1:15" x14ac:dyDescent="0.2">
      <c r="A109" t="s">
        <v>84</v>
      </c>
      <c r="B109" s="1">
        <v>758.80114749999996</v>
      </c>
      <c r="C109" s="1">
        <v>27.904967426836929</v>
      </c>
      <c r="D109" s="1">
        <v>721.36300080000001</v>
      </c>
      <c r="E109" s="1">
        <v>27.489604623479313</v>
      </c>
      <c r="F109" s="1">
        <v>755.84715370000004</v>
      </c>
      <c r="G109" s="1">
        <v>25.766992544761234</v>
      </c>
      <c r="H109" s="1">
        <v>672.71395129999996</v>
      </c>
      <c r="I109" s="1">
        <v>34.04788052280086</v>
      </c>
      <c r="J109" s="1">
        <v>715.53765979999991</v>
      </c>
      <c r="K109" s="1">
        <v>15.263114305869594</v>
      </c>
      <c r="L109" s="1">
        <v>849.22396839999999</v>
      </c>
      <c r="M109" s="1">
        <v>21.228597874877472</v>
      </c>
      <c r="N109" s="1">
        <v>739.4234348</v>
      </c>
      <c r="O109" s="1">
        <v>47.119379797120686</v>
      </c>
    </row>
    <row r="110" spans="1:15" x14ac:dyDescent="0.2">
      <c r="A110" t="s">
        <v>85</v>
      </c>
      <c r="B110" s="1">
        <v>753.38546350000001</v>
      </c>
      <c r="C110" s="1">
        <v>28.272661390111924</v>
      </c>
      <c r="D110" s="1">
        <v>714.65132949999997</v>
      </c>
      <c r="E110" s="1">
        <v>30.204063520335556</v>
      </c>
      <c r="F110" s="1">
        <v>750.61495920000004</v>
      </c>
      <c r="G110" s="1">
        <v>26.360849189249379</v>
      </c>
      <c r="H110" s="1">
        <v>667.47947870000007</v>
      </c>
      <c r="I110" s="1">
        <v>34.135010239958383</v>
      </c>
      <c r="J110" s="1">
        <v>710.79639970000005</v>
      </c>
      <c r="K110" s="1">
        <v>14.73322855966657</v>
      </c>
      <c r="L110" s="1">
        <v>844.40524760000005</v>
      </c>
      <c r="M110" s="1">
        <v>21.33429304827358</v>
      </c>
      <c r="N110" s="1">
        <v>734.99600470000007</v>
      </c>
      <c r="O110" s="1">
        <v>46.72908143358368</v>
      </c>
    </row>
    <row r="111" spans="1:15" x14ac:dyDescent="0.2">
      <c r="A111" t="s">
        <v>86</v>
      </c>
      <c r="B111" s="1">
        <v>756.38315910000006</v>
      </c>
      <c r="C111" s="1">
        <v>28.006241589596023</v>
      </c>
      <c r="D111" s="1">
        <v>717.86279179999997</v>
      </c>
      <c r="E111" s="1">
        <v>29.471334123661233</v>
      </c>
      <c r="F111" s="1">
        <v>753.65147049999996</v>
      </c>
      <c r="G111" s="1">
        <v>25.87245511896403</v>
      </c>
      <c r="H111" s="1">
        <v>669.74720149999996</v>
      </c>
      <c r="I111" s="1">
        <v>34.122357615000389</v>
      </c>
      <c r="J111" s="1">
        <v>713.45539450000001</v>
      </c>
      <c r="K111" s="1">
        <v>15.255086159593384</v>
      </c>
      <c r="L111" s="1">
        <v>846.6859551</v>
      </c>
      <c r="M111" s="1">
        <v>21.353128537160838</v>
      </c>
      <c r="N111" s="1">
        <v>737.25976679999997</v>
      </c>
      <c r="O111" s="1">
        <v>47.102653907336048</v>
      </c>
    </row>
    <row r="112" spans="1:15" x14ac:dyDescent="0.2">
      <c r="A112" t="s">
        <v>87</v>
      </c>
      <c r="B112" s="1">
        <v>757.95101439999996</v>
      </c>
      <c r="C112" s="1">
        <v>27.904685737443852</v>
      </c>
      <c r="D112" s="1">
        <v>719.90315699999996</v>
      </c>
      <c r="E112" s="1">
        <v>27.928921064146689</v>
      </c>
      <c r="F112" s="1">
        <v>754.98241089999999</v>
      </c>
      <c r="G112" s="1">
        <v>25.806150844480328</v>
      </c>
      <c r="H112" s="1">
        <v>671.43649479999999</v>
      </c>
      <c r="I112" s="1">
        <v>34.037792070451388</v>
      </c>
      <c r="J112" s="1">
        <v>714.59211440000001</v>
      </c>
      <c r="K112" s="1">
        <v>15.275394290770015</v>
      </c>
      <c r="L112" s="1">
        <v>848.00115720000008</v>
      </c>
      <c r="M112" s="1">
        <v>21.256130500340657</v>
      </c>
      <c r="N112" s="1">
        <v>738.61657709999997</v>
      </c>
      <c r="O112" s="1">
        <v>47.079443266099283</v>
      </c>
    </row>
    <row r="113" spans="1:15" x14ac:dyDescent="0.2">
      <c r="A113" t="s">
        <v>88</v>
      </c>
      <c r="B113" s="1">
        <v>754.91647890000002</v>
      </c>
      <c r="C113" s="1">
        <v>28.312270395693126</v>
      </c>
      <c r="D113" s="1">
        <v>716.23874089999993</v>
      </c>
      <c r="E113" s="1">
        <v>30.061051742132172</v>
      </c>
      <c r="F113" s="1">
        <v>752.08083639999995</v>
      </c>
      <c r="G113" s="1">
        <v>26.269034088875188</v>
      </c>
      <c r="H113" s="1">
        <v>668.79521310000007</v>
      </c>
      <c r="I113" s="1">
        <v>34.12507371868432</v>
      </c>
      <c r="J113" s="1">
        <v>712.25408589999995</v>
      </c>
      <c r="K113" s="1">
        <v>15.110549845844551</v>
      </c>
      <c r="L113" s="1">
        <v>845.81397489999995</v>
      </c>
      <c r="M113" s="1">
        <v>21.305449612168648</v>
      </c>
      <c r="N113" s="1">
        <v>736.24050790000001</v>
      </c>
      <c r="O113" s="1">
        <v>46.754543848623925</v>
      </c>
    </row>
    <row r="114" spans="1:15" x14ac:dyDescent="0.2">
      <c r="A114" t="s">
        <v>89</v>
      </c>
      <c r="B114" s="1">
        <v>752.31455870000002</v>
      </c>
      <c r="C114" s="1">
        <v>28.305727214309485</v>
      </c>
      <c r="D114" s="1">
        <v>713.37353629999996</v>
      </c>
      <c r="E114" s="1">
        <v>30.061065007780183</v>
      </c>
      <c r="F114" s="1">
        <v>749.45194620000007</v>
      </c>
      <c r="G114" s="1">
        <v>26.306472334834719</v>
      </c>
      <c r="H114" s="1">
        <v>666.67074700000001</v>
      </c>
      <c r="I114" s="1">
        <v>34.111824580342038</v>
      </c>
      <c r="J114" s="1">
        <v>709.86788189999993</v>
      </c>
      <c r="K114" s="1">
        <v>14.700813983959213</v>
      </c>
      <c r="L114" s="1">
        <v>843.30609249999998</v>
      </c>
      <c r="M114" s="1">
        <v>21.177149367465496</v>
      </c>
      <c r="N114" s="1">
        <v>734.12392939999995</v>
      </c>
      <c r="O114" s="1">
        <v>46.683467089809831</v>
      </c>
    </row>
    <row r="115" spans="1:15" x14ac:dyDescent="0.2">
      <c r="A115" t="s">
        <v>90</v>
      </c>
      <c r="B115" s="1">
        <v>748.75685620000002</v>
      </c>
      <c r="C115" s="1">
        <v>28.321749481078548</v>
      </c>
      <c r="D115" s="1">
        <v>710.35787449999998</v>
      </c>
      <c r="E115" s="1">
        <v>30.130293402225917</v>
      </c>
      <c r="F115" s="1">
        <v>745.7583664</v>
      </c>
      <c r="G115" s="1">
        <v>26.250634974213341</v>
      </c>
      <c r="H115" s="1">
        <v>663.9769667999999</v>
      </c>
      <c r="I115" s="1">
        <v>34.116977690727921</v>
      </c>
      <c r="J115" s="1">
        <v>707.00214400000004</v>
      </c>
      <c r="K115" s="1">
        <v>14.717654498202611</v>
      </c>
      <c r="L115" s="1">
        <v>840.42152539999995</v>
      </c>
      <c r="M115" s="1">
        <v>21.055537893070014</v>
      </c>
      <c r="N115" s="1">
        <v>730.44219390000001</v>
      </c>
      <c r="O115" s="1">
        <v>46.913309161729863</v>
      </c>
    </row>
    <row r="116" spans="1:15" x14ac:dyDescent="0.2">
      <c r="A116" t="s">
        <v>91</v>
      </c>
      <c r="B116" s="1">
        <v>743.75919820000001</v>
      </c>
      <c r="C116" s="1">
        <v>28.497559624049554</v>
      </c>
      <c r="D116" s="1">
        <v>704.66737670000009</v>
      </c>
      <c r="E116" s="1">
        <v>28.677230065183085</v>
      </c>
      <c r="F116" s="1">
        <v>740.80944179999995</v>
      </c>
      <c r="G116" s="1">
        <v>25.944157032875637</v>
      </c>
      <c r="H116" s="1">
        <v>658.83110820000002</v>
      </c>
      <c r="I116" s="1">
        <v>34.35928832851377</v>
      </c>
      <c r="J116" s="1">
        <v>701.53354089999993</v>
      </c>
      <c r="K116" s="1">
        <v>15.99929160018314</v>
      </c>
      <c r="L116" s="1">
        <v>835.05220339999994</v>
      </c>
      <c r="M116" s="1">
        <v>20.76913845862024</v>
      </c>
      <c r="N116" s="1">
        <v>725.08830049999995</v>
      </c>
      <c r="O116" s="1">
        <v>46.188489372132501</v>
      </c>
    </row>
    <row r="117" spans="1:15" x14ac:dyDescent="0.2">
      <c r="A117" t="s">
        <v>92</v>
      </c>
      <c r="B117" s="1">
        <v>747.69865979999997</v>
      </c>
      <c r="C117" s="1">
        <v>28.429362306592797</v>
      </c>
      <c r="D117" s="1">
        <v>709.15310890000001</v>
      </c>
      <c r="E117" s="1">
        <v>30.000236833088966</v>
      </c>
      <c r="F117" s="1">
        <v>744.78037089999998</v>
      </c>
      <c r="G117" s="1">
        <v>26.20591379080275</v>
      </c>
      <c r="H117" s="1">
        <v>662.93430089999993</v>
      </c>
      <c r="I117" s="1">
        <v>33.996899827654374</v>
      </c>
      <c r="J117" s="1">
        <v>706.0001827000001</v>
      </c>
      <c r="K117" s="1">
        <v>14.723538004787557</v>
      </c>
      <c r="L117" s="1">
        <v>839.04179670000008</v>
      </c>
      <c r="M117" s="1">
        <v>20.874165048986452</v>
      </c>
      <c r="N117" s="1">
        <v>729.38731329999996</v>
      </c>
      <c r="O117" s="1">
        <v>46.923516175723719</v>
      </c>
    </row>
    <row r="118" spans="1:15" x14ac:dyDescent="0.2">
      <c r="A118" t="s">
        <v>93</v>
      </c>
      <c r="B118" s="1">
        <v>746.46507559999998</v>
      </c>
      <c r="C118" s="1">
        <v>28.526970752166761</v>
      </c>
      <c r="D118" s="1">
        <v>707.5744717</v>
      </c>
      <c r="E118" s="1">
        <v>29.30929688443835</v>
      </c>
      <c r="F118" s="1">
        <v>743.44686990000002</v>
      </c>
      <c r="G118" s="1">
        <v>25.919830324835331</v>
      </c>
      <c r="H118" s="1">
        <v>661.78803549999998</v>
      </c>
      <c r="I118" s="1">
        <v>33.966066841350646</v>
      </c>
      <c r="J118" s="1">
        <v>704.15947370000004</v>
      </c>
      <c r="K118" s="1">
        <v>15.978639815287407</v>
      </c>
      <c r="L118" s="1">
        <v>837.47855400000003</v>
      </c>
      <c r="M118" s="1">
        <v>20.750077161746631</v>
      </c>
      <c r="N118" s="1">
        <v>728.25640310000006</v>
      </c>
      <c r="O118" s="1">
        <v>46.895829417003675</v>
      </c>
    </row>
    <row r="119" spans="1:15" x14ac:dyDescent="0.2">
      <c r="A119" t="s">
        <v>94</v>
      </c>
      <c r="B119" s="1">
        <v>742.17221189999998</v>
      </c>
      <c r="C119" s="1">
        <v>28.744714037128372</v>
      </c>
      <c r="D119" s="1">
        <v>703.19434879999994</v>
      </c>
      <c r="E119" s="1">
        <v>28.518102355717968</v>
      </c>
      <c r="F119" s="1">
        <v>739.30251529999998</v>
      </c>
      <c r="G119" s="1">
        <v>25.902391802573458</v>
      </c>
      <c r="H119" s="1">
        <v>656.99828679999996</v>
      </c>
      <c r="I119" s="1">
        <v>34.384490903309349</v>
      </c>
      <c r="J119" s="1">
        <v>700.23607449999997</v>
      </c>
      <c r="K119" s="1">
        <v>16.026544021440611</v>
      </c>
      <c r="L119" s="1">
        <v>833.56299100000001</v>
      </c>
      <c r="M119" s="1">
        <v>20.875878059701289</v>
      </c>
      <c r="N119" s="1">
        <v>723.85922540000001</v>
      </c>
      <c r="O119" s="1">
        <v>46.114043873543643</v>
      </c>
    </row>
    <row r="120" spans="1:15" x14ac:dyDescent="0.2">
      <c r="A120" t="s">
        <v>95</v>
      </c>
      <c r="B120" s="1">
        <v>741.2029407</v>
      </c>
      <c r="C120" s="1">
        <v>28.721992476060166</v>
      </c>
      <c r="D120" s="1">
        <v>702.01260639999998</v>
      </c>
      <c r="E120" s="1">
        <v>28.248468213800095</v>
      </c>
      <c r="F120" s="1">
        <v>738.27144070000008</v>
      </c>
      <c r="G120" s="1">
        <v>25.870822162658239</v>
      </c>
      <c r="H120" s="1">
        <v>655.7951642999999</v>
      </c>
      <c r="I120" s="1">
        <v>34.468751230168472</v>
      </c>
      <c r="J120" s="1">
        <v>699.28582979999999</v>
      </c>
      <c r="K120" s="1">
        <v>16.088435241514976</v>
      </c>
      <c r="L120" s="1">
        <v>832.44991749999997</v>
      </c>
      <c r="M120" s="1">
        <v>20.957315059821777</v>
      </c>
      <c r="N120" s="1">
        <v>722.86447310000005</v>
      </c>
      <c r="O120" s="1">
        <v>46.102387325619254</v>
      </c>
    </row>
    <row r="121" spans="1:15" x14ac:dyDescent="0.2">
      <c r="A121" t="s">
        <v>96</v>
      </c>
      <c r="B121" s="1">
        <v>740.05148899999995</v>
      </c>
      <c r="C121" s="1">
        <v>28.747899914688631</v>
      </c>
      <c r="D121" s="1">
        <v>700.25512000000003</v>
      </c>
      <c r="E121" s="1">
        <v>27.98069320668165</v>
      </c>
      <c r="F121" s="1">
        <v>736.67482689999997</v>
      </c>
      <c r="G121" s="1">
        <v>26.035458517971314</v>
      </c>
      <c r="H121" s="1">
        <v>654.43452920000004</v>
      </c>
      <c r="I121" s="1">
        <v>34.390261237352419</v>
      </c>
      <c r="J121" s="1">
        <v>697.87778920000005</v>
      </c>
      <c r="K121" s="1">
        <v>16.200379540984073</v>
      </c>
      <c r="L121" s="1">
        <v>830.32452970000008</v>
      </c>
      <c r="M121" s="1">
        <v>21.012576489923031</v>
      </c>
      <c r="N121" s="1">
        <v>721.11981939999998</v>
      </c>
      <c r="O121" s="1">
        <v>47.064708525641777</v>
      </c>
    </row>
    <row r="122" spans="1:15" x14ac:dyDescent="0.2">
      <c r="A122" t="s">
        <v>339</v>
      </c>
      <c r="B122" s="1">
        <v>-9.9999999999999995E-7</v>
      </c>
      <c r="C122" s="1">
        <v>0</v>
      </c>
      <c r="D122" s="1">
        <v>-9.9999999999999995E-7</v>
      </c>
      <c r="E122" s="1">
        <v>0</v>
      </c>
      <c r="F122" s="1">
        <v>-9.9999999999999995E-7</v>
      </c>
      <c r="G122" s="1">
        <v>0</v>
      </c>
      <c r="H122" s="1">
        <v>-9.9999999999999995E-7</v>
      </c>
      <c r="I122" s="1">
        <v>0</v>
      </c>
      <c r="J122" s="1">
        <v>-9.9999999999999995E-7</v>
      </c>
      <c r="K122" s="1">
        <v>0</v>
      </c>
      <c r="L122" s="1">
        <v>-9.9999999999999995E-7</v>
      </c>
      <c r="M122" s="1">
        <v>0</v>
      </c>
      <c r="N122" s="1">
        <v>-9.9999999999999995E-7</v>
      </c>
      <c r="O122" s="1">
        <v>0</v>
      </c>
    </row>
    <row r="123" spans="1:15" x14ac:dyDescent="0.2">
      <c r="A123" t="s">
        <v>97</v>
      </c>
      <c r="B123" s="1">
        <v>737.33023909999997</v>
      </c>
      <c r="C123" s="1">
        <v>28.592578800164482</v>
      </c>
      <c r="D123" s="1">
        <v>696.9354846</v>
      </c>
      <c r="E123" s="1">
        <v>29.065287750980747</v>
      </c>
      <c r="F123" s="1">
        <v>733.49062089999995</v>
      </c>
      <c r="G123" s="1">
        <v>25.931050749160647</v>
      </c>
      <c r="H123" s="1">
        <v>651.72132350000004</v>
      </c>
      <c r="I123" s="1">
        <v>34.743438747956397</v>
      </c>
      <c r="J123" s="1">
        <v>695.08547270000008</v>
      </c>
      <c r="K123" s="1">
        <v>16.123711191257826</v>
      </c>
      <c r="L123" s="1">
        <v>827.65806199999997</v>
      </c>
      <c r="M123" s="1">
        <v>21.312583597981416</v>
      </c>
      <c r="N123" s="1">
        <v>718.27839870000003</v>
      </c>
      <c r="O123" s="1">
        <v>46.019558320408741</v>
      </c>
    </row>
    <row r="124" spans="1:15" x14ac:dyDescent="0.2">
      <c r="A124" t="s">
        <v>340</v>
      </c>
      <c r="B124" s="1">
        <v>-9.9999999999999995E-7</v>
      </c>
      <c r="C124" s="1">
        <v>0</v>
      </c>
      <c r="D124" s="1">
        <v>-9.9999999999999995E-7</v>
      </c>
      <c r="E124" s="1">
        <v>0</v>
      </c>
      <c r="F124" s="1">
        <v>-9.9999999999999995E-7</v>
      </c>
      <c r="G124" s="1">
        <v>0</v>
      </c>
      <c r="H124" s="1">
        <v>-9.9999999999999995E-7</v>
      </c>
      <c r="I124" s="1">
        <v>0</v>
      </c>
      <c r="J124" s="1">
        <v>-9.9999999999999995E-7</v>
      </c>
      <c r="K124" s="1">
        <v>0</v>
      </c>
      <c r="L124" s="1">
        <v>-9.9999999999999995E-7</v>
      </c>
      <c r="M124" s="1">
        <v>0</v>
      </c>
      <c r="N124" s="1">
        <v>-9.9999999999999995E-7</v>
      </c>
      <c r="O124" s="1">
        <v>0</v>
      </c>
    </row>
    <row r="125" spans="1:15" x14ac:dyDescent="0.2">
      <c r="A125" t="s">
        <v>98</v>
      </c>
      <c r="B125" s="1">
        <v>736.50780259999999</v>
      </c>
      <c r="C125" s="1">
        <v>28.609634998772417</v>
      </c>
      <c r="D125" s="1">
        <v>695.80608329999995</v>
      </c>
      <c r="E125" s="1">
        <v>28.694053513828663</v>
      </c>
      <c r="F125" s="1">
        <v>732.75338599999998</v>
      </c>
      <c r="G125" s="1">
        <v>25.964466875896253</v>
      </c>
      <c r="H125" s="1">
        <v>650.80422320000002</v>
      </c>
      <c r="I125" s="1">
        <v>34.75179465369277</v>
      </c>
      <c r="J125" s="1">
        <v>694.29862029999993</v>
      </c>
      <c r="K125" s="1">
        <v>16.081440700392797</v>
      </c>
      <c r="L125" s="1">
        <v>826.88479360000008</v>
      </c>
      <c r="M125" s="1">
        <v>21.291628852395153</v>
      </c>
      <c r="N125" s="1">
        <v>717.26626229999999</v>
      </c>
      <c r="O125" s="1">
        <v>45.53093428217214</v>
      </c>
    </row>
    <row r="126" spans="1:15" x14ac:dyDescent="0.2">
      <c r="A126" t="s">
        <v>99</v>
      </c>
      <c r="B126" s="1">
        <v>735.08667449999996</v>
      </c>
      <c r="C126" s="1">
        <v>28.324122004962568</v>
      </c>
      <c r="D126" s="1">
        <v>694.63188839999998</v>
      </c>
      <c r="E126" s="1">
        <v>28.600188969877266</v>
      </c>
      <c r="F126" s="1">
        <v>731.70311460000005</v>
      </c>
      <c r="G126" s="1">
        <v>26.014960046406923</v>
      </c>
      <c r="H126" s="1">
        <v>649.67876139999998</v>
      </c>
      <c r="I126" s="1">
        <v>34.699960941703488</v>
      </c>
      <c r="J126" s="1">
        <v>693.19649679999998</v>
      </c>
      <c r="K126" s="1">
        <v>16.085043560902893</v>
      </c>
      <c r="L126" s="1">
        <v>825.79723690000003</v>
      </c>
      <c r="M126" s="1">
        <v>21.245920444716841</v>
      </c>
      <c r="N126" s="1">
        <v>716.12644150000006</v>
      </c>
      <c r="O126" s="1">
        <v>45.468644811878967</v>
      </c>
    </row>
    <row r="127" spans="1:15" x14ac:dyDescent="0.2">
      <c r="A127" t="s">
        <v>100</v>
      </c>
      <c r="B127" s="1">
        <v>732.9120226</v>
      </c>
      <c r="C127" s="1">
        <v>28.231985619791899</v>
      </c>
      <c r="D127" s="1">
        <v>692.56100989999993</v>
      </c>
      <c r="E127" s="1">
        <v>28.477289430670119</v>
      </c>
      <c r="F127" s="1">
        <v>729.44648010000003</v>
      </c>
      <c r="G127" s="1">
        <v>26.168666923914138</v>
      </c>
      <c r="H127" s="1">
        <v>647.32922799999994</v>
      </c>
      <c r="I127" s="1">
        <v>33.823361353375375</v>
      </c>
      <c r="J127" s="1">
        <v>690.83070599999996</v>
      </c>
      <c r="K127" s="1">
        <v>16.181642739883227</v>
      </c>
      <c r="L127" s="1">
        <v>823.60472709999999</v>
      </c>
      <c r="M127" s="1">
        <v>21.198442700028973</v>
      </c>
      <c r="N127" s="1">
        <v>714.10896760000003</v>
      </c>
      <c r="O127" s="1">
        <v>45.391065527311106</v>
      </c>
    </row>
    <row r="128" spans="1:15" x14ac:dyDescent="0.2">
      <c r="A128" t="s">
        <v>101</v>
      </c>
      <c r="B128" s="1">
        <v>731.77826220000009</v>
      </c>
      <c r="C128" s="1">
        <v>28.235255932130659</v>
      </c>
      <c r="D128" s="1">
        <v>691.50829220000003</v>
      </c>
      <c r="E128" s="1">
        <v>28.432755022069724</v>
      </c>
      <c r="F128" s="1">
        <v>728.20938450000006</v>
      </c>
      <c r="G128" s="1">
        <v>26.391684730532628</v>
      </c>
      <c r="H128" s="1">
        <v>646.06839549999995</v>
      </c>
      <c r="I128" s="1">
        <v>33.885014132289967</v>
      </c>
      <c r="J128" s="1">
        <v>689.62262439999995</v>
      </c>
      <c r="K128" s="1">
        <v>16.278951116913209</v>
      </c>
      <c r="L128" s="1">
        <v>822.58339220000005</v>
      </c>
      <c r="M128" s="1">
        <v>21.1719537861932</v>
      </c>
      <c r="N128" s="1">
        <v>712.90885000000003</v>
      </c>
      <c r="O128" s="1">
        <v>45.122742015489543</v>
      </c>
    </row>
    <row r="129" spans="1:15" x14ac:dyDescent="0.2">
      <c r="A129" t="s">
        <v>102</v>
      </c>
      <c r="B129" s="1">
        <v>727.65350879999994</v>
      </c>
      <c r="C129" s="1">
        <v>28.080908102082823</v>
      </c>
      <c r="D129" s="1">
        <v>688.32587920000003</v>
      </c>
      <c r="E129" s="1">
        <v>28.068401011853069</v>
      </c>
      <c r="F129" s="1">
        <v>724.97499240000002</v>
      </c>
      <c r="G129" s="1">
        <v>26.806596396924292</v>
      </c>
      <c r="H129" s="1">
        <v>641.98929679999992</v>
      </c>
      <c r="I129" s="1">
        <v>34.065258845527545</v>
      </c>
      <c r="J129" s="1">
        <v>686.67053679999992</v>
      </c>
      <c r="K129" s="1">
        <v>15.731767857607775</v>
      </c>
      <c r="L129" s="1">
        <v>819.98751129999994</v>
      </c>
      <c r="M129" s="1">
        <v>21.987418957265827</v>
      </c>
      <c r="N129" s="1">
        <v>709.08512339999993</v>
      </c>
      <c r="O129" s="1">
        <v>44.913439138331121</v>
      </c>
    </row>
    <row r="130" spans="1:15" x14ac:dyDescent="0.2">
      <c r="A130" t="s">
        <v>103</v>
      </c>
      <c r="B130" s="1">
        <v>726.67784139999992</v>
      </c>
      <c r="C130" s="1">
        <v>28.013546256301797</v>
      </c>
      <c r="D130" s="1">
        <v>687.24874160000002</v>
      </c>
      <c r="E130" s="1">
        <v>27.981380241314728</v>
      </c>
      <c r="F130" s="1">
        <v>724.00640150000004</v>
      </c>
      <c r="G130" s="1">
        <v>26.812786911773593</v>
      </c>
      <c r="H130" s="1">
        <v>640.77530970000009</v>
      </c>
      <c r="I130" s="1">
        <v>34.300467800984883</v>
      </c>
      <c r="J130" s="1">
        <v>685.58003229999997</v>
      </c>
      <c r="K130" s="1">
        <v>15.771234270830815</v>
      </c>
      <c r="L130" s="1">
        <v>819.10712810000007</v>
      </c>
      <c r="M130" s="1">
        <v>21.938150296935458</v>
      </c>
      <c r="N130" s="1">
        <v>708.04338370000005</v>
      </c>
      <c r="O130" s="1">
        <v>44.901918411732282</v>
      </c>
    </row>
    <row r="131" spans="1:15" x14ac:dyDescent="0.2">
      <c r="A131" t="s">
        <v>104</v>
      </c>
      <c r="B131" s="1">
        <v>723.11304900000005</v>
      </c>
      <c r="C131" s="1">
        <v>27.758620062875359</v>
      </c>
      <c r="D131" s="1">
        <v>684.0672194</v>
      </c>
      <c r="E131" s="1">
        <v>27.766868731187458</v>
      </c>
      <c r="F131" s="1">
        <v>719.97157010000001</v>
      </c>
      <c r="G131" s="1">
        <v>26.711928664655201</v>
      </c>
      <c r="H131" s="1">
        <v>637.52896820000001</v>
      </c>
      <c r="I131" s="1">
        <v>34.615125425004656</v>
      </c>
      <c r="J131" s="1">
        <v>682.76326170000004</v>
      </c>
      <c r="K131" s="1">
        <v>15.591037757466735</v>
      </c>
      <c r="L131" s="1">
        <v>816.42955529999995</v>
      </c>
      <c r="M131" s="1">
        <v>21.673511220786658</v>
      </c>
      <c r="N131" s="1">
        <v>703.84507439999993</v>
      </c>
      <c r="O131" s="1">
        <v>45.47332882138673</v>
      </c>
    </row>
    <row r="132" spans="1:15" x14ac:dyDescent="0.2">
      <c r="A132" t="s">
        <v>105</v>
      </c>
      <c r="B132" s="1">
        <v>725.45118339999999</v>
      </c>
      <c r="C132" s="1">
        <v>28.134983637992388</v>
      </c>
      <c r="D132" s="1">
        <v>686.20414170000004</v>
      </c>
      <c r="E132" s="1">
        <v>27.900654698072032</v>
      </c>
      <c r="F132" s="1">
        <v>722.90043839999998</v>
      </c>
      <c r="G132" s="1">
        <v>26.938935098408432</v>
      </c>
      <c r="H132" s="1">
        <v>639.41992100000004</v>
      </c>
      <c r="I132" s="1">
        <v>34.576843637687588</v>
      </c>
      <c r="J132" s="1">
        <v>684.58282350000002</v>
      </c>
      <c r="K132" s="1">
        <v>15.759015942721426</v>
      </c>
      <c r="L132" s="1">
        <v>818.1654565</v>
      </c>
      <c r="M132" s="1">
        <v>21.806377450070311</v>
      </c>
      <c r="N132" s="1">
        <v>706.0324822</v>
      </c>
      <c r="O132" s="1">
        <v>45.221245230446172</v>
      </c>
    </row>
    <row r="133" spans="1:15" x14ac:dyDescent="0.2">
      <c r="A133" t="s">
        <v>106</v>
      </c>
      <c r="B133" s="1">
        <v>724.35208420000004</v>
      </c>
      <c r="C133" s="1">
        <v>28.16678882766238</v>
      </c>
      <c r="D133" s="1">
        <v>685.23693620000006</v>
      </c>
      <c r="E133" s="1">
        <v>27.906385563505836</v>
      </c>
      <c r="F133" s="1">
        <v>721.10188440000002</v>
      </c>
      <c r="G133" s="1">
        <v>26.831019089878065</v>
      </c>
      <c r="H133" s="1">
        <v>638.44120050000004</v>
      </c>
      <c r="I133" s="1">
        <v>34.596376065625762</v>
      </c>
      <c r="J133" s="1">
        <v>683.61915050000005</v>
      </c>
      <c r="K133" s="1">
        <v>15.672587302784887</v>
      </c>
      <c r="L133" s="1">
        <v>817.21352279999996</v>
      </c>
      <c r="M133" s="1">
        <v>21.712926232711485</v>
      </c>
      <c r="N133" s="1">
        <v>705.02896959999998</v>
      </c>
      <c r="O133" s="1">
        <v>45.204499523598102</v>
      </c>
    </row>
    <row r="134" spans="1:15" x14ac:dyDescent="0.2">
      <c r="A134" t="s">
        <v>107</v>
      </c>
      <c r="B134" s="1">
        <v>721.95209939999995</v>
      </c>
      <c r="C134" s="1">
        <v>27.731536064564871</v>
      </c>
      <c r="D134" s="1">
        <v>683.07608909999999</v>
      </c>
      <c r="E134" s="1">
        <v>27.854089265924518</v>
      </c>
      <c r="F134" s="1">
        <v>717.98873249999997</v>
      </c>
      <c r="G134" s="1">
        <v>26.337127257293766</v>
      </c>
      <c r="H134" s="1">
        <v>636.35802770000009</v>
      </c>
      <c r="I134" s="1">
        <v>34.698346726089099</v>
      </c>
      <c r="J134" s="1">
        <v>681.69179589999999</v>
      </c>
      <c r="K134" s="1">
        <v>15.62036311781676</v>
      </c>
      <c r="L134" s="1">
        <v>815.5157729</v>
      </c>
      <c r="M134" s="1">
        <v>21.571351401924602</v>
      </c>
      <c r="N134" s="1">
        <v>702.80773970000007</v>
      </c>
      <c r="O134" s="1">
        <v>45.457326129458046</v>
      </c>
    </row>
    <row r="135" spans="1:15" x14ac:dyDescent="0.2">
      <c r="A135" t="s">
        <v>108</v>
      </c>
      <c r="B135" s="1">
        <v>720.9802087999999</v>
      </c>
      <c r="C135" s="1">
        <v>27.683665948265169</v>
      </c>
      <c r="D135" s="1">
        <v>682.18787539999994</v>
      </c>
      <c r="E135" s="1">
        <v>27.806011491187181</v>
      </c>
      <c r="F135" s="1">
        <v>716.8885497</v>
      </c>
      <c r="G135" s="1">
        <v>26.38757177396192</v>
      </c>
      <c r="H135" s="1">
        <v>635.34058679999998</v>
      </c>
      <c r="I135" s="1">
        <v>34.71325387808951</v>
      </c>
      <c r="J135" s="1">
        <v>680.76684089999992</v>
      </c>
      <c r="K135" s="1">
        <v>15.637107996951933</v>
      </c>
      <c r="L135" s="1">
        <v>814.74891079999998</v>
      </c>
      <c r="M135" s="1">
        <v>21.489333762752693</v>
      </c>
      <c r="N135" s="1">
        <v>701.74647649999997</v>
      </c>
      <c r="O135" s="1">
        <v>45.354466745454417</v>
      </c>
    </row>
    <row r="136" spans="1:15" x14ac:dyDescent="0.2">
      <c r="A136" t="s">
        <v>109</v>
      </c>
      <c r="B136" s="1">
        <v>719.46459729999992</v>
      </c>
      <c r="C136" s="1">
        <v>27.509874411268701</v>
      </c>
      <c r="D136" s="1">
        <v>680.84802460000003</v>
      </c>
      <c r="E136" s="1">
        <v>27.81953388442734</v>
      </c>
      <c r="F136" s="1">
        <v>715.33706720000009</v>
      </c>
      <c r="G136" s="1">
        <v>26.413640106157203</v>
      </c>
      <c r="H136" s="1">
        <v>633.41098260000001</v>
      </c>
      <c r="I136" s="1">
        <v>33.657506461388238</v>
      </c>
      <c r="J136" s="1">
        <v>679.41720759999998</v>
      </c>
      <c r="K136" s="1">
        <v>15.666273207411896</v>
      </c>
      <c r="L136" s="1">
        <v>813.44356120000009</v>
      </c>
      <c r="M136" s="1">
        <v>21.41118738464181</v>
      </c>
      <c r="N136" s="1">
        <v>700.21465420000004</v>
      </c>
      <c r="O136" s="1">
        <v>45.157791603705597</v>
      </c>
    </row>
    <row r="137" spans="1:15" x14ac:dyDescent="0.2">
      <c r="A137" t="s">
        <v>110</v>
      </c>
      <c r="B137" s="1">
        <v>718.4893849</v>
      </c>
      <c r="C137" s="1">
        <v>27.557664633699449</v>
      </c>
      <c r="D137" s="1">
        <v>680.04501400000004</v>
      </c>
      <c r="E137" s="1">
        <v>27.784384460236588</v>
      </c>
      <c r="F137" s="1">
        <v>714.39886300000001</v>
      </c>
      <c r="G137" s="1">
        <v>26.169857158741632</v>
      </c>
      <c r="H137" s="1">
        <v>632.46291389999999</v>
      </c>
      <c r="I137" s="1">
        <v>33.611617258387419</v>
      </c>
      <c r="J137" s="1">
        <v>678.46859119999999</v>
      </c>
      <c r="K137" s="1">
        <v>15.635581662330575</v>
      </c>
      <c r="L137" s="1">
        <v>812.53857729999993</v>
      </c>
      <c r="M137" s="1">
        <v>21.272088580233113</v>
      </c>
      <c r="N137" s="1">
        <v>699.46245190000002</v>
      </c>
      <c r="O137" s="1">
        <v>45.087781530299793</v>
      </c>
    </row>
    <row r="138" spans="1:15" x14ac:dyDescent="0.2">
      <c r="A138" t="s">
        <v>111</v>
      </c>
      <c r="B138" s="1">
        <v>717.58391300000005</v>
      </c>
      <c r="C138" s="1">
        <v>27.599287647603404</v>
      </c>
      <c r="D138" s="1">
        <v>679.22501110000007</v>
      </c>
      <c r="E138" s="1">
        <v>27.724104380640135</v>
      </c>
      <c r="F138" s="1">
        <v>713.45058689999996</v>
      </c>
      <c r="G138" s="1">
        <v>26.197227574478241</v>
      </c>
      <c r="H138" s="1">
        <v>631.64308029999995</v>
      </c>
      <c r="I138" s="1">
        <v>33.563943813826384</v>
      </c>
      <c r="J138" s="1">
        <v>677.32880939999995</v>
      </c>
      <c r="K138" s="1">
        <v>15.705926557001867</v>
      </c>
      <c r="L138" s="1">
        <v>811.58743870000001</v>
      </c>
      <c r="M138" s="1">
        <v>21.257468052338552</v>
      </c>
      <c r="N138" s="1">
        <v>698.65576220000003</v>
      </c>
      <c r="O138" s="1">
        <v>44.929960888928179</v>
      </c>
    </row>
    <row r="139" spans="1:15" x14ac:dyDescent="0.2">
      <c r="A139" t="s">
        <v>112</v>
      </c>
      <c r="B139" s="1">
        <v>716.61193160000005</v>
      </c>
      <c r="C139" s="1">
        <v>27.615437748218845</v>
      </c>
      <c r="D139" s="1">
        <v>678.25234590000002</v>
      </c>
      <c r="E139" s="1">
        <v>27.580571453741001</v>
      </c>
      <c r="F139" s="1">
        <v>712.22065520000001</v>
      </c>
      <c r="G139" s="1">
        <v>26.375538060791303</v>
      </c>
      <c r="H139" s="1">
        <v>630.71765549999998</v>
      </c>
      <c r="I139" s="1">
        <v>33.553087620064588</v>
      </c>
      <c r="J139" s="1">
        <v>676.13601420000009</v>
      </c>
      <c r="K139" s="1">
        <v>15.772558905293966</v>
      </c>
      <c r="L139" s="1">
        <v>810.3981902999999</v>
      </c>
      <c r="M139" s="1">
        <v>21.370552184480715</v>
      </c>
      <c r="N139" s="1">
        <v>697.25450590000003</v>
      </c>
      <c r="O139" s="1">
        <v>43.957169458703419</v>
      </c>
    </row>
    <row r="140" spans="1:15" x14ac:dyDescent="0.2">
      <c r="A140" t="s">
        <v>113</v>
      </c>
      <c r="B140" s="1">
        <v>714.98810029999993</v>
      </c>
      <c r="C140" s="1">
        <v>27.666787988011929</v>
      </c>
      <c r="D140" s="1">
        <v>676.53839120000009</v>
      </c>
      <c r="E140" s="1">
        <v>27.675812177798143</v>
      </c>
      <c r="F140" s="1">
        <v>710.45977829999993</v>
      </c>
      <c r="G140" s="1">
        <v>26.052753540949034</v>
      </c>
      <c r="H140" s="1">
        <v>629.05422079999994</v>
      </c>
      <c r="I140" s="1">
        <v>33.489643942902653</v>
      </c>
      <c r="J140" s="1">
        <v>674.12301679999996</v>
      </c>
      <c r="K140" s="1">
        <v>15.689561581298907</v>
      </c>
      <c r="L140" s="1">
        <v>808.52841260000002</v>
      </c>
      <c r="M140" s="1">
        <v>21.421808303855222</v>
      </c>
      <c r="N140" s="1">
        <v>695.70379179999998</v>
      </c>
      <c r="O140" s="1">
        <v>43.817635759870285</v>
      </c>
    </row>
    <row r="141" spans="1:15" x14ac:dyDescent="0.2">
      <c r="A141" t="s">
        <v>114</v>
      </c>
      <c r="B141" s="1">
        <v>715.78495470000007</v>
      </c>
      <c r="C141" s="1">
        <v>27.707408377005695</v>
      </c>
      <c r="D141" s="1">
        <v>677.50472720000005</v>
      </c>
      <c r="E141" s="1">
        <v>27.601565403991827</v>
      </c>
      <c r="F141" s="1">
        <v>711.29649879999999</v>
      </c>
      <c r="G141" s="1">
        <v>26.160064121175655</v>
      </c>
      <c r="H141" s="1">
        <v>629.91790060000005</v>
      </c>
      <c r="I141" s="1">
        <v>33.53464913738334</v>
      </c>
      <c r="J141" s="1">
        <v>675.18414710000002</v>
      </c>
      <c r="K141" s="1">
        <v>15.784717742547944</v>
      </c>
      <c r="L141" s="1">
        <v>809.52836339999999</v>
      </c>
      <c r="M141" s="1">
        <v>21.422029376480719</v>
      </c>
      <c r="N141" s="1">
        <v>696.52916909999999</v>
      </c>
      <c r="O141" s="1">
        <v>43.853585293631497</v>
      </c>
    </row>
    <row r="142" spans="1:15" x14ac:dyDescent="0.2">
      <c r="A142" t="s">
        <v>115</v>
      </c>
      <c r="B142" s="1">
        <v>702.83041149999997</v>
      </c>
      <c r="C142" s="1">
        <v>26.959488828707642</v>
      </c>
      <c r="D142" s="1">
        <v>663.99744279999993</v>
      </c>
      <c r="E142" s="1">
        <v>27.451282093015831</v>
      </c>
      <c r="F142" s="1">
        <v>698.01977270000009</v>
      </c>
      <c r="G142" s="1">
        <v>26.500483797715752</v>
      </c>
      <c r="H142" s="1">
        <v>615.84621189999996</v>
      </c>
      <c r="I142" s="1">
        <v>33.231374102146034</v>
      </c>
      <c r="J142" s="1">
        <v>660.66311020000001</v>
      </c>
      <c r="K142" s="1">
        <v>15.661485974904737</v>
      </c>
      <c r="L142" s="1">
        <v>795.37558539999998</v>
      </c>
      <c r="M142" s="1">
        <v>20.401704173045488</v>
      </c>
      <c r="N142" s="1">
        <v>683.01492810000002</v>
      </c>
      <c r="O142" s="1">
        <v>42.585146285590696</v>
      </c>
    </row>
    <row r="143" spans="1:15" x14ac:dyDescent="0.2">
      <c r="A143" t="s">
        <v>116</v>
      </c>
      <c r="B143" s="1">
        <v>714.31065000000001</v>
      </c>
      <c r="C143" s="1">
        <v>27.629459713898612</v>
      </c>
      <c r="D143" s="1">
        <v>675.83897379999996</v>
      </c>
      <c r="E143" s="1">
        <v>27.731130044936702</v>
      </c>
      <c r="F143" s="1">
        <v>709.81454410000003</v>
      </c>
      <c r="G143" s="1">
        <v>26.108553087327603</v>
      </c>
      <c r="H143" s="1">
        <v>628.29239029999997</v>
      </c>
      <c r="I143" s="1">
        <v>33.437403568314302</v>
      </c>
      <c r="J143" s="1">
        <v>673.34801529999993</v>
      </c>
      <c r="K143" s="1">
        <v>15.638100042446112</v>
      </c>
      <c r="L143" s="1">
        <v>807.76239720000001</v>
      </c>
      <c r="M143" s="1">
        <v>21.416449891201644</v>
      </c>
      <c r="N143" s="1">
        <v>695.02330470000004</v>
      </c>
      <c r="O143" s="1">
        <v>43.74420508931842</v>
      </c>
    </row>
    <row r="144" spans="1:15" x14ac:dyDescent="0.2">
      <c r="A144" t="s">
        <v>341</v>
      </c>
      <c r="B144" s="1">
        <v>-9.9999999999999995E-7</v>
      </c>
      <c r="C144" s="1">
        <v>0</v>
      </c>
      <c r="D144" s="1">
        <v>-9.9999999999999995E-7</v>
      </c>
      <c r="E144" s="1">
        <v>0</v>
      </c>
      <c r="F144" s="1">
        <v>-9.9999999999999995E-7</v>
      </c>
      <c r="G144" s="1">
        <v>0</v>
      </c>
      <c r="H144" s="1">
        <v>-9.9999999999999995E-7</v>
      </c>
      <c r="I144" s="1">
        <v>0</v>
      </c>
      <c r="J144" s="1">
        <v>-9.9999999999999995E-7</v>
      </c>
      <c r="K144" s="1">
        <v>0</v>
      </c>
      <c r="L144" s="1">
        <v>-9.9999999999999995E-7</v>
      </c>
      <c r="M144" s="1">
        <v>0</v>
      </c>
      <c r="N144" s="1">
        <v>-9.9999999999999995E-7</v>
      </c>
      <c r="O144" s="1">
        <v>0</v>
      </c>
    </row>
    <row r="145" spans="1:15" x14ac:dyDescent="0.2">
      <c r="A145" t="s">
        <v>342</v>
      </c>
      <c r="B145" s="1">
        <v>-9.9999999999999995E-7</v>
      </c>
      <c r="C145" s="1">
        <v>0</v>
      </c>
      <c r="D145" s="1">
        <v>-9.9999999999999995E-7</v>
      </c>
      <c r="E145" s="1">
        <v>0</v>
      </c>
      <c r="F145" s="1">
        <v>-9.9999999999999995E-7</v>
      </c>
      <c r="G145" s="1">
        <v>0</v>
      </c>
      <c r="H145" s="1">
        <v>-9.9999999999999995E-7</v>
      </c>
      <c r="I145" s="1">
        <v>0</v>
      </c>
      <c r="J145" s="1">
        <v>-9.9999999999999995E-7</v>
      </c>
      <c r="K145" s="1">
        <v>0</v>
      </c>
      <c r="L145" s="1">
        <v>-9.9999999999999995E-7</v>
      </c>
      <c r="M145" s="1">
        <v>0</v>
      </c>
      <c r="N145" s="1">
        <v>-9.9999999999999995E-7</v>
      </c>
      <c r="O145" s="1">
        <v>0</v>
      </c>
    </row>
    <row r="146" spans="1:15" x14ac:dyDescent="0.2">
      <c r="A146" t="s">
        <v>343</v>
      </c>
      <c r="B146" s="1">
        <v>-9.9999999999999995E-7</v>
      </c>
      <c r="C146" s="1">
        <v>0</v>
      </c>
      <c r="D146" s="1">
        <v>-9.9999999999999995E-7</v>
      </c>
      <c r="E146" s="1">
        <v>0</v>
      </c>
      <c r="F146" s="1">
        <v>-9.9999999999999995E-7</v>
      </c>
      <c r="G146" s="1">
        <v>0</v>
      </c>
      <c r="H146" s="1">
        <v>-9.9999999999999995E-7</v>
      </c>
      <c r="I146" s="1">
        <v>0</v>
      </c>
      <c r="J146" s="1">
        <v>-9.9999999999999995E-7</v>
      </c>
      <c r="K146" s="1">
        <v>0</v>
      </c>
      <c r="L146" s="1">
        <v>-9.9999999999999995E-7</v>
      </c>
      <c r="M146" s="1">
        <v>0</v>
      </c>
      <c r="N146" s="1">
        <v>-9.9999999999999995E-7</v>
      </c>
      <c r="O146" s="1">
        <v>0</v>
      </c>
    </row>
    <row r="147" spans="1:15" x14ac:dyDescent="0.2">
      <c r="A147" t="s">
        <v>344</v>
      </c>
      <c r="B147" s="1">
        <v>-9.9999999999999995E-7</v>
      </c>
      <c r="C147" s="1">
        <v>0</v>
      </c>
      <c r="D147" s="1">
        <v>-9.9999999999999995E-7</v>
      </c>
      <c r="E147" s="1">
        <v>0</v>
      </c>
      <c r="F147" s="1">
        <v>-9.9999999999999995E-7</v>
      </c>
      <c r="G147" s="1">
        <v>0</v>
      </c>
      <c r="H147" s="1">
        <v>-9.9999999999999995E-7</v>
      </c>
      <c r="I147" s="1">
        <v>0</v>
      </c>
      <c r="J147" s="1">
        <v>-9.9999999999999995E-7</v>
      </c>
      <c r="K147" s="1">
        <v>0</v>
      </c>
      <c r="L147" s="1">
        <v>-9.9999999999999995E-7</v>
      </c>
      <c r="M147" s="1">
        <v>0</v>
      </c>
      <c r="N147" s="1">
        <v>-9.9999999999999995E-7</v>
      </c>
      <c r="O147" s="1">
        <v>0</v>
      </c>
    </row>
    <row r="148" spans="1:15" x14ac:dyDescent="0.2">
      <c r="A148" t="s">
        <v>345</v>
      </c>
      <c r="B148" s="1">
        <v>-9.9999999999999995E-7</v>
      </c>
      <c r="C148" s="1">
        <v>0</v>
      </c>
      <c r="D148" s="1">
        <v>-9.9999999999999995E-7</v>
      </c>
      <c r="E148" s="1">
        <v>0</v>
      </c>
      <c r="F148" s="1">
        <v>-9.9999999999999995E-7</v>
      </c>
      <c r="G148" s="1">
        <v>0</v>
      </c>
      <c r="H148" s="1">
        <v>-9.9999999999999995E-7</v>
      </c>
      <c r="I148" s="1">
        <v>0</v>
      </c>
      <c r="J148" s="1">
        <v>-9.9999999999999995E-7</v>
      </c>
      <c r="K148" s="1">
        <v>0</v>
      </c>
      <c r="L148" s="1">
        <v>-9.9999999999999995E-7</v>
      </c>
      <c r="M148" s="1">
        <v>0</v>
      </c>
      <c r="N148" s="1">
        <v>-9.9999999999999995E-7</v>
      </c>
      <c r="O148" s="1">
        <v>0</v>
      </c>
    </row>
    <row r="149" spans="1:15" x14ac:dyDescent="0.2">
      <c r="A149" t="s">
        <v>346</v>
      </c>
      <c r="B149" s="1">
        <v>-9.9999999999999995E-7</v>
      </c>
      <c r="C149" s="1">
        <v>0</v>
      </c>
      <c r="D149" s="1">
        <v>-9.9999999999999995E-7</v>
      </c>
      <c r="E149" s="1">
        <v>0</v>
      </c>
      <c r="F149" s="1">
        <v>-9.9999999999999995E-7</v>
      </c>
      <c r="G149" s="1">
        <v>0</v>
      </c>
      <c r="H149" s="1">
        <v>-9.9999999999999995E-7</v>
      </c>
      <c r="I149" s="1">
        <v>0</v>
      </c>
      <c r="J149" s="1">
        <v>-9.9999999999999995E-7</v>
      </c>
      <c r="K149" s="1">
        <v>0</v>
      </c>
      <c r="L149" s="1">
        <v>-9.9999999999999995E-7</v>
      </c>
      <c r="M149" s="1">
        <v>0</v>
      </c>
      <c r="N149" s="1">
        <v>-9.9999999999999995E-7</v>
      </c>
      <c r="O149" s="1">
        <v>0</v>
      </c>
    </row>
    <row r="150" spans="1:15" x14ac:dyDescent="0.2">
      <c r="A150" t="s">
        <v>347</v>
      </c>
      <c r="B150" s="1">
        <v>-9.9999999999999995E-7</v>
      </c>
      <c r="C150" s="1">
        <v>0</v>
      </c>
      <c r="D150" s="1">
        <v>-9.9999999999999995E-7</v>
      </c>
      <c r="E150" s="1">
        <v>0</v>
      </c>
      <c r="F150" s="1">
        <v>-9.9999999999999995E-7</v>
      </c>
      <c r="G150" s="1">
        <v>0</v>
      </c>
      <c r="H150" s="1">
        <v>-9.9999999999999995E-7</v>
      </c>
      <c r="I150" s="1">
        <v>0</v>
      </c>
      <c r="J150" s="1">
        <v>-9.9999999999999995E-7</v>
      </c>
      <c r="K150" s="1">
        <v>0</v>
      </c>
      <c r="L150" s="1">
        <v>-9.9999999999999995E-7</v>
      </c>
      <c r="M150" s="1">
        <v>0</v>
      </c>
      <c r="N150" s="1">
        <v>-9.9999999999999995E-7</v>
      </c>
      <c r="O150" s="1">
        <v>0</v>
      </c>
    </row>
    <row r="151" spans="1:15" x14ac:dyDescent="0.2">
      <c r="A151" t="s">
        <v>348</v>
      </c>
      <c r="B151" s="1">
        <v>-9.9999999999999995E-7</v>
      </c>
      <c r="C151" s="1">
        <v>0</v>
      </c>
      <c r="D151" s="1">
        <v>-9.9999999999999995E-7</v>
      </c>
      <c r="E151" s="1">
        <v>0</v>
      </c>
      <c r="F151" s="1">
        <v>-9.9999999999999995E-7</v>
      </c>
      <c r="G151" s="1">
        <v>0</v>
      </c>
      <c r="H151" s="1">
        <v>-9.9999999999999995E-7</v>
      </c>
      <c r="I151" s="1">
        <v>0</v>
      </c>
      <c r="J151" s="1">
        <v>-9.9999999999999995E-7</v>
      </c>
      <c r="K151" s="1">
        <v>0</v>
      </c>
      <c r="L151" s="1">
        <v>-9.9999999999999995E-7</v>
      </c>
      <c r="M151" s="1">
        <v>0</v>
      </c>
      <c r="N151" s="1">
        <v>-9.9999999999999995E-7</v>
      </c>
      <c r="O151" s="1">
        <v>0</v>
      </c>
    </row>
    <row r="152" spans="1:15" x14ac:dyDescent="0.2">
      <c r="A152" t="s">
        <v>349</v>
      </c>
      <c r="B152" s="1">
        <v>-9.9999999999999995E-7</v>
      </c>
      <c r="C152" s="1">
        <v>0</v>
      </c>
      <c r="D152" s="1">
        <v>-9.9999999999999995E-7</v>
      </c>
      <c r="E152" s="1">
        <v>0</v>
      </c>
      <c r="F152" s="1">
        <v>-9.9999999999999995E-7</v>
      </c>
      <c r="G152" s="1">
        <v>0</v>
      </c>
      <c r="H152" s="1">
        <v>-9.9999999999999995E-7</v>
      </c>
      <c r="I152" s="1">
        <v>0</v>
      </c>
      <c r="J152" s="1">
        <v>-9.9999999999999995E-7</v>
      </c>
      <c r="K152" s="1">
        <v>0</v>
      </c>
      <c r="L152" s="1">
        <v>-9.9999999999999995E-7</v>
      </c>
      <c r="M152" s="1">
        <v>0</v>
      </c>
      <c r="N152" s="1">
        <v>-9.9999999999999995E-7</v>
      </c>
      <c r="O152" s="1">
        <v>0</v>
      </c>
    </row>
    <row r="153" spans="1:15" x14ac:dyDescent="0.2">
      <c r="A153" t="s">
        <v>350</v>
      </c>
      <c r="B153" s="1">
        <v>-9.9999999999999995E-7</v>
      </c>
      <c r="C153" s="1">
        <v>0</v>
      </c>
      <c r="D153" s="1">
        <v>-9.9999999999999995E-7</v>
      </c>
      <c r="E153" s="1">
        <v>0</v>
      </c>
      <c r="F153" s="1">
        <v>-9.9999999999999995E-7</v>
      </c>
      <c r="G153" s="1">
        <v>0</v>
      </c>
      <c r="H153" s="1">
        <v>-9.9999999999999995E-7</v>
      </c>
      <c r="I153" s="1">
        <v>0</v>
      </c>
      <c r="J153" s="1">
        <v>-9.9999999999999995E-7</v>
      </c>
      <c r="K153" s="1">
        <v>0</v>
      </c>
      <c r="L153" s="1">
        <v>-9.9999999999999995E-7</v>
      </c>
      <c r="M153" s="1">
        <v>0</v>
      </c>
      <c r="N153" s="1">
        <v>-9.9999999999999995E-7</v>
      </c>
      <c r="O153" s="1">
        <v>0</v>
      </c>
    </row>
    <row r="154" spans="1:15" x14ac:dyDescent="0.2">
      <c r="A154" t="s">
        <v>351</v>
      </c>
      <c r="B154" s="1">
        <v>-9.9999999999999995E-7</v>
      </c>
      <c r="C154" s="1">
        <v>0</v>
      </c>
      <c r="D154" s="1">
        <v>-9.9999999999999995E-7</v>
      </c>
      <c r="E154" s="1">
        <v>0</v>
      </c>
      <c r="F154" s="1">
        <v>-9.9999999999999995E-7</v>
      </c>
      <c r="G154" s="1">
        <v>0</v>
      </c>
      <c r="H154" s="1">
        <v>-9.9999999999999995E-7</v>
      </c>
      <c r="I154" s="1">
        <v>0</v>
      </c>
      <c r="J154" s="1">
        <v>-9.9999999999999995E-7</v>
      </c>
      <c r="K154" s="1">
        <v>0</v>
      </c>
      <c r="L154" s="1">
        <v>-9.9999999999999995E-7</v>
      </c>
      <c r="M154" s="1">
        <v>0</v>
      </c>
      <c r="N154" s="1">
        <v>-9.9999999999999995E-7</v>
      </c>
      <c r="O154" s="1">
        <v>0</v>
      </c>
    </row>
    <row r="155" spans="1:15" x14ac:dyDescent="0.2">
      <c r="A155" t="s">
        <v>352</v>
      </c>
      <c r="B155" s="1">
        <v>-9.9999999999999995E-7</v>
      </c>
      <c r="C155" s="1">
        <v>0</v>
      </c>
      <c r="D155" s="1">
        <v>-9.9999999999999995E-7</v>
      </c>
      <c r="E155" s="1">
        <v>0</v>
      </c>
      <c r="F155" s="1">
        <v>-9.9999999999999995E-7</v>
      </c>
      <c r="G155" s="1">
        <v>0</v>
      </c>
      <c r="H155" s="1">
        <v>-9.9999999999999995E-7</v>
      </c>
      <c r="I155" s="1">
        <v>0</v>
      </c>
      <c r="J155" s="1">
        <v>-9.9999999999999995E-7</v>
      </c>
      <c r="K155" s="1">
        <v>0</v>
      </c>
      <c r="L155" s="1">
        <v>-9.9999999999999995E-7</v>
      </c>
      <c r="M155" s="1">
        <v>0</v>
      </c>
      <c r="N155" s="1">
        <v>-9.9999999999999995E-7</v>
      </c>
      <c r="O155" s="1">
        <v>0</v>
      </c>
    </row>
    <row r="156" spans="1:15" x14ac:dyDescent="0.2">
      <c r="A156" t="s">
        <v>353</v>
      </c>
      <c r="B156" s="1">
        <v>-9.9999999999999995E-7</v>
      </c>
      <c r="C156" s="1">
        <v>0</v>
      </c>
      <c r="D156" s="1">
        <v>-9.9999999999999995E-7</v>
      </c>
      <c r="E156" s="1">
        <v>0</v>
      </c>
      <c r="F156" s="1">
        <v>-9.9999999999999995E-7</v>
      </c>
      <c r="G156" s="1">
        <v>0</v>
      </c>
      <c r="H156" s="1">
        <v>-9.9999999999999995E-7</v>
      </c>
      <c r="I156" s="1">
        <v>0</v>
      </c>
      <c r="J156" s="1">
        <v>-9.9999999999999995E-7</v>
      </c>
      <c r="K156" s="1">
        <v>0</v>
      </c>
      <c r="L156" s="1">
        <v>-9.9999999999999995E-7</v>
      </c>
      <c r="M156" s="1">
        <v>0</v>
      </c>
      <c r="N156" s="1">
        <v>-9.9999999999999995E-7</v>
      </c>
      <c r="O156" s="1">
        <v>0</v>
      </c>
    </row>
    <row r="157" spans="1:15" x14ac:dyDescent="0.2">
      <c r="A157" t="s">
        <v>354</v>
      </c>
      <c r="B157" s="1">
        <v>-9.9999999999999995E-7</v>
      </c>
      <c r="C157" s="1">
        <v>0</v>
      </c>
      <c r="D157" s="1">
        <v>-9.9999999999999995E-7</v>
      </c>
      <c r="E157" s="1">
        <v>0</v>
      </c>
      <c r="F157" s="1">
        <v>-9.9999999999999995E-7</v>
      </c>
      <c r="G157" s="1">
        <v>0</v>
      </c>
      <c r="H157" s="1">
        <v>-9.9999999999999995E-7</v>
      </c>
      <c r="I157" s="1">
        <v>0</v>
      </c>
      <c r="J157" s="1">
        <v>-9.9999999999999995E-7</v>
      </c>
      <c r="K157" s="1">
        <v>0</v>
      </c>
      <c r="L157" s="1">
        <v>-9.9999999999999995E-7</v>
      </c>
      <c r="M157" s="1">
        <v>0</v>
      </c>
      <c r="N157" s="1">
        <v>-9.9999999999999995E-7</v>
      </c>
      <c r="O157" s="1">
        <v>0</v>
      </c>
    </row>
    <row r="158" spans="1:15" x14ac:dyDescent="0.2">
      <c r="A158" t="s">
        <v>117</v>
      </c>
      <c r="B158" s="1">
        <v>701.97717870000008</v>
      </c>
      <c r="C158" s="1">
        <v>26.906955460391107</v>
      </c>
      <c r="D158" s="1">
        <v>663.09512929999994</v>
      </c>
      <c r="E158" s="1">
        <v>27.473229785448133</v>
      </c>
      <c r="F158" s="1">
        <v>696.75604439999995</v>
      </c>
      <c r="G158" s="1">
        <v>26.780805396614049</v>
      </c>
      <c r="H158" s="1">
        <v>614.93362060000004</v>
      </c>
      <c r="I158" s="1">
        <v>33.243278550436223</v>
      </c>
      <c r="J158" s="1">
        <v>659.47263010000006</v>
      </c>
      <c r="K158" s="1">
        <v>15.577854243947986</v>
      </c>
      <c r="L158" s="1">
        <v>794.1903542</v>
      </c>
      <c r="M158" s="1">
        <v>20.334231732680205</v>
      </c>
      <c r="N158" s="1">
        <v>681.99962320000009</v>
      </c>
      <c r="O158" s="1">
        <v>42.53184616290924</v>
      </c>
    </row>
    <row r="159" spans="1:15" x14ac:dyDescent="0.2">
      <c r="A159" t="s">
        <v>118</v>
      </c>
      <c r="B159" s="1">
        <v>700.94126449999999</v>
      </c>
      <c r="C159" s="1">
        <v>26.87940845884351</v>
      </c>
      <c r="D159" s="1">
        <v>661.83867879999991</v>
      </c>
      <c r="E159" s="1">
        <v>27.304273602081835</v>
      </c>
      <c r="F159" s="1">
        <v>695.26383499999997</v>
      </c>
      <c r="G159" s="1">
        <v>26.670502780817124</v>
      </c>
      <c r="H159" s="1">
        <v>613.80995740000003</v>
      </c>
      <c r="I159" s="1">
        <v>33.309807373052664</v>
      </c>
      <c r="J159" s="1">
        <v>658.05841210000006</v>
      </c>
      <c r="K159" s="1">
        <v>15.630575931274967</v>
      </c>
      <c r="L159" s="1">
        <v>792.84851500000002</v>
      </c>
      <c r="M159" s="1">
        <v>20.240660960037406</v>
      </c>
      <c r="N159" s="1">
        <v>680.94566259999999</v>
      </c>
      <c r="O159" s="1">
        <v>42.577085293164266</v>
      </c>
    </row>
    <row r="160" spans="1:15" x14ac:dyDescent="0.2">
      <c r="A160" t="s">
        <v>119</v>
      </c>
      <c r="B160" s="1">
        <v>700.20423840000001</v>
      </c>
      <c r="C160" s="1">
        <v>26.951598181082488</v>
      </c>
      <c r="D160" s="1">
        <v>660.9294046</v>
      </c>
      <c r="E160" s="1">
        <v>27.123835102732986</v>
      </c>
      <c r="F160" s="1">
        <v>694.36819300000002</v>
      </c>
      <c r="G160" s="1">
        <v>26.601216656829372</v>
      </c>
      <c r="H160" s="1">
        <v>612.9258754</v>
      </c>
      <c r="I160" s="1">
        <v>33.32840071619821</v>
      </c>
      <c r="J160" s="1">
        <v>657.14107860000001</v>
      </c>
      <c r="K160" s="1">
        <v>15.590761576568815</v>
      </c>
      <c r="L160" s="1">
        <v>791.91401960000007</v>
      </c>
      <c r="M160" s="1">
        <v>20.227872162140176</v>
      </c>
      <c r="N160" s="1">
        <v>680.18930060000002</v>
      </c>
      <c r="O160" s="1">
        <v>42.630467662320697</v>
      </c>
    </row>
    <row r="161" spans="1:15" x14ac:dyDescent="0.2">
      <c r="A161" t="s">
        <v>120</v>
      </c>
      <c r="B161" s="1">
        <v>699.24948239999992</v>
      </c>
      <c r="C161" s="1">
        <v>26.993746676556945</v>
      </c>
      <c r="D161" s="1">
        <v>659.88213020000001</v>
      </c>
      <c r="E161" s="1">
        <v>27.069257258474121</v>
      </c>
      <c r="F161" s="1">
        <v>693.31751559999998</v>
      </c>
      <c r="G161" s="1">
        <v>26.576706496500293</v>
      </c>
      <c r="H161" s="1">
        <v>611.80086089999998</v>
      </c>
      <c r="I161" s="1">
        <v>33.339493248965326</v>
      </c>
      <c r="J161" s="1">
        <v>655.8761634</v>
      </c>
      <c r="K161" s="1">
        <v>15.592776611430688</v>
      </c>
      <c r="L161" s="1">
        <v>790.73611789999995</v>
      </c>
      <c r="M161" s="1">
        <v>20.317225217067733</v>
      </c>
      <c r="N161" s="1">
        <v>679.20860900000002</v>
      </c>
      <c r="O161" s="1">
        <v>42.712759289818102</v>
      </c>
    </row>
    <row r="162" spans="1:15" x14ac:dyDescent="0.2">
      <c r="A162" t="s">
        <v>121</v>
      </c>
      <c r="B162" s="1">
        <v>697.37575779999997</v>
      </c>
      <c r="C162" s="1">
        <v>27.004683714065532</v>
      </c>
      <c r="D162" s="1">
        <v>657.50042089999999</v>
      </c>
      <c r="E162" s="1">
        <v>26.819109131255654</v>
      </c>
      <c r="F162" s="1">
        <v>690.90953000000002</v>
      </c>
      <c r="G162" s="1">
        <v>26.385806245160911</v>
      </c>
      <c r="H162" s="1">
        <v>609.53510010000002</v>
      </c>
      <c r="I162" s="1">
        <v>33.390050936229564</v>
      </c>
      <c r="J162" s="1">
        <v>653.80203270000004</v>
      </c>
      <c r="K162" s="1">
        <v>15.589341373124162</v>
      </c>
      <c r="L162" s="1">
        <v>774.58329270000002</v>
      </c>
      <c r="M162" s="1">
        <v>19.738896610803923</v>
      </c>
      <c r="N162" s="1">
        <v>677.31661789999998</v>
      </c>
      <c r="O162" s="1">
        <v>42.77567151081599</v>
      </c>
    </row>
    <row r="163" spans="1:15" x14ac:dyDescent="0.2">
      <c r="A163" t="s">
        <v>122</v>
      </c>
      <c r="B163" s="1">
        <v>698.41767100000004</v>
      </c>
      <c r="C163" s="1">
        <v>27.005462015317363</v>
      </c>
      <c r="D163" s="1">
        <v>658.93379549999997</v>
      </c>
      <c r="E163" s="1">
        <v>27.008092376603887</v>
      </c>
      <c r="F163" s="1">
        <v>692.30468810000002</v>
      </c>
      <c r="G163" s="1">
        <v>26.525034815268988</v>
      </c>
      <c r="H163" s="1">
        <v>610.74064570000007</v>
      </c>
      <c r="I163" s="1">
        <v>33.315122636618185</v>
      </c>
      <c r="J163" s="1">
        <v>654.9018817000001</v>
      </c>
      <c r="K163" s="1">
        <v>15.583033673672652</v>
      </c>
      <c r="L163" s="1">
        <v>788.47585929999991</v>
      </c>
      <c r="M163" s="1">
        <v>18.860036192526398</v>
      </c>
      <c r="N163" s="1">
        <v>678.39967920000004</v>
      </c>
      <c r="O163" s="1">
        <v>42.730704739197684</v>
      </c>
    </row>
    <row r="164" spans="1:15" x14ac:dyDescent="0.2">
      <c r="A164" t="s">
        <v>123</v>
      </c>
      <c r="B164" s="1">
        <v>696.19494610000004</v>
      </c>
      <c r="C164" s="1">
        <v>27.054836885991723</v>
      </c>
      <c r="D164" s="1">
        <v>655.96181549999994</v>
      </c>
      <c r="E164" s="1">
        <v>26.401505093424834</v>
      </c>
      <c r="F164" s="1">
        <v>689.46480039999994</v>
      </c>
      <c r="G164" s="1">
        <v>25.929173754549861</v>
      </c>
      <c r="H164" s="1">
        <v>608.4410656</v>
      </c>
      <c r="I164" s="1">
        <v>33.338388191797293</v>
      </c>
      <c r="J164" s="1">
        <v>652.78157579999993</v>
      </c>
      <c r="K164" s="1">
        <v>15.616018258596245</v>
      </c>
      <c r="L164" s="1">
        <v>773.30379260000007</v>
      </c>
      <c r="M164" s="1">
        <v>19.884223151848271</v>
      </c>
      <c r="N164" s="1">
        <v>676.2263494</v>
      </c>
      <c r="O164" s="1">
        <v>42.79854507204638</v>
      </c>
    </row>
    <row r="165" spans="1:15" x14ac:dyDescent="0.2">
      <c r="A165" t="s">
        <v>124</v>
      </c>
      <c r="B165" s="1">
        <v>694.35400629999992</v>
      </c>
      <c r="C165" s="1">
        <v>26.877738778767682</v>
      </c>
      <c r="D165" s="1">
        <v>654.38002779999999</v>
      </c>
      <c r="E165" s="1">
        <v>26.359052277496101</v>
      </c>
      <c r="F165" s="1">
        <v>673.44067560000008</v>
      </c>
      <c r="G165" s="1">
        <v>25.421624159037346</v>
      </c>
      <c r="H165" s="1">
        <v>606.19047679999994</v>
      </c>
      <c r="I165" s="1">
        <v>33.436033836205944</v>
      </c>
      <c r="J165" s="1">
        <v>650.83022200000005</v>
      </c>
      <c r="K165" s="1">
        <v>15.533700291356416</v>
      </c>
      <c r="L165" s="1">
        <v>771.57166820000009</v>
      </c>
      <c r="M165" s="1">
        <v>19.978970544156478</v>
      </c>
      <c r="N165" s="1">
        <v>674.25560889999997</v>
      </c>
      <c r="O165" s="1">
        <v>42.384447725447906</v>
      </c>
    </row>
    <row r="166" spans="1:15" x14ac:dyDescent="0.2">
      <c r="A166" t="s">
        <v>125</v>
      </c>
      <c r="B166" s="1">
        <v>695.28926510000008</v>
      </c>
      <c r="C166" s="1">
        <v>26.971126317335134</v>
      </c>
      <c r="D166" s="1">
        <v>655.12441579999995</v>
      </c>
      <c r="E166" s="1">
        <v>26.389295325198479</v>
      </c>
      <c r="F166" s="1">
        <v>674.45989689999999</v>
      </c>
      <c r="G166" s="1">
        <v>25.397435304597423</v>
      </c>
      <c r="H166" s="1">
        <v>607.58350099999996</v>
      </c>
      <c r="I166" s="1">
        <v>33.326397518519016</v>
      </c>
      <c r="J166" s="1">
        <v>651.81302049999999</v>
      </c>
      <c r="K166" s="1">
        <v>15.718285552432516</v>
      </c>
      <c r="L166" s="1">
        <v>772.41969989999996</v>
      </c>
      <c r="M166" s="1">
        <v>19.931957109515785</v>
      </c>
      <c r="N166" s="1">
        <v>675.04764</v>
      </c>
      <c r="O166" s="1">
        <v>42.428603211950424</v>
      </c>
    </row>
    <row r="167" spans="1:15" x14ac:dyDescent="0.2">
      <c r="A167" t="s">
        <v>126</v>
      </c>
      <c r="B167" s="1">
        <v>693.00195139999994</v>
      </c>
      <c r="C167" s="1">
        <v>26.983770790220493</v>
      </c>
      <c r="D167" s="1">
        <v>653.02294749999999</v>
      </c>
      <c r="E167" s="1">
        <v>26.384226592533345</v>
      </c>
      <c r="F167" s="1">
        <v>672.03144610000004</v>
      </c>
      <c r="G167" s="1">
        <v>25.39385194123108</v>
      </c>
      <c r="H167" s="1">
        <v>604.46303970000008</v>
      </c>
      <c r="I167" s="1">
        <v>33.418372457475002</v>
      </c>
      <c r="J167" s="1">
        <v>649.56581140000003</v>
      </c>
      <c r="K167" s="1">
        <v>15.469313924366281</v>
      </c>
      <c r="L167" s="1">
        <v>770.32030210000005</v>
      </c>
      <c r="M167" s="1">
        <v>19.968523434163043</v>
      </c>
      <c r="N167" s="1">
        <v>672.98499440000001</v>
      </c>
      <c r="O167" s="1">
        <v>42.39443047194554</v>
      </c>
    </row>
    <row r="168" spans="1:15" x14ac:dyDescent="0.2">
      <c r="A168" t="s">
        <v>127</v>
      </c>
      <c r="B168" s="1">
        <v>691.9808511</v>
      </c>
      <c r="C168" s="1">
        <v>27.127901546414503</v>
      </c>
      <c r="D168" s="1">
        <v>637.29104079999991</v>
      </c>
      <c r="E168" s="1">
        <v>25.268510560486789</v>
      </c>
      <c r="F168" s="1">
        <v>670.88167399999998</v>
      </c>
      <c r="G168" s="1">
        <v>25.132274365685632</v>
      </c>
      <c r="H168" s="1">
        <v>603.27028110000003</v>
      </c>
      <c r="I168" s="1">
        <v>33.417243296528355</v>
      </c>
      <c r="J168" s="1">
        <v>648.60758370000008</v>
      </c>
      <c r="K168" s="1">
        <v>15.495306383231105</v>
      </c>
      <c r="L168" s="1">
        <v>769.34521050000001</v>
      </c>
      <c r="M168" s="1">
        <v>19.961982032612905</v>
      </c>
      <c r="N168" s="1">
        <v>670.51730879999991</v>
      </c>
      <c r="O168" s="1">
        <v>43.853533871178513</v>
      </c>
    </row>
    <row r="169" spans="1:15" x14ac:dyDescent="0.2">
      <c r="A169" t="s">
        <v>128</v>
      </c>
      <c r="B169" s="1">
        <v>689.74126439999998</v>
      </c>
      <c r="C169" s="1">
        <v>28.643916976788613</v>
      </c>
      <c r="D169" s="1">
        <v>635.80034420000004</v>
      </c>
      <c r="E169" s="1">
        <v>25.126914884772781</v>
      </c>
      <c r="F169" s="1">
        <v>669.98049220000007</v>
      </c>
      <c r="G169" s="1">
        <v>25.104433234399309</v>
      </c>
      <c r="H169" s="1">
        <v>601.97453050000001</v>
      </c>
      <c r="I169" s="1">
        <v>33.2193248513518</v>
      </c>
      <c r="J169" s="1">
        <v>647.70381939999993</v>
      </c>
      <c r="K169" s="1">
        <v>15.565207459252971</v>
      </c>
      <c r="L169" s="1">
        <v>768.43136529999992</v>
      </c>
      <c r="M169" s="1">
        <v>19.937887194667685</v>
      </c>
      <c r="N169" s="1">
        <v>669.70497060000002</v>
      </c>
      <c r="O169" s="1">
        <v>43.802686306022252</v>
      </c>
    </row>
    <row r="170" spans="1:15" x14ac:dyDescent="0.2">
      <c r="A170" t="s">
        <v>129</v>
      </c>
      <c r="B170" s="1">
        <v>688.70098419999999</v>
      </c>
      <c r="C170" s="1">
        <v>28.545225620042558</v>
      </c>
      <c r="D170" s="1">
        <v>634.66689039999994</v>
      </c>
      <c r="E170" s="1">
        <v>25.199672515674468</v>
      </c>
      <c r="F170" s="1">
        <v>668.88876189999996</v>
      </c>
      <c r="G170" s="1">
        <v>24.870279264222631</v>
      </c>
      <c r="H170" s="1">
        <v>600.33589900000004</v>
      </c>
      <c r="I170" s="1">
        <v>33.833117771755738</v>
      </c>
      <c r="J170" s="1">
        <v>646.62631620000002</v>
      </c>
      <c r="K170" s="1">
        <v>15.672885990758015</v>
      </c>
      <c r="L170" s="1">
        <v>767.24948710000001</v>
      </c>
      <c r="M170" s="1">
        <v>19.995470765828632</v>
      </c>
      <c r="N170" s="1">
        <v>668.73376860000008</v>
      </c>
      <c r="O170" s="1">
        <v>43.666018484753991</v>
      </c>
    </row>
    <row r="171" spans="1:15" x14ac:dyDescent="0.2">
      <c r="A171" t="s">
        <v>130</v>
      </c>
      <c r="B171" s="1">
        <v>675.40410959999997</v>
      </c>
      <c r="C171" s="1">
        <v>26.696700671705752</v>
      </c>
      <c r="D171" s="1">
        <v>633.80949229999999</v>
      </c>
      <c r="E171" s="1">
        <v>25.14628679867252</v>
      </c>
      <c r="F171" s="1">
        <v>668.04849149999995</v>
      </c>
      <c r="G171" s="1">
        <v>24.762822859717826</v>
      </c>
      <c r="H171" s="1">
        <v>598.87543679999999</v>
      </c>
      <c r="I171" s="1">
        <v>34.083281724673625</v>
      </c>
      <c r="J171" s="1">
        <v>645.80438100000003</v>
      </c>
      <c r="K171" s="1">
        <v>15.778613593210759</v>
      </c>
      <c r="L171" s="1">
        <v>766.37118829999997</v>
      </c>
      <c r="M171" s="1">
        <v>19.990138489769066</v>
      </c>
      <c r="N171" s="1">
        <v>654.66321389999996</v>
      </c>
      <c r="O171" s="1">
        <v>40.690759995831009</v>
      </c>
    </row>
    <row r="172" spans="1:15" x14ac:dyDescent="0.2">
      <c r="A172" t="s">
        <v>131</v>
      </c>
      <c r="B172" s="1">
        <v>672.56819810000002</v>
      </c>
      <c r="C172" s="1">
        <v>26.66196094599271</v>
      </c>
      <c r="D172" s="1">
        <v>630.00331520000009</v>
      </c>
      <c r="E172" s="1">
        <v>25.616679309878663</v>
      </c>
      <c r="F172" s="1">
        <v>665.31138650000003</v>
      </c>
      <c r="G172" s="1">
        <v>24.280819494891908</v>
      </c>
      <c r="H172" s="1">
        <v>596.09734229999992</v>
      </c>
      <c r="I172" s="1">
        <v>33.799970855565981</v>
      </c>
      <c r="J172" s="1">
        <v>643.41509129999997</v>
      </c>
      <c r="K172" s="1">
        <v>15.83221983805624</v>
      </c>
      <c r="L172" s="1">
        <v>763.50301309999998</v>
      </c>
      <c r="M172" s="1">
        <v>19.462237151632387</v>
      </c>
      <c r="N172" s="1">
        <v>651.57517989999997</v>
      </c>
      <c r="O172" s="1">
        <v>40.265180839445634</v>
      </c>
    </row>
    <row r="173" spans="1:15" x14ac:dyDescent="0.2">
      <c r="A173" t="s">
        <v>132</v>
      </c>
      <c r="B173" s="1">
        <v>673.96545460000004</v>
      </c>
      <c r="C173" s="1">
        <v>26.666579460174734</v>
      </c>
      <c r="D173" s="1">
        <v>632.66349879999996</v>
      </c>
      <c r="E173" s="1">
        <v>25.104523281576451</v>
      </c>
      <c r="F173" s="1">
        <v>666.76862429999994</v>
      </c>
      <c r="G173" s="1">
        <v>24.67705271378254</v>
      </c>
      <c r="H173" s="1">
        <v>597.72534710000002</v>
      </c>
      <c r="I173" s="1">
        <v>34.033720543383879</v>
      </c>
      <c r="J173" s="1">
        <v>644.75319649999994</v>
      </c>
      <c r="K173" s="1">
        <v>15.820620295846917</v>
      </c>
      <c r="L173" s="1">
        <v>765.02143029999991</v>
      </c>
      <c r="M173" s="1">
        <v>19.714979299722579</v>
      </c>
      <c r="N173" s="1">
        <v>653.2979777999999</v>
      </c>
      <c r="O173" s="1">
        <v>40.579450749162376</v>
      </c>
    </row>
    <row r="174" spans="1:15" x14ac:dyDescent="0.2">
      <c r="A174" t="s">
        <v>133</v>
      </c>
      <c r="B174" s="1">
        <v>671.56339070000001</v>
      </c>
      <c r="C174" s="1">
        <v>26.671657016293842</v>
      </c>
      <c r="D174" s="1">
        <v>628.9317582000001</v>
      </c>
      <c r="E174" s="1">
        <v>25.64124437637528</v>
      </c>
      <c r="F174" s="1">
        <v>664.23708579999993</v>
      </c>
      <c r="G174" s="1">
        <v>24.205124827310289</v>
      </c>
      <c r="H174" s="1">
        <v>595.05715139999995</v>
      </c>
      <c r="I174" s="1">
        <v>33.766825868544224</v>
      </c>
      <c r="J174" s="1">
        <v>628.28459529999998</v>
      </c>
      <c r="K174" s="1">
        <v>15.549754287009398</v>
      </c>
      <c r="L174" s="1">
        <v>762.46410500000002</v>
      </c>
      <c r="M174" s="1">
        <v>19.35335303443469</v>
      </c>
      <c r="N174" s="1">
        <v>650.47370179999996</v>
      </c>
      <c r="O174" s="1">
        <v>40.263749180740334</v>
      </c>
    </row>
    <row r="175" spans="1:15" x14ac:dyDescent="0.2">
      <c r="A175" t="s">
        <v>134</v>
      </c>
      <c r="B175" s="1">
        <v>668.86021260000007</v>
      </c>
      <c r="C175" s="1">
        <v>26.887486587476644</v>
      </c>
      <c r="D175" s="1">
        <v>625.75390229999994</v>
      </c>
      <c r="E175" s="1">
        <v>25.77833029852837</v>
      </c>
      <c r="F175" s="1">
        <v>661.6380752</v>
      </c>
      <c r="G175" s="1">
        <v>24.112392849635487</v>
      </c>
      <c r="H175" s="1">
        <v>592.17746839999995</v>
      </c>
      <c r="I175" s="1">
        <v>34.171555027233353</v>
      </c>
      <c r="J175" s="1">
        <v>625.10880220000001</v>
      </c>
      <c r="K175" s="1">
        <v>15.972862450922431</v>
      </c>
      <c r="L175" s="1">
        <v>759.40949639999997</v>
      </c>
      <c r="M175" s="1">
        <v>19.680290024366901</v>
      </c>
      <c r="N175" s="1">
        <v>647.1256977999999</v>
      </c>
      <c r="O175" s="1">
        <v>39.672010832137779</v>
      </c>
    </row>
    <row r="176" spans="1:15" x14ac:dyDescent="0.2">
      <c r="A176" t="s">
        <v>135</v>
      </c>
      <c r="B176" s="1">
        <v>670.31680129999995</v>
      </c>
      <c r="C176" s="1">
        <v>26.638218575122909</v>
      </c>
      <c r="D176" s="1">
        <v>627.40551229999994</v>
      </c>
      <c r="E176" s="1">
        <v>25.658312735463426</v>
      </c>
      <c r="F176" s="1">
        <v>662.98168420000002</v>
      </c>
      <c r="G176" s="1">
        <v>24.188379420720345</v>
      </c>
      <c r="H176" s="1">
        <v>593.69700799999998</v>
      </c>
      <c r="I176" s="1">
        <v>33.951814510686937</v>
      </c>
      <c r="J176" s="1">
        <v>626.54719890000001</v>
      </c>
      <c r="K176" s="1">
        <v>15.909493896493261</v>
      </c>
      <c r="L176" s="1">
        <v>760.95601970000007</v>
      </c>
      <c r="M176" s="1">
        <v>19.445507201346015</v>
      </c>
      <c r="N176" s="1">
        <v>648.80833199999995</v>
      </c>
      <c r="O176" s="1">
        <v>40.11733263247708</v>
      </c>
    </row>
    <row r="177" spans="1:15" x14ac:dyDescent="0.2">
      <c r="A177" t="s">
        <v>136</v>
      </c>
      <c r="B177" s="1">
        <v>667.71902779999994</v>
      </c>
      <c r="C177" s="1">
        <v>26.822085905831589</v>
      </c>
      <c r="D177" s="1">
        <v>624.40758040000003</v>
      </c>
      <c r="E177" s="1">
        <v>25.667193741006148</v>
      </c>
      <c r="F177" s="1">
        <v>660.4159654</v>
      </c>
      <c r="G177" s="1">
        <v>24.04366989061694</v>
      </c>
      <c r="H177" s="1">
        <v>591.0494463</v>
      </c>
      <c r="I177" s="1">
        <v>34.365503119443474</v>
      </c>
      <c r="J177" s="1">
        <v>623.80098829999997</v>
      </c>
      <c r="K177" s="1">
        <v>16.050520648719942</v>
      </c>
      <c r="L177" s="1">
        <v>757.91302710000002</v>
      </c>
      <c r="M177" s="1">
        <v>19.327136988704474</v>
      </c>
      <c r="N177" s="1">
        <v>645.91259189999994</v>
      </c>
      <c r="O177" s="1">
        <v>39.642845854265808</v>
      </c>
    </row>
    <row r="178" spans="1:15" x14ac:dyDescent="0.2">
      <c r="A178" t="s">
        <v>137</v>
      </c>
      <c r="B178" s="1">
        <v>664.37319539999999</v>
      </c>
      <c r="C178" s="1">
        <v>27.094744312874713</v>
      </c>
      <c r="D178" s="1">
        <v>621.68090910000001</v>
      </c>
      <c r="E178" s="1">
        <v>25.454751009842795</v>
      </c>
      <c r="F178" s="1">
        <v>657.83647510000003</v>
      </c>
      <c r="G178" s="1">
        <v>24.095770361372047</v>
      </c>
      <c r="H178" s="1">
        <v>588.63785800000005</v>
      </c>
      <c r="I178" s="1">
        <v>34.342330374500264</v>
      </c>
      <c r="J178" s="1">
        <v>621.02424310000004</v>
      </c>
      <c r="K178" s="1">
        <v>16.335514578843391</v>
      </c>
      <c r="L178" s="1">
        <v>754.6052797000001</v>
      </c>
      <c r="M178" s="1">
        <v>19.256953177859419</v>
      </c>
      <c r="N178" s="1">
        <v>643.45886039999993</v>
      </c>
      <c r="O178" s="1">
        <v>39.504492334611662</v>
      </c>
    </row>
    <row r="179" spans="1:15" x14ac:dyDescent="0.2">
      <c r="A179" t="s">
        <v>138</v>
      </c>
      <c r="B179" s="1">
        <v>665.76997170000004</v>
      </c>
      <c r="C179" s="1">
        <v>27.105597547774138</v>
      </c>
      <c r="D179" s="1">
        <v>623.01313660000005</v>
      </c>
      <c r="E179" s="1">
        <v>25.527905658011061</v>
      </c>
      <c r="F179" s="1">
        <v>659.15269510000007</v>
      </c>
      <c r="G179" s="1">
        <v>24.062706055911839</v>
      </c>
      <c r="H179" s="1">
        <v>589.91244010000003</v>
      </c>
      <c r="I179" s="1">
        <v>34.349642398755904</v>
      </c>
      <c r="J179" s="1">
        <v>622.48798970000007</v>
      </c>
      <c r="K179" s="1">
        <v>16.24173175114856</v>
      </c>
      <c r="L179" s="1">
        <v>756.42746379999994</v>
      </c>
      <c r="M179" s="1">
        <v>19.278936094112883</v>
      </c>
      <c r="N179" s="1">
        <v>644.73943729999996</v>
      </c>
      <c r="O179" s="1">
        <v>39.58823901680482</v>
      </c>
    </row>
    <row r="180" spans="1:15" x14ac:dyDescent="0.2">
      <c r="A180" t="s">
        <v>139</v>
      </c>
      <c r="B180" s="1">
        <v>663.2280017999999</v>
      </c>
      <c r="C180" s="1">
        <v>27.071708496078919</v>
      </c>
      <c r="D180" s="1">
        <v>620.35674460000007</v>
      </c>
      <c r="E180" s="1">
        <v>25.511916490573611</v>
      </c>
      <c r="F180" s="1">
        <v>656.57634079999991</v>
      </c>
      <c r="G180" s="1">
        <v>24.075301764318453</v>
      </c>
      <c r="H180" s="1">
        <v>587.38489029999994</v>
      </c>
      <c r="I180" s="1">
        <v>34.327951309395274</v>
      </c>
      <c r="J180" s="1">
        <v>619.69558389999997</v>
      </c>
      <c r="K180" s="1">
        <v>16.344423670103069</v>
      </c>
      <c r="L180" s="1">
        <v>752.88859200000002</v>
      </c>
      <c r="M180" s="1">
        <v>19.463836377674806</v>
      </c>
      <c r="N180" s="1">
        <v>642.29997020000008</v>
      </c>
      <c r="O180" s="1">
        <v>39.487278088645567</v>
      </c>
    </row>
    <row r="181" spans="1:15" x14ac:dyDescent="0.2">
      <c r="A181" t="s">
        <v>140</v>
      </c>
      <c r="B181" s="1">
        <v>662.42650729999991</v>
      </c>
      <c r="C181" s="1">
        <v>27.114620631438648</v>
      </c>
      <c r="D181" s="1">
        <v>619.28041029999997</v>
      </c>
      <c r="E181" s="1">
        <v>25.642962616815606</v>
      </c>
      <c r="F181" s="1">
        <v>655.59606220000001</v>
      </c>
      <c r="G181" s="1">
        <v>24.031443067039927</v>
      </c>
      <c r="H181" s="1">
        <v>586.4598367000001</v>
      </c>
      <c r="I181" s="1">
        <v>34.336925572588541</v>
      </c>
      <c r="J181" s="1">
        <v>618.65305899999998</v>
      </c>
      <c r="K181" s="1">
        <v>16.346794179256435</v>
      </c>
      <c r="L181" s="1">
        <v>751.85864149999998</v>
      </c>
      <c r="M181" s="1">
        <v>19.409761340935681</v>
      </c>
      <c r="N181" s="1">
        <v>641.44860300000005</v>
      </c>
      <c r="O181" s="1">
        <v>39.475839664460395</v>
      </c>
    </row>
    <row r="182" spans="1:15" x14ac:dyDescent="0.2">
      <c r="A182" t="s">
        <v>141</v>
      </c>
      <c r="B182" s="1">
        <v>661.6958067999999</v>
      </c>
      <c r="C182" s="1">
        <v>27.147509720364038</v>
      </c>
      <c r="D182" s="1">
        <v>618.32781439999997</v>
      </c>
      <c r="E182" s="1">
        <v>25.583094761056778</v>
      </c>
      <c r="F182" s="1">
        <v>654.67097679999995</v>
      </c>
      <c r="G182" s="1">
        <v>23.992805916801974</v>
      </c>
      <c r="H182" s="1">
        <v>585.59466479999992</v>
      </c>
      <c r="I182" s="1">
        <v>34.34814790782864</v>
      </c>
      <c r="J182" s="1">
        <v>617.42758149999997</v>
      </c>
      <c r="K182" s="1">
        <v>16.671252603170711</v>
      </c>
      <c r="L182" s="1">
        <v>750.96861249999995</v>
      </c>
      <c r="M182" s="1">
        <v>19.330833535432053</v>
      </c>
      <c r="N182" s="1">
        <v>640.6322093</v>
      </c>
      <c r="O182" s="1">
        <v>39.40770761677382</v>
      </c>
    </row>
    <row r="183" spans="1:15" x14ac:dyDescent="0.2">
      <c r="A183" t="s">
        <v>142</v>
      </c>
      <c r="B183" s="1">
        <v>652.80798340000001</v>
      </c>
      <c r="C183" s="1">
        <v>27.5101234418165</v>
      </c>
      <c r="D183" s="1">
        <v>608.32216260000007</v>
      </c>
      <c r="E183" s="1">
        <v>24.828075183770515</v>
      </c>
      <c r="F183" s="1">
        <v>644.25855550000006</v>
      </c>
      <c r="G183" s="1">
        <v>23.581527097900953</v>
      </c>
      <c r="H183" s="1">
        <v>576.16239299999995</v>
      </c>
      <c r="I183" s="1">
        <v>34.059866128507473</v>
      </c>
      <c r="J183" s="1">
        <v>607.72644149999996</v>
      </c>
      <c r="K183" s="1">
        <v>17.022601763834622</v>
      </c>
      <c r="L183" s="1">
        <v>738.97928710000008</v>
      </c>
      <c r="M183" s="1">
        <v>17.889794470831511</v>
      </c>
      <c r="N183" s="1">
        <v>630.74076120000007</v>
      </c>
      <c r="O183" s="1">
        <v>38.035902148710854</v>
      </c>
    </row>
    <row r="184" spans="1:15" x14ac:dyDescent="0.2">
      <c r="A184" t="s">
        <v>143</v>
      </c>
      <c r="B184" s="1">
        <v>659.76304110000001</v>
      </c>
      <c r="C184" s="1">
        <v>27.146277671128576</v>
      </c>
      <c r="D184" s="1">
        <v>615.65608520000001</v>
      </c>
      <c r="E184" s="1">
        <v>25.389870499406843</v>
      </c>
      <c r="F184" s="1">
        <v>652.73298839999995</v>
      </c>
      <c r="G184" s="1">
        <v>23.85122317745283</v>
      </c>
      <c r="H184" s="1">
        <v>583.36376729999995</v>
      </c>
      <c r="I184" s="1">
        <v>34.150502585791735</v>
      </c>
      <c r="J184" s="1">
        <v>615.15496079999991</v>
      </c>
      <c r="K184" s="1">
        <v>16.873557539499995</v>
      </c>
      <c r="L184" s="1">
        <v>747.8241246</v>
      </c>
      <c r="M184" s="1">
        <v>19.102847528835902</v>
      </c>
      <c r="N184" s="1">
        <v>638.5277377000001</v>
      </c>
      <c r="O184" s="1">
        <v>39.179904911861485</v>
      </c>
    </row>
    <row r="185" spans="1:15" x14ac:dyDescent="0.2">
      <c r="A185" t="s">
        <v>144</v>
      </c>
      <c r="B185" s="1">
        <v>660.92949429999999</v>
      </c>
      <c r="C185" s="1">
        <v>27.133817439372141</v>
      </c>
      <c r="D185" s="1">
        <v>617.24208499999997</v>
      </c>
      <c r="E185" s="1">
        <v>25.486928545232164</v>
      </c>
      <c r="F185" s="1">
        <v>653.88573789999998</v>
      </c>
      <c r="G185" s="1">
        <v>23.899636894104717</v>
      </c>
      <c r="H185" s="1">
        <v>584.58979920000002</v>
      </c>
      <c r="I185" s="1">
        <v>34.382696916978873</v>
      </c>
      <c r="J185" s="1">
        <v>616.55280979999998</v>
      </c>
      <c r="K185" s="1">
        <v>16.746143967812586</v>
      </c>
      <c r="L185" s="1">
        <v>749.67535239999995</v>
      </c>
      <c r="M185" s="1">
        <v>19.107570620864774</v>
      </c>
      <c r="N185" s="1">
        <v>639.78999599999997</v>
      </c>
      <c r="O185" s="1">
        <v>39.52901900860148</v>
      </c>
    </row>
    <row r="186" spans="1:15" x14ac:dyDescent="0.2">
      <c r="A186" t="s">
        <v>145</v>
      </c>
      <c r="B186" s="1">
        <v>658.54962699999999</v>
      </c>
      <c r="C186" s="1">
        <v>27.219006363141897</v>
      </c>
      <c r="D186" s="1">
        <v>613.91601220000007</v>
      </c>
      <c r="E186" s="1">
        <v>24.811218184582319</v>
      </c>
      <c r="F186" s="1">
        <v>650.98816039999997</v>
      </c>
      <c r="G186" s="1">
        <v>23.992344623191514</v>
      </c>
      <c r="H186" s="1">
        <v>582.06507429999999</v>
      </c>
      <c r="I186" s="1">
        <v>34.262111400792278</v>
      </c>
      <c r="J186" s="1">
        <v>613.59017840000001</v>
      </c>
      <c r="K186" s="1">
        <v>17.018575805785368</v>
      </c>
      <c r="L186" s="1">
        <v>745.6824987</v>
      </c>
      <c r="M186" s="1">
        <v>18.555563557078386</v>
      </c>
      <c r="N186" s="1">
        <v>637.14870429999996</v>
      </c>
      <c r="O186" s="1">
        <v>38.755987195366203</v>
      </c>
    </row>
    <row r="187" spans="1:15" x14ac:dyDescent="0.2">
      <c r="A187" t="s">
        <v>146</v>
      </c>
      <c r="B187" s="1">
        <v>657.36513839999998</v>
      </c>
      <c r="C187" s="1">
        <v>27.263597253779384</v>
      </c>
      <c r="D187" s="1">
        <v>612.43920949999995</v>
      </c>
      <c r="E187" s="1">
        <v>24.830341810467409</v>
      </c>
      <c r="F187" s="1">
        <v>649.37839550000001</v>
      </c>
      <c r="G187" s="1">
        <v>24.064138888610174</v>
      </c>
      <c r="H187" s="1">
        <v>580.53413210000008</v>
      </c>
      <c r="I187" s="1">
        <v>34.149594031987561</v>
      </c>
      <c r="J187" s="1">
        <v>612.40383679999991</v>
      </c>
      <c r="K187" s="1">
        <v>17.097457014416584</v>
      </c>
      <c r="L187" s="1">
        <v>743.86082279999994</v>
      </c>
      <c r="M187" s="1">
        <v>17.91668745177471</v>
      </c>
      <c r="N187" s="1">
        <v>635.67525739999996</v>
      </c>
      <c r="O187" s="1">
        <v>38.169709696615016</v>
      </c>
    </row>
    <row r="188" spans="1:15" x14ac:dyDescent="0.2">
      <c r="A188" t="s">
        <v>147</v>
      </c>
      <c r="B188" s="1">
        <v>654.61029489999999</v>
      </c>
      <c r="C188" s="1">
        <v>27.488457415619173</v>
      </c>
      <c r="D188" s="1">
        <v>610.05608610000002</v>
      </c>
      <c r="E188" s="1">
        <v>24.836149351770651</v>
      </c>
      <c r="F188" s="1">
        <v>646.11780270000008</v>
      </c>
      <c r="G188" s="1">
        <v>23.539701208772097</v>
      </c>
      <c r="H188" s="1">
        <v>577.95516210000005</v>
      </c>
      <c r="I188" s="1">
        <v>34.124580406910866</v>
      </c>
      <c r="J188" s="1">
        <v>609.57014049999998</v>
      </c>
      <c r="K188" s="1">
        <v>17.157181715156177</v>
      </c>
      <c r="L188" s="1">
        <v>741.08323670000004</v>
      </c>
      <c r="M188" s="1">
        <v>18.039583459051023</v>
      </c>
      <c r="N188" s="1">
        <v>632.62520729999994</v>
      </c>
      <c r="O188" s="1">
        <v>37.923157972850767</v>
      </c>
    </row>
    <row r="189" spans="1:15" x14ac:dyDescent="0.2">
      <c r="A189" t="s">
        <v>148</v>
      </c>
      <c r="B189" s="1">
        <v>655.8048354</v>
      </c>
      <c r="C189" s="1">
        <v>27.448555081341546</v>
      </c>
      <c r="D189" s="1">
        <v>611.14824450000003</v>
      </c>
      <c r="E189" s="1">
        <v>24.799704267711167</v>
      </c>
      <c r="F189" s="1">
        <v>647.46183170000006</v>
      </c>
      <c r="G189" s="1">
        <v>24.058403219881388</v>
      </c>
      <c r="H189" s="1">
        <v>579.03122659999997</v>
      </c>
      <c r="I189" s="1">
        <v>34.03764224418034</v>
      </c>
      <c r="J189" s="1">
        <v>610.74273960000005</v>
      </c>
      <c r="K189" s="1">
        <v>17.353065961389785</v>
      </c>
      <c r="L189" s="1">
        <v>742.13219660000004</v>
      </c>
      <c r="M189" s="1">
        <v>17.969479273456049</v>
      </c>
      <c r="N189" s="1">
        <v>634.04073500000004</v>
      </c>
      <c r="O189" s="1">
        <v>38.109352953654543</v>
      </c>
    </row>
    <row r="190" spans="1:15" x14ac:dyDescent="0.2">
      <c r="A190" t="s">
        <v>149</v>
      </c>
      <c r="B190" s="1">
        <v>651.93262549999997</v>
      </c>
      <c r="C190" s="1">
        <v>27.496968948518891</v>
      </c>
      <c r="D190" s="1">
        <v>607.25177489999999</v>
      </c>
      <c r="E190" s="1">
        <v>24.854614705225544</v>
      </c>
      <c r="F190" s="1">
        <v>643.2306949</v>
      </c>
      <c r="G190" s="1">
        <v>23.471945719964594</v>
      </c>
      <c r="H190" s="1">
        <v>575.26906710000003</v>
      </c>
      <c r="I190" s="1">
        <v>34.167828447955877</v>
      </c>
      <c r="J190" s="1">
        <v>606.87667179999994</v>
      </c>
      <c r="K190" s="1">
        <v>16.927700573637143</v>
      </c>
      <c r="L190" s="1">
        <v>738.02817010000001</v>
      </c>
      <c r="M190" s="1">
        <v>17.665135427750457</v>
      </c>
      <c r="N190" s="1">
        <v>629.81487120000008</v>
      </c>
      <c r="O190" s="1">
        <v>38.077509904874979</v>
      </c>
    </row>
    <row r="191" spans="1:15" x14ac:dyDescent="0.2">
      <c r="A191" t="s">
        <v>150</v>
      </c>
      <c r="B191" s="1">
        <v>650.92010620000008</v>
      </c>
      <c r="C191" s="1">
        <v>27.382144533308701</v>
      </c>
      <c r="D191" s="1">
        <v>606.14843439999993</v>
      </c>
      <c r="E191" s="1">
        <v>24.857057324276507</v>
      </c>
      <c r="F191" s="1">
        <v>642.04538760000003</v>
      </c>
      <c r="G191" s="1">
        <v>23.488442809228101</v>
      </c>
      <c r="H191" s="1">
        <v>574.29728729999999</v>
      </c>
      <c r="I191" s="1">
        <v>34.165737223115421</v>
      </c>
      <c r="J191" s="1">
        <v>605.54567510000004</v>
      </c>
      <c r="K191" s="1">
        <v>16.74105325231568</v>
      </c>
      <c r="L191" s="1">
        <v>736.88667650000002</v>
      </c>
      <c r="M191" s="1">
        <v>17.720279444266232</v>
      </c>
      <c r="N191" s="1">
        <v>628.74790960000007</v>
      </c>
      <c r="O191" s="1">
        <v>38.075353642934033</v>
      </c>
    </row>
    <row r="192" spans="1:15" x14ac:dyDescent="0.2">
      <c r="A192" t="s">
        <v>151</v>
      </c>
      <c r="B192" s="1">
        <v>649.42900510000004</v>
      </c>
      <c r="C192" s="1">
        <v>27.73805062848778</v>
      </c>
      <c r="D192" s="1">
        <v>604.57649529999992</v>
      </c>
      <c r="E192" s="1">
        <v>25.062251145941055</v>
      </c>
      <c r="F192" s="1">
        <v>640.70297089999997</v>
      </c>
      <c r="G192" s="1">
        <v>23.495623102199975</v>
      </c>
      <c r="H192" s="1">
        <v>573.13473820000002</v>
      </c>
      <c r="I192" s="1">
        <v>34.195840663024981</v>
      </c>
      <c r="J192" s="1">
        <v>603.32094870000003</v>
      </c>
      <c r="K192" s="1">
        <v>15.634805045449877</v>
      </c>
      <c r="L192" s="1">
        <v>735.78508199999999</v>
      </c>
      <c r="M192" s="1">
        <v>17.649614350862869</v>
      </c>
      <c r="N192" s="1">
        <v>626.71254260000001</v>
      </c>
      <c r="O192" s="1">
        <v>37.750832455839728</v>
      </c>
    </row>
    <row r="193" spans="1:15" x14ac:dyDescent="0.2">
      <c r="A193" t="s">
        <v>152</v>
      </c>
      <c r="B193" s="1">
        <v>648.51785870000003</v>
      </c>
      <c r="C193" s="1">
        <v>27.66599852846403</v>
      </c>
      <c r="D193" s="1">
        <v>603.31465579999997</v>
      </c>
      <c r="E193" s="1">
        <v>25.239118666538424</v>
      </c>
      <c r="F193" s="1">
        <v>639.73642210000003</v>
      </c>
      <c r="G193" s="1">
        <v>23.522460259438013</v>
      </c>
      <c r="H193" s="1">
        <v>572.18771040000001</v>
      </c>
      <c r="I193" s="1">
        <v>34.185709379823926</v>
      </c>
      <c r="J193" s="1">
        <v>601.97738920000006</v>
      </c>
      <c r="K193" s="1">
        <v>15.633811922791894</v>
      </c>
      <c r="L193" s="1">
        <v>734.70489229999998</v>
      </c>
      <c r="M193" s="1">
        <v>17.520122650980628</v>
      </c>
      <c r="N193" s="1">
        <v>625.82297549999998</v>
      </c>
      <c r="O193" s="1">
        <v>37.671715599469252</v>
      </c>
    </row>
    <row r="194" spans="1:15" x14ac:dyDescent="0.2">
      <c r="A194" t="s">
        <v>153</v>
      </c>
      <c r="B194" s="1">
        <v>647.3833042</v>
      </c>
      <c r="C194" s="1">
        <v>27.572781643971208</v>
      </c>
      <c r="D194" s="1">
        <v>602.11265249999997</v>
      </c>
      <c r="E194" s="1">
        <v>25.14430676884848</v>
      </c>
      <c r="F194" s="1">
        <v>638.2551727</v>
      </c>
      <c r="G194" s="1">
        <v>23.428622855765273</v>
      </c>
      <c r="H194" s="1">
        <v>571.04081589999998</v>
      </c>
      <c r="I194" s="1">
        <v>34.334279562379905</v>
      </c>
      <c r="J194" s="1">
        <v>600.66166779999992</v>
      </c>
      <c r="K194" s="1">
        <v>15.602902739894514</v>
      </c>
      <c r="L194" s="1">
        <v>733.52302099999997</v>
      </c>
      <c r="M194" s="1">
        <v>17.534579861361536</v>
      </c>
      <c r="N194" s="1">
        <v>624.77184190000003</v>
      </c>
      <c r="O194" s="1">
        <v>37.624955495969154</v>
      </c>
    </row>
    <row r="195" spans="1:15" x14ac:dyDescent="0.2">
      <c r="A195" t="s">
        <v>154</v>
      </c>
      <c r="B195" s="1">
        <v>642.47115710000003</v>
      </c>
      <c r="C195" s="1">
        <v>27.43757966079988</v>
      </c>
      <c r="D195" s="1">
        <v>597.1887193</v>
      </c>
      <c r="E195" s="1">
        <v>24.857799066730724</v>
      </c>
      <c r="F195" s="1">
        <v>633.07039989999998</v>
      </c>
      <c r="G195" s="1">
        <v>23.479083976298725</v>
      </c>
      <c r="H195" s="1">
        <v>565.66366010000002</v>
      </c>
      <c r="I195" s="1">
        <v>34.990993047573951</v>
      </c>
      <c r="J195" s="1">
        <v>595.84425729999998</v>
      </c>
      <c r="K195" s="1">
        <v>15.356227025140408</v>
      </c>
      <c r="L195" s="1">
        <v>727.96849410000004</v>
      </c>
      <c r="M195" s="1">
        <v>17.076091228659561</v>
      </c>
      <c r="N195" s="1">
        <v>620.11127390000001</v>
      </c>
      <c r="O195" s="1">
        <v>37.409472694890411</v>
      </c>
    </row>
    <row r="196" spans="1:15" x14ac:dyDescent="0.2">
      <c r="A196" t="s">
        <v>155</v>
      </c>
      <c r="B196" s="1">
        <v>646.48970999999995</v>
      </c>
      <c r="C196" s="1">
        <v>27.584953980356616</v>
      </c>
      <c r="D196" s="1">
        <v>601.21326320000003</v>
      </c>
      <c r="E196" s="1">
        <v>25.088933707646291</v>
      </c>
      <c r="F196" s="1">
        <v>637.34109430000001</v>
      </c>
      <c r="G196" s="1">
        <v>23.434606132459738</v>
      </c>
      <c r="H196" s="1">
        <v>569.97870639999996</v>
      </c>
      <c r="I196" s="1">
        <v>34.454847658012909</v>
      </c>
      <c r="J196" s="1">
        <v>599.64346239999998</v>
      </c>
      <c r="K196" s="1">
        <v>15.476155556751017</v>
      </c>
      <c r="L196" s="1">
        <v>732.54116299999998</v>
      </c>
      <c r="M196" s="1">
        <v>17.632048086375395</v>
      </c>
      <c r="N196" s="1">
        <v>623.93714010000008</v>
      </c>
      <c r="O196" s="1">
        <v>37.60233598427493</v>
      </c>
    </row>
    <row r="197" spans="1:15" x14ac:dyDescent="0.2">
      <c r="A197" t="s">
        <v>156</v>
      </c>
      <c r="B197" s="1">
        <v>645.34977709999998</v>
      </c>
      <c r="C197" s="1">
        <v>27.629414937419259</v>
      </c>
      <c r="D197" s="1">
        <v>600.07260789999998</v>
      </c>
      <c r="E197" s="1">
        <v>24.939146928359328</v>
      </c>
      <c r="F197" s="1">
        <v>636.24419870000008</v>
      </c>
      <c r="G197" s="1">
        <v>23.42786315771205</v>
      </c>
      <c r="H197" s="1">
        <v>568.70873389999997</v>
      </c>
      <c r="I197" s="1">
        <v>34.489873233091551</v>
      </c>
      <c r="J197" s="1">
        <v>598.44448360000001</v>
      </c>
      <c r="K197" s="1">
        <v>15.573586568854253</v>
      </c>
      <c r="L197" s="1">
        <v>731.30006149999997</v>
      </c>
      <c r="M197" s="1">
        <v>17.382852362968119</v>
      </c>
      <c r="N197" s="1">
        <v>622.86675939999998</v>
      </c>
      <c r="O197" s="1">
        <v>37.512251300670542</v>
      </c>
    </row>
    <row r="198" spans="1:15" x14ac:dyDescent="0.2">
      <c r="A198" t="s">
        <v>355</v>
      </c>
      <c r="B198" s="1">
        <v>-9.9999999999999995E-7</v>
      </c>
      <c r="C198" s="1">
        <v>0</v>
      </c>
      <c r="D198" s="1">
        <v>-9.9999999999999995E-7</v>
      </c>
      <c r="E198" s="1">
        <v>0</v>
      </c>
      <c r="F198" s="1">
        <v>-9.9999999999999995E-7</v>
      </c>
      <c r="G198" s="1">
        <v>0</v>
      </c>
      <c r="H198" s="1">
        <v>-9.9999999999999995E-7</v>
      </c>
      <c r="I198" s="1">
        <v>0</v>
      </c>
      <c r="J198" s="1">
        <v>-9.9999999999999995E-7</v>
      </c>
      <c r="K198" s="1">
        <v>0</v>
      </c>
      <c r="L198" s="1">
        <v>-9.9999999999999995E-7</v>
      </c>
      <c r="M198" s="1">
        <v>0</v>
      </c>
      <c r="N198" s="1">
        <v>-9.9999999999999995E-7</v>
      </c>
      <c r="O198" s="1">
        <v>0</v>
      </c>
    </row>
    <row r="199" spans="1:15" x14ac:dyDescent="0.2">
      <c r="A199" t="s">
        <v>356</v>
      </c>
      <c r="B199" s="1">
        <v>-9.9999999999999995E-7</v>
      </c>
      <c r="C199" s="1">
        <v>0</v>
      </c>
      <c r="D199" s="1">
        <v>-9.9999999999999995E-7</v>
      </c>
      <c r="E199" s="1">
        <v>0</v>
      </c>
      <c r="F199" s="1">
        <v>-9.9999999999999995E-7</v>
      </c>
      <c r="G199" s="1">
        <v>0</v>
      </c>
      <c r="H199" s="1">
        <v>-9.9999999999999995E-7</v>
      </c>
      <c r="I199" s="1">
        <v>0</v>
      </c>
      <c r="J199" s="1">
        <v>-9.9999999999999995E-7</v>
      </c>
      <c r="K199" s="1">
        <v>0</v>
      </c>
      <c r="L199" s="1">
        <v>-9.9999999999999995E-7</v>
      </c>
      <c r="M199" s="1">
        <v>0</v>
      </c>
      <c r="N199" s="1">
        <v>-9.9999999999999995E-7</v>
      </c>
      <c r="O199" s="1">
        <v>0</v>
      </c>
    </row>
    <row r="200" spans="1:15" x14ac:dyDescent="0.2">
      <c r="A200" t="s">
        <v>157</v>
      </c>
      <c r="B200" s="1">
        <v>641.77908389999993</v>
      </c>
      <c r="C200" s="1">
        <v>27.368726992132451</v>
      </c>
      <c r="D200" s="1">
        <v>596.48760870000001</v>
      </c>
      <c r="E200" s="1">
        <v>24.840709289074649</v>
      </c>
      <c r="F200" s="1">
        <v>632.25536320000003</v>
      </c>
      <c r="G200" s="1">
        <v>23.366060672300552</v>
      </c>
      <c r="H200" s="1">
        <v>565.00716120000004</v>
      </c>
      <c r="I200" s="1">
        <v>35.020626601146056</v>
      </c>
      <c r="J200" s="1">
        <v>595.19183320000002</v>
      </c>
      <c r="K200" s="1">
        <v>15.302649203199199</v>
      </c>
      <c r="L200" s="1">
        <v>727.22684179999999</v>
      </c>
      <c r="M200" s="1">
        <v>17.102228168337803</v>
      </c>
      <c r="N200" s="1">
        <v>619.4559696</v>
      </c>
      <c r="O200" s="1">
        <v>37.402375514806479</v>
      </c>
    </row>
    <row r="201" spans="1:15" x14ac:dyDescent="0.2">
      <c r="A201" t="s">
        <v>158</v>
      </c>
      <c r="B201" s="1">
        <v>640.18243399999994</v>
      </c>
      <c r="C201" s="1">
        <v>27.343870553893666</v>
      </c>
      <c r="D201" s="1">
        <v>594.83031460000007</v>
      </c>
      <c r="E201" s="1">
        <v>24.776614271399183</v>
      </c>
      <c r="F201" s="1">
        <v>630.51237629999991</v>
      </c>
      <c r="G201" s="1">
        <v>23.14491502180589</v>
      </c>
      <c r="H201" s="1">
        <v>548.36211889999993</v>
      </c>
      <c r="I201" s="1">
        <v>35.049502355142494</v>
      </c>
      <c r="J201" s="1">
        <v>593.80795360000002</v>
      </c>
      <c r="K201" s="1">
        <v>15.222176310951205</v>
      </c>
      <c r="L201" s="1">
        <v>725.49557979999997</v>
      </c>
      <c r="M201" s="1">
        <v>17.281492374553537</v>
      </c>
      <c r="N201" s="1">
        <v>617.80459889999997</v>
      </c>
      <c r="O201" s="1">
        <v>37.085510716133868</v>
      </c>
    </row>
    <row r="202" spans="1:15" x14ac:dyDescent="0.2">
      <c r="A202" t="s">
        <v>159</v>
      </c>
      <c r="B202" s="1">
        <v>641.04057510000007</v>
      </c>
      <c r="C202" s="1">
        <v>27.344600182500816</v>
      </c>
      <c r="D202" s="1">
        <v>595.66249560000006</v>
      </c>
      <c r="E202" s="1">
        <v>24.825330697463286</v>
      </c>
      <c r="F202" s="1">
        <v>631.40865729999996</v>
      </c>
      <c r="G202" s="1">
        <v>23.413487998680537</v>
      </c>
      <c r="H202" s="1">
        <v>549.61821029999999</v>
      </c>
      <c r="I202" s="1">
        <v>35.149014590082977</v>
      </c>
      <c r="J202" s="1">
        <v>594.52959470000008</v>
      </c>
      <c r="K202" s="1">
        <v>15.230143053619649</v>
      </c>
      <c r="L202" s="1">
        <v>726.34451239999999</v>
      </c>
      <c r="M202" s="1">
        <v>17.242500046941299</v>
      </c>
      <c r="N202" s="1">
        <v>618.72394829999996</v>
      </c>
      <c r="O202" s="1">
        <v>37.311525014949652</v>
      </c>
    </row>
    <row r="203" spans="1:15" x14ac:dyDescent="0.2">
      <c r="A203" t="s">
        <v>160</v>
      </c>
      <c r="B203" s="1">
        <v>639.24796409999999</v>
      </c>
      <c r="C203" s="1">
        <v>27.341818834106096</v>
      </c>
      <c r="D203" s="1">
        <v>593.64177789999997</v>
      </c>
      <c r="E203" s="1">
        <v>24.797247630305439</v>
      </c>
      <c r="F203" s="1">
        <v>629.4419087</v>
      </c>
      <c r="G203" s="1">
        <v>23.12560384915427</v>
      </c>
      <c r="H203" s="1">
        <v>547.34430710000004</v>
      </c>
      <c r="I203" s="1">
        <v>35.183529570496717</v>
      </c>
      <c r="J203" s="1">
        <v>592.9713187000001</v>
      </c>
      <c r="K203" s="1">
        <v>15.213388015656554</v>
      </c>
      <c r="L203" s="1">
        <v>724.56469360000006</v>
      </c>
      <c r="M203" s="1">
        <v>17.388663528693549</v>
      </c>
      <c r="N203" s="1">
        <v>616.80113649999998</v>
      </c>
      <c r="O203" s="1">
        <v>37.022350825209671</v>
      </c>
    </row>
    <row r="204" spans="1:15" x14ac:dyDescent="0.2">
      <c r="A204" t="s">
        <v>161</v>
      </c>
      <c r="B204" s="1">
        <v>638.5863061</v>
      </c>
      <c r="C204" s="1">
        <v>27.350039907038717</v>
      </c>
      <c r="D204" s="1">
        <v>592.88487599999996</v>
      </c>
      <c r="E204" s="1">
        <v>24.903776441452138</v>
      </c>
      <c r="F204" s="1">
        <v>628.75300689999995</v>
      </c>
      <c r="G204" s="1">
        <v>23.076997998940993</v>
      </c>
      <c r="H204" s="1">
        <v>546.64428239999995</v>
      </c>
      <c r="I204" s="1">
        <v>35.179340766902747</v>
      </c>
      <c r="J204" s="1">
        <v>592.34803450000004</v>
      </c>
      <c r="K204" s="1">
        <v>15.161566044786538</v>
      </c>
      <c r="L204" s="1">
        <v>723.85329479999996</v>
      </c>
      <c r="M204" s="1">
        <v>17.495941876765595</v>
      </c>
      <c r="N204" s="1">
        <v>616.0284527</v>
      </c>
      <c r="O204" s="1">
        <v>36.809587514853142</v>
      </c>
    </row>
    <row r="205" spans="1:15" x14ac:dyDescent="0.2">
      <c r="A205" t="s">
        <v>162</v>
      </c>
      <c r="B205" s="1">
        <v>637.93091509999999</v>
      </c>
      <c r="C205" s="1">
        <v>27.371427401599799</v>
      </c>
      <c r="D205" s="1">
        <v>592.22006970000007</v>
      </c>
      <c r="E205" s="1">
        <v>24.956639315174939</v>
      </c>
      <c r="F205" s="1">
        <v>628.09915890000002</v>
      </c>
      <c r="G205" s="1">
        <v>23.051392272873979</v>
      </c>
      <c r="H205" s="1">
        <v>545.92393449999997</v>
      </c>
      <c r="I205" s="1">
        <v>35.178778307911699</v>
      </c>
      <c r="J205" s="1">
        <v>591.74735070000008</v>
      </c>
      <c r="K205" s="1">
        <v>15.114448558189251</v>
      </c>
      <c r="L205" s="1">
        <v>723.13485600000001</v>
      </c>
      <c r="M205" s="1">
        <v>17.544457279982637</v>
      </c>
      <c r="N205" s="1">
        <v>615.423857</v>
      </c>
      <c r="O205" s="1">
        <v>36.75297977177987</v>
      </c>
    </row>
    <row r="206" spans="1:15" x14ac:dyDescent="0.2">
      <c r="A206" t="s">
        <v>163</v>
      </c>
      <c r="B206" s="1">
        <v>637.21147310000003</v>
      </c>
      <c r="C206" s="1">
        <v>27.412532497645952</v>
      </c>
      <c r="D206" s="1">
        <v>591.47548889999996</v>
      </c>
      <c r="E206" s="1">
        <v>25.066382094549631</v>
      </c>
      <c r="F206" s="1">
        <v>627.16369989999998</v>
      </c>
      <c r="G206" s="1">
        <v>23.031442801064451</v>
      </c>
      <c r="H206" s="1">
        <v>545.11890029999995</v>
      </c>
      <c r="I206" s="1">
        <v>35.241989543605243</v>
      </c>
      <c r="J206" s="1">
        <v>591.09582760000001</v>
      </c>
      <c r="K206" s="1">
        <v>15.088751230374163</v>
      </c>
      <c r="L206" s="1">
        <v>722.25728920000006</v>
      </c>
      <c r="M206" s="1">
        <v>17.814416031348355</v>
      </c>
      <c r="N206" s="1">
        <v>614.7546519</v>
      </c>
      <c r="O206" s="1">
        <v>36.679572170657309</v>
      </c>
    </row>
    <row r="207" spans="1:15" x14ac:dyDescent="0.2">
      <c r="A207" t="s">
        <v>164</v>
      </c>
      <c r="B207" s="1">
        <v>636.34009289999995</v>
      </c>
      <c r="C207" s="1">
        <v>27.473027356918042</v>
      </c>
      <c r="D207" s="1">
        <v>590.6186629</v>
      </c>
      <c r="E207" s="1">
        <v>25.108965923454019</v>
      </c>
      <c r="F207" s="1">
        <v>626.01133779999998</v>
      </c>
      <c r="G207" s="1">
        <v>23.113120261142445</v>
      </c>
      <c r="H207" s="1">
        <v>544.2355364</v>
      </c>
      <c r="I207" s="1">
        <v>35.333218161285153</v>
      </c>
      <c r="J207" s="1">
        <v>590.08481280000001</v>
      </c>
      <c r="K207" s="1">
        <v>15.23560776121367</v>
      </c>
      <c r="L207" s="1">
        <v>721.34806639999999</v>
      </c>
      <c r="M207" s="1">
        <v>17.926160106854937</v>
      </c>
      <c r="N207" s="1">
        <v>613.89335789999996</v>
      </c>
      <c r="O207" s="1">
        <v>36.588546565950544</v>
      </c>
    </row>
    <row r="208" spans="1:15" x14ac:dyDescent="0.2">
      <c r="A208" t="s">
        <v>165</v>
      </c>
      <c r="B208" s="1">
        <v>634.83796400000006</v>
      </c>
      <c r="C208" s="1">
        <v>27.372097004769515</v>
      </c>
      <c r="D208" s="1">
        <v>589.03607520000003</v>
      </c>
      <c r="E208" s="1">
        <v>25.133936240439738</v>
      </c>
      <c r="F208" s="1">
        <v>624.00948660000006</v>
      </c>
      <c r="G208" s="1">
        <v>22.987320600269506</v>
      </c>
      <c r="H208" s="1">
        <v>543.00084049999998</v>
      </c>
      <c r="I208" s="1">
        <v>35.28607721787678</v>
      </c>
      <c r="J208" s="1">
        <v>588.43421239999998</v>
      </c>
      <c r="K208" s="1">
        <v>15.294365665405968</v>
      </c>
      <c r="L208" s="1">
        <v>719.49091150000004</v>
      </c>
      <c r="M208" s="1">
        <v>17.983584290672109</v>
      </c>
      <c r="N208" s="1">
        <v>612.1646197</v>
      </c>
      <c r="O208" s="1">
        <v>36.246471114813275</v>
      </c>
    </row>
    <row r="209" spans="1:15" x14ac:dyDescent="0.2">
      <c r="A209" t="s">
        <v>166</v>
      </c>
      <c r="B209" s="1">
        <v>635.63766299999997</v>
      </c>
      <c r="C209" s="1">
        <v>27.468075010053852</v>
      </c>
      <c r="D209" s="1">
        <v>589.83589110000003</v>
      </c>
      <c r="E209" s="1">
        <v>25.073417793123614</v>
      </c>
      <c r="F209" s="1">
        <v>624.89430160000006</v>
      </c>
      <c r="G209" s="1">
        <v>23.019547920771583</v>
      </c>
      <c r="H209" s="1">
        <v>543.6185637000001</v>
      </c>
      <c r="I209" s="1">
        <v>35.332461320550451</v>
      </c>
      <c r="J209" s="1">
        <v>589.25289739999994</v>
      </c>
      <c r="K209" s="1">
        <v>15.234363082877765</v>
      </c>
      <c r="L209" s="1">
        <v>720.22398420000002</v>
      </c>
      <c r="M209" s="1">
        <v>17.927865749784619</v>
      </c>
      <c r="N209" s="1">
        <v>613.11396329999991</v>
      </c>
      <c r="O209" s="1">
        <v>36.531724207425235</v>
      </c>
    </row>
    <row r="210" spans="1:15" x14ac:dyDescent="0.2">
      <c r="A210" t="s">
        <v>167</v>
      </c>
      <c r="B210" s="1">
        <v>634.00405810000007</v>
      </c>
      <c r="C210" s="1">
        <v>27.319731181276705</v>
      </c>
      <c r="D210" s="1">
        <v>588.08674619999999</v>
      </c>
      <c r="E210" s="1">
        <v>25.215463094011909</v>
      </c>
      <c r="F210" s="1">
        <v>622.99445829999991</v>
      </c>
      <c r="G210" s="1">
        <v>22.741816106608951</v>
      </c>
      <c r="H210" s="1">
        <v>542.18877170000007</v>
      </c>
      <c r="I210" s="1">
        <v>34.989114371997339</v>
      </c>
      <c r="J210" s="1">
        <v>587.54773379999995</v>
      </c>
      <c r="K210" s="1">
        <v>15.224701976977006</v>
      </c>
      <c r="L210" s="1">
        <v>718.42873659999998</v>
      </c>
      <c r="M210" s="1">
        <v>17.903793460813667</v>
      </c>
      <c r="N210" s="1">
        <v>611.1122646</v>
      </c>
      <c r="O210" s="1">
        <v>35.887231509360952</v>
      </c>
    </row>
    <row r="211" spans="1:15" x14ac:dyDescent="0.2">
      <c r="A211" t="s">
        <v>168</v>
      </c>
      <c r="B211" s="1">
        <v>633.06604140000002</v>
      </c>
      <c r="C211" s="1">
        <v>27.239366672094267</v>
      </c>
      <c r="D211" s="1">
        <v>586.98136250000005</v>
      </c>
      <c r="E211" s="1">
        <v>25.217193523805104</v>
      </c>
      <c r="F211" s="1">
        <v>621.72108649999996</v>
      </c>
      <c r="G211" s="1">
        <v>22.703173746318658</v>
      </c>
      <c r="H211" s="1">
        <v>541.27502729999992</v>
      </c>
      <c r="I211" s="1">
        <v>35.067391598324683</v>
      </c>
      <c r="J211" s="1">
        <v>586.6212137</v>
      </c>
      <c r="K211" s="1">
        <v>15.222746452351318</v>
      </c>
      <c r="L211" s="1">
        <v>717.42681229999994</v>
      </c>
      <c r="M211" s="1">
        <v>18.034304613387381</v>
      </c>
      <c r="N211" s="1">
        <v>609.84906439999997</v>
      </c>
      <c r="O211" s="1">
        <v>35.448724265838671</v>
      </c>
    </row>
    <row r="212" spans="1:15" x14ac:dyDescent="0.2">
      <c r="A212" t="s">
        <v>169</v>
      </c>
      <c r="B212" s="1">
        <v>628.08237899999995</v>
      </c>
      <c r="C212" s="1">
        <v>26.887273533988349</v>
      </c>
      <c r="D212" s="1">
        <v>581.56069760000003</v>
      </c>
      <c r="E212" s="1">
        <v>25.286870015210287</v>
      </c>
      <c r="F212" s="1">
        <v>615.85781379999992</v>
      </c>
      <c r="G212" s="1">
        <v>22.48884577484063</v>
      </c>
      <c r="H212" s="1">
        <v>536.29622470000004</v>
      </c>
      <c r="I212" s="1">
        <v>34.848664965798513</v>
      </c>
      <c r="J212" s="1">
        <v>580.29121989999999</v>
      </c>
      <c r="K212" s="1">
        <v>15.179858811726167</v>
      </c>
      <c r="L212" s="1">
        <v>711.88422429999991</v>
      </c>
      <c r="M212" s="1">
        <v>18.09415323084534</v>
      </c>
      <c r="N212" s="1">
        <v>603.89509429999998</v>
      </c>
      <c r="O212" s="1">
        <v>34.987833405243904</v>
      </c>
    </row>
    <row r="213" spans="1:15" x14ac:dyDescent="0.2">
      <c r="A213" t="s">
        <v>170</v>
      </c>
      <c r="B213" s="1">
        <v>631.7286805</v>
      </c>
      <c r="C213" s="1">
        <v>27.102250768287227</v>
      </c>
      <c r="D213" s="1">
        <v>585.56675459999997</v>
      </c>
      <c r="E213" s="1">
        <v>25.189653833433312</v>
      </c>
      <c r="F213" s="1">
        <v>620.31708079999999</v>
      </c>
      <c r="G213" s="1">
        <v>22.650429114248251</v>
      </c>
      <c r="H213" s="1">
        <v>540.0232797000001</v>
      </c>
      <c r="I213" s="1">
        <v>35.045269468487</v>
      </c>
      <c r="J213" s="1">
        <v>585.16294800000003</v>
      </c>
      <c r="K213" s="1">
        <v>15.321493907934384</v>
      </c>
      <c r="L213" s="1">
        <v>715.85754829999996</v>
      </c>
      <c r="M213" s="1">
        <v>18.123465293597796</v>
      </c>
      <c r="N213" s="1">
        <v>608.45944910000003</v>
      </c>
      <c r="O213" s="1">
        <v>35.447960098669292</v>
      </c>
    </row>
    <row r="214" spans="1:15" x14ac:dyDescent="0.2">
      <c r="A214" t="s">
        <v>171</v>
      </c>
      <c r="B214" s="1">
        <v>630.50540479999995</v>
      </c>
      <c r="C214" s="1">
        <v>27.010107813665581</v>
      </c>
      <c r="D214" s="1">
        <v>584.14634960000001</v>
      </c>
      <c r="E214" s="1">
        <v>25.266476559935313</v>
      </c>
      <c r="F214" s="1">
        <v>618.95715059999998</v>
      </c>
      <c r="G214" s="1">
        <v>22.631568823105653</v>
      </c>
      <c r="H214" s="1">
        <v>538.75242500000002</v>
      </c>
      <c r="I214" s="1">
        <v>35.002656338064888</v>
      </c>
      <c r="J214" s="1">
        <v>583.42373699999996</v>
      </c>
      <c r="K214" s="1">
        <v>15.398144811025876</v>
      </c>
      <c r="L214" s="1">
        <v>714.48321739999994</v>
      </c>
      <c r="M214" s="1">
        <v>18.028960696619244</v>
      </c>
      <c r="N214" s="1">
        <v>607.03026320000004</v>
      </c>
      <c r="O214" s="1">
        <v>35.325187476763283</v>
      </c>
    </row>
    <row r="215" spans="1:15" x14ac:dyDescent="0.2">
      <c r="A215" t="s">
        <v>172</v>
      </c>
      <c r="B215" s="1">
        <v>629.30834909999999</v>
      </c>
      <c r="C215" s="1">
        <v>26.956860325301477</v>
      </c>
      <c r="D215" s="1">
        <v>582.66550720000009</v>
      </c>
      <c r="E215" s="1">
        <v>25.271903081303506</v>
      </c>
      <c r="F215" s="1">
        <v>617.45081960000005</v>
      </c>
      <c r="G215" s="1">
        <v>22.612114466347869</v>
      </c>
      <c r="H215" s="1">
        <v>537.40775059999999</v>
      </c>
      <c r="I215" s="1">
        <v>34.894193677586706</v>
      </c>
      <c r="J215" s="1">
        <v>581.45789960000002</v>
      </c>
      <c r="K215" s="1">
        <v>15.240325094318074</v>
      </c>
      <c r="L215" s="1">
        <v>713.09500489999994</v>
      </c>
      <c r="M215" s="1">
        <v>18.154465769348619</v>
      </c>
      <c r="N215" s="1">
        <v>605.44117320000009</v>
      </c>
      <c r="O215" s="1">
        <v>35.165316201663664</v>
      </c>
    </row>
    <row r="216" spans="1:15" x14ac:dyDescent="0.2">
      <c r="A216" t="s">
        <v>173</v>
      </c>
      <c r="B216" s="1">
        <v>592.71733360000007</v>
      </c>
      <c r="C216" s="1">
        <v>27.871083648884241</v>
      </c>
      <c r="D216" s="1">
        <v>548.06695620000005</v>
      </c>
      <c r="E216" s="1">
        <v>25.779039689524769</v>
      </c>
      <c r="F216" s="1">
        <v>578.72083359999999</v>
      </c>
      <c r="G216" s="1">
        <v>18.446211447979444</v>
      </c>
      <c r="H216" s="1">
        <v>504.91972119999997</v>
      </c>
      <c r="I216" s="1">
        <v>35.019931906420894</v>
      </c>
      <c r="J216" s="1">
        <v>544.96964760000003</v>
      </c>
      <c r="K216" s="1">
        <v>15.481695005256606</v>
      </c>
      <c r="L216" s="1">
        <v>675.0136637999999</v>
      </c>
      <c r="M216" s="1">
        <v>16.435976994950867</v>
      </c>
      <c r="N216" s="1">
        <v>569.84837770000001</v>
      </c>
      <c r="O216" s="1">
        <v>34.362337093139182</v>
      </c>
    </row>
    <row r="217" spans="1:15" x14ac:dyDescent="0.2">
      <c r="A217" t="s">
        <v>174</v>
      </c>
      <c r="B217" s="1">
        <v>627.1274742999999</v>
      </c>
      <c r="C217" s="1">
        <v>26.933631223320113</v>
      </c>
      <c r="D217" s="1">
        <v>580.65256539999996</v>
      </c>
      <c r="E217" s="1">
        <v>25.315601745022594</v>
      </c>
      <c r="F217" s="1">
        <v>614.85755649999999</v>
      </c>
      <c r="G217" s="1">
        <v>22.435546101942144</v>
      </c>
      <c r="H217" s="1">
        <v>535.33866610000007</v>
      </c>
      <c r="I217" s="1">
        <v>34.888581622322278</v>
      </c>
      <c r="J217" s="1">
        <v>579.54485460000001</v>
      </c>
      <c r="K217" s="1">
        <v>15.244325699858599</v>
      </c>
      <c r="L217" s="1">
        <v>711.09993829999996</v>
      </c>
      <c r="M217" s="1">
        <v>18.176890495647143</v>
      </c>
      <c r="N217" s="1">
        <v>603.15108859999998</v>
      </c>
      <c r="O217" s="1">
        <v>34.872523783977165</v>
      </c>
    </row>
    <row r="218" spans="1:15" x14ac:dyDescent="0.2">
      <c r="A218" t="s">
        <v>175</v>
      </c>
      <c r="B218" s="1">
        <v>625.70763729999999</v>
      </c>
      <c r="C218" s="1">
        <v>26.900037015190954</v>
      </c>
      <c r="D218" s="1">
        <v>579.31638829999997</v>
      </c>
      <c r="E218" s="1">
        <v>25.321995165653526</v>
      </c>
      <c r="F218" s="1">
        <v>613.0374114</v>
      </c>
      <c r="G218" s="1">
        <v>21.592593178750263</v>
      </c>
      <c r="H218" s="1">
        <v>533.93254810000008</v>
      </c>
      <c r="I218" s="1">
        <v>34.459278995708225</v>
      </c>
      <c r="J218" s="1">
        <v>578.0720986</v>
      </c>
      <c r="K218" s="1">
        <v>15.326656820460583</v>
      </c>
      <c r="L218" s="1">
        <v>709.78682229999993</v>
      </c>
      <c r="M218" s="1">
        <v>18.112016399078755</v>
      </c>
      <c r="N218" s="1">
        <v>601.63862620000009</v>
      </c>
      <c r="O218" s="1">
        <v>35.197320653853609</v>
      </c>
    </row>
    <row r="219" spans="1:15" x14ac:dyDescent="0.2">
      <c r="A219" t="s">
        <v>176</v>
      </c>
      <c r="B219" s="1">
        <v>624.8220687999999</v>
      </c>
      <c r="C219" s="1">
        <v>26.863710229647804</v>
      </c>
      <c r="D219" s="1">
        <v>578.40686779999999</v>
      </c>
      <c r="E219" s="1">
        <v>25.319075749240266</v>
      </c>
      <c r="F219" s="1">
        <v>612.08747400000004</v>
      </c>
      <c r="G219" s="1">
        <v>21.513073834760434</v>
      </c>
      <c r="H219" s="1">
        <v>533.13444849999996</v>
      </c>
      <c r="I219" s="1">
        <v>34.430299953007406</v>
      </c>
      <c r="J219" s="1">
        <v>576.91996689999996</v>
      </c>
      <c r="K219" s="1">
        <v>15.450904269552845</v>
      </c>
      <c r="L219" s="1">
        <v>708.85455810000008</v>
      </c>
      <c r="M219" s="1">
        <v>18.07667161046616</v>
      </c>
      <c r="N219" s="1">
        <v>600.58250350000003</v>
      </c>
      <c r="O219" s="1">
        <v>35.081212336785043</v>
      </c>
    </row>
    <row r="220" spans="1:15" x14ac:dyDescent="0.2">
      <c r="A220" t="s">
        <v>177</v>
      </c>
      <c r="B220" s="1">
        <v>623.80801559999998</v>
      </c>
      <c r="C220" s="1">
        <v>27.062779187585015</v>
      </c>
      <c r="D220" s="1">
        <v>577.48919189999992</v>
      </c>
      <c r="E220" s="1">
        <v>25.355185102469736</v>
      </c>
      <c r="F220" s="1">
        <v>610.96577890000003</v>
      </c>
      <c r="G220" s="1">
        <v>21.404777572521638</v>
      </c>
      <c r="H220" s="1">
        <v>532.3430214</v>
      </c>
      <c r="I220" s="1">
        <v>34.434564115957045</v>
      </c>
      <c r="J220" s="1">
        <v>575.90865099999996</v>
      </c>
      <c r="K220" s="1">
        <v>15.630609027961031</v>
      </c>
      <c r="L220" s="1">
        <v>707.56905949999998</v>
      </c>
      <c r="M220" s="1">
        <v>18.133206466514761</v>
      </c>
      <c r="N220" s="1">
        <v>599.53542620000007</v>
      </c>
      <c r="O220" s="1">
        <v>34.737888553154086</v>
      </c>
    </row>
    <row r="221" spans="1:15" x14ac:dyDescent="0.2">
      <c r="A221" t="s">
        <v>178</v>
      </c>
      <c r="B221" s="1">
        <v>622.67266039999993</v>
      </c>
      <c r="C221" s="1">
        <v>27.27144795247758</v>
      </c>
      <c r="D221" s="1">
        <v>576.52189599999997</v>
      </c>
      <c r="E221" s="1">
        <v>25.388973593107988</v>
      </c>
      <c r="F221" s="1">
        <v>609.83178439999995</v>
      </c>
      <c r="G221" s="1">
        <v>21.214729639098717</v>
      </c>
      <c r="H221" s="1">
        <v>531.5059718</v>
      </c>
      <c r="I221" s="1">
        <v>34.420143787918185</v>
      </c>
      <c r="J221" s="1">
        <v>574.80029449999995</v>
      </c>
      <c r="K221" s="1">
        <v>15.604816762671144</v>
      </c>
      <c r="L221" s="1">
        <v>706.46065070000009</v>
      </c>
      <c r="M221" s="1">
        <v>18.176922791988442</v>
      </c>
      <c r="N221" s="1">
        <v>598.53697120000004</v>
      </c>
      <c r="O221" s="1">
        <v>34.632495494326591</v>
      </c>
    </row>
    <row r="222" spans="1:15" x14ac:dyDescent="0.2">
      <c r="A222" t="s">
        <v>179</v>
      </c>
      <c r="B222" s="1">
        <v>621.92499970000006</v>
      </c>
      <c r="C222" s="1">
        <v>27.288040166600013</v>
      </c>
      <c r="D222" s="1">
        <v>575.79161150000004</v>
      </c>
      <c r="E222" s="1">
        <v>25.372176768522799</v>
      </c>
      <c r="F222" s="1">
        <v>609.12415639999995</v>
      </c>
      <c r="G222" s="1">
        <v>21.210174611541543</v>
      </c>
      <c r="H222" s="1">
        <v>530.8139099</v>
      </c>
      <c r="I222" s="1">
        <v>34.50025122647299</v>
      </c>
      <c r="J222" s="1">
        <v>574.05936859999997</v>
      </c>
      <c r="K222" s="1">
        <v>15.60658521891548</v>
      </c>
      <c r="L222" s="1">
        <v>705.64958979999994</v>
      </c>
      <c r="M222" s="1">
        <v>18.239395262137901</v>
      </c>
      <c r="N222" s="1">
        <v>597.82681129999992</v>
      </c>
      <c r="O222" s="1">
        <v>34.644726627659068</v>
      </c>
    </row>
    <row r="223" spans="1:15" x14ac:dyDescent="0.2">
      <c r="A223" t="s">
        <v>180</v>
      </c>
      <c r="B223" s="1">
        <v>615.85155310000005</v>
      </c>
      <c r="C223" s="1">
        <v>27.577520537786778</v>
      </c>
      <c r="D223" s="1">
        <v>570.19471779999992</v>
      </c>
      <c r="E223" s="1">
        <v>25.67102823643086</v>
      </c>
      <c r="F223" s="1">
        <v>602.77506389999996</v>
      </c>
      <c r="G223" s="1">
        <v>19.801746248974442</v>
      </c>
      <c r="H223" s="1">
        <v>525.40547670000001</v>
      </c>
      <c r="I223" s="1">
        <v>34.323716716675392</v>
      </c>
      <c r="J223" s="1">
        <v>568.48290339999994</v>
      </c>
      <c r="K223" s="1">
        <v>15.879353710740943</v>
      </c>
      <c r="L223" s="1">
        <v>699.87480349999998</v>
      </c>
      <c r="M223" s="1">
        <v>18.354532974731107</v>
      </c>
      <c r="N223" s="1">
        <v>592.16369610000004</v>
      </c>
      <c r="O223" s="1">
        <v>34.490790488270697</v>
      </c>
    </row>
    <row r="224" spans="1:15" x14ac:dyDescent="0.2">
      <c r="A224" t="s">
        <v>181</v>
      </c>
      <c r="B224" s="1">
        <v>620.8860128</v>
      </c>
      <c r="C224" s="1">
        <v>27.531327449016509</v>
      </c>
      <c r="D224" s="1">
        <v>574.90879740000003</v>
      </c>
      <c r="E224" s="1">
        <v>25.313006021497962</v>
      </c>
      <c r="F224" s="1">
        <v>608.05709009999998</v>
      </c>
      <c r="G224" s="1">
        <v>20.803761785629078</v>
      </c>
      <c r="H224" s="1">
        <v>529.96262119999994</v>
      </c>
      <c r="I224" s="1">
        <v>34.534891808613978</v>
      </c>
      <c r="J224" s="1">
        <v>573.11513000000002</v>
      </c>
      <c r="K224" s="1">
        <v>15.667709837683226</v>
      </c>
      <c r="L224" s="1">
        <v>704.71560490000002</v>
      </c>
      <c r="M224" s="1">
        <v>18.192281692535676</v>
      </c>
      <c r="N224" s="1">
        <v>597.00179349999996</v>
      </c>
      <c r="O224" s="1">
        <v>34.630941629006259</v>
      </c>
    </row>
    <row r="225" spans="1:15" x14ac:dyDescent="0.2">
      <c r="A225" t="s">
        <v>182</v>
      </c>
      <c r="B225" s="1">
        <v>619.42329239999992</v>
      </c>
      <c r="C225" s="1">
        <v>27.762329646022145</v>
      </c>
      <c r="D225" s="1">
        <v>573.83440510000003</v>
      </c>
      <c r="E225" s="1">
        <v>25.406182531577397</v>
      </c>
      <c r="F225" s="1">
        <v>606.40812440000002</v>
      </c>
      <c r="G225" s="1">
        <v>19.962366920255487</v>
      </c>
      <c r="H225" s="1">
        <v>528.91667470000004</v>
      </c>
      <c r="I225" s="1">
        <v>34.500577631537872</v>
      </c>
      <c r="J225" s="1">
        <v>571.93635370000004</v>
      </c>
      <c r="K225" s="1">
        <v>15.860433918508276</v>
      </c>
      <c r="L225" s="1">
        <v>703.64067490000002</v>
      </c>
      <c r="M225" s="1">
        <v>18.32842974152236</v>
      </c>
      <c r="N225" s="1">
        <v>595.63168870000004</v>
      </c>
      <c r="O225" s="1">
        <v>34.534249014847319</v>
      </c>
    </row>
    <row r="226" spans="1:15" x14ac:dyDescent="0.2">
      <c r="A226" t="s">
        <v>183</v>
      </c>
      <c r="B226" s="1">
        <v>612.30372790000001</v>
      </c>
      <c r="C226" s="1">
        <v>27.586196625972089</v>
      </c>
      <c r="D226" s="1">
        <v>566.43962539999995</v>
      </c>
      <c r="E226" s="1">
        <v>25.407192931352341</v>
      </c>
      <c r="F226" s="1">
        <v>598.7268219</v>
      </c>
      <c r="G226" s="1">
        <v>19.886108844815954</v>
      </c>
      <c r="H226" s="1">
        <v>521.94168880000007</v>
      </c>
      <c r="I226" s="1">
        <v>34.096566705390181</v>
      </c>
      <c r="J226" s="1">
        <v>564.96477429999993</v>
      </c>
      <c r="K226" s="1">
        <v>15.874516088787555</v>
      </c>
      <c r="L226" s="1">
        <v>695.61242010000001</v>
      </c>
      <c r="M226" s="1">
        <v>18.100073644815033</v>
      </c>
      <c r="N226" s="1">
        <v>588.95255050000003</v>
      </c>
      <c r="O226" s="1">
        <v>34.445084445943394</v>
      </c>
    </row>
    <row r="227" spans="1:15" x14ac:dyDescent="0.2">
      <c r="A227" t="s">
        <v>184</v>
      </c>
      <c r="B227" s="1">
        <v>613.28928550000001</v>
      </c>
      <c r="C227" s="1">
        <v>27.656992590685554</v>
      </c>
      <c r="D227" s="1">
        <v>567.5205312999999</v>
      </c>
      <c r="E227" s="1">
        <v>25.517513421892613</v>
      </c>
      <c r="F227" s="1">
        <v>599.97492110000007</v>
      </c>
      <c r="G227" s="1">
        <v>19.749110722384028</v>
      </c>
      <c r="H227" s="1">
        <v>522.91065100000003</v>
      </c>
      <c r="I227" s="1">
        <v>34.039796705146657</v>
      </c>
      <c r="J227" s="1">
        <v>566.0130112999999</v>
      </c>
      <c r="K227" s="1">
        <v>15.889762562562467</v>
      </c>
      <c r="L227" s="1">
        <v>696.72475350000002</v>
      </c>
      <c r="M227" s="1">
        <v>18.192038650164552</v>
      </c>
      <c r="N227" s="1">
        <v>589.92009259999998</v>
      </c>
      <c r="O227" s="1">
        <v>34.497134994134242</v>
      </c>
    </row>
    <row r="228" spans="1:15" x14ac:dyDescent="0.2">
      <c r="A228" t="s">
        <v>185</v>
      </c>
      <c r="B228" s="1">
        <v>608.20984499999997</v>
      </c>
      <c r="C228" s="1">
        <v>27.386866433526837</v>
      </c>
      <c r="D228" s="1">
        <v>562.20191310000007</v>
      </c>
      <c r="E228" s="1">
        <v>25.292130522021111</v>
      </c>
      <c r="F228" s="1">
        <v>593.35780890000001</v>
      </c>
      <c r="G228" s="1">
        <v>19.366883068386855</v>
      </c>
      <c r="H228" s="1">
        <v>517.87621000000001</v>
      </c>
      <c r="I228" s="1">
        <v>34.194667040340832</v>
      </c>
      <c r="J228" s="1">
        <v>560.20957099999998</v>
      </c>
      <c r="K228" s="1">
        <v>15.219494145793151</v>
      </c>
      <c r="L228" s="1">
        <v>689.79269199999999</v>
      </c>
      <c r="M228" s="1">
        <v>16.371398352352855</v>
      </c>
      <c r="N228" s="1">
        <v>584.99676679999993</v>
      </c>
      <c r="O228" s="1">
        <v>34.177439165760092</v>
      </c>
    </row>
    <row r="229" spans="1:15" x14ac:dyDescent="0.2">
      <c r="A229" t="s">
        <v>186</v>
      </c>
      <c r="B229" s="1">
        <v>611.28876389999994</v>
      </c>
      <c r="C229" s="1">
        <v>27.526554110622914</v>
      </c>
      <c r="D229" s="1">
        <v>565.24271190000002</v>
      </c>
      <c r="E229" s="1">
        <v>25.216311981563138</v>
      </c>
      <c r="F229" s="1">
        <v>597.37897250000003</v>
      </c>
      <c r="G229" s="1">
        <v>19.631033995080209</v>
      </c>
      <c r="H229" s="1">
        <v>520.93393760000004</v>
      </c>
      <c r="I229" s="1">
        <v>34.156481746482228</v>
      </c>
      <c r="J229" s="1">
        <v>563.6628978</v>
      </c>
      <c r="K229" s="1">
        <v>15.973991132456234</v>
      </c>
      <c r="L229" s="1">
        <v>694.35313739999992</v>
      </c>
      <c r="M229" s="1">
        <v>18.157294972038468</v>
      </c>
      <c r="N229" s="1">
        <v>587.95842500000003</v>
      </c>
      <c r="O229" s="1">
        <v>34.416368763135388</v>
      </c>
    </row>
    <row r="230" spans="1:15" x14ac:dyDescent="0.2">
      <c r="A230" t="s">
        <v>187</v>
      </c>
      <c r="B230" s="1">
        <v>610.52532020000001</v>
      </c>
      <c r="C230" s="1">
        <v>27.508651378510397</v>
      </c>
      <c r="D230" s="1">
        <v>564.40409250000005</v>
      </c>
      <c r="E230" s="1">
        <v>25.225829260709709</v>
      </c>
      <c r="F230" s="1">
        <v>596.23180620000005</v>
      </c>
      <c r="G230" s="1">
        <v>19.407011689658166</v>
      </c>
      <c r="H230" s="1">
        <v>520.20835050000005</v>
      </c>
      <c r="I230" s="1">
        <v>34.169077842669665</v>
      </c>
      <c r="J230" s="1">
        <v>562.78087189999997</v>
      </c>
      <c r="K230" s="1">
        <v>15.917931505377947</v>
      </c>
      <c r="L230" s="1">
        <v>693.45463189999998</v>
      </c>
      <c r="M230" s="1">
        <v>18.283629801576158</v>
      </c>
      <c r="N230" s="1">
        <v>587.22409870000001</v>
      </c>
      <c r="O230" s="1">
        <v>34.357008903487042</v>
      </c>
    </row>
    <row r="231" spans="1:15" x14ac:dyDescent="0.2">
      <c r="A231" t="s">
        <v>188</v>
      </c>
      <c r="B231" s="1">
        <v>609.67120220000004</v>
      </c>
      <c r="C231" s="1">
        <v>27.460839756009893</v>
      </c>
      <c r="D231" s="1">
        <v>563.54529839999998</v>
      </c>
      <c r="E231" s="1">
        <v>25.307524278269</v>
      </c>
      <c r="F231" s="1">
        <v>594.84788729999991</v>
      </c>
      <c r="G231" s="1">
        <v>19.454077426765689</v>
      </c>
      <c r="H231" s="1">
        <v>519.44766379999999</v>
      </c>
      <c r="I231" s="1">
        <v>34.169178126153405</v>
      </c>
      <c r="J231" s="1">
        <v>561.86906779999993</v>
      </c>
      <c r="K231" s="1">
        <v>15.752847467603068</v>
      </c>
      <c r="L231" s="1">
        <v>692.52753039999993</v>
      </c>
      <c r="M231" s="1">
        <v>18.158752004612008</v>
      </c>
      <c r="N231" s="1">
        <v>586.27486870000007</v>
      </c>
      <c r="O231" s="1">
        <v>34.251458778140879</v>
      </c>
    </row>
    <row r="232" spans="1:15" x14ac:dyDescent="0.2">
      <c r="A232" t="s">
        <v>189</v>
      </c>
      <c r="B232" s="1">
        <v>605.10264329999995</v>
      </c>
      <c r="C232" s="1">
        <v>26.99471744515591</v>
      </c>
      <c r="D232" s="1">
        <v>559.3019637000001</v>
      </c>
      <c r="E232" s="1">
        <v>25.434193918367598</v>
      </c>
      <c r="F232" s="1">
        <v>590.31393739999999</v>
      </c>
      <c r="G232" s="1">
        <v>19.353126077797455</v>
      </c>
      <c r="H232" s="1">
        <v>514.48019639999995</v>
      </c>
      <c r="I232" s="1">
        <v>34.576033115853598</v>
      </c>
      <c r="J232" s="1">
        <v>556.4852386</v>
      </c>
      <c r="K232" s="1">
        <v>14.862348294155524</v>
      </c>
      <c r="L232" s="1">
        <v>686.81544039999994</v>
      </c>
      <c r="M232" s="1">
        <v>16.368837353886136</v>
      </c>
      <c r="N232" s="1">
        <v>581.58457299999998</v>
      </c>
      <c r="O232" s="1">
        <v>34.48903591282064</v>
      </c>
    </row>
    <row r="233" spans="1:15" x14ac:dyDescent="0.2">
      <c r="A233" t="s">
        <v>190</v>
      </c>
      <c r="B233" s="1">
        <v>607.46038050000004</v>
      </c>
      <c r="C233" s="1">
        <v>27.416872574578711</v>
      </c>
      <c r="D233" s="1">
        <v>561.42490559999999</v>
      </c>
      <c r="E233" s="1">
        <v>25.301934016739587</v>
      </c>
      <c r="F233" s="1">
        <v>592.41765529999998</v>
      </c>
      <c r="G233" s="1">
        <v>19.490316774716881</v>
      </c>
      <c r="H233" s="1">
        <v>517.0577839</v>
      </c>
      <c r="I233" s="1">
        <v>34.237680900142749</v>
      </c>
      <c r="J233" s="1">
        <v>559.29010649999998</v>
      </c>
      <c r="K233" s="1">
        <v>15.211402175510822</v>
      </c>
      <c r="L233" s="1">
        <v>689.02204629999994</v>
      </c>
      <c r="M233" s="1">
        <v>16.341026234729391</v>
      </c>
      <c r="N233" s="1">
        <v>584.21713479999994</v>
      </c>
      <c r="O233" s="1">
        <v>34.126543256286965</v>
      </c>
    </row>
    <row r="234" spans="1:15" x14ac:dyDescent="0.2">
      <c r="A234" t="s">
        <v>191</v>
      </c>
      <c r="B234" s="1">
        <v>606.42105579999998</v>
      </c>
      <c r="C234" s="1">
        <v>27.114300875465265</v>
      </c>
      <c r="D234" s="1">
        <v>560.5164367000001</v>
      </c>
      <c r="E234" s="1">
        <v>25.390752332873642</v>
      </c>
      <c r="F234" s="1">
        <v>591.53987629999995</v>
      </c>
      <c r="G234" s="1">
        <v>19.432776372630631</v>
      </c>
      <c r="H234" s="1">
        <v>515.89145039999994</v>
      </c>
      <c r="I234" s="1">
        <v>34.448164756981427</v>
      </c>
      <c r="J234" s="1">
        <v>558.03561109999998</v>
      </c>
      <c r="K234" s="1">
        <v>15.115429410961379</v>
      </c>
      <c r="L234" s="1">
        <v>688.10830510000005</v>
      </c>
      <c r="M234" s="1">
        <v>16.384823963535059</v>
      </c>
      <c r="N234" s="1">
        <v>582.90938549999998</v>
      </c>
      <c r="O234" s="1">
        <v>34.451538211507206</v>
      </c>
    </row>
    <row r="235" spans="1:15" x14ac:dyDescent="0.2">
      <c r="A235" t="s">
        <v>192</v>
      </c>
      <c r="B235" s="1">
        <v>593.8317174</v>
      </c>
      <c r="C235" s="1">
        <v>27.781264167680519</v>
      </c>
      <c r="D235" s="1">
        <v>549.2340357999999</v>
      </c>
      <c r="E235" s="1">
        <v>25.534831268624409</v>
      </c>
      <c r="F235" s="1">
        <v>579.93951560000005</v>
      </c>
      <c r="G235" s="1">
        <v>18.257542971200284</v>
      </c>
      <c r="H235" s="1">
        <v>505.94059319999997</v>
      </c>
      <c r="I235" s="1">
        <v>34.823208047453718</v>
      </c>
      <c r="J235" s="1">
        <v>545.84507170000006</v>
      </c>
      <c r="K235" s="1">
        <v>15.63935743993804</v>
      </c>
      <c r="L235" s="1">
        <v>676.21336150000002</v>
      </c>
      <c r="M235" s="1">
        <v>16.273325398600615</v>
      </c>
      <c r="N235" s="1">
        <v>571.03826370000002</v>
      </c>
      <c r="O235" s="1">
        <v>34.160223666265452</v>
      </c>
    </row>
    <row r="236" spans="1:15" x14ac:dyDescent="0.2">
      <c r="A236" t="s">
        <v>193</v>
      </c>
      <c r="B236" s="1">
        <v>591.9308587999999</v>
      </c>
      <c r="C236" s="1">
        <v>27.847192579259019</v>
      </c>
      <c r="D236" s="1">
        <v>547.27236029999995</v>
      </c>
      <c r="E236" s="1">
        <v>25.787584458583328</v>
      </c>
      <c r="F236" s="1">
        <v>577.70095160000005</v>
      </c>
      <c r="G236" s="1">
        <v>18.409858475933596</v>
      </c>
      <c r="H236" s="1">
        <v>504.18734669999998</v>
      </c>
      <c r="I236" s="1">
        <v>35.16414678947298</v>
      </c>
      <c r="J236" s="1">
        <v>544.12304810000001</v>
      </c>
      <c r="K236" s="1">
        <v>15.429463883173881</v>
      </c>
      <c r="L236" s="1">
        <v>673.97187139999994</v>
      </c>
      <c r="M236" s="1">
        <v>16.553880605311939</v>
      </c>
      <c r="N236" s="1">
        <v>568.97132020000004</v>
      </c>
      <c r="O236" s="1">
        <v>34.511210707630902</v>
      </c>
    </row>
    <row r="237" spans="1:15" x14ac:dyDescent="0.2">
      <c r="A237" t="s">
        <v>194</v>
      </c>
      <c r="B237" s="1">
        <v>590.98717929999998</v>
      </c>
      <c r="C237" s="1">
        <v>27.832785657240837</v>
      </c>
      <c r="D237" s="1">
        <v>546.39419820000001</v>
      </c>
      <c r="E237" s="1">
        <v>25.802150846968352</v>
      </c>
      <c r="F237" s="1">
        <v>576.74855389999993</v>
      </c>
      <c r="G237" s="1">
        <v>18.39439715406694</v>
      </c>
      <c r="H237" s="1">
        <v>503.29204660000005</v>
      </c>
      <c r="I237" s="1">
        <v>35.225951432409424</v>
      </c>
      <c r="J237" s="1">
        <v>543.23158599999999</v>
      </c>
      <c r="K237" s="1">
        <v>15.405762080979201</v>
      </c>
      <c r="L237" s="1">
        <v>672.97841340000002</v>
      </c>
      <c r="M237" s="1">
        <v>16.588426358743686</v>
      </c>
      <c r="N237" s="1">
        <v>567.96189320000008</v>
      </c>
      <c r="O237" s="1">
        <v>34.290237606023148</v>
      </c>
    </row>
    <row r="238" spans="1:15" x14ac:dyDescent="0.2">
      <c r="A238" t="s">
        <v>195</v>
      </c>
      <c r="B238" s="1">
        <v>590.16880570000001</v>
      </c>
      <c r="C238" s="1">
        <v>27.815306435246569</v>
      </c>
      <c r="D238" s="1">
        <v>545.37015759999997</v>
      </c>
      <c r="E238" s="1">
        <v>25.589531126266191</v>
      </c>
      <c r="F238" s="1">
        <v>575.92303589999995</v>
      </c>
      <c r="G238" s="1">
        <v>18.406310892453341</v>
      </c>
      <c r="H238" s="1">
        <v>502.41746319999999</v>
      </c>
      <c r="I238" s="1">
        <v>35.221200263113474</v>
      </c>
      <c r="J238" s="1">
        <v>542.35979889999999</v>
      </c>
      <c r="K238" s="1">
        <v>15.480635011744715</v>
      </c>
      <c r="L238" s="1">
        <v>672.12421210000002</v>
      </c>
      <c r="M238" s="1">
        <v>16.566774225549768</v>
      </c>
      <c r="N238" s="1">
        <v>567.13165549999997</v>
      </c>
      <c r="O238" s="1">
        <v>34.197218152280364</v>
      </c>
    </row>
    <row r="239" spans="1:15" x14ac:dyDescent="0.2">
      <c r="A239" t="s">
        <v>196</v>
      </c>
      <c r="B239" s="1">
        <v>588.91559029999996</v>
      </c>
      <c r="C239" s="1">
        <v>28.051086313398965</v>
      </c>
      <c r="D239" s="1">
        <v>544.44289760000004</v>
      </c>
      <c r="E239" s="1">
        <v>25.566308023695036</v>
      </c>
      <c r="F239" s="1">
        <v>574.90805049999994</v>
      </c>
      <c r="G239" s="1">
        <v>18.379748960465175</v>
      </c>
      <c r="H239" s="1">
        <v>501.430701</v>
      </c>
      <c r="I239" s="1">
        <v>35.22842534373595</v>
      </c>
      <c r="J239" s="1">
        <v>541.42699279999999</v>
      </c>
      <c r="K239" s="1">
        <v>15.494223556714747</v>
      </c>
      <c r="L239" s="1">
        <v>670.83715700000005</v>
      </c>
      <c r="M239" s="1">
        <v>16.835371006867977</v>
      </c>
      <c r="N239" s="1">
        <v>566.0529679</v>
      </c>
      <c r="O239" s="1">
        <v>34.066561111974501</v>
      </c>
    </row>
    <row r="240" spans="1:15" x14ac:dyDescent="0.2">
      <c r="A240" t="s">
        <v>197</v>
      </c>
      <c r="B240" s="1">
        <v>587.49918539999999</v>
      </c>
      <c r="C240" s="1">
        <v>28.316391083554251</v>
      </c>
      <c r="D240" s="1">
        <v>543.15770979999991</v>
      </c>
      <c r="E240" s="1">
        <v>25.548823387269991</v>
      </c>
      <c r="F240" s="1">
        <v>573.55247450000002</v>
      </c>
      <c r="G240" s="1">
        <v>18.482981754469556</v>
      </c>
      <c r="H240" s="1">
        <v>499.75451029999999</v>
      </c>
      <c r="I240" s="1">
        <v>35.804822363990603</v>
      </c>
      <c r="J240" s="1">
        <v>540.07737229999998</v>
      </c>
      <c r="K240" s="1">
        <v>15.604048442462853</v>
      </c>
      <c r="L240" s="1">
        <v>669.51083100000005</v>
      </c>
      <c r="M240" s="1">
        <v>16.903221870415901</v>
      </c>
      <c r="N240" s="1">
        <v>564.45510899999999</v>
      </c>
      <c r="O240" s="1">
        <v>33.882483376340225</v>
      </c>
    </row>
    <row r="241" spans="1:15" x14ac:dyDescent="0.2">
      <c r="A241" t="s">
        <v>198</v>
      </c>
      <c r="B241" s="1">
        <v>586.41406649999999</v>
      </c>
      <c r="C241" s="1">
        <v>28.369870849331008</v>
      </c>
      <c r="D241" s="1">
        <v>541.9588442999999</v>
      </c>
      <c r="E241" s="1">
        <v>25.363807800215625</v>
      </c>
      <c r="F241" s="1">
        <v>572.3857233</v>
      </c>
      <c r="G241" s="1">
        <v>18.513931953282942</v>
      </c>
      <c r="H241" s="1">
        <v>498.5549426</v>
      </c>
      <c r="I241" s="1">
        <v>35.942228558115495</v>
      </c>
      <c r="J241" s="1">
        <v>538.96295199999997</v>
      </c>
      <c r="K241" s="1">
        <v>15.602805070113039</v>
      </c>
      <c r="L241" s="1">
        <v>668.16954270000008</v>
      </c>
      <c r="M241" s="1">
        <v>17.162998568628904</v>
      </c>
      <c r="N241" s="1">
        <v>563.26887039999997</v>
      </c>
      <c r="O241" s="1">
        <v>33.726274755448983</v>
      </c>
    </row>
    <row r="242" spans="1:15" x14ac:dyDescent="0.2">
      <c r="A242" t="s">
        <v>199</v>
      </c>
      <c r="B242" s="1">
        <v>585.24154720000001</v>
      </c>
      <c r="C242" s="1">
        <v>28.403573694931811</v>
      </c>
      <c r="D242" s="1">
        <v>540.58425979999993</v>
      </c>
      <c r="E242" s="1">
        <v>25.022541647366509</v>
      </c>
      <c r="F242" s="1">
        <v>571.04978660000006</v>
      </c>
      <c r="G242" s="1">
        <v>18.474189251367928</v>
      </c>
      <c r="H242" s="1">
        <v>496.42449579999999</v>
      </c>
      <c r="I242" s="1">
        <v>36.487134582745782</v>
      </c>
      <c r="J242" s="1">
        <v>537.62233839999999</v>
      </c>
      <c r="K242" s="1">
        <v>15.344674414287663</v>
      </c>
      <c r="L242" s="1">
        <v>666.66676689999997</v>
      </c>
      <c r="M242" s="1">
        <v>17.329483664398651</v>
      </c>
      <c r="N242" s="1">
        <v>561.64440560000003</v>
      </c>
      <c r="O242" s="1">
        <v>33.550068056022511</v>
      </c>
    </row>
    <row r="243" spans="1:15" x14ac:dyDescent="0.2">
      <c r="A243" t="s">
        <v>200</v>
      </c>
      <c r="B243" s="1">
        <v>578.11666849999995</v>
      </c>
      <c r="C243" s="1">
        <v>27.84017555406998</v>
      </c>
      <c r="D243" s="1">
        <v>533.32681089999994</v>
      </c>
      <c r="E243" s="1">
        <v>25.494206318090033</v>
      </c>
      <c r="F243" s="1">
        <v>564.84473300000002</v>
      </c>
      <c r="G243" s="1">
        <v>18.857116245044807</v>
      </c>
      <c r="H243" s="1">
        <v>489.93633349999999</v>
      </c>
      <c r="I243" s="1">
        <v>36.746943225646945</v>
      </c>
      <c r="J243" s="1">
        <v>530.62262520000002</v>
      </c>
      <c r="K243" s="1">
        <v>14.976784149126962</v>
      </c>
      <c r="L243" s="1">
        <v>659.92154020000009</v>
      </c>
      <c r="M243" s="1">
        <v>17.631058182460659</v>
      </c>
      <c r="N243" s="1">
        <v>555.33984579999992</v>
      </c>
      <c r="O243" s="1">
        <v>33.499691622489827</v>
      </c>
    </row>
    <row r="244" spans="1:15" x14ac:dyDescent="0.2">
      <c r="A244" t="s">
        <v>201</v>
      </c>
      <c r="B244" s="1">
        <v>583.68829370000003</v>
      </c>
      <c r="C244" s="1">
        <v>28.385309464405431</v>
      </c>
      <c r="D244" s="1">
        <v>538.84477570000001</v>
      </c>
      <c r="E244" s="1">
        <v>25.26071707199274</v>
      </c>
      <c r="F244" s="1">
        <v>569.65576120000003</v>
      </c>
      <c r="G244" s="1">
        <v>18.505116915779048</v>
      </c>
      <c r="H244" s="1">
        <v>494.89797960000004</v>
      </c>
      <c r="I244" s="1">
        <v>36.663819650281624</v>
      </c>
      <c r="J244" s="1">
        <v>536.08835250000004</v>
      </c>
      <c r="K244" s="1">
        <v>15.05876526678658</v>
      </c>
      <c r="L244" s="1">
        <v>665.18336570000008</v>
      </c>
      <c r="M244" s="1">
        <v>17.492046630608407</v>
      </c>
      <c r="N244" s="1">
        <v>560.05998160000001</v>
      </c>
      <c r="O244" s="1">
        <v>33.742098856390967</v>
      </c>
    </row>
    <row r="245" spans="1:15" x14ac:dyDescent="0.2">
      <c r="A245" t="s">
        <v>202</v>
      </c>
      <c r="B245" s="1">
        <v>582.17664460000003</v>
      </c>
      <c r="C245" s="1">
        <v>28.399728745846669</v>
      </c>
      <c r="D245" s="1">
        <v>537.42330470000002</v>
      </c>
      <c r="E245" s="1">
        <v>25.398083759806301</v>
      </c>
      <c r="F245" s="1">
        <v>568.31401260000007</v>
      </c>
      <c r="G245" s="1">
        <v>18.596225187244062</v>
      </c>
      <c r="H245" s="1">
        <v>493.5883584</v>
      </c>
      <c r="I245" s="1">
        <v>36.679654931276566</v>
      </c>
      <c r="J245" s="1">
        <v>534.80190809999999</v>
      </c>
      <c r="K245" s="1">
        <v>15.061547113445739</v>
      </c>
      <c r="L245" s="1">
        <v>663.75984549999998</v>
      </c>
      <c r="M245" s="1">
        <v>17.528596932543813</v>
      </c>
      <c r="N245" s="1">
        <v>558.89495179999994</v>
      </c>
      <c r="O245" s="1">
        <v>33.704654467095189</v>
      </c>
    </row>
    <row r="246" spans="1:15" x14ac:dyDescent="0.2">
      <c r="A246" t="s">
        <v>203</v>
      </c>
      <c r="B246" s="1">
        <v>580.32596139999998</v>
      </c>
      <c r="C246" s="1">
        <v>28.274123161220047</v>
      </c>
      <c r="D246" s="1">
        <v>535.37476900000001</v>
      </c>
      <c r="E246" s="1">
        <v>25.434688061087581</v>
      </c>
      <c r="F246" s="1">
        <v>566.60715289999996</v>
      </c>
      <c r="G246" s="1">
        <v>18.760392891323516</v>
      </c>
      <c r="H246" s="1">
        <v>491.80821100000003</v>
      </c>
      <c r="I246" s="1">
        <v>36.7409369793629</v>
      </c>
      <c r="J246" s="1">
        <v>532.80760280000004</v>
      </c>
      <c r="K246" s="1">
        <v>15.063350790943812</v>
      </c>
      <c r="L246" s="1">
        <v>661.8488486</v>
      </c>
      <c r="M246" s="1">
        <v>17.481951258909174</v>
      </c>
      <c r="N246" s="1">
        <v>557.11222559999999</v>
      </c>
      <c r="O246" s="1">
        <v>33.580230594488263</v>
      </c>
    </row>
    <row r="247" spans="1:15" x14ac:dyDescent="0.2">
      <c r="A247" t="s">
        <v>204</v>
      </c>
      <c r="B247" s="1">
        <v>577.34448520000001</v>
      </c>
      <c r="C247" s="1">
        <v>27.823566072984299</v>
      </c>
      <c r="D247" s="1">
        <v>532.5141615</v>
      </c>
      <c r="E247" s="1">
        <v>25.465237910554091</v>
      </c>
      <c r="F247" s="1">
        <v>564.07817310000007</v>
      </c>
      <c r="G247" s="1">
        <v>18.778484646129378</v>
      </c>
      <c r="H247" s="1">
        <v>489.2001242</v>
      </c>
      <c r="I247" s="1">
        <v>36.733253928253333</v>
      </c>
      <c r="J247" s="1">
        <v>529.62653699999998</v>
      </c>
      <c r="K247" s="1">
        <v>14.896300491206286</v>
      </c>
      <c r="L247" s="1">
        <v>659.13405899999998</v>
      </c>
      <c r="M247" s="1">
        <v>17.619140192590773</v>
      </c>
      <c r="N247" s="1">
        <v>554.6252892</v>
      </c>
      <c r="O247" s="1">
        <v>33.485438023393669</v>
      </c>
    </row>
    <row r="248" spans="1:15" x14ac:dyDescent="0.2">
      <c r="A248" t="s">
        <v>205</v>
      </c>
      <c r="B248" s="1">
        <v>576.40809950000005</v>
      </c>
      <c r="C248" s="1">
        <v>27.797838240712753</v>
      </c>
      <c r="D248" s="1">
        <v>531.5572856</v>
      </c>
      <c r="E248" s="1">
        <v>25.368422341375304</v>
      </c>
      <c r="F248" s="1">
        <v>562.56850529999997</v>
      </c>
      <c r="G248" s="1">
        <v>17.441681401178176</v>
      </c>
      <c r="H248" s="1">
        <v>488.29252930000001</v>
      </c>
      <c r="I248" s="1">
        <v>36.773042187098476</v>
      </c>
      <c r="J248" s="1">
        <v>528.04354790000002</v>
      </c>
      <c r="K248" s="1">
        <v>14.901514645382033</v>
      </c>
      <c r="L248" s="1">
        <v>658.04676440000003</v>
      </c>
      <c r="M248" s="1">
        <v>17.715750832520932</v>
      </c>
      <c r="N248" s="1">
        <v>553.7555208</v>
      </c>
      <c r="O248" s="1">
        <v>33.405407280744519</v>
      </c>
    </row>
    <row r="249" spans="1:15" x14ac:dyDescent="0.2">
      <c r="A249" t="s">
        <v>206</v>
      </c>
      <c r="B249" s="1">
        <v>574.72990000000004</v>
      </c>
      <c r="C249" s="1">
        <v>27.993097442656271</v>
      </c>
      <c r="D249" s="1">
        <v>530.08816869999998</v>
      </c>
      <c r="E249" s="1">
        <v>25.161017779150235</v>
      </c>
      <c r="F249" s="1">
        <v>560.7937799</v>
      </c>
      <c r="G249" s="1">
        <v>17.264946372706465</v>
      </c>
      <c r="H249" s="1">
        <v>486.95891929999999</v>
      </c>
      <c r="I249" s="1">
        <v>36.793559190904368</v>
      </c>
      <c r="J249" s="1">
        <v>526.15721629999996</v>
      </c>
      <c r="K249" s="1">
        <v>15.009512813384784</v>
      </c>
      <c r="L249" s="1">
        <v>655.79818450000005</v>
      </c>
      <c r="M249" s="1">
        <v>18.174690540958434</v>
      </c>
      <c r="N249" s="1">
        <v>552.14378199999999</v>
      </c>
      <c r="O249" s="1">
        <v>33.363902740301313</v>
      </c>
    </row>
    <row r="250" spans="1:15" x14ac:dyDescent="0.2">
      <c r="A250" t="s">
        <v>207</v>
      </c>
      <c r="B250" s="1">
        <v>572.21865839999998</v>
      </c>
      <c r="C250" s="1">
        <v>29.077419248251072</v>
      </c>
      <c r="D250" s="1">
        <v>528.1286053</v>
      </c>
      <c r="E250" s="1">
        <v>24.952721684940514</v>
      </c>
      <c r="F250" s="1">
        <v>557.92076779999991</v>
      </c>
      <c r="G250" s="1">
        <v>17.004724529489071</v>
      </c>
      <c r="H250" s="1">
        <v>485.24474249999997</v>
      </c>
      <c r="I250" s="1">
        <v>36.875454454478792</v>
      </c>
      <c r="J250" s="1">
        <v>524.23663420000003</v>
      </c>
      <c r="K250" s="1">
        <v>15.442039183567267</v>
      </c>
      <c r="L250" s="1">
        <v>653.58190579999996</v>
      </c>
      <c r="M250" s="1">
        <v>18.680036595481056</v>
      </c>
      <c r="N250" s="1">
        <v>550.2569651</v>
      </c>
      <c r="O250" s="1">
        <v>32.869171626811244</v>
      </c>
    </row>
    <row r="251" spans="1:15" x14ac:dyDescent="0.2">
      <c r="A251" t="s">
        <v>208</v>
      </c>
      <c r="B251" s="1">
        <v>571.2412422000001</v>
      </c>
      <c r="C251" s="1">
        <v>28.894640336907397</v>
      </c>
      <c r="D251" s="1">
        <v>527.0726856</v>
      </c>
      <c r="E251" s="1">
        <v>24.82963107257676</v>
      </c>
      <c r="F251" s="1">
        <v>556.9289632</v>
      </c>
      <c r="G251" s="1">
        <v>16.822498636656885</v>
      </c>
      <c r="H251" s="1">
        <v>484.32231360000003</v>
      </c>
      <c r="I251" s="1">
        <v>36.911718244660605</v>
      </c>
      <c r="J251" s="1">
        <v>523.23493529999996</v>
      </c>
      <c r="K251" s="1">
        <v>15.689546331104578</v>
      </c>
      <c r="L251" s="1">
        <v>652.78153339999994</v>
      </c>
      <c r="M251" s="1">
        <v>18.707666823039002</v>
      </c>
      <c r="N251" s="1">
        <v>549.06505089999996</v>
      </c>
      <c r="O251" s="1">
        <v>33.332934050090493</v>
      </c>
    </row>
    <row r="252" spans="1:15" x14ac:dyDescent="0.2">
      <c r="A252" t="s">
        <v>209</v>
      </c>
      <c r="B252" s="1">
        <v>570.37972789999992</v>
      </c>
      <c r="C252" s="1">
        <v>28.81159694770199</v>
      </c>
      <c r="D252" s="1">
        <v>525.98256809999998</v>
      </c>
      <c r="E252" s="1">
        <v>24.860476401670027</v>
      </c>
      <c r="F252" s="1">
        <v>555.92745079999997</v>
      </c>
      <c r="G252" s="1">
        <v>16.417884427181097</v>
      </c>
      <c r="H252" s="1">
        <v>483.16366379999999</v>
      </c>
      <c r="I252" s="1">
        <v>37.29103965349853</v>
      </c>
      <c r="J252" s="1">
        <v>522.40466349999997</v>
      </c>
      <c r="K252" s="1">
        <v>15.540465414356042</v>
      </c>
      <c r="L252" s="1">
        <v>651.96669129999998</v>
      </c>
      <c r="M252" s="1">
        <v>18.820663286880443</v>
      </c>
      <c r="N252" s="1">
        <v>548.21943320000003</v>
      </c>
      <c r="O252" s="1">
        <v>33.407574921970323</v>
      </c>
    </row>
    <row r="253" spans="1:15" x14ac:dyDescent="0.2">
      <c r="A253" t="s">
        <v>210</v>
      </c>
      <c r="B253" s="1">
        <v>569.2125587999999</v>
      </c>
      <c r="C253" s="1">
        <v>28.785647635295433</v>
      </c>
      <c r="D253" s="1">
        <v>524.80551909999997</v>
      </c>
      <c r="E253" s="1">
        <v>24.882329336437632</v>
      </c>
      <c r="F253" s="1">
        <v>554.70927760000006</v>
      </c>
      <c r="G253" s="1">
        <v>16.395607414982543</v>
      </c>
      <c r="H253" s="1">
        <v>481.8225726</v>
      </c>
      <c r="I253" s="1">
        <v>37.534961617343228</v>
      </c>
      <c r="J253" s="1">
        <v>521.24946399999999</v>
      </c>
      <c r="K253" s="1">
        <v>15.510057017073141</v>
      </c>
      <c r="L253" s="1">
        <v>650.79363810000007</v>
      </c>
      <c r="M253" s="1">
        <v>18.857579035817107</v>
      </c>
      <c r="N253" s="1">
        <v>547.12863029999994</v>
      </c>
      <c r="O253" s="1">
        <v>33.391150237078705</v>
      </c>
    </row>
    <row r="254" spans="1:15" x14ac:dyDescent="0.2">
      <c r="A254" t="s">
        <v>211</v>
      </c>
      <c r="B254" s="1">
        <v>568.15089829999999</v>
      </c>
      <c r="C254" s="1">
        <v>28.68574529157252</v>
      </c>
      <c r="D254" s="1">
        <v>523.97149760000002</v>
      </c>
      <c r="E254" s="1">
        <v>24.851033315195817</v>
      </c>
      <c r="F254" s="1">
        <v>553.90650089999997</v>
      </c>
      <c r="G254" s="1">
        <v>16.387788710160077</v>
      </c>
      <c r="H254" s="1">
        <v>480.55693060000004</v>
      </c>
      <c r="I254" s="1">
        <v>37.862620055088996</v>
      </c>
      <c r="J254" s="1">
        <v>520.50645599999996</v>
      </c>
      <c r="K254" s="1">
        <v>15.538343001555953</v>
      </c>
      <c r="L254" s="1">
        <v>649.98566949999997</v>
      </c>
      <c r="M254" s="1">
        <v>19.012595363753757</v>
      </c>
      <c r="N254" s="1">
        <v>546.21357049999995</v>
      </c>
      <c r="O254" s="1">
        <v>33.531439641815894</v>
      </c>
    </row>
    <row r="255" spans="1:15" x14ac:dyDescent="0.2">
      <c r="A255" t="s">
        <v>212</v>
      </c>
      <c r="B255" s="1">
        <v>530.00913400000002</v>
      </c>
      <c r="C255" s="1">
        <v>28.193219640423013</v>
      </c>
      <c r="D255" s="1">
        <v>485.61792070000001</v>
      </c>
      <c r="E255" s="1">
        <v>23.213115288928069</v>
      </c>
      <c r="F255" s="1">
        <v>515.66301629999998</v>
      </c>
      <c r="G255" s="1">
        <v>13.187270533673955</v>
      </c>
      <c r="H255" s="1">
        <v>445.78679469999997</v>
      </c>
      <c r="I255" s="1">
        <v>38.294412614660693</v>
      </c>
      <c r="J255" s="1">
        <v>484.06503410000005</v>
      </c>
      <c r="K255" s="1">
        <v>14.391299888263282</v>
      </c>
      <c r="L255" s="1">
        <v>611.25971400000003</v>
      </c>
      <c r="M255" s="1">
        <v>18.307448449241321</v>
      </c>
      <c r="N255" s="1">
        <v>509.34252269999996</v>
      </c>
      <c r="O255" s="1">
        <v>31.850907523078803</v>
      </c>
    </row>
    <row r="256" spans="1:15" x14ac:dyDescent="0.2">
      <c r="A256" t="s">
        <v>213</v>
      </c>
      <c r="B256" s="1">
        <v>550.87059510000006</v>
      </c>
      <c r="C256" s="1">
        <v>27.426138054908762</v>
      </c>
      <c r="D256" s="1">
        <v>505.96566760000002</v>
      </c>
      <c r="E256" s="1">
        <v>24.490617177330297</v>
      </c>
      <c r="F256" s="1">
        <v>536.01599499999998</v>
      </c>
      <c r="G256" s="1">
        <v>14.148024860229855</v>
      </c>
      <c r="H256" s="1">
        <v>465.04633960000001</v>
      </c>
      <c r="I256" s="1">
        <v>38.334938505914309</v>
      </c>
      <c r="J256" s="1">
        <v>503.58372450000002</v>
      </c>
      <c r="K256" s="1">
        <v>14.672376822379924</v>
      </c>
      <c r="L256" s="1">
        <v>633.29120009999997</v>
      </c>
      <c r="M256" s="1">
        <v>17.463801664440368</v>
      </c>
      <c r="N256" s="1">
        <v>530.83659019999993</v>
      </c>
      <c r="O256" s="1">
        <v>33.679290993761391</v>
      </c>
    </row>
    <row r="257" spans="1:15" x14ac:dyDescent="0.2">
      <c r="A257" t="s">
        <v>214</v>
      </c>
      <c r="B257" s="1">
        <v>564.05813479999995</v>
      </c>
      <c r="C257" s="1">
        <v>28.25207447563956</v>
      </c>
      <c r="D257" s="1">
        <v>519.59961939999994</v>
      </c>
      <c r="E257" s="1">
        <v>24.733268687547632</v>
      </c>
      <c r="F257" s="1">
        <v>549.67435679999994</v>
      </c>
      <c r="G257" s="1">
        <v>16.336991364057418</v>
      </c>
      <c r="H257" s="1">
        <v>476.54649060000003</v>
      </c>
      <c r="I257" s="1">
        <v>36.484727407742611</v>
      </c>
      <c r="J257" s="1">
        <v>516.56578969999998</v>
      </c>
      <c r="K257" s="1">
        <v>15.409103013311553</v>
      </c>
      <c r="L257" s="1">
        <v>645.19096750000006</v>
      </c>
      <c r="M257" s="1">
        <v>18.422580524617665</v>
      </c>
      <c r="N257" s="1">
        <v>542.24922200000003</v>
      </c>
      <c r="O257" s="1">
        <v>32.910433582269995</v>
      </c>
    </row>
    <row r="258" spans="1:15" x14ac:dyDescent="0.2">
      <c r="A258" t="s">
        <v>215</v>
      </c>
      <c r="B258" s="1">
        <v>562.64704640000002</v>
      </c>
      <c r="C258" s="1">
        <v>27.551742855722981</v>
      </c>
      <c r="D258" s="1">
        <v>518.7919253</v>
      </c>
      <c r="E258" s="1">
        <v>24.671158962127713</v>
      </c>
      <c r="F258" s="1">
        <v>548.58035310000002</v>
      </c>
      <c r="G258" s="1">
        <v>16.553764462452264</v>
      </c>
      <c r="H258" s="1">
        <v>475.78825189999998</v>
      </c>
      <c r="I258" s="1">
        <v>36.461541825603653</v>
      </c>
      <c r="J258" s="1">
        <v>516.06555800000001</v>
      </c>
      <c r="K258" s="1">
        <v>15.392219904124342</v>
      </c>
      <c r="L258" s="1">
        <v>644.3400795</v>
      </c>
      <c r="M258" s="1">
        <v>18.311045080044195</v>
      </c>
      <c r="N258" s="1">
        <v>541.59189809999998</v>
      </c>
      <c r="O258" s="1">
        <v>32.927512388895479</v>
      </c>
    </row>
    <row r="259" spans="1:15" x14ac:dyDescent="0.2">
      <c r="A259" t="s">
        <v>216</v>
      </c>
      <c r="B259" s="1">
        <v>561.35947639999995</v>
      </c>
      <c r="C259" s="1">
        <v>28.220256541645398</v>
      </c>
      <c r="D259" s="1">
        <v>517.49397199999999</v>
      </c>
      <c r="E259" s="1">
        <v>25.265141940950457</v>
      </c>
      <c r="F259" s="1">
        <v>546.27535920000003</v>
      </c>
      <c r="G259" s="1">
        <v>14.80353591465475</v>
      </c>
      <c r="H259" s="1">
        <v>474.92003779999999</v>
      </c>
      <c r="I259" s="1">
        <v>36.344054046720274</v>
      </c>
      <c r="J259" s="1">
        <v>514.44874800000002</v>
      </c>
      <c r="K259" s="1">
        <v>15.826491164931573</v>
      </c>
      <c r="L259" s="1">
        <v>642.72731079999994</v>
      </c>
      <c r="M259" s="1">
        <v>17.297087546417266</v>
      </c>
      <c r="N259" s="1">
        <v>540.88047949999998</v>
      </c>
      <c r="O259" s="1">
        <v>32.898239045232764</v>
      </c>
    </row>
    <row r="260" spans="1:15" x14ac:dyDescent="0.2">
      <c r="A260" t="s">
        <v>217</v>
      </c>
      <c r="B260" s="1">
        <v>560.65735910000001</v>
      </c>
      <c r="C260" s="1">
        <v>28.281683848866177</v>
      </c>
      <c r="D260" s="1">
        <v>516.77457100000004</v>
      </c>
      <c r="E260" s="1">
        <v>25.329995971467593</v>
      </c>
      <c r="F260" s="1">
        <v>545.41609749999998</v>
      </c>
      <c r="G260" s="1">
        <v>14.854014202170942</v>
      </c>
      <c r="H260" s="1">
        <v>474.28114789999995</v>
      </c>
      <c r="I260" s="1">
        <v>36.629640308115626</v>
      </c>
      <c r="J260" s="1">
        <v>513.75260979999996</v>
      </c>
      <c r="K260" s="1">
        <v>15.830327881677503</v>
      </c>
      <c r="L260" s="1">
        <v>642.15947349999999</v>
      </c>
      <c r="M260" s="1">
        <v>17.331339158011318</v>
      </c>
      <c r="N260" s="1">
        <v>540.0217189</v>
      </c>
      <c r="O260" s="1">
        <v>32.760169877689997</v>
      </c>
    </row>
    <row r="261" spans="1:15" x14ac:dyDescent="0.2">
      <c r="A261" t="s">
        <v>218</v>
      </c>
      <c r="B261" s="1">
        <v>559.99369239999999</v>
      </c>
      <c r="C261" s="1">
        <v>28.268501696832367</v>
      </c>
      <c r="D261" s="1">
        <v>515.87963509999997</v>
      </c>
      <c r="E261" s="1">
        <v>25.399816947491878</v>
      </c>
      <c r="F261" s="1">
        <v>544.62850600000002</v>
      </c>
      <c r="G261" s="1">
        <v>14.859496632815281</v>
      </c>
      <c r="H261" s="1">
        <v>473.53033699999997</v>
      </c>
      <c r="I261" s="1">
        <v>36.587973135657109</v>
      </c>
      <c r="J261" s="1">
        <v>512.45813780000003</v>
      </c>
      <c r="K261" s="1">
        <v>15.05501162235011</v>
      </c>
      <c r="L261" s="1">
        <v>641.54673460000004</v>
      </c>
      <c r="M261" s="1">
        <v>17.29467933502772</v>
      </c>
      <c r="N261" s="1">
        <v>539.31364079999992</v>
      </c>
      <c r="O261" s="1">
        <v>32.85270028648371</v>
      </c>
    </row>
    <row r="262" spans="1:15" x14ac:dyDescent="0.2">
      <c r="A262" t="s">
        <v>219</v>
      </c>
      <c r="B262" s="1">
        <v>558.85211879999997</v>
      </c>
      <c r="C262" s="1">
        <v>27.452074180715286</v>
      </c>
      <c r="D262" s="1">
        <v>515.25456899999995</v>
      </c>
      <c r="E262" s="1">
        <v>25.439093915947979</v>
      </c>
      <c r="F262" s="1">
        <v>543.8177306</v>
      </c>
      <c r="G262" s="1">
        <v>14.679615003043567</v>
      </c>
      <c r="H262" s="1">
        <v>472.88419860000005</v>
      </c>
      <c r="I262" s="1">
        <v>36.593876998326955</v>
      </c>
      <c r="J262" s="1">
        <v>511.7610828</v>
      </c>
      <c r="K262" s="1">
        <v>15.06227961449555</v>
      </c>
      <c r="L262" s="1">
        <v>641.0061584</v>
      </c>
      <c r="M262" s="1">
        <v>17.272882020305278</v>
      </c>
      <c r="N262" s="1">
        <v>538.5935872</v>
      </c>
      <c r="O262" s="1">
        <v>32.764096202451405</v>
      </c>
    </row>
    <row r="263" spans="1:15" x14ac:dyDescent="0.2">
      <c r="A263" t="s">
        <v>220</v>
      </c>
      <c r="B263" s="1">
        <v>558.11218699999995</v>
      </c>
      <c r="C263" s="1">
        <v>27.305185282901864</v>
      </c>
      <c r="D263" s="1">
        <v>514.6262997</v>
      </c>
      <c r="E263" s="1">
        <v>25.450630984190955</v>
      </c>
      <c r="F263" s="1">
        <v>542.95895279999991</v>
      </c>
      <c r="G263" s="1">
        <v>14.138329710591886</v>
      </c>
      <c r="H263" s="1">
        <v>472.11953749999998</v>
      </c>
      <c r="I263" s="1">
        <v>36.688214680466452</v>
      </c>
      <c r="J263" s="1">
        <v>511.12937169999998</v>
      </c>
      <c r="K263" s="1">
        <v>15.022292826115814</v>
      </c>
      <c r="L263" s="1">
        <v>640.44297749999998</v>
      </c>
      <c r="M263" s="1">
        <v>17.26201405150487</v>
      </c>
      <c r="N263" s="1">
        <v>537.99039829999992</v>
      </c>
      <c r="O263" s="1">
        <v>32.759613226765488</v>
      </c>
    </row>
    <row r="264" spans="1:15" x14ac:dyDescent="0.2">
      <c r="A264" t="s">
        <v>221</v>
      </c>
      <c r="B264" s="1">
        <v>556.90520989999993</v>
      </c>
      <c r="C264" s="1">
        <v>27.131895251959392</v>
      </c>
      <c r="D264" s="1">
        <v>512.71827439999993</v>
      </c>
      <c r="E264" s="1">
        <v>25.293434861596705</v>
      </c>
      <c r="F264" s="1">
        <v>542.2077647000001</v>
      </c>
      <c r="G264" s="1">
        <v>14.03162680183565</v>
      </c>
      <c r="H264" s="1">
        <v>471.19717850000001</v>
      </c>
      <c r="I264" s="1">
        <v>36.638827016764267</v>
      </c>
      <c r="J264" s="1">
        <v>510.25011280000001</v>
      </c>
      <c r="K264" s="1">
        <v>15.019413566140575</v>
      </c>
      <c r="L264" s="1">
        <v>639.63823489999993</v>
      </c>
      <c r="M264" s="1">
        <v>17.156182133873138</v>
      </c>
      <c r="N264" s="1">
        <v>537.21457020000003</v>
      </c>
      <c r="O264" s="1">
        <v>32.687491723174055</v>
      </c>
    </row>
    <row r="265" spans="1:15" x14ac:dyDescent="0.2">
      <c r="A265" t="s">
        <v>222</v>
      </c>
      <c r="B265" s="1">
        <v>556.24289439999995</v>
      </c>
      <c r="C265" s="1">
        <v>27.163422268907468</v>
      </c>
      <c r="D265" s="1">
        <v>512.01946299999997</v>
      </c>
      <c r="E265" s="1">
        <v>25.269338263083228</v>
      </c>
      <c r="F265" s="1">
        <v>541.35465470000008</v>
      </c>
      <c r="G265" s="1">
        <v>13.999485476699691</v>
      </c>
      <c r="H265" s="1">
        <v>470.54794179999999</v>
      </c>
      <c r="I265" s="1">
        <v>37.573314810302051</v>
      </c>
      <c r="J265" s="1">
        <v>509.6731135</v>
      </c>
      <c r="K265" s="1">
        <v>14.934322263154714</v>
      </c>
      <c r="L265" s="1">
        <v>639.19278939999992</v>
      </c>
      <c r="M265" s="1">
        <v>17.302040683382273</v>
      </c>
      <c r="N265" s="1">
        <v>536.51428829999998</v>
      </c>
      <c r="O265" s="1">
        <v>32.889762223490862</v>
      </c>
    </row>
    <row r="266" spans="1:15" x14ac:dyDescent="0.2">
      <c r="A266" t="s">
        <v>223</v>
      </c>
      <c r="B266" s="1">
        <v>555.63087920000009</v>
      </c>
      <c r="C266" s="1">
        <v>27.16286208699605</v>
      </c>
      <c r="D266" s="1">
        <v>511.22504620000001</v>
      </c>
      <c r="E266" s="1">
        <v>25.340688493079185</v>
      </c>
      <c r="F266" s="1">
        <v>540.67451549999998</v>
      </c>
      <c r="G266" s="1">
        <v>13.976392249136584</v>
      </c>
      <c r="H266" s="1">
        <v>470.03337920000001</v>
      </c>
      <c r="I266" s="1">
        <v>37.674898551464594</v>
      </c>
      <c r="J266" s="1">
        <v>508.25360000000001</v>
      </c>
      <c r="K266" s="1">
        <v>14.623161790940252</v>
      </c>
      <c r="L266" s="1">
        <v>638.54491099999996</v>
      </c>
      <c r="M266" s="1">
        <v>17.327028930408787</v>
      </c>
      <c r="N266" s="1">
        <v>535.37424539999995</v>
      </c>
      <c r="O266" s="1">
        <v>33.541035924821905</v>
      </c>
    </row>
    <row r="267" spans="1:15" x14ac:dyDescent="0.2">
      <c r="A267" t="s">
        <v>224</v>
      </c>
      <c r="B267" s="1">
        <v>555.03399060000004</v>
      </c>
      <c r="C267" s="1">
        <v>27.187123977252124</v>
      </c>
      <c r="D267" s="1">
        <v>510.4659509</v>
      </c>
      <c r="E267" s="1">
        <v>25.278267758916662</v>
      </c>
      <c r="F267" s="1">
        <v>540.03136940000002</v>
      </c>
      <c r="G267" s="1">
        <v>13.939456166574729</v>
      </c>
      <c r="H267" s="1">
        <v>469.3367801</v>
      </c>
      <c r="I267" s="1">
        <v>37.84369510185946</v>
      </c>
      <c r="J267" s="1">
        <v>507.6002307</v>
      </c>
      <c r="K267" s="1">
        <v>14.574774849127218</v>
      </c>
      <c r="L267" s="1">
        <v>637.83213320000004</v>
      </c>
      <c r="M267" s="1">
        <v>17.201696647271461</v>
      </c>
      <c r="N267" s="1">
        <v>534.77703269999995</v>
      </c>
      <c r="O267" s="1">
        <v>33.528872398901058</v>
      </c>
    </row>
    <row r="268" spans="1:15" x14ac:dyDescent="0.2">
      <c r="A268" t="s">
        <v>225</v>
      </c>
      <c r="B268" s="1">
        <v>554.43255220000003</v>
      </c>
      <c r="C268" s="1">
        <v>27.210678583270795</v>
      </c>
      <c r="D268" s="1">
        <v>509.81135539999997</v>
      </c>
      <c r="E268" s="1">
        <v>25.273040518425688</v>
      </c>
      <c r="F268" s="1">
        <v>539.41534850000005</v>
      </c>
      <c r="G268" s="1">
        <v>13.988613198806746</v>
      </c>
      <c r="H268" s="1">
        <v>468.69490289999999</v>
      </c>
      <c r="I268" s="1">
        <v>37.839743171959675</v>
      </c>
      <c r="J268" s="1">
        <v>506.9661863</v>
      </c>
      <c r="K268" s="1">
        <v>14.551560854132157</v>
      </c>
      <c r="L268" s="1">
        <v>636.94968060000008</v>
      </c>
      <c r="M268" s="1">
        <v>17.250375100409563</v>
      </c>
      <c r="N268" s="1">
        <v>534.18395629999998</v>
      </c>
      <c r="O268" s="1">
        <v>33.504042387304423</v>
      </c>
    </row>
    <row r="269" spans="1:15" x14ac:dyDescent="0.2">
      <c r="A269" t="s">
        <v>226</v>
      </c>
      <c r="B269" s="1">
        <v>552.81080699999995</v>
      </c>
      <c r="C269" s="1">
        <v>27.278858772303231</v>
      </c>
      <c r="D269" s="1">
        <v>508.20790829999999</v>
      </c>
      <c r="E269" s="1">
        <v>25.237687684253398</v>
      </c>
      <c r="F269" s="1">
        <v>537.7778538</v>
      </c>
      <c r="G269" s="1">
        <v>14.009753827867266</v>
      </c>
      <c r="H269" s="1">
        <v>466.98422110000001</v>
      </c>
      <c r="I269" s="1">
        <v>37.916780400959581</v>
      </c>
      <c r="J269" s="1">
        <v>505.29474850000003</v>
      </c>
      <c r="K269" s="1">
        <v>14.618003899395196</v>
      </c>
      <c r="L269" s="1">
        <v>634.96364040000003</v>
      </c>
      <c r="M269" s="1">
        <v>17.550002982084862</v>
      </c>
      <c r="N269" s="1">
        <v>532.46838479999997</v>
      </c>
      <c r="O269" s="1">
        <v>33.678123686140196</v>
      </c>
    </row>
    <row r="270" spans="1:15" x14ac:dyDescent="0.2">
      <c r="A270" t="s">
        <v>227</v>
      </c>
      <c r="B270" s="1">
        <v>549.51659740000002</v>
      </c>
      <c r="C270" s="1">
        <v>27.639057562290173</v>
      </c>
      <c r="D270" s="1">
        <v>504.67349489999998</v>
      </c>
      <c r="E270" s="1">
        <v>24.454515570186025</v>
      </c>
      <c r="F270" s="1">
        <v>534.83455800000002</v>
      </c>
      <c r="G270" s="1">
        <v>14.280077157742998</v>
      </c>
      <c r="H270" s="1">
        <v>463.90642880000001</v>
      </c>
      <c r="I270" s="1">
        <v>38.352513701628062</v>
      </c>
      <c r="J270" s="1">
        <v>502.72145869999997</v>
      </c>
      <c r="K270" s="1">
        <v>14.692695645702399</v>
      </c>
      <c r="L270" s="1">
        <v>632.33022160000007</v>
      </c>
      <c r="M270" s="1">
        <v>17.445634274727492</v>
      </c>
      <c r="N270" s="1">
        <v>529.25658480000004</v>
      </c>
      <c r="O270" s="1">
        <v>33.257618672879218</v>
      </c>
    </row>
    <row r="271" spans="1:15" x14ac:dyDescent="0.2">
      <c r="A271" t="s">
        <v>228</v>
      </c>
      <c r="B271" s="1">
        <v>546.79333479999991</v>
      </c>
      <c r="C271" s="1">
        <v>28.352649976649381</v>
      </c>
      <c r="D271" s="1">
        <v>502.80252730000001</v>
      </c>
      <c r="E271" s="1">
        <v>24.474462492115933</v>
      </c>
      <c r="F271" s="1">
        <v>532.51132259999997</v>
      </c>
      <c r="G271" s="1">
        <v>14.353000614226593</v>
      </c>
      <c r="H271" s="1">
        <v>461.86555199999998</v>
      </c>
      <c r="I271" s="1">
        <v>38.172558303616306</v>
      </c>
      <c r="J271" s="1">
        <v>500.64762589999998</v>
      </c>
      <c r="K271" s="1">
        <v>14.862668919110698</v>
      </c>
      <c r="L271" s="1">
        <v>630.16653670000005</v>
      </c>
      <c r="M271" s="1">
        <v>17.366389497395986</v>
      </c>
      <c r="N271" s="1">
        <v>526.70896830000004</v>
      </c>
      <c r="O271" s="1">
        <v>32.971182257172906</v>
      </c>
    </row>
    <row r="272" spans="1:15" x14ac:dyDescent="0.2">
      <c r="A272" t="s">
        <v>229</v>
      </c>
      <c r="B272" s="1">
        <v>545.81284229999994</v>
      </c>
      <c r="C272" s="1">
        <v>28.324503397637791</v>
      </c>
      <c r="D272" s="1">
        <v>501.94245789999997</v>
      </c>
      <c r="E272" s="1">
        <v>24.434945236321916</v>
      </c>
      <c r="F272" s="1">
        <v>531.49773349999998</v>
      </c>
      <c r="G272" s="1">
        <v>14.348478676071297</v>
      </c>
      <c r="H272" s="1">
        <v>460.99322599999999</v>
      </c>
      <c r="I272" s="1">
        <v>38.183885673292252</v>
      </c>
      <c r="J272" s="1">
        <v>499.72363949999999</v>
      </c>
      <c r="K272" s="1">
        <v>14.917147902733493</v>
      </c>
      <c r="L272" s="1">
        <v>628.64949520000005</v>
      </c>
      <c r="M272" s="1">
        <v>17.822418224116316</v>
      </c>
      <c r="N272" s="1">
        <v>525.77958380000007</v>
      </c>
      <c r="O272" s="1">
        <v>32.960330448892755</v>
      </c>
    </row>
    <row r="273" spans="1:15" x14ac:dyDescent="0.2">
      <c r="A273" t="s">
        <v>230</v>
      </c>
      <c r="B273" s="1">
        <v>544.92163329999994</v>
      </c>
      <c r="C273" s="1">
        <v>28.38890948354128</v>
      </c>
      <c r="D273" s="1">
        <v>501.19170680000002</v>
      </c>
      <c r="E273" s="1">
        <v>24.38294350917301</v>
      </c>
      <c r="F273" s="1">
        <v>530.64557789999992</v>
      </c>
      <c r="G273" s="1">
        <v>14.316921051437758</v>
      </c>
      <c r="H273" s="1">
        <v>460.23761350000001</v>
      </c>
      <c r="I273" s="1">
        <v>38.219742609578354</v>
      </c>
      <c r="J273" s="1">
        <v>498.8920971</v>
      </c>
      <c r="K273" s="1">
        <v>14.948745979039767</v>
      </c>
      <c r="L273" s="1">
        <v>627.81014629999993</v>
      </c>
      <c r="M273" s="1">
        <v>17.929922959043331</v>
      </c>
      <c r="N273" s="1">
        <v>524.90747650000003</v>
      </c>
      <c r="O273" s="1">
        <v>32.894622121689451</v>
      </c>
    </row>
    <row r="274" spans="1:15" x14ac:dyDescent="0.2">
      <c r="A274" t="s">
        <v>231</v>
      </c>
      <c r="B274" s="1">
        <v>543.82333400000005</v>
      </c>
      <c r="C274" s="1">
        <v>28.389465370317023</v>
      </c>
      <c r="D274" s="1">
        <v>500.177573</v>
      </c>
      <c r="E274" s="1">
        <v>24.252363841779072</v>
      </c>
      <c r="F274" s="1">
        <v>529.62955020000004</v>
      </c>
      <c r="G274" s="1">
        <v>14.292170583680063</v>
      </c>
      <c r="H274" s="1">
        <v>459.29687619999999</v>
      </c>
      <c r="I274" s="1">
        <v>38.242822417224261</v>
      </c>
      <c r="J274" s="1">
        <v>498.06824039999998</v>
      </c>
      <c r="K274" s="1">
        <v>15.325459540769117</v>
      </c>
      <c r="L274" s="1">
        <v>626.60870420000003</v>
      </c>
      <c r="M274" s="1">
        <v>17.996073314829864</v>
      </c>
      <c r="N274" s="1">
        <v>523.83842119999997</v>
      </c>
      <c r="O274" s="1">
        <v>32.882453686430374</v>
      </c>
    </row>
    <row r="275" spans="1:15" x14ac:dyDescent="0.2">
      <c r="A275" t="s">
        <v>232</v>
      </c>
      <c r="B275" s="1">
        <v>543.08592099999998</v>
      </c>
      <c r="C275" s="1">
        <v>28.359840237224919</v>
      </c>
      <c r="D275" s="1">
        <v>499.48133810000002</v>
      </c>
      <c r="E275" s="1">
        <v>24.142761467758046</v>
      </c>
      <c r="F275" s="1">
        <v>528.91276470000003</v>
      </c>
      <c r="G275" s="1">
        <v>14.283613039507673</v>
      </c>
      <c r="H275" s="1">
        <v>458.49418839999998</v>
      </c>
      <c r="I275" s="1">
        <v>38.137057069210087</v>
      </c>
      <c r="J275" s="1">
        <v>497.5255712</v>
      </c>
      <c r="K275" s="1">
        <v>15.480006897354974</v>
      </c>
      <c r="L275" s="1">
        <v>625.80655850000005</v>
      </c>
      <c r="M275" s="1">
        <v>18.004539513928886</v>
      </c>
      <c r="N275" s="1">
        <v>523.03151049999997</v>
      </c>
      <c r="O275" s="1">
        <v>32.935163985021305</v>
      </c>
    </row>
    <row r="276" spans="1:15" x14ac:dyDescent="0.2">
      <c r="A276" t="s">
        <v>233</v>
      </c>
      <c r="B276" s="1">
        <v>542.27765499999998</v>
      </c>
      <c r="C276" s="1">
        <v>28.333130595331209</v>
      </c>
      <c r="D276" s="1">
        <v>498.71212589999999</v>
      </c>
      <c r="E276" s="1">
        <v>24.080564450926225</v>
      </c>
      <c r="F276" s="1">
        <v>528.06823729999996</v>
      </c>
      <c r="G276" s="1">
        <v>14.349792542545639</v>
      </c>
      <c r="H276" s="1">
        <v>457.74195370000001</v>
      </c>
      <c r="I276" s="1">
        <v>38.09077305778365</v>
      </c>
      <c r="J276" s="1">
        <v>496.83551030000001</v>
      </c>
      <c r="K276" s="1">
        <v>15.467990025246978</v>
      </c>
      <c r="L276" s="1">
        <v>624.90193390000002</v>
      </c>
      <c r="M276" s="1">
        <v>17.979951408598588</v>
      </c>
      <c r="N276" s="1">
        <v>522.20620659999997</v>
      </c>
      <c r="O276" s="1">
        <v>32.917239450158107</v>
      </c>
    </row>
    <row r="277" spans="1:15" x14ac:dyDescent="0.2">
      <c r="A277" t="s">
        <v>234</v>
      </c>
      <c r="B277" s="1">
        <v>541.34398070000009</v>
      </c>
      <c r="C277" s="1">
        <v>28.319400520899247</v>
      </c>
      <c r="D277" s="1">
        <v>497.56602820000001</v>
      </c>
      <c r="E277" s="1">
        <v>24.138097002109497</v>
      </c>
      <c r="F277" s="1">
        <v>526.78822789999992</v>
      </c>
      <c r="G277" s="1">
        <v>13.414568717231331</v>
      </c>
      <c r="H277" s="1">
        <v>456.93122199999999</v>
      </c>
      <c r="I277" s="1">
        <v>37.959629826421448</v>
      </c>
      <c r="J277" s="1">
        <v>495.94292989999997</v>
      </c>
      <c r="K277" s="1">
        <v>15.540783532697931</v>
      </c>
      <c r="L277" s="1">
        <v>623.60671449999995</v>
      </c>
      <c r="M277" s="1">
        <v>17.873263994297155</v>
      </c>
      <c r="N277" s="1">
        <v>521.25185439999996</v>
      </c>
      <c r="O277" s="1">
        <v>32.893179224881081</v>
      </c>
    </row>
    <row r="278" spans="1:15" x14ac:dyDescent="0.2">
      <c r="A278" t="s">
        <v>235</v>
      </c>
      <c r="B278" s="1">
        <v>540.48254150000002</v>
      </c>
      <c r="C278" s="1">
        <v>28.349617907076382</v>
      </c>
      <c r="D278" s="1">
        <v>496.62801710000002</v>
      </c>
      <c r="E278" s="1">
        <v>24.137761635168754</v>
      </c>
      <c r="F278" s="1">
        <v>526.03420289999997</v>
      </c>
      <c r="G278" s="1">
        <v>13.420557622087024</v>
      </c>
      <c r="H278" s="1">
        <v>456.07018139999997</v>
      </c>
      <c r="I278" s="1">
        <v>38.127413909262721</v>
      </c>
      <c r="J278" s="1">
        <v>495.26782919999999</v>
      </c>
      <c r="K278" s="1">
        <v>15.570126910534215</v>
      </c>
      <c r="L278" s="1">
        <v>622.75209170000005</v>
      </c>
      <c r="M278" s="1">
        <v>17.909611852101683</v>
      </c>
      <c r="N278" s="1">
        <v>520.30646960000001</v>
      </c>
      <c r="O278" s="1">
        <v>32.900105218882338</v>
      </c>
    </row>
    <row r="279" spans="1:15" x14ac:dyDescent="0.2">
      <c r="A279" t="s">
        <v>236</v>
      </c>
      <c r="B279" s="1">
        <v>539.34467219999999</v>
      </c>
      <c r="C279" s="1">
        <v>28.376997679369303</v>
      </c>
      <c r="D279" s="1">
        <v>495.2542297</v>
      </c>
      <c r="E279" s="1">
        <v>23.837866689972955</v>
      </c>
      <c r="F279" s="1">
        <v>524.7366485</v>
      </c>
      <c r="G279" s="1">
        <v>13.249687549306856</v>
      </c>
      <c r="H279" s="1">
        <v>454.84525480000002</v>
      </c>
      <c r="I279" s="1">
        <v>37.896671553504476</v>
      </c>
      <c r="J279" s="1">
        <v>494.34614249999998</v>
      </c>
      <c r="K279" s="1">
        <v>15.604727015433525</v>
      </c>
      <c r="L279" s="1">
        <v>620.95013879999999</v>
      </c>
      <c r="M279" s="1">
        <v>17.942958719776115</v>
      </c>
      <c r="N279" s="1">
        <v>519.02258640000002</v>
      </c>
      <c r="O279" s="1">
        <v>32.749729058220019</v>
      </c>
    </row>
    <row r="280" spans="1:15" x14ac:dyDescent="0.2">
      <c r="A280" t="s">
        <v>237</v>
      </c>
      <c r="B280" s="1">
        <v>537.8027313</v>
      </c>
      <c r="C280" s="1">
        <v>28.396294277169055</v>
      </c>
      <c r="D280" s="1">
        <v>493.56921319999998</v>
      </c>
      <c r="E280" s="1">
        <v>23.849302048775929</v>
      </c>
      <c r="F280" s="1">
        <v>523.25534809999999</v>
      </c>
      <c r="G280" s="1">
        <v>13.23936555028949</v>
      </c>
      <c r="H280" s="1">
        <v>453.47046879999999</v>
      </c>
      <c r="I280" s="1">
        <v>37.892014912116274</v>
      </c>
      <c r="J280" s="1">
        <v>491.94178429999999</v>
      </c>
      <c r="K280" s="1">
        <v>14.142861094759686</v>
      </c>
      <c r="L280" s="1">
        <v>619.24758059999999</v>
      </c>
      <c r="M280" s="1">
        <v>17.927925882011753</v>
      </c>
      <c r="N280" s="1">
        <v>517.28604989999997</v>
      </c>
      <c r="O280" s="1">
        <v>32.45250265292249</v>
      </c>
    </row>
    <row r="281" spans="1:15" x14ac:dyDescent="0.2">
      <c r="A281" t="s">
        <v>238</v>
      </c>
      <c r="B281" s="1">
        <v>530.77725889999999</v>
      </c>
      <c r="C281" s="1">
        <v>28.197297545033646</v>
      </c>
      <c r="D281" s="1">
        <v>486.42360819999999</v>
      </c>
      <c r="E281" s="1">
        <v>23.307954980053253</v>
      </c>
      <c r="F281" s="1">
        <v>516.43288500000006</v>
      </c>
      <c r="G281" s="1">
        <v>13.217267222814085</v>
      </c>
      <c r="H281" s="1">
        <v>447.0890867</v>
      </c>
      <c r="I281" s="1">
        <v>38.213936772884026</v>
      </c>
      <c r="J281" s="1">
        <v>484.916156</v>
      </c>
      <c r="K281" s="1">
        <v>14.360014438036265</v>
      </c>
      <c r="L281" s="1">
        <v>612.06985699999996</v>
      </c>
      <c r="M281" s="1">
        <v>18.204608727478448</v>
      </c>
      <c r="N281" s="1">
        <v>510.05816529999998</v>
      </c>
      <c r="O281" s="1">
        <v>31.856863735905147</v>
      </c>
    </row>
    <row r="282" spans="1:15" x14ac:dyDescent="0.2">
      <c r="A282" t="s">
        <v>239</v>
      </c>
      <c r="B282" s="1">
        <v>536.56611580000003</v>
      </c>
      <c r="C282" s="1">
        <v>28.378999711050092</v>
      </c>
      <c r="D282" s="1">
        <v>492.18333080000002</v>
      </c>
      <c r="E282" s="1">
        <v>23.566886445463801</v>
      </c>
      <c r="F282" s="1">
        <v>521.87470610000003</v>
      </c>
      <c r="G282" s="1">
        <v>13.278835968935125</v>
      </c>
      <c r="H282" s="1">
        <v>452.20330889999997</v>
      </c>
      <c r="I282" s="1">
        <v>37.851948703554811</v>
      </c>
      <c r="J282" s="1">
        <v>490.7710672</v>
      </c>
      <c r="K282" s="1">
        <v>14.135155686685676</v>
      </c>
      <c r="L282" s="1">
        <v>617.93110879999995</v>
      </c>
      <c r="M282" s="1">
        <v>18.016887802715416</v>
      </c>
      <c r="N282" s="1">
        <v>515.98181739999995</v>
      </c>
      <c r="O282" s="1">
        <v>32.313224879060847</v>
      </c>
    </row>
    <row r="283" spans="1:15" x14ac:dyDescent="0.2">
      <c r="A283" t="s">
        <v>240</v>
      </c>
      <c r="B283" s="1">
        <v>529.16645819999997</v>
      </c>
      <c r="C283" s="1">
        <v>28.141663713402959</v>
      </c>
      <c r="D283" s="1">
        <v>484.86326580000002</v>
      </c>
      <c r="E283" s="1">
        <v>23.123368810236247</v>
      </c>
      <c r="F283" s="1">
        <v>514.73635780000006</v>
      </c>
      <c r="G283" s="1">
        <v>13.299201383689153</v>
      </c>
      <c r="H283" s="1">
        <v>444.73229939999999</v>
      </c>
      <c r="I283" s="1">
        <v>38.330465653420404</v>
      </c>
      <c r="J283" s="1">
        <v>483.2092227</v>
      </c>
      <c r="K283" s="1">
        <v>14.332353829203857</v>
      </c>
      <c r="L283" s="1">
        <v>610.34498589999998</v>
      </c>
      <c r="M283" s="1">
        <v>18.323321185995898</v>
      </c>
      <c r="N283" s="1">
        <v>508.53145460000002</v>
      </c>
      <c r="O283" s="1">
        <v>31.855957435323955</v>
      </c>
    </row>
    <row r="284" spans="1:15" x14ac:dyDescent="0.2">
      <c r="A284" t="s">
        <v>241</v>
      </c>
      <c r="B284" s="1">
        <v>528.30935790000001</v>
      </c>
      <c r="C284" s="1">
        <v>28.459789870338295</v>
      </c>
      <c r="D284" s="1">
        <v>484.2861881</v>
      </c>
      <c r="E284" s="1">
        <v>23.087663617757705</v>
      </c>
      <c r="F284" s="1">
        <v>514.14629170000001</v>
      </c>
      <c r="G284" s="1">
        <v>13.357463300528826</v>
      </c>
      <c r="H284" s="1">
        <v>444.19022289999998</v>
      </c>
      <c r="I284" s="1">
        <v>38.508619366028888</v>
      </c>
      <c r="J284" s="1">
        <v>482.52567010000001</v>
      </c>
      <c r="K284" s="1">
        <v>14.45716578608849</v>
      </c>
      <c r="L284" s="1">
        <v>609.50194260000001</v>
      </c>
      <c r="M284" s="1">
        <v>18.242277267468062</v>
      </c>
      <c r="N284" s="1">
        <v>508.01170289999999</v>
      </c>
      <c r="O284" s="1">
        <v>31.858580334014146</v>
      </c>
    </row>
    <row r="285" spans="1:15" x14ac:dyDescent="0.2">
      <c r="A285" t="s">
        <v>242</v>
      </c>
      <c r="B285" s="1">
        <v>527.04279220000001</v>
      </c>
      <c r="C285" s="1">
        <v>28.112718470077372</v>
      </c>
      <c r="D285" s="1">
        <v>483.28525610000003</v>
      </c>
      <c r="E285" s="1">
        <v>22.994597715788721</v>
      </c>
      <c r="F285" s="1">
        <v>512.98494330000005</v>
      </c>
      <c r="G285" s="1">
        <v>13.458732683769162</v>
      </c>
      <c r="H285" s="1">
        <v>443.2121353</v>
      </c>
      <c r="I285" s="1">
        <v>38.481295216585131</v>
      </c>
      <c r="J285" s="1">
        <v>481.60576570000001</v>
      </c>
      <c r="K285" s="1">
        <v>14.41807064110108</v>
      </c>
      <c r="L285" s="1">
        <v>608.38452199999995</v>
      </c>
      <c r="M285" s="1">
        <v>18.099000149928191</v>
      </c>
      <c r="N285" s="1">
        <v>507.02837489999996</v>
      </c>
      <c r="O285" s="1">
        <v>31.674354166069175</v>
      </c>
    </row>
    <row r="286" spans="1:15" x14ac:dyDescent="0.2">
      <c r="A286" t="s">
        <v>243</v>
      </c>
      <c r="B286" s="1">
        <v>525.89230759999998</v>
      </c>
      <c r="C286" s="1">
        <v>28.154130785201247</v>
      </c>
      <c r="D286" s="1">
        <v>482.24063310000003</v>
      </c>
      <c r="E286" s="1">
        <v>22.983496557538224</v>
      </c>
      <c r="F286" s="1">
        <v>511.81293669999997</v>
      </c>
      <c r="G286" s="1">
        <v>13.609741840389749</v>
      </c>
      <c r="H286" s="1">
        <v>442.11067919999999</v>
      </c>
      <c r="I286" s="1">
        <v>38.417282678405307</v>
      </c>
      <c r="J286" s="1">
        <v>480.54466939999998</v>
      </c>
      <c r="K286" s="1">
        <v>14.44510262370088</v>
      </c>
      <c r="L286" s="1">
        <v>607.24840989999996</v>
      </c>
      <c r="M286" s="1">
        <v>18.100531699275059</v>
      </c>
      <c r="N286" s="1">
        <v>505.88149279999999</v>
      </c>
      <c r="O286" s="1">
        <v>31.500439391123038</v>
      </c>
    </row>
    <row r="287" spans="1:15" x14ac:dyDescent="0.2">
      <c r="A287" t="s">
        <v>244</v>
      </c>
      <c r="B287" s="1">
        <v>526.45972730000005</v>
      </c>
      <c r="C287" s="1">
        <v>28.1515640244628</v>
      </c>
      <c r="D287" s="1">
        <v>482.69835619999998</v>
      </c>
      <c r="E287" s="1">
        <v>22.98676270891016</v>
      </c>
      <c r="F287" s="1">
        <v>512.41543219999994</v>
      </c>
      <c r="G287" s="1">
        <v>13.530032221964808</v>
      </c>
      <c r="H287" s="1">
        <v>442.69889089999998</v>
      </c>
      <c r="I287" s="1">
        <v>38.441815309829686</v>
      </c>
      <c r="J287" s="1">
        <v>481.0585997</v>
      </c>
      <c r="K287" s="1">
        <v>14.439410319683658</v>
      </c>
      <c r="L287" s="1">
        <v>607.8392169</v>
      </c>
      <c r="M287" s="1">
        <v>18.076988688247702</v>
      </c>
      <c r="N287" s="1">
        <v>506.4732128</v>
      </c>
      <c r="O287" s="1">
        <v>31.564172589457474</v>
      </c>
    </row>
    <row r="288" spans="1:15" x14ac:dyDescent="0.2">
      <c r="A288" t="s">
        <v>245</v>
      </c>
      <c r="B288" s="1">
        <v>524.73502020000001</v>
      </c>
      <c r="C288" s="1">
        <v>28.073731088704662</v>
      </c>
      <c r="D288" s="1">
        <v>481.17071750000002</v>
      </c>
      <c r="E288" s="1">
        <v>22.900693915213754</v>
      </c>
      <c r="F288" s="1">
        <v>510.41596770000001</v>
      </c>
      <c r="G288" s="1">
        <v>13.610650190881552</v>
      </c>
      <c r="H288" s="1">
        <v>441.10606580000001</v>
      </c>
      <c r="I288" s="1">
        <v>38.343435206003242</v>
      </c>
      <c r="J288" s="1">
        <v>479.36060310000005</v>
      </c>
      <c r="K288" s="1">
        <v>14.32557283479529</v>
      </c>
      <c r="L288" s="1">
        <v>605.93015860000003</v>
      </c>
      <c r="M288" s="1">
        <v>18.082310357324243</v>
      </c>
      <c r="N288" s="1">
        <v>504.70949080000003</v>
      </c>
      <c r="O288" s="1">
        <v>31.47666364169579</v>
      </c>
    </row>
    <row r="289" spans="1:15" x14ac:dyDescent="0.2">
      <c r="A289" t="s">
        <v>246</v>
      </c>
      <c r="B289" s="1">
        <v>493.02775789999998</v>
      </c>
      <c r="C289" s="1">
        <v>27.404317610920931</v>
      </c>
      <c r="D289" s="1">
        <v>448.65349360000005</v>
      </c>
      <c r="E289" s="1">
        <v>21.431215093762212</v>
      </c>
      <c r="F289" s="1">
        <v>476.8403907</v>
      </c>
      <c r="G289" s="1">
        <v>14.106515881677558</v>
      </c>
      <c r="H289" s="1">
        <v>413.48707639999998</v>
      </c>
      <c r="I289" s="1">
        <v>38.756730329400689</v>
      </c>
      <c r="J289" s="1">
        <v>447.31328430000002</v>
      </c>
      <c r="K289" s="1">
        <v>14.821969968797582</v>
      </c>
      <c r="L289" s="1">
        <v>572.40741869999999</v>
      </c>
      <c r="M289" s="1">
        <v>17.343571498774782</v>
      </c>
      <c r="N289" s="1">
        <v>474.43144589999997</v>
      </c>
      <c r="O289" s="1">
        <v>30.23099110301515</v>
      </c>
    </row>
    <row r="290" spans="1:15" x14ac:dyDescent="0.2">
      <c r="A290" t="s">
        <v>247</v>
      </c>
      <c r="B290" s="1">
        <v>522.90730410000003</v>
      </c>
      <c r="C290" s="1">
        <v>28.083678800638474</v>
      </c>
      <c r="D290" s="1">
        <v>479.5629022</v>
      </c>
      <c r="E290" s="1">
        <v>22.918743441416996</v>
      </c>
      <c r="F290" s="1">
        <v>508.30584429999999</v>
      </c>
      <c r="G290" s="1">
        <v>13.921961297710306</v>
      </c>
      <c r="H290" s="1">
        <v>439.61038810000002</v>
      </c>
      <c r="I290" s="1">
        <v>38.316526205366046</v>
      </c>
      <c r="J290" s="1">
        <v>477.48524380000003</v>
      </c>
      <c r="K290" s="1">
        <v>14.224235973268815</v>
      </c>
      <c r="L290" s="1">
        <v>604.07586189999995</v>
      </c>
      <c r="M290" s="1">
        <v>18.055179197080662</v>
      </c>
      <c r="N290" s="1">
        <v>502.86249510000005</v>
      </c>
      <c r="O290" s="1">
        <v>31.443951589676455</v>
      </c>
    </row>
    <row r="291" spans="1:15" x14ac:dyDescent="0.2">
      <c r="A291" t="s">
        <v>248</v>
      </c>
      <c r="B291" s="1">
        <v>519.172101</v>
      </c>
      <c r="C291" s="1">
        <v>27.80930713707221</v>
      </c>
      <c r="D291" s="1">
        <v>475.04074250000002</v>
      </c>
      <c r="E291" s="1">
        <v>22.615835507053394</v>
      </c>
      <c r="F291" s="1">
        <v>503.7553388</v>
      </c>
      <c r="G291" s="1">
        <v>13.92267664096298</v>
      </c>
      <c r="H291" s="1">
        <v>436.53803579999999</v>
      </c>
      <c r="I291" s="1">
        <v>40.077670992602187</v>
      </c>
      <c r="J291" s="1">
        <v>473.58786720000001</v>
      </c>
      <c r="K291" s="1">
        <v>14.436662825947204</v>
      </c>
      <c r="L291" s="1">
        <v>600.00573350000002</v>
      </c>
      <c r="M291" s="1">
        <v>17.95790776343053</v>
      </c>
      <c r="N291" s="1">
        <v>499.27286289999995</v>
      </c>
      <c r="O291" s="1">
        <v>31.295060432081453</v>
      </c>
    </row>
    <row r="292" spans="1:15" x14ac:dyDescent="0.2">
      <c r="A292" t="s">
        <v>249</v>
      </c>
      <c r="B292" s="1">
        <v>522.24380539999993</v>
      </c>
      <c r="C292" s="1">
        <v>28.028345174897282</v>
      </c>
      <c r="D292" s="1">
        <v>478.74788639999997</v>
      </c>
      <c r="E292" s="1">
        <v>22.739681457361154</v>
      </c>
      <c r="F292" s="1">
        <v>507.52956949999998</v>
      </c>
      <c r="G292" s="1">
        <v>13.881967047793026</v>
      </c>
      <c r="H292" s="1">
        <v>439.52239100000003</v>
      </c>
      <c r="I292" s="1">
        <v>39.820422195977393</v>
      </c>
      <c r="J292" s="1">
        <v>476.80795719999998</v>
      </c>
      <c r="K292" s="1">
        <v>14.218838252211354</v>
      </c>
      <c r="L292" s="1">
        <v>603.32611010000005</v>
      </c>
      <c r="M292" s="1">
        <v>18.023206952588755</v>
      </c>
      <c r="N292" s="1">
        <v>502.22054330000003</v>
      </c>
      <c r="O292" s="1">
        <v>31.352155103631663</v>
      </c>
    </row>
    <row r="293" spans="1:15" x14ac:dyDescent="0.2">
      <c r="A293" t="s">
        <v>250</v>
      </c>
      <c r="B293" s="1">
        <v>521.71607189999997</v>
      </c>
      <c r="C293" s="1">
        <v>27.966619296053747</v>
      </c>
      <c r="D293" s="1">
        <v>478.10412550000001</v>
      </c>
      <c r="E293" s="1">
        <v>22.725465248620914</v>
      </c>
      <c r="F293" s="1">
        <v>506.82081899999997</v>
      </c>
      <c r="G293" s="1">
        <v>13.859418633243788</v>
      </c>
      <c r="H293" s="1">
        <v>438.96271460000003</v>
      </c>
      <c r="I293" s="1">
        <v>39.856609075886489</v>
      </c>
      <c r="J293" s="1">
        <v>476.22162310000004</v>
      </c>
      <c r="K293" s="1">
        <v>14.229570025623657</v>
      </c>
      <c r="L293" s="1">
        <v>602.68358379999995</v>
      </c>
      <c r="M293" s="1">
        <v>18.049956029033048</v>
      </c>
      <c r="N293" s="1">
        <v>501.67450000000002</v>
      </c>
      <c r="O293" s="1">
        <v>31.251128856069325</v>
      </c>
    </row>
    <row r="294" spans="1:15" x14ac:dyDescent="0.2">
      <c r="A294" t="s">
        <v>251</v>
      </c>
      <c r="B294" s="1">
        <v>521.1164622</v>
      </c>
      <c r="C294" s="1">
        <v>27.967825152307491</v>
      </c>
      <c r="D294" s="1">
        <v>477.47377460000001</v>
      </c>
      <c r="E294" s="1">
        <v>22.709767823423572</v>
      </c>
      <c r="F294" s="1">
        <v>506.02021619999999</v>
      </c>
      <c r="G294" s="1">
        <v>13.854029114113441</v>
      </c>
      <c r="H294" s="1">
        <v>438.46780949999999</v>
      </c>
      <c r="I294" s="1">
        <v>40.163883764229944</v>
      </c>
      <c r="J294" s="1">
        <v>475.61872139999997</v>
      </c>
      <c r="K294" s="1">
        <v>14.278127045878946</v>
      </c>
      <c r="L294" s="1">
        <v>602.07242239999994</v>
      </c>
      <c r="M294" s="1">
        <v>18.066101416856746</v>
      </c>
      <c r="N294" s="1">
        <v>501.16138030000002</v>
      </c>
      <c r="O294" s="1">
        <v>31.167642018755078</v>
      </c>
    </row>
    <row r="295" spans="1:15" x14ac:dyDescent="0.2">
      <c r="A295" t="s">
        <v>252</v>
      </c>
      <c r="B295" s="1">
        <v>520.61873439999999</v>
      </c>
      <c r="C295" s="1">
        <v>27.93753245174992</v>
      </c>
      <c r="D295" s="1">
        <v>476.6367669</v>
      </c>
      <c r="E295" s="1">
        <v>22.66811629643064</v>
      </c>
      <c r="F295" s="1">
        <v>505.31141650000001</v>
      </c>
      <c r="G295" s="1">
        <v>13.961278073853055</v>
      </c>
      <c r="H295" s="1">
        <v>437.91905710000003</v>
      </c>
      <c r="I295" s="1">
        <v>40.151052042787796</v>
      </c>
      <c r="J295" s="1">
        <v>475.0850365</v>
      </c>
      <c r="K295" s="1">
        <v>14.334632330684261</v>
      </c>
      <c r="L295" s="1">
        <v>601.5072007</v>
      </c>
      <c r="M295" s="1">
        <v>18.063237628177152</v>
      </c>
      <c r="N295" s="1">
        <v>500.70371019999999</v>
      </c>
      <c r="O295" s="1">
        <v>31.106766124901167</v>
      </c>
    </row>
    <row r="296" spans="1:15" x14ac:dyDescent="0.2">
      <c r="A296" t="s">
        <v>357</v>
      </c>
      <c r="B296" s="1">
        <v>-9.9999999999999995E-7</v>
      </c>
      <c r="C296" s="1">
        <v>0</v>
      </c>
      <c r="D296" s="1">
        <v>-9.9999999999999995E-7</v>
      </c>
      <c r="E296" s="1">
        <v>0</v>
      </c>
      <c r="F296" s="1">
        <v>-9.9999999999999995E-7</v>
      </c>
      <c r="G296" s="1">
        <v>0</v>
      </c>
      <c r="H296" s="1">
        <v>-9.9999999999999995E-7</v>
      </c>
      <c r="I296" s="1">
        <v>0</v>
      </c>
      <c r="J296" s="1">
        <v>-9.9999999999999995E-7</v>
      </c>
      <c r="K296" s="1">
        <v>0</v>
      </c>
      <c r="L296" s="1">
        <v>-9.9999999999999995E-7</v>
      </c>
      <c r="M296" s="1">
        <v>0</v>
      </c>
      <c r="N296" s="1">
        <v>-9.9999999999999995E-7</v>
      </c>
      <c r="O296" s="1">
        <v>0</v>
      </c>
    </row>
    <row r="297" spans="1:15" x14ac:dyDescent="0.2">
      <c r="A297" t="s">
        <v>358</v>
      </c>
      <c r="B297" s="1">
        <v>-9.9999999999999995E-7</v>
      </c>
      <c r="C297" s="1">
        <v>0</v>
      </c>
      <c r="D297" s="1">
        <v>-9.9999999999999995E-7</v>
      </c>
      <c r="E297" s="1">
        <v>0</v>
      </c>
      <c r="F297" s="1">
        <v>-9.9999999999999995E-7</v>
      </c>
      <c r="G297" s="1">
        <v>0</v>
      </c>
      <c r="H297" s="1">
        <v>-9.9999999999999995E-7</v>
      </c>
      <c r="I297" s="1">
        <v>0</v>
      </c>
      <c r="J297" s="1">
        <v>-9.9999999999999995E-7</v>
      </c>
      <c r="K297" s="1">
        <v>0</v>
      </c>
      <c r="L297" s="1">
        <v>-9.9999999999999995E-7</v>
      </c>
      <c r="M297" s="1">
        <v>0</v>
      </c>
      <c r="N297" s="1">
        <v>-9.9999999999999995E-7</v>
      </c>
      <c r="O297" s="1">
        <v>0</v>
      </c>
    </row>
    <row r="298" spans="1:15" x14ac:dyDescent="0.2">
      <c r="A298" t="s">
        <v>359</v>
      </c>
      <c r="B298" s="1">
        <v>-9.9999999999999995E-7</v>
      </c>
      <c r="C298" s="1">
        <v>0</v>
      </c>
      <c r="D298" s="1">
        <v>-9.9999999999999995E-7</v>
      </c>
      <c r="E298" s="1">
        <v>0</v>
      </c>
      <c r="F298" s="1">
        <v>-9.9999999999999995E-7</v>
      </c>
      <c r="G298" s="1">
        <v>0</v>
      </c>
      <c r="H298" s="1">
        <v>-9.9999999999999995E-7</v>
      </c>
      <c r="I298" s="1">
        <v>0</v>
      </c>
      <c r="J298" s="1">
        <v>-9.9999999999999995E-7</v>
      </c>
      <c r="K298" s="1">
        <v>0</v>
      </c>
      <c r="L298" s="1">
        <v>-9.9999999999999995E-7</v>
      </c>
      <c r="M298" s="1">
        <v>0</v>
      </c>
      <c r="N298" s="1">
        <v>-9.9999999999999995E-7</v>
      </c>
      <c r="O298" s="1">
        <v>0</v>
      </c>
    </row>
    <row r="299" spans="1:15" x14ac:dyDescent="0.2">
      <c r="A299" t="s">
        <v>360</v>
      </c>
      <c r="B299" s="1">
        <v>-9.9999999999999995E-7</v>
      </c>
      <c r="C299" s="1">
        <v>0</v>
      </c>
      <c r="D299" s="1">
        <v>-9.9999999999999995E-7</v>
      </c>
      <c r="E299" s="1">
        <v>0</v>
      </c>
      <c r="F299" s="1">
        <v>-9.9999999999999995E-7</v>
      </c>
      <c r="G299" s="1">
        <v>0</v>
      </c>
      <c r="H299" s="1">
        <v>-9.9999999999999995E-7</v>
      </c>
      <c r="I299" s="1">
        <v>0</v>
      </c>
      <c r="J299" s="1">
        <v>-9.9999999999999995E-7</v>
      </c>
      <c r="K299" s="1">
        <v>0</v>
      </c>
      <c r="L299" s="1">
        <v>-9.9999999999999995E-7</v>
      </c>
      <c r="M299" s="1">
        <v>0</v>
      </c>
      <c r="N299" s="1">
        <v>-9.9999999999999995E-7</v>
      </c>
      <c r="O299" s="1">
        <v>0</v>
      </c>
    </row>
    <row r="300" spans="1:15" x14ac:dyDescent="0.2">
      <c r="A300" t="s">
        <v>361</v>
      </c>
      <c r="B300" s="1">
        <v>-9.9999999999999995E-7</v>
      </c>
      <c r="C300" s="1">
        <v>0</v>
      </c>
      <c r="D300" s="1">
        <v>-9.9999999999999995E-7</v>
      </c>
      <c r="E300" s="1">
        <v>0</v>
      </c>
      <c r="F300" s="1">
        <v>-9.9999999999999995E-7</v>
      </c>
      <c r="G300" s="1">
        <v>0</v>
      </c>
      <c r="H300" s="1">
        <v>-9.9999999999999995E-7</v>
      </c>
      <c r="I300" s="1">
        <v>0</v>
      </c>
      <c r="J300" s="1">
        <v>-9.9999999999999995E-7</v>
      </c>
      <c r="K300" s="1">
        <v>0</v>
      </c>
      <c r="L300" s="1">
        <v>-9.9999999999999995E-7</v>
      </c>
      <c r="M300" s="1">
        <v>0</v>
      </c>
      <c r="N300" s="1">
        <v>-9.9999999999999995E-7</v>
      </c>
      <c r="O300" s="1">
        <v>0</v>
      </c>
    </row>
    <row r="301" spans="1:15" x14ac:dyDescent="0.2">
      <c r="A301" t="s">
        <v>362</v>
      </c>
      <c r="B301" s="1">
        <v>-9.9999999999999995E-7</v>
      </c>
      <c r="C301" s="1">
        <v>0</v>
      </c>
      <c r="D301" s="1">
        <v>-9.9999999999999995E-7</v>
      </c>
      <c r="E301" s="1">
        <v>0</v>
      </c>
      <c r="F301" s="1">
        <v>-9.9999999999999995E-7</v>
      </c>
      <c r="G301" s="1">
        <v>0</v>
      </c>
      <c r="H301" s="1">
        <v>-9.9999999999999995E-7</v>
      </c>
      <c r="I301" s="1">
        <v>0</v>
      </c>
      <c r="J301" s="1">
        <v>-9.9999999999999995E-7</v>
      </c>
      <c r="K301" s="1">
        <v>0</v>
      </c>
      <c r="L301" s="1">
        <v>-9.9999999999999995E-7</v>
      </c>
      <c r="M301" s="1">
        <v>0</v>
      </c>
      <c r="N301" s="1">
        <v>-9.9999999999999995E-7</v>
      </c>
      <c r="O301" s="1">
        <v>0</v>
      </c>
    </row>
    <row r="302" spans="1:15" x14ac:dyDescent="0.2">
      <c r="A302" t="s">
        <v>363</v>
      </c>
      <c r="B302" s="1">
        <v>-9.9999999999999995E-7</v>
      </c>
      <c r="C302" s="1">
        <v>0</v>
      </c>
      <c r="D302" s="1">
        <v>-9.9999999999999995E-7</v>
      </c>
      <c r="E302" s="1">
        <v>0</v>
      </c>
      <c r="F302" s="1">
        <v>-9.9999999999999995E-7</v>
      </c>
      <c r="G302" s="1">
        <v>0</v>
      </c>
      <c r="H302" s="1">
        <v>-9.9999999999999995E-7</v>
      </c>
      <c r="I302" s="1">
        <v>0</v>
      </c>
      <c r="J302" s="1">
        <v>-9.9999999999999995E-7</v>
      </c>
      <c r="K302" s="1">
        <v>0</v>
      </c>
      <c r="L302" s="1">
        <v>-9.9999999999999995E-7</v>
      </c>
      <c r="M302" s="1">
        <v>0</v>
      </c>
      <c r="N302" s="1">
        <v>-9.9999999999999995E-7</v>
      </c>
      <c r="O302" s="1">
        <v>0</v>
      </c>
    </row>
    <row r="303" spans="1:15" x14ac:dyDescent="0.2">
      <c r="A303" t="s">
        <v>364</v>
      </c>
      <c r="B303" s="1">
        <v>-9.9999999999999995E-7</v>
      </c>
      <c r="C303" s="1">
        <v>0</v>
      </c>
      <c r="D303" s="1">
        <v>-9.9999999999999995E-7</v>
      </c>
      <c r="E303" s="1">
        <v>0</v>
      </c>
      <c r="F303" s="1">
        <v>-9.9999999999999995E-7</v>
      </c>
      <c r="G303" s="1">
        <v>0</v>
      </c>
      <c r="H303" s="1">
        <v>-9.9999999999999995E-7</v>
      </c>
      <c r="I303" s="1">
        <v>0</v>
      </c>
      <c r="J303" s="1">
        <v>-9.9999999999999995E-7</v>
      </c>
      <c r="K303" s="1">
        <v>0</v>
      </c>
      <c r="L303" s="1">
        <v>-9.9999999999999995E-7</v>
      </c>
      <c r="M303" s="1">
        <v>0</v>
      </c>
      <c r="N303" s="1">
        <v>-9.9999999999999995E-7</v>
      </c>
      <c r="O303" s="1">
        <v>0</v>
      </c>
    </row>
    <row r="304" spans="1:15" x14ac:dyDescent="0.2">
      <c r="A304" t="s">
        <v>365</v>
      </c>
      <c r="B304" s="1">
        <v>-9.9999999999999995E-7</v>
      </c>
      <c r="C304" s="1">
        <v>0</v>
      </c>
      <c r="D304" s="1">
        <v>-9.9999999999999995E-7</v>
      </c>
      <c r="E304" s="1">
        <v>0</v>
      </c>
      <c r="F304" s="1">
        <v>-9.9999999999999995E-7</v>
      </c>
      <c r="G304" s="1">
        <v>0</v>
      </c>
      <c r="H304" s="1">
        <v>-9.9999999999999995E-7</v>
      </c>
      <c r="I304" s="1">
        <v>0</v>
      </c>
      <c r="J304" s="1">
        <v>-9.9999999999999995E-7</v>
      </c>
      <c r="K304" s="1">
        <v>0</v>
      </c>
      <c r="L304" s="1">
        <v>-9.9999999999999995E-7</v>
      </c>
      <c r="M304" s="1">
        <v>0</v>
      </c>
      <c r="N304" s="1">
        <v>-9.9999999999999995E-7</v>
      </c>
      <c r="O304" s="1">
        <v>0</v>
      </c>
    </row>
    <row r="305" spans="1:15" x14ac:dyDescent="0.2">
      <c r="A305" t="s">
        <v>366</v>
      </c>
      <c r="B305" s="1">
        <v>-9.9999999999999995E-7</v>
      </c>
      <c r="C305" s="1">
        <v>0</v>
      </c>
      <c r="D305" s="1">
        <v>-9.9999999999999995E-7</v>
      </c>
      <c r="E305" s="1">
        <v>0</v>
      </c>
      <c r="F305" s="1">
        <v>-9.9999999999999995E-7</v>
      </c>
      <c r="G305" s="1">
        <v>0</v>
      </c>
      <c r="H305" s="1">
        <v>-9.9999999999999995E-7</v>
      </c>
      <c r="I305" s="1">
        <v>0</v>
      </c>
      <c r="J305" s="1">
        <v>-9.9999999999999995E-7</v>
      </c>
      <c r="K305" s="1">
        <v>0</v>
      </c>
      <c r="L305" s="1">
        <v>-9.9999999999999995E-7</v>
      </c>
      <c r="M305" s="1">
        <v>0</v>
      </c>
      <c r="N305" s="1">
        <v>-9.9999999999999995E-7</v>
      </c>
      <c r="O305" s="1">
        <v>0</v>
      </c>
    </row>
    <row r="306" spans="1:15" x14ac:dyDescent="0.2">
      <c r="A306" t="s">
        <v>367</v>
      </c>
      <c r="B306" s="1">
        <v>-9.9999999999999995E-7</v>
      </c>
      <c r="C306" s="1">
        <v>0</v>
      </c>
      <c r="D306" s="1">
        <v>-9.9999999999999995E-7</v>
      </c>
      <c r="E306" s="1">
        <v>0</v>
      </c>
      <c r="F306" s="1">
        <v>-9.9999999999999995E-7</v>
      </c>
      <c r="G306" s="1">
        <v>0</v>
      </c>
      <c r="H306" s="1">
        <v>-9.9999999999999995E-7</v>
      </c>
      <c r="I306" s="1">
        <v>0</v>
      </c>
      <c r="J306" s="1">
        <v>-9.9999999999999995E-7</v>
      </c>
      <c r="K306" s="1">
        <v>0</v>
      </c>
      <c r="L306" s="1">
        <v>-9.9999999999999995E-7</v>
      </c>
      <c r="M306" s="1">
        <v>0</v>
      </c>
      <c r="N306" s="1">
        <v>-9.9999999999999995E-7</v>
      </c>
      <c r="O306" s="1">
        <v>0</v>
      </c>
    </row>
    <row r="307" spans="1:15" x14ac:dyDescent="0.2">
      <c r="A307" t="s">
        <v>368</v>
      </c>
      <c r="B307" s="1">
        <v>-9.9999999999999995E-7</v>
      </c>
      <c r="C307" s="1">
        <v>0</v>
      </c>
      <c r="D307" s="1">
        <v>-9.9999999999999995E-7</v>
      </c>
      <c r="E307" s="1">
        <v>0</v>
      </c>
      <c r="F307" s="1">
        <v>-9.9999999999999995E-7</v>
      </c>
      <c r="G307" s="1">
        <v>0</v>
      </c>
      <c r="H307" s="1">
        <v>-9.9999999999999995E-7</v>
      </c>
      <c r="I307" s="1">
        <v>0</v>
      </c>
      <c r="J307" s="1">
        <v>-9.9999999999999995E-7</v>
      </c>
      <c r="K307" s="1">
        <v>0</v>
      </c>
      <c r="L307" s="1">
        <v>-9.9999999999999995E-7</v>
      </c>
      <c r="M307" s="1">
        <v>0</v>
      </c>
      <c r="N307" s="1">
        <v>-9.9999999999999995E-7</v>
      </c>
      <c r="O307" s="1">
        <v>0</v>
      </c>
    </row>
    <row r="308" spans="1:15" x14ac:dyDescent="0.2">
      <c r="A308" t="s">
        <v>253</v>
      </c>
      <c r="B308" s="1">
        <v>496.9847173</v>
      </c>
      <c r="C308" s="1">
        <v>27.384761926285488</v>
      </c>
      <c r="D308" s="1">
        <v>453.07499689999997</v>
      </c>
      <c r="E308" s="1">
        <v>21.589635860683515</v>
      </c>
      <c r="F308" s="1">
        <v>481.09291680000001</v>
      </c>
      <c r="G308" s="1">
        <v>13.851965214245665</v>
      </c>
      <c r="H308" s="1">
        <v>417.24498219999998</v>
      </c>
      <c r="I308" s="1">
        <v>38.732930345351946</v>
      </c>
      <c r="J308" s="1">
        <v>451.66791480000001</v>
      </c>
      <c r="K308" s="1">
        <v>14.869327463911509</v>
      </c>
      <c r="L308" s="1">
        <v>577.2382672</v>
      </c>
      <c r="M308" s="1">
        <v>17.657921062605585</v>
      </c>
      <c r="N308" s="1">
        <v>478.35842489999999</v>
      </c>
      <c r="O308" s="1">
        <v>30.389975426790034</v>
      </c>
    </row>
    <row r="309" spans="1:15" x14ac:dyDescent="0.2">
      <c r="A309" t="s">
        <v>369</v>
      </c>
      <c r="B309" s="1">
        <v>-9.9999999999999995E-7</v>
      </c>
      <c r="C309" s="1">
        <v>0</v>
      </c>
      <c r="D309" s="1">
        <v>-9.9999999999999995E-7</v>
      </c>
      <c r="E309" s="1">
        <v>0</v>
      </c>
      <c r="F309" s="1">
        <v>-9.9999999999999995E-7</v>
      </c>
      <c r="G309" s="1">
        <v>0</v>
      </c>
      <c r="H309" s="1">
        <v>-9.9999999999999995E-7</v>
      </c>
      <c r="I309" s="1">
        <v>0</v>
      </c>
      <c r="J309" s="1">
        <v>-9.9999999999999995E-7</v>
      </c>
      <c r="K309" s="1">
        <v>0</v>
      </c>
      <c r="L309" s="1">
        <v>-9.9999999999999995E-7</v>
      </c>
      <c r="M309" s="1">
        <v>0</v>
      </c>
      <c r="N309" s="1">
        <v>-9.9999999999999995E-7</v>
      </c>
      <c r="O309" s="1">
        <v>0</v>
      </c>
    </row>
    <row r="310" spans="1:15" x14ac:dyDescent="0.2">
      <c r="A310" t="s">
        <v>370</v>
      </c>
      <c r="B310" s="1">
        <v>-9.9999999999999995E-7</v>
      </c>
      <c r="C310" s="1">
        <v>0</v>
      </c>
      <c r="D310" s="1">
        <v>-9.9999999999999995E-7</v>
      </c>
      <c r="E310" s="1">
        <v>0</v>
      </c>
      <c r="F310" s="1">
        <v>-9.9999999999999995E-7</v>
      </c>
      <c r="G310" s="1">
        <v>0</v>
      </c>
      <c r="H310" s="1">
        <v>-9.9999999999999995E-7</v>
      </c>
      <c r="I310" s="1">
        <v>0</v>
      </c>
      <c r="J310" s="1">
        <v>-9.9999999999999995E-7</v>
      </c>
      <c r="K310" s="1">
        <v>0</v>
      </c>
      <c r="L310" s="1">
        <v>-9.9999999999999995E-7</v>
      </c>
      <c r="M310" s="1">
        <v>0</v>
      </c>
      <c r="N310" s="1">
        <v>-9.9999999999999995E-7</v>
      </c>
      <c r="O310" s="1">
        <v>0</v>
      </c>
    </row>
    <row r="311" spans="1:15" x14ac:dyDescent="0.2">
      <c r="A311" t="s">
        <v>254</v>
      </c>
      <c r="B311" s="1">
        <v>492.00905239999997</v>
      </c>
      <c r="C311" s="1">
        <v>27.445160227237906</v>
      </c>
      <c r="D311" s="1">
        <v>447.71730180000003</v>
      </c>
      <c r="E311" s="1">
        <v>21.502278469797634</v>
      </c>
      <c r="F311" s="1">
        <v>475.52836589999998</v>
      </c>
      <c r="G311" s="1">
        <v>14.181787794222375</v>
      </c>
      <c r="H311" s="1">
        <v>412.59634060000002</v>
      </c>
      <c r="I311" s="1">
        <v>38.63767824711887</v>
      </c>
      <c r="J311" s="1">
        <v>446.29853539999999</v>
      </c>
      <c r="K311" s="1">
        <v>14.857367217455074</v>
      </c>
      <c r="L311" s="1">
        <v>571.21885770000006</v>
      </c>
      <c r="M311" s="1">
        <v>17.376735191021023</v>
      </c>
      <c r="N311" s="1">
        <v>473.41759289999999</v>
      </c>
      <c r="O311" s="1">
        <v>30.226697334883369</v>
      </c>
    </row>
    <row r="312" spans="1:15" x14ac:dyDescent="0.2">
      <c r="A312" t="s">
        <v>255</v>
      </c>
      <c r="B312" s="1">
        <v>490.82146729999999</v>
      </c>
      <c r="C312" s="1">
        <v>27.523497404613376</v>
      </c>
      <c r="D312" s="1">
        <v>446.63723680000004</v>
      </c>
      <c r="E312" s="1">
        <v>21.532194463322437</v>
      </c>
      <c r="F312" s="1">
        <v>474.13007860000005</v>
      </c>
      <c r="G312" s="1">
        <v>14.257447028458738</v>
      </c>
      <c r="H312" s="1">
        <v>411.49701399999998</v>
      </c>
      <c r="I312" s="1">
        <v>38.655673118484295</v>
      </c>
      <c r="J312" s="1">
        <v>445.08113500000002</v>
      </c>
      <c r="K312" s="1">
        <v>14.902955544315585</v>
      </c>
      <c r="L312" s="1">
        <v>569.90547509999999</v>
      </c>
      <c r="M312" s="1">
        <v>17.391157689222371</v>
      </c>
      <c r="N312" s="1">
        <v>472.22139630000004</v>
      </c>
      <c r="O312" s="1">
        <v>30.158925609435478</v>
      </c>
    </row>
    <row r="313" spans="1:15" x14ac:dyDescent="0.2">
      <c r="A313" t="s">
        <v>256</v>
      </c>
      <c r="B313" s="1">
        <v>490.0124022</v>
      </c>
      <c r="C313" s="1">
        <v>27.49232763812633</v>
      </c>
      <c r="D313" s="1">
        <v>446.07549410000001</v>
      </c>
      <c r="E313" s="1">
        <v>21.606403156383575</v>
      </c>
      <c r="F313" s="1">
        <v>473.34243939999999</v>
      </c>
      <c r="G313" s="1">
        <v>14.346844379183219</v>
      </c>
      <c r="H313" s="1">
        <v>410.77951669999999</v>
      </c>
      <c r="I313" s="1">
        <v>38.734836325236508</v>
      </c>
      <c r="J313" s="1">
        <v>444.4305908</v>
      </c>
      <c r="K313" s="1">
        <v>14.956916673207763</v>
      </c>
      <c r="L313" s="1">
        <v>569.08119539999996</v>
      </c>
      <c r="M313" s="1">
        <v>17.441352044180814</v>
      </c>
      <c r="N313" s="1">
        <v>471.38421889999995</v>
      </c>
      <c r="O313" s="1">
        <v>30.018634870029793</v>
      </c>
    </row>
    <row r="314" spans="1:15" x14ac:dyDescent="0.2">
      <c r="A314" t="s">
        <v>257</v>
      </c>
      <c r="B314" s="1">
        <v>487.96065119999997</v>
      </c>
      <c r="C314" s="1">
        <v>27.483298476532958</v>
      </c>
      <c r="D314" s="1">
        <v>444.19118530000003</v>
      </c>
      <c r="E314" s="1">
        <v>21.65073049601942</v>
      </c>
      <c r="F314" s="1">
        <v>470.99403380000001</v>
      </c>
      <c r="G314" s="1">
        <v>14.428206867653433</v>
      </c>
      <c r="H314" s="1">
        <v>408.46504950000002</v>
      </c>
      <c r="I314" s="1">
        <v>38.797758337106053</v>
      </c>
      <c r="J314" s="1">
        <v>442.54417739999997</v>
      </c>
      <c r="K314" s="1">
        <v>14.819714250624795</v>
      </c>
      <c r="L314" s="1">
        <v>566.18075650000003</v>
      </c>
      <c r="M314" s="1">
        <v>17.58351607102054</v>
      </c>
      <c r="N314" s="1">
        <v>469.34118339999998</v>
      </c>
      <c r="O314" s="1">
        <v>29.923019910636782</v>
      </c>
    </row>
    <row r="315" spans="1:15" x14ac:dyDescent="0.2">
      <c r="A315" t="s">
        <v>258</v>
      </c>
      <c r="B315" s="1">
        <v>486.9091914</v>
      </c>
      <c r="C315" s="1">
        <v>27.478877778161095</v>
      </c>
      <c r="D315" s="1">
        <v>443.15718189999996</v>
      </c>
      <c r="E315" s="1">
        <v>21.570575528041303</v>
      </c>
      <c r="F315" s="1">
        <v>469.69517789999998</v>
      </c>
      <c r="G315" s="1">
        <v>14.479155556410483</v>
      </c>
      <c r="H315" s="1">
        <v>407.20693189999997</v>
      </c>
      <c r="I315" s="1">
        <v>38.990465361598034</v>
      </c>
      <c r="J315" s="1">
        <v>441.3381503</v>
      </c>
      <c r="K315" s="1">
        <v>14.596776988819768</v>
      </c>
      <c r="L315" s="1">
        <v>564.99403210000003</v>
      </c>
      <c r="M315" s="1">
        <v>17.531317710102989</v>
      </c>
      <c r="N315" s="1">
        <v>468.06549869999998</v>
      </c>
      <c r="O315" s="1">
        <v>29.640278454585683</v>
      </c>
    </row>
    <row r="316" spans="1:15" x14ac:dyDescent="0.2">
      <c r="A316" t="s">
        <v>259</v>
      </c>
      <c r="B316" s="1">
        <v>484.9292064</v>
      </c>
      <c r="C316" s="1">
        <v>27.447944909712874</v>
      </c>
      <c r="D316" s="1">
        <v>441.38246079999999</v>
      </c>
      <c r="E316" s="1">
        <v>21.521559480318352</v>
      </c>
      <c r="F316" s="1">
        <v>467.28236039999996</v>
      </c>
      <c r="G316" s="1">
        <v>14.8555348275036</v>
      </c>
      <c r="H316" s="1">
        <v>405.05289310000001</v>
      </c>
      <c r="I316" s="1">
        <v>39.113666397280511</v>
      </c>
      <c r="J316" s="1">
        <v>439.27788660000004</v>
      </c>
      <c r="K316" s="1">
        <v>14.602625479763121</v>
      </c>
      <c r="L316" s="1">
        <v>562.3949073</v>
      </c>
      <c r="M316" s="1">
        <v>17.629834931601476</v>
      </c>
      <c r="N316" s="1">
        <v>466.03534730000001</v>
      </c>
      <c r="O316" s="1">
        <v>29.497778393267897</v>
      </c>
    </row>
    <row r="317" spans="1:15" x14ac:dyDescent="0.2">
      <c r="A317" t="s">
        <v>260</v>
      </c>
      <c r="B317" s="1">
        <v>483.65104780000001</v>
      </c>
      <c r="C317" s="1">
        <v>27.430332595355544</v>
      </c>
      <c r="D317" s="1">
        <v>440.2049897</v>
      </c>
      <c r="E317" s="1">
        <v>21.537014827437108</v>
      </c>
      <c r="F317" s="1">
        <v>466.06401960000005</v>
      </c>
      <c r="G317" s="1">
        <v>14.853743052537375</v>
      </c>
      <c r="H317" s="1">
        <v>403.71937060000005</v>
      </c>
      <c r="I317" s="1">
        <v>38.94078666565315</v>
      </c>
      <c r="J317" s="1">
        <v>438.1204146</v>
      </c>
      <c r="K317" s="1">
        <v>14.617541431754049</v>
      </c>
      <c r="L317" s="1">
        <v>561.04693779999991</v>
      </c>
      <c r="M317" s="1">
        <v>17.580709154222578</v>
      </c>
      <c r="N317" s="1">
        <v>464.76779699999997</v>
      </c>
      <c r="O317" s="1">
        <v>29.480259785276814</v>
      </c>
    </row>
    <row r="318" spans="1:15" x14ac:dyDescent="0.2">
      <c r="A318" t="s">
        <v>261</v>
      </c>
      <c r="B318" s="1">
        <v>484.35339479999999</v>
      </c>
      <c r="C318" s="1">
        <v>27.40876400343188</v>
      </c>
      <c r="D318" s="1">
        <v>440.85789419999998</v>
      </c>
      <c r="E318" s="1">
        <v>21.530892179098384</v>
      </c>
      <c r="F318" s="1">
        <v>466.73959100000002</v>
      </c>
      <c r="G318" s="1">
        <v>14.868442211584268</v>
      </c>
      <c r="H318" s="1">
        <v>404.41708999999997</v>
      </c>
      <c r="I318" s="1">
        <v>39.014744770341721</v>
      </c>
      <c r="J318" s="1">
        <v>438.72723930000001</v>
      </c>
      <c r="K318" s="1">
        <v>14.609081276491718</v>
      </c>
      <c r="L318" s="1">
        <v>561.76536160000001</v>
      </c>
      <c r="M318" s="1">
        <v>17.587035911258877</v>
      </c>
      <c r="N318" s="1">
        <v>465.44003939999999</v>
      </c>
      <c r="O318" s="1">
        <v>29.509803891010211</v>
      </c>
    </row>
    <row r="319" spans="1:15" x14ac:dyDescent="0.2">
      <c r="A319" t="s">
        <v>262</v>
      </c>
      <c r="B319" s="1">
        <v>482.87905480000001</v>
      </c>
      <c r="C319" s="1">
        <v>27.633147000102127</v>
      </c>
      <c r="D319" s="1">
        <v>439.3693447</v>
      </c>
      <c r="E319" s="1">
        <v>21.530859142538837</v>
      </c>
      <c r="F319" s="1">
        <v>465.06708880000002</v>
      </c>
      <c r="G319" s="1">
        <v>14.622144276205409</v>
      </c>
      <c r="H319" s="1">
        <v>402.90237239999999</v>
      </c>
      <c r="I319" s="1">
        <v>38.831513474975587</v>
      </c>
      <c r="J319" s="1">
        <v>437.35052719999999</v>
      </c>
      <c r="K319" s="1">
        <v>14.613262579842035</v>
      </c>
      <c r="L319" s="1">
        <v>560.18391199999996</v>
      </c>
      <c r="M319" s="1">
        <v>17.611191669247042</v>
      </c>
      <c r="N319" s="1">
        <v>463.9969974</v>
      </c>
      <c r="O319" s="1">
        <v>29.409613221814027</v>
      </c>
    </row>
    <row r="320" spans="1:15" x14ac:dyDescent="0.2">
      <c r="A320" t="s">
        <v>263</v>
      </c>
      <c r="B320" s="1">
        <v>449.87400650000001</v>
      </c>
      <c r="C320" s="1">
        <v>27.483124654147105</v>
      </c>
      <c r="D320" s="1">
        <v>404.16795489999998</v>
      </c>
      <c r="E320" s="1">
        <v>21.162252885142788</v>
      </c>
      <c r="F320" s="1">
        <v>429.14997729999999</v>
      </c>
      <c r="G320" s="1">
        <v>13.429402641387517</v>
      </c>
      <c r="H320" s="1">
        <v>373.88639210000002</v>
      </c>
      <c r="I320" s="1">
        <v>37.540657022782206</v>
      </c>
      <c r="J320" s="1">
        <v>404.09544189999997</v>
      </c>
      <c r="K320" s="1">
        <v>14.453487323643079</v>
      </c>
      <c r="L320" s="1">
        <v>523.40676499999995</v>
      </c>
      <c r="M320" s="1">
        <v>16.391786951399972</v>
      </c>
      <c r="N320" s="1">
        <v>433.44369879999999</v>
      </c>
      <c r="O320" s="1">
        <v>27.885991022996333</v>
      </c>
    </row>
    <row r="321" spans="1:15" x14ac:dyDescent="0.2">
      <c r="A321" t="s">
        <v>264</v>
      </c>
      <c r="B321" s="1">
        <v>481.8934577</v>
      </c>
      <c r="C321" s="1">
        <v>27.705361179037716</v>
      </c>
      <c r="D321" s="1">
        <v>438.01236310000002</v>
      </c>
      <c r="E321" s="1">
        <v>21.454946792243845</v>
      </c>
      <c r="F321" s="1">
        <v>463.9200328</v>
      </c>
      <c r="G321" s="1">
        <v>14.60243525519256</v>
      </c>
      <c r="H321" s="1">
        <v>401.93457910000001</v>
      </c>
      <c r="I321" s="1">
        <v>38.892220953830794</v>
      </c>
      <c r="J321" s="1">
        <v>436.40428919999999</v>
      </c>
      <c r="K321" s="1">
        <v>14.713626352371303</v>
      </c>
      <c r="L321" s="1">
        <v>559.11472949999995</v>
      </c>
      <c r="M321" s="1">
        <v>17.546055205073547</v>
      </c>
      <c r="N321" s="1">
        <v>463.13782910000003</v>
      </c>
      <c r="O321" s="1">
        <v>29.352308772675855</v>
      </c>
    </row>
    <row r="322" spans="1:15" x14ac:dyDescent="0.2">
      <c r="A322" t="s">
        <v>265</v>
      </c>
      <c r="B322" s="1">
        <v>480.89772419999997</v>
      </c>
      <c r="C322" s="1">
        <v>27.691623360586746</v>
      </c>
      <c r="D322" s="1">
        <v>436.9067632</v>
      </c>
      <c r="E322" s="1">
        <v>21.405269021076965</v>
      </c>
      <c r="F322" s="1">
        <v>462.68333239999998</v>
      </c>
      <c r="G322" s="1">
        <v>14.653952291911931</v>
      </c>
      <c r="H322" s="1">
        <v>400.85433419999998</v>
      </c>
      <c r="I322" s="1">
        <v>38.796404155575829</v>
      </c>
      <c r="J322" s="1">
        <v>435.24452389999999</v>
      </c>
      <c r="K322" s="1">
        <v>14.677577311649046</v>
      </c>
      <c r="L322" s="1">
        <v>557.97805060000007</v>
      </c>
      <c r="M322" s="1">
        <v>17.574835558110721</v>
      </c>
      <c r="N322" s="1">
        <v>462.2083624</v>
      </c>
      <c r="O322" s="1">
        <v>29.293956341448428</v>
      </c>
    </row>
    <row r="323" spans="1:15" x14ac:dyDescent="0.2">
      <c r="A323" t="s">
        <v>266</v>
      </c>
      <c r="B323" s="1">
        <v>480.32025339999996</v>
      </c>
      <c r="C323" s="1">
        <v>27.557309424425057</v>
      </c>
      <c r="D323" s="1">
        <v>436.09519939999996</v>
      </c>
      <c r="E323" s="1">
        <v>21.474683500522509</v>
      </c>
      <c r="F323" s="1">
        <v>462.02775580000002</v>
      </c>
      <c r="G323" s="1">
        <v>14.707573374783827</v>
      </c>
      <c r="H323" s="1">
        <v>400.26824119999998</v>
      </c>
      <c r="I323" s="1">
        <v>38.770416723125102</v>
      </c>
      <c r="J323" s="1">
        <v>434.56032089999997</v>
      </c>
      <c r="K323" s="1">
        <v>14.742049192882019</v>
      </c>
      <c r="L323" s="1">
        <v>557.38518529999999</v>
      </c>
      <c r="M323" s="1">
        <v>17.581272896618589</v>
      </c>
      <c r="N323" s="1">
        <v>461.72022850000002</v>
      </c>
      <c r="O323" s="1">
        <v>29.226073044774189</v>
      </c>
    </row>
    <row r="324" spans="1:15" x14ac:dyDescent="0.2">
      <c r="A324" t="s">
        <v>267</v>
      </c>
      <c r="B324" s="1">
        <v>479.56730019999998</v>
      </c>
      <c r="C324" s="1">
        <v>27.508218736569539</v>
      </c>
      <c r="D324" s="1">
        <v>435.24936170000001</v>
      </c>
      <c r="E324" s="1">
        <v>21.532867235327135</v>
      </c>
      <c r="F324" s="1">
        <v>461.02898439999996</v>
      </c>
      <c r="G324" s="1">
        <v>14.477487708514378</v>
      </c>
      <c r="H324" s="1">
        <v>399.52921839999999</v>
      </c>
      <c r="I324" s="1">
        <v>38.729677438920454</v>
      </c>
      <c r="J324" s="1">
        <v>433.74049839999998</v>
      </c>
      <c r="K324" s="1">
        <v>14.86259359034616</v>
      </c>
      <c r="L324" s="1">
        <v>556.52841379999995</v>
      </c>
      <c r="M324" s="1">
        <v>17.660064118988331</v>
      </c>
      <c r="N324" s="1">
        <v>461.05058889999998</v>
      </c>
      <c r="O324" s="1">
        <v>29.140261897516737</v>
      </c>
    </row>
    <row r="325" spans="1:15" x14ac:dyDescent="0.2">
      <c r="A325" t="s">
        <v>268</v>
      </c>
      <c r="B325" s="1">
        <v>478.2431656</v>
      </c>
      <c r="C325" s="1">
        <v>27.525030210638086</v>
      </c>
      <c r="D325" s="1">
        <v>433.66993819999999</v>
      </c>
      <c r="E325" s="1">
        <v>21.537639513586271</v>
      </c>
      <c r="F325" s="1">
        <v>459.5951068</v>
      </c>
      <c r="G325" s="1">
        <v>14.328987487168053</v>
      </c>
      <c r="H325" s="1">
        <v>398.42174130000001</v>
      </c>
      <c r="I325" s="1">
        <v>38.643549627589906</v>
      </c>
      <c r="J325" s="1">
        <v>432.3601127</v>
      </c>
      <c r="K325" s="1">
        <v>14.994223202683603</v>
      </c>
      <c r="L325" s="1">
        <v>554.90535870000008</v>
      </c>
      <c r="M325" s="1">
        <v>17.425262133518277</v>
      </c>
      <c r="N325" s="1">
        <v>459.4473251</v>
      </c>
      <c r="O325" s="1">
        <v>28.839875301835551</v>
      </c>
    </row>
    <row r="326" spans="1:15" x14ac:dyDescent="0.2">
      <c r="A326" t="s">
        <v>269</v>
      </c>
      <c r="B326" s="1">
        <v>477.51608369999997</v>
      </c>
      <c r="C326" s="1">
        <v>27.575368494478997</v>
      </c>
      <c r="D326" s="1">
        <v>432.9837435</v>
      </c>
      <c r="E326" s="1">
        <v>21.549735646324965</v>
      </c>
      <c r="F326" s="1">
        <v>458.80542220000001</v>
      </c>
      <c r="G326" s="1">
        <v>14.390251898643223</v>
      </c>
      <c r="H326" s="1">
        <v>397.82269539999999</v>
      </c>
      <c r="I326" s="1">
        <v>38.650232148430455</v>
      </c>
      <c r="J326" s="1">
        <v>431.57407760000001</v>
      </c>
      <c r="K326" s="1">
        <v>14.997865473526581</v>
      </c>
      <c r="L326" s="1">
        <v>554.0209519</v>
      </c>
      <c r="M326" s="1">
        <v>17.324182315052592</v>
      </c>
      <c r="N326" s="1">
        <v>458.73629110000002</v>
      </c>
      <c r="O326" s="1">
        <v>28.728782465654646</v>
      </c>
    </row>
    <row r="327" spans="1:15" x14ac:dyDescent="0.2">
      <c r="A327" t="s">
        <v>270</v>
      </c>
      <c r="B327" s="1">
        <v>476.94619739999996</v>
      </c>
      <c r="C327" s="1">
        <v>27.588415614689882</v>
      </c>
      <c r="D327" s="1">
        <v>432.41231760000005</v>
      </c>
      <c r="E327" s="1">
        <v>21.548028384749372</v>
      </c>
      <c r="F327" s="1">
        <v>458.13084839999999</v>
      </c>
      <c r="G327" s="1">
        <v>14.321829605802002</v>
      </c>
      <c r="H327" s="1">
        <v>397.3759192</v>
      </c>
      <c r="I327" s="1">
        <v>38.682699542114371</v>
      </c>
      <c r="J327" s="1">
        <v>431.01135910000005</v>
      </c>
      <c r="K327" s="1">
        <v>15.095032377795054</v>
      </c>
      <c r="L327" s="1">
        <v>553.31993970000008</v>
      </c>
      <c r="M327" s="1">
        <v>17.217649234609237</v>
      </c>
      <c r="N327" s="1">
        <v>458.21868849999998</v>
      </c>
      <c r="O327" s="1">
        <v>28.724457883393722</v>
      </c>
    </row>
    <row r="328" spans="1:15" x14ac:dyDescent="0.2">
      <c r="A328" t="s">
        <v>271</v>
      </c>
      <c r="B328" s="1">
        <v>476.29755230000001</v>
      </c>
      <c r="C328" s="1">
        <v>27.62263795754733</v>
      </c>
      <c r="D328" s="1">
        <v>431.6973294</v>
      </c>
      <c r="E328" s="1">
        <v>21.539685082306249</v>
      </c>
      <c r="F328" s="1">
        <v>457.36324510000003</v>
      </c>
      <c r="G328" s="1">
        <v>14.317011276869744</v>
      </c>
      <c r="H328" s="1">
        <v>396.8913877</v>
      </c>
      <c r="I328" s="1">
        <v>38.69484069313912</v>
      </c>
      <c r="J328" s="1">
        <v>430.31811319999997</v>
      </c>
      <c r="K328" s="1">
        <v>15.141927971009386</v>
      </c>
      <c r="L328" s="1">
        <v>552.6321653</v>
      </c>
      <c r="M328" s="1">
        <v>17.166303719937549</v>
      </c>
      <c r="N328" s="1">
        <v>457.55818839999995</v>
      </c>
      <c r="O328" s="1">
        <v>28.724526348479326</v>
      </c>
    </row>
    <row r="329" spans="1:15" x14ac:dyDescent="0.2">
      <c r="A329" t="s">
        <v>272</v>
      </c>
      <c r="B329" s="1">
        <v>475.7280346</v>
      </c>
      <c r="C329" s="1">
        <v>27.547337950764469</v>
      </c>
      <c r="D329" s="1">
        <v>431.10833630000002</v>
      </c>
      <c r="E329" s="1">
        <v>21.524951520963995</v>
      </c>
      <c r="F329" s="1">
        <v>456.66746979999999</v>
      </c>
      <c r="G329" s="1">
        <v>14.316534678176271</v>
      </c>
      <c r="H329" s="1">
        <v>396.36933569999997</v>
      </c>
      <c r="I329" s="1">
        <v>38.705501066464578</v>
      </c>
      <c r="J329" s="1">
        <v>429.7303197</v>
      </c>
      <c r="K329" s="1">
        <v>15.142807784942804</v>
      </c>
      <c r="L329" s="1">
        <v>552.01802699999996</v>
      </c>
      <c r="M329" s="1">
        <v>17.158338795077</v>
      </c>
      <c r="N329" s="1">
        <v>456.99735049999998</v>
      </c>
      <c r="O329" s="1">
        <v>28.696241566515535</v>
      </c>
    </row>
    <row r="330" spans="1:15" x14ac:dyDescent="0.2">
      <c r="A330" t="s">
        <v>273</v>
      </c>
      <c r="B330" s="1">
        <v>475.09492189999997</v>
      </c>
      <c r="C330" s="1">
        <v>27.515372718274755</v>
      </c>
      <c r="D330" s="1">
        <v>430.48490570000001</v>
      </c>
      <c r="E330" s="1">
        <v>21.497601642194141</v>
      </c>
      <c r="F330" s="1">
        <v>455.95076069999999</v>
      </c>
      <c r="G330" s="1">
        <v>14.282024392057647</v>
      </c>
      <c r="H330" s="1">
        <v>395.5783672</v>
      </c>
      <c r="I330" s="1">
        <v>38.763283867638144</v>
      </c>
      <c r="J330" s="1">
        <v>429.06034629999999</v>
      </c>
      <c r="K330" s="1">
        <v>15.189122194598761</v>
      </c>
      <c r="L330" s="1">
        <v>551.31773239999995</v>
      </c>
      <c r="M330" s="1">
        <v>17.173801945607888</v>
      </c>
      <c r="N330" s="1">
        <v>456.41142389999999</v>
      </c>
      <c r="O330" s="1">
        <v>28.693319492066877</v>
      </c>
    </row>
    <row r="331" spans="1:15" x14ac:dyDescent="0.2">
      <c r="A331" t="s">
        <v>274</v>
      </c>
      <c r="B331" s="1">
        <v>474.2216454</v>
      </c>
      <c r="C331" s="1">
        <v>27.561697933969686</v>
      </c>
      <c r="D331" s="1">
        <v>429.70148919999997</v>
      </c>
      <c r="E331" s="1">
        <v>21.509890048592755</v>
      </c>
      <c r="F331" s="1">
        <v>455.0132759</v>
      </c>
      <c r="G331" s="1">
        <v>14.103782025839928</v>
      </c>
      <c r="H331" s="1">
        <v>394.83758319999998</v>
      </c>
      <c r="I331" s="1">
        <v>38.721119113287443</v>
      </c>
      <c r="J331" s="1">
        <v>428.15886260000002</v>
      </c>
      <c r="K331" s="1">
        <v>15.089516639993851</v>
      </c>
      <c r="L331" s="1">
        <v>550.3825994</v>
      </c>
      <c r="M331" s="1">
        <v>17.134480706066565</v>
      </c>
      <c r="N331" s="1">
        <v>455.63990130000002</v>
      </c>
      <c r="O331" s="1">
        <v>28.665340816619494</v>
      </c>
    </row>
    <row r="332" spans="1:15" x14ac:dyDescent="0.2">
      <c r="A332" t="s">
        <v>275</v>
      </c>
      <c r="B332" s="1">
        <v>473.62197430000003</v>
      </c>
      <c r="C332" s="1">
        <v>27.540252915187267</v>
      </c>
      <c r="D332" s="1">
        <v>429.08165230000003</v>
      </c>
      <c r="E332" s="1">
        <v>21.440404934408775</v>
      </c>
      <c r="F332" s="1">
        <v>454.34696380000003</v>
      </c>
      <c r="G332" s="1">
        <v>13.987108063024916</v>
      </c>
      <c r="H332" s="1">
        <v>394.30704900000001</v>
      </c>
      <c r="I332" s="1">
        <v>38.70220167955884</v>
      </c>
      <c r="J332" s="1">
        <v>427.57198649999998</v>
      </c>
      <c r="K332" s="1">
        <v>15.044320406766692</v>
      </c>
      <c r="L332" s="1">
        <v>549.64737809999997</v>
      </c>
      <c r="M332" s="1">
        <v>17.039895471791404</v>
      </c>
      <c r="N332" s="1">
        <v>455.09775089999999</v>
      </c>
      <c r="O332" s="1">
        <v>28.680709874769324</v>
      </c>
    </row>
    <row r="333" spans="1:15" x14ac:dyDescent="0.2">
      <c r="A333" t="s">
        <v>276</v>
      </c>
      <c r="B333" s="1">
        <v>473.07031760000001</v>
      </c>
      <c r="C333" s="1">
        <v>27.511507188485986</v>
      </c>
      <c r="D333" s="1">
        <v>428.48956850000002</v>
      </c>
      <c r="E333" s="1">
        <v>21.34696638211674</v>
      </c>
      <c r="F333" s="1">
        <v>453.70160329999999</v>
      </c>
      <c r="G333" s="1">
        <v>13.823313089904444</v>
      </c>
      <c r="H333" s="1">
        <v>393.8046865</v>
      </c>
      <c r="I333" s="1">
        <v>38.638775825524348</v>
      </c>
      <c r="J333" s="1">
        <v>426.9019864</v>
      </c>
      <c r="K333" s="1">
        <v>14.878207167247055</v>
      </c>
      <c r="L333" s="1">
        <v>549.05284510000001</v>
      </c>
      <c r="M333" s="1">
        <v>17.024731208665681</v>
      </c>
      <c r="N333" s="1">
        <v>454.62747189999999</v>
      </c>
      <c r="O333" s="1">
        <v>28.759001635450293</v>
      </c>
    </row>
    <row r="334" spans="1:15" x14ac:dyDescent="0.2">
      <c r="A334" t="s">
        <v>277</v>
      </c>
      <c r="B334" s="1">
        <v>472.19252369999998</v>
      </c>
      <c r="C334" s="1">
        <v>27.407801026017765</v>
      </c>
      <c r="D334" s="1">
        <v>427.63257369999997</v>
      </c>
      <c r="E334" s="1">
        <v>21.279873105366004</v>
      </c>
      <c r="F334" s="1">
        <v>452.38551310000003</v>
      </c>
      <c r="G334" s="1">
        <v>13.820387710544619</v>
      </c>
      <c r="H334" s="1">
        <v>393.1469735</v>
      </c>
      <c r="I334" s="1">
        <v>38.570402265481697</v>
      </c>
      <c r="J334" s="1">
        <v>426.04792850000001</v>
      </c>
      <c r="K334" s="1">
        <v>14.73696333218977</v>
      </c>
      <c r="L334" s="1">
        <v>548.12575989999993</v>
      </c>
      <c r="M334" s="1">
        <v>16.997478263143293</v>
      </c>
      <c r="N334" s="1">
        <v>453.84833789999999</v>
      </c>
      <c r="O334" s="1">
        <v>28.762974168881016</v>
      </c>
    </row>
    <row r="335" spans="1:15" x14ac:dyDescent="0.2">
      <c r="A335" t="s">
        <v>278</v>
      </c>
      <c r="B335" s="1">
        <v>471.26401730000003</v>
      </c>
      <c r="C335" s="1">
        <v>27.358007781974408</v>
      </c>
      <c r="D335" s="1">
        <v>426.6366324</v>
      </c>
      <c r="E335" s="1">
        <v>21.216177505557599</v>
      </c>
      <c r="F335" s="1">
        <v>451.34762289999998</v>
      </c>
      <c r="G335" s="1">
        <v>13.840340089582822</v>
      </c>
      <c r="H335" s="1">
        <v>392.34005210000004</v>
      </c>
      <c r="I335" s="1">
        <v>38.55684732591881</v>
      </c>
      <c r="J335" s="1">
        <v>424.96942939999997</v>
      </c>
      <c r="K335" s="1">
        <v>14.6306147561146</v>
      </c>
      <c r="L335" s="1">
        <v>547.0223555</v>
      </c>
      <c r="M335" s="1">
        <v>17.049868088114199</v>
      </c>
      <c r="N335" s="1">
        <v>452.97751039999997</v>
      </c>
      <c r="O335" s="1">
        <v>28.692369787249163</v>
      </c>
    </row>
    <row r="336" spans="1:15" x14ac:dyDescent="0.2">
      <c r="A336" t="s">
        <v>279</v>
      </c>
      <c r="B336" s="1">
        <v>467.82249050000001</v>
      </c>
      <c r="C336" s="1">
        <v>27.246818295434945</v>
      </c>
      <c r="D336" s="1">
        <v>422.86163669999996</v>
      </c>
      <c r="E336" s="1">
        <v>21.31213572528058</v>
      </c>
      <c r="F336" s="1">
        <v>447.61679089999996</v>
      </c>
      <c r="G336" s="1">
        <v>14.046578771042533</v>
      </c>
      <c r="H336" s="1">
        <v>389.37934799999999</v>
      </c>
      <c r="I336" s="1">
        <v>38.538391781827919</v>
      </c>
      <c r="J336" s="1">
        <v>421.63354029999999</v>
      </c>
      <c r="K336" s="1">
        <v>14.551469534633828</v>
      </c>
      <c r="L336" s="1">
        <v>542.7132335</v>
      </c>
      <c r="M336" s="1">
        <v>17.279523415346631</v>
      </c>
      <c r="N336" s="1">
        <v>449.97166800000002</v>
      </c>
      <c r="O336" s="1">
        <v>28.447839474977016</v>
      </c>
    </row>
    <row r="337" spans="1:15" x14ac:dyDescent="0.2">
      <c r="A337" t="s">
        <v>280</v>
      </c>
      <c r="B337" s="1">
        <v>470.34753519999998</v>
      </c>
      <c r="C337" s="1">
        <v>27.202646267838713</v>
      </c>
      <c r="D337" s="1">
        <v>425.53346860000005</v>
      </c>
      <c r="E337" s="1">
        <v>21.206339663199625</v>
      </c>
      <c r="F337" s="1">
        <v>450.25054739999996</v>
      </c>
      <c r="G337" s="1">
        <v>13.905337992752441</v>
      </c>
      <c r="H337" s="1">
        <v>391.55706780000003</v>
      </c>
      <c r="I337" s="1">
        <v>38.592077933807154</v>
      </c>
      <c r="J337" s="1">
        <v>424.10632770000001</v>
      </c>
      <c r="K337" s="1">
        <v>14.653911991134185</v>
      </c>
      <c r="L337" s="1">
        <v>545.94608649999998</v>
      </c>
      <c r="M337" s="1">
        <v>17.037899785505289</v>
      </c>
      <c r="N337" s="1">
        <v>452.1767256</v>
      </c>
      <c r="O337" s="1">
        <v>28.619271543886121</v>
      </c>
    </row>
    <row r="338" spans="1:15" x14ac:dyDescent="0.2">
      <c r="A338" t="s">
        <v>281</v>
      </c>
      <c r="B338" s="1">
        <v>464.59746949999999</v>
      </c>
      <c r="C338" s="1">
        <v>27.340144425454273</v>
      </c>
      <c r="D338" s="1">
        <v>419.88353619999998</v>
      </c>
      <c r="E338" s="1">
        <v>21.246619603807453</v>
      </c>
      <c r="F338" s="1">
        <v>444.5290554</v>
      </c>
      <c r="G338" s="1">
        <v>14.152604705689448</v>
      </c>
      <c r="H338" s="1">
        <v>386.5772867</v>
      </c>
      <c r="I338" s="1">
        <v>38.433521214278251</v>
      </c>
      <c r="J338" s="1">
        <v>418.44957310000001</v>
      </c>
      <c r="K338" s="1">
        <v>14.525562662775524</v>
      </c>
      <c r="L338" s="1">
        <v>539.2949807</v>
      </c>
      <c r="M338" s="1">
        <v>17.469573160812779</v>
      </c>
      <c r="N338" s="1">
        <v>447.1607851</v>
      </c>
      <c r="O338" s="1">
        <v>28.12328566372079</v>
      </c>
    </row>
    <row r="339" spans="1:15" x14ac:dyDescent="0.2">
      <c r="A339" t="s">
        <v>282</v>
      </c>
      <c r="B339" s="1">
        <v>467.06619929999999</v>
      </c>
      <c r="C339" s="1">
        <v>27.361086184748597</v>
      </c>
      <c r="D339" s="1">
        <v>422.07411089999999</v>
      </c>
      <c r="E339" s="1">
        <v>21.313749126287526</v>
      </c>
      <c r="F339" s="1">
        <v>446.84640000000002</v>
      </c>
      <c r="G339" s="1">
        <v>14.042320369229795</v>
      </c>
      <c r="H339" s="1">
        <v>388.73655980000001</v>
      </c>
      <c r="I339" s="1">
        <v>38.559904007858854</v>
      </c>
      <c r="J339" s="1">
        <v>420.78622280000002</v>
      </c>
      <c r="K339" s="1">
        <v>14.556865003618594</v>
      </c>
      <c r="L339" s="1">
        <v>541.84171279999998</v>
      </c>
      <c r="M339" s="1">
        <v>17.43685436031004</v>
      </c>
      <c r="N339" s="1">
        <v>449.28839599999998</v>
      </c>
      <c r="O339" s="1">
        <v>28.371155481499994</v>
      </c>
    </row>
    <row r="340" spans="1:15" x14ac:dyDescent="0.2">
      <c r="A340" t="s">
        <v>283</v>
      </c>
      <c r="B340" s="1">
        <v>465.77244230000002</v>
      </c>
      <c r="C340" s="1">
        <v>27.355419468355027</v>
      </c>
      <c r="D340" s="1">
        <v>420.88763030000001</v>
      </c>
      <c r="E340" s="1">
        <v>21.299462455551392</v>
      </c>
      <c r="F340" s="1">
        <v>445.61549760000003</v>
      </c>
      <c r="G340" s="1">
        <v>14.084045656527762</v>
      </c>
      <c r="H340" s="1">
        <v>387.51638650000001</v>
      </c>
      <c r="I340" s="1">
        <v>38.604450777082207</v>
      </c>
      <c r="J340" s="1">
        <v>419.5021969</v>
      </c>
      <c r="K340" s="1">
        <v>14.560885499335733</v>
      </c>
      <c r="L340" s="1">
        <v>540.4105988</v>
      </c>
      <c r="M340" s="1">
        <v>17.494661030261522</v>
      </c>
      <c r="N340" s="1">
        <v>448.08798710000002</v>
      </c>
      <c r="O340" s="1">
        <v>28.211409508158408</v>
      </c>
    </row>
    <row r="341" spans="1:15" x14ac:dyDescent="0.2">
      <c r="A341" t="s">
        <v>284</v>
      </c>
      <c r="B341" s="1">
        <v>463.8610056</v>
      </c>
      <c r="C341" s="1">
        <v>27.406086415752988</v>
      </c>
      <c r="D341" s="1">
        <v>419.21590129999998</v>
      </c>
      <c r="E341" s="1">
        <v>21.250556314710732</v>
      </c>
      <c r="F341" s="1">
        <v>443.87472600000001</v>
      </c>
      <c r="G341" s="1">
        <v>14.180881749790673</v>
      </c>
      <c r="H341" s="1">
        <v>385.95959749999997</v>
      </c>
      <c r="I341" s="1">
        <v>38.4077882593309</v>
      </c>
      <c r="J341" s="1">
        <v>417.74384330000004</v>
      </c>
      <c r="K341" s="1">
        <v>14.392906900339611</v>
      </c>
      <c r="L341" s="1">
        <v>538.58653040000002</v>
      </c>
      <c r="M341" s="1">
        <v>17.451363190613858</v>
      </c>
      <c r="N341" s="1">
        <v>446.59821930000004</v>
      </c>
      <c r="O341" s="1">
        <v>28.066033812545516</v>
      </c>
    </row>
    <row r="342" spans="1:15" x14ac:dyDescent="0.2">
      <c r="A342" t="s">
        <v>285</v>
      </c>
      <c r="B342" s="1">
        <v>461.8875716</v>
      </c>
      <c r="C342" s="1">
        <v>27.43943922585634</v>
      </c>
      <c r="D342" s="1">
        <v>417.20332489999998</v>
      </c>
      <c r="E342" s="1">
        <v>21.359509516864996</v>
      </c>
      <c r="F342" s="1">
        <v>442.08227549999998</v>
      </c>
      <c r="G342" s="1">
        <v>14.266594875294052</v>
      </c>
      <c r="H342" s="1">
        <v>384.25813900000003</v>
      </c>
      <c r="I342" s="1">
        <v>38.407804362003525</v>
      </c>
      <c r="J342" s="1">
        <v>415.8980909</v>
      </c>
      <c r="K342" s="1">
        <v>14.351722698740119</v>
      </c>
      <c r="L342" s="1">
        <v>536.2350874</v>
      </c>
      <c r="M342" s="1">
        <v>17.371342462474761</v>
      </c>
      <c r="N342" s="1">
        <v>444.94529369999998</v>
      </c>
      <c r="O342" s="1">
        <v>27.963778335348501</v>
      </c>
    </row>
    <row r="343" spans="1:15" x14ac:dyDescent="0.2">
      <c r="A343" t="s">
        <v>286</v>
      </c>
      <c r="B343" s="1">
        <v>462.97501619999997</v>
      </c>
      <c r="C343" s="1">
        <v>27.427647660974433</v>
      </c>
      <c r="D343" s="1">
        <v>418.33188200000001</v>
      </c>
      <c r="E343" s="1">
        <v>21.311105094797391</v>
      </c>
      <c r="F343" s="1">
        <v>443.07720139999998</v>
      </c>
      <c r="G343" s="1">
        <v>14.210279018087608</v>
      </c>
      <c r="H343" s="1">
        <v>385.22069750000003</v>
      </c>
      <c r="I343" s="1">
        <v>38.358040895394026</v>
      </c>
      <c r="J343" s="1">
        <v>416.8843435</v>
      </c>
      <c r="K343" s="1">
        <v>14.344725633995244</v>
      </c>
      <c r="L343" s="1">
        <v>537.66105560000005</v>
      </c>
      <c r="M343" s="1">
        <v>17.350038493662783</v>
      </c>
      <c r="N343" s="1">
        <v>445.8602884</v>
      </c>
      <c r="O343" s="1">
        <v>28.043700515593748</v>
      </c>
    </row>
    <row r="344" spans="1:15" x14ac:dyDescent="0.2">
      <c r="A344" t="s">
        <v>287</v>
      </c>
      <c r="B344" s="1">
        <v>461.24359930000003</v>
      </c>
      <c r="C344" s="1">
        <v>27.426819928444448</v>
      </c>
      <c r="D344" s="1">
        <v>416.51306629999999</v>
      </c>
      <c r="E344" s="1">
        <v>21.407072795380586</v>
      </c>
      <c r="F344" s="1">
        <v>441.49397439999996</v>
      </c>
      <c r="G344" s="1">
        <v>14.304402692277876</v>
      </c>
      <c r="H344" s="1">
        <v>383.64916399999998</v>
      </c>
      <c r="I344" s="1">
        <v>38.404319018162845</v>
      </c>
      <c r="J344" s="1">
        <v>415.27871169999997</v>
      </c>
      <c r="K344" s="1">
        <v>14.373017659054723</v>
      </c>
      <c r="L344" s="1">
        <v>535.54783710000004</v>
      </c>
      <c r="M344" s="1">
        <v>17.351463039153408</v>
      </c>
      <c r="N344" s="1">
        <v>444.36473269999999</v>
      </c>
      <c r="O344" s="1">
        <v>27.93900302905957</v>
      </c>
    </row>
    <row r="345" spans="1:15" x14ac:dyDescent="0.2">
      <c r="A345" t="s">
        <v>288</v>
      </c>
      <c r="B345" s="1">
        <v>460.69346260000003</v>
      </c>
      <c r="C345" s="1">
        <v>27.400255174787137</v>
      </c>
      <c r="D345" s="1">
        <v>415.9659011</v>
      </c>
      <c r="E345" s="1">
        <v>21.44108492391095</v>
      </c>
      <c r="F345" s="1">
        <v>440.96902449999999</v>
      </c>
      <c r="G345" s="1">
        <v>14.332831391079505</v>
      </c>
      <c r="H345" s="1">
        <v>383.11126250000001</v>
      </c>
      <c r="I345" s="1">
        <v>38.400647194217726</v>
      </c>
      <c r="J345" s="1">
        <v>414.74172379999999</v>
      </c>
      <c r="K345" s="1">
        <v>14.375320179567927</v>
      </c>
      <c r="L345" s="1">
        <v>535.03087049999999</v>
      </c>
      <c r="M345" s="1">
        <v>17.304387216468115</v>
      </c>
      <c r="N345" s="1">
        <v>443.85573429999999</v>
      </c>
      <c r="O345" s="1">
        <v>27.905549870659282</v>
      </c>
    </row>
    <row r="346" spans="1:15" x14ac:dyDescent="0.2">
      <c r="A346" t="s">
        <v>289</v>
      </c>
      <c r="B346" s="1">
        <v>459.99315460000003</v>
      </c>
      <c r="C346" s="1">
        <v>27.385403332532007</v>
      </c>
      <c r="D346" s="1">
        <v>415.1241756</v>
      </c>
      <c r="E346" s="1">
        <v>21.594602970122796</v>
      </c>
      <c r="F346" s="1">
        <v>440.20631370000001</v>
      </c>
      <c r="G346" s="1">
        <v>14.398528046118257</v>
      </c>
      <c r="H346" s="1">
        <v>382.38781389999997</v>
      </c>
      <c r="I346" s="1">
        <v>38.29143668886806</v>
      </c>
      <c r="J346" s="1">
        <v>413.97640810000001</v>
      </c>
      <c r="K346" s="1">
        <v>14.417177075919055</v>
      </c>
      <c r="L346" s="1">
        <v>534.16732860000002</v>
      </c>
      <c r="M346" s="1">
        <v>17.329127813536736</v>
      </c>
      <c r="N346" s="1">
        <v>443.03401819999999</v>
      </c>
      <c r="O346" s="1">
        <v>27.826538952085265</v>
      </c>
    </row>
    <row r="347" spans="1:15" x14ac:dyDescent="0.2">
      <c r="A347" t="s">
        <v>290</v>
      </c>
      <c r="B347" s="1">
        <v>457.50719580000003</v>
      </c>
      <c r="C347" s="1">
        <v>27.35224713207057</v>
      </c>
      <c r="D347" s="1">
        <v>412.41381439999998</v>
      </c>
      <c r="E347" s="1">
        <v>21.984291830854769</v>
      </c>
      <c r="F347" s="1">
        <v>437.83569560000001</v>
      </c>
      <c r="G347" s="1">
        <v>14.334804386750749</v>
      </c>
      <c r="H347" s="1">
        <v>380.20900349999999</v>
      </c>
      <c r="I347" s="1">
        <v>38.122120130537766</v>
      </c>
      <c r="J347" s="1">
        <v>411.53288839999999</v>
      </c>
      <c r="K347" s="1">
        <v>14.610031384079399</v>
      </c>
      <c r="L347" s="1">
        <v>531.41876679999996</v>
      </c>
      <c r="M347" s="1">
        <v>17.406698706792177</v>
      </c>
      <c r="N347" s="1">
        <v>440.46053689999997</v>
      </c>
      <c r="O347" s="1">
        <v>27.983005033808446</v>
      </c>
    </row>
    <row r="348" spans="1:15" x14ac:dyDescent="0.2">
      <c r="A348" t="s">
        <v>291</v>
      </c>
      <c r="B348" s="1">
        <v>459.24005779999999</v>
      </c>
      <c r="C348" s="1">
        <v>27.312543145386787</v>
      </c>
      <c r="D348" s="1">
        <v>414.37106549999999</v>
      </c>
      <c r="E348" s="1">
        <v>21.622285766426241</v>
      </c>
      <c r="F348" s="1">
        <v>439.4394327</v>
      </c>
      <c r="G348" s="1">
        <v>14.380078193092753</v>
      </c>
      <c r="H348" s="1">
        <v>381.6550881</v>
      </c>
      <c r="I348" s="1">
        <v>38.21893327380652</v>
      </c>
      <c r="J348" s="1">
        <v>413.16183869999998</v>
      </c>
      <c r="K348" s="1">
        <v>14.508301460312008</v>
      </c>
      <c r="L348" s="1">
        <v>533.27725299999997</v>
      </c>
      <c r="M348" s="1">
        <v>17.272913349866016</v>
      </c>
      <c r="N348" s="1">
        <v>442.36760289999995</v>
      </c>
      <c r="O348" s="1">
        <v>27.794108412564089</v>
      </c>
    </row>
    <row r="349" spans="1:15" x14ac:dyDescent="0.2">
      <c r="A349" t="s">
        <v>292</v>
      </c>
      <c r="B349" s="1">
        <v>458.39143919999998</v>
      </c>
      <c r="C349" s="1">
        <v>27.28949700943113</v>
      </c>
      <c r="D349" s="1">
        <v>413.35775599999999</v>
      </c>
      <c r="E349" s="1">
        <v>21.799910705986843</v>
      </c>
      <c r="F349" s="1">
        <v>438.62579219999998</v>
      </c>
      <c r="G349" s="1">
        <v>14.309758146612293</v>
      </c>
      <c r="H349" s="1">
        <v>380.90400389999996</v>
      </c>
      <c r="I349" s="1">
        <v>38.137841900523348</v>
      </c>
      <c r="J349" s="1">
        <v>412.3483478</v>
      </c>
      <c r="K349" s="1">
        <v>14.568476176012428</v>
      </c>
      <c r="L349" s="1">
        <v>532.38472780000006</v>
      </c>
      <c r="M349" s="1">
        <v>17.27792560527865</v>
      </c>
      <c r="N349" s="1">
        <v>441.44411280000003</v>
      </c>
      <c r="O349" s="1">
        <v>27.77918618106791</v>
      </c>
    </row>
    <row r="350" spans="1:15" x14ac:dyDescent="0.2">
      <c r="A350" t="s">
        <v>371</v>
      </c>
      <c r="B350" s="1">
        <v>-9.9999999999999995E-7</v>
      </c>
      <c r="C350" s="1">
        <v>0</v>
      </c>
      <c r="D350" s="1">
        <v>-9.9999999999999995E-7</v>
      </c>
      <c r="E350" s="1">
        <v>0</v>
      </c>
      <c r="F350" s="1">
        <v>-9.9999999999999995E-7</v>
      </c>
      <c r="G350" s="1">
        <v>0</v>
      </c>
      <c r="H350" s="1">
        <v>-9.9999999999999995E-7</v>
      </c>
      <c r="I350" s="1">
        <v>0</v>
      </c>
      <c r="J350" s="1">
        <v>-9.9999999999999995E-7</v>
      </c>
      <c r="K350" s="1">
        <v>0</v>
      </c>
      <c r="L350" s="1">
        <v>-9.9999999999999995E-7</v>
      </c>
      <c r="M350" s="1">
        <v>0</v>
      </c>
      <c r="N350" s="1">
        <v>-9.9999999999999995E-7</v>
      </c>
      <c r="O350" s="1">
        <v>0</v>
      </c>
    </row>
    <row r="351" spans="1:15" x14ac:dyDescent="0.2">
      <c r="A351" t="s">
        <v>293</v>
      </c>
      <c r="B351" s="1">
        <v>451.15400310000001</v>
      </c>
      <c r="C351" s="1">
        <v>27.40242025171046</v>
      </c>
      <c r="D351" s="1">
        <v>405.48225810000002</v>
      </c>
      <c r="E351" s="1">
        <v>21.343596588030778</v>
      </c>
      <c r="F351" s="1">
        <v>431.39018639999995</v>
      </c>
      <c r="G351" s="1">
        <v>13.856349156846509</v>
      </c>
      <c r="H351" s="1">
        <v>374.82275539999995</v>
      </c>
      <c r="I351" s="1">
        <v>37.606569621863734</v>
      </c>
      <c r="J351" s="1">
        <v>405.31292860000002</v>
      </c>
      <c r="K351" s="1">
        <v>14.551066124913591</v>
      </c>
      <c r="L351" s="1">
        <v>524.604331</v>
      </c>
      <c r="M351" s="1">
        <v>16.417560350047602</v>
      </c>
      <c r="N351" s="1">
        <v>434.54824410000003</v>
      </c>
      <c r="O351" s="1">
        <v>27.898004387939938</v>
      </c>
    </row>
    <row r="352" spans="1:15" x14ac:dyDescent="0.2">
      <c r="A352" t="s">
        <v>294</v>
      </c>
      <c r="B352" s="1">
        <v>455.33624610000004</v>
      </c>
      <c r="C352" s="1">
        <v>27.519110997812746</v>
      </c>
      <c r="D352" s="1">
        <v>410.1163636</v>
      </c>
      <c r="E352" s="1">
        <v>21.947061172611786</v>
      </c>
      <c r="F352" s="1">
        <v>435.89128529999999</v>
      </c>
      <c r="G352" s="1">
        <v>14.356050696227351</v>
      </c>
      <c r="H352" s="1">
        <v>378.28886269999998</v>
      </c>
      <c r="I352" s="1">
        <v>37.920630024049352</v>
      </c>
      <c r="J352" s="1">
        <v>409.49036799999999</v>
      </c>
      <c r="K352" s="1">
        <v>14.664243626599292</v>
      </c>
      <c r="L352" s="1">
        <v>529.18014670000002</v>
      </c>
      <c r="M352" s="1">
        <v>17.323423710979217</v>
      </c>
      <c r="N352" s="1">
        <v>438.4575127</v>
      </c>
      <c r="O352" s="1">
        <v>27.943754762327746</v>
      </c>
    </row>
    <row r="353" spans="1:15" x14ac:dyDescent="0.2">
      <c r="A353" t="s">
        <v>372</v>
      </c>
      <c r="B353" s="1">
        <v>-9.9999999999999995E-7</v>
      </c>
      <c r="C353" s="1">
        <v>0</v>
      </c>
      <c r="D353" s="1">
        <v>-9.9999999999999995E-7</v>
      </c>
      <c r="E353" s="1">
        <v>0</v>
      </c>
      <c r="F353" s="1">
        <v>-9.9999999999999995E-7</v>
      </c>
      <c r="G353" s="1">
        <v>0</v>
      </c>
      <c r="H353" s="1">
        <v>-9.9999999999999995E-7</v>
      </c>
      <c r="I353" s="1">
        <v>0</v>
      </c>
      <c r="J353" s="1">
        <v>-9.9999999999999995E-7</v>
      </c>
      <c r="K353" s="1">
        <v>0</v>
      </c>
      <c r="L353" s="1">
        <v>-9.9999999999999995E-7</v>
      </c>
      <c r="M353" s="1">
        <v>0</v>
      </c>
      <c r="N353" s="1">
        <v>-9.9999999999999995E-7</v>
      </c>
      <c r="O353" s="1">
        <v>0</v>
      </c>
    </row>
    <row r="354" spans="1:15" x14ac:dyDescent="0.2">
      <c r="A354" t="s">
        <v>295</v>
      </c>
      <c r="B354" s="1">
        <v>447.95172120000001</v>
      </c>
      <c r="C354" s="1">
        <v>27.487357829670966</v>
      </c>
      <c r="D354" s="1">
        <v>402.23887530000002</v>
      </c>
      <c r="E354" s="1">
        <v>21.151722496850546</v>
      </c>
      <c r="F354" s="1">
        <v>426.74975110000003</v>
      </c>
      <c r="G354" s="1">
        <v>13.265786794658309</v>
      </c>
      <c r="H354" s="1">
        <v>372.272989</v>
      </c>
      <c r="I354" s="1">
        <v>37.557907548019536</v>
      </c>
      <c r="J354" s="1">
        <v>401.81946069999998</v>
      </c>
      <c r="K354" s="1">
        <v>14.250168677835017</v>
      </c>
      <c r="L354" s="1">
        <v>521.4692374</v>
      </c>
      <c r="M354" s="1">
        <v>16.518910271868386</v>
      </c>
      <c r="N354" s="1">
        <v>431.73121189999995</v>
      </c>
      <c r="O354" s="1">
        <v>27.886734662475156</v>
      </c>
    </row>
    <row r="355" spans="1:15" x14ac:dyDescent="0.2">
      <c r="A355" t="s">
        <v>296</v>
      </c>
      <c r="B355" s="1">
        <v>443.36358100000001</v>
      </c>
      <c r="C355" s="1">
        <v>28.194830636932927</v>
      </c>
      <c r="D355" s="1">
        <v>398.02681989999996</v>
      </c>
      <c r="E355" s="1">
        <v>21.25510666963752</v>
      </c>
      <c r="F355" s="1">
        <v>422.66829680000001</v>
      </c>
      <c r="G355" s="1">
        <v>13.164796004609151</v>
      </c>
      <c r="H355" s="1">
        <v>368.66305460000001</v>
      </c>
      <c r="I355" s="1">
        <v>38.023654058970727</v>
      </c>
      <c r="J355" s="1">
        <v>397.73274780000003</v>
      </c>
      <c r="K355" s="1">
        <v>14.142152742567573</v>
      </c>
      <c r="L355" s="1">
        <v>516.99971779999998</v>
      </c>
      <c r="M355" s="1">
        <v>16.393484608361877</v>
      </c>
      <c r="N355" s="1">
        <v>428.52345560000003</v>
      </c>
      <c r="O355" s="1">
        <v>27.764008390510426</v>
      </c>
    </row>
    <row r="356" spans="1:15" x14ac:dyDescent="0.2">
      <c r="A356" t="s">
        <v>297</v>
      </c>
      <c r="B356" s="1">
        <v>446.61614310000004</v>
      </c>
      <c r="C356" s="1">
        <v>28.033139871318301</v>
      </c>
      <c r="D356" s="1">
        <v>401.29898600000001</v>
      </c>
      <c r="E356" s="1">
        <v>21.252126258288691</v>
      </c>
      <c r="F356" s="1">
        <v>425.88497050000001</v>
      </c>
      <c r="G356" s="1">
        <v>13.112464436601858</v>
      </c>
      <c r="H356" s="1">
        <v>371.497862</v>
      </c>
      <c r="I356" s="1">
        <v>37.813150831629336</v>
      </c>
      <c r="J356" s="1">
        <v>400.9644151</v>
      </c>
      <c r="K356" s="1">
        <v>14.190738805740159</v>
      </c>
      <c r="L356" s="1">
        <v>520.64786219999996</v>
      </c>
      <c r="M356" s="1">
        <v>16.733909163266055</v>
      </c>
      <c r="N356" s="1">
        <v>431.04958739999995</v>
      </c>
      <c r="O356" s="1">
        <v>27.855663926522915</v>
      </c>
    </row>
    <row r="357" spans="1:15" x14ac:dyDescent="0.2">
      <c r="A357" t="s">
        <v>298</v>
      </c>
      <c r="B357" s="1">
        <v>445.6584967</v>
      </c>
      <c r="C357" s="1">
        <v>28.256547792191203</v>
      </c>
      <c r="D357" s="1">
        <v>400.21008389999997</v>
      </c>
      <c r="E357" s="1">
        <v>21.155166940664284</v>
      </c>
      <c r="F357" s="1">
        <v>424.92574689999998</v>
      </c>
      <c r="G357" s="1">
        <v>13.172175996452946</v>
      </c>
      <c r="H357" s="1">
        <v>370.7665025</v>
      </c>
      <c r="I357" s="1">
        <v>37.871555834064758</v>
      </c>
      <c r="J357" s="1">
        <v>399.92604829999999</v>
      </c>
      <c r="K357" s="1">
        <v>14.237216896186426</v>
      </c>
      <c r="L357" s="1">
        <v>519.69200280000007</v>
      </c>
      <c r="M357" s="1">
        <v>16.802432911675403</v>
      </c>
      <c r="N357" s="1">
        <v>430.4552051</v>
      </c>
      <c r="O357" s="1">
        <v>27.859776559620315</v>
      </c>
    </row>
    <row r="358" spans="1:15" x14ac:dyDescent="0.2">
      <c r="A358" t="s">
        <v>299</v>
      </c>
      <c r="B358" s="1">
        <v>444.73882420000001</v>
      </c>
      <c r="C358" s="1">
        <v>28.146111067228976</v>
      </c>
      <c r="D358" s="1">
        <v>399.36808889999998</v>
      </c>
      <c r="E358" s="1">
        <v>21.191189257505222</v>
      </c>
      <c r="F358" s="1">
        <v>424.20113660000004</v>
      </c>
      <c r="G358" s="1">
        <v>13.17291620816256</v>
      </c>
      <c r="H358" s="1">
        <v>369.97552539999998</v>
      </c>
      <c r="I358" s="1">
        <v>38.010864912366998</v>
      </c>
      <c r="J358" s="1">
        <v>399.21936210000001</v>
      </c>
      <c r="K358" s="1">
        <v>14.289579028990504</v>
      </c>
      <c r="L358" s="1">
        <v>518.61380769999994</v>
      </c>
      <c r="M358" s="1">
        <v>16.503133977624682</v>
      </c>
      <c r="N358" s="1">
        <v>429.81802629999999</v>
      </c>
      <c r="O358" s="1">
        <v>27.868164078861319</v>
      </c>
    </row>
    <row r="359" spans="1:15" x14ac:dyDescent="0.2">
      <c r="A359" t="s">
        <v>300</v>
      </c>
      <c r="B359" s="1">
        <v>444.0045399</v>
      </c>
      <c r="C359" s="1">
        <v>28.178547710846093</v>
      </c>
      <c r="D359" s="1">
        <v>398.70020579999999</v>
      </c>
      <c r="E359" s="1">
        <v>21.177334223360361</v>
      </c>
      <c r="F359" s="1">
        <v>423.32104750000002</v>
      </c>
      <c r="G359" s="1">
        <v>13.15352596686968</v>
      </c>
      <c r="H359" s="1">
        <v>369.30553689999999</v>
      </c>
      <c r="I359" s="1">
        <v>38.086512701191239</v>
      </c>
      <c r="J359" s="1">
        <v>398.4403337</v>
      </c>
      <c r="K359" s="1">
        <v>14.166402007833762</v>
      </c>
      <c r="L359" s="1">
        <v>517.75630720000004</v>
      </c>
      <c r="M359" s="1">
        <v>16.412474395291405</v>
      </c>
      <c r="N359" s="1">
        <v>429.26422060000004</v>
      </c>
      <c r="O359" s="1">
        <v>27.86887351042304</v>
      </c>
    </row>
    <row r="360" spans="1:15" x14ac:dyDescent="0.2">
      <c r="A360" t="s">
        <v>301</v>
      </c>
      <c r="B360" s="1">
        <v>442.55820410000001</v>
      </c>
      <c r="C360" s="1">
        <v>28.186049171145644</v>
      </c>
      <c r="D360" s="1">
        <v>396.9431649</v>
      </c>
      <c r="E360" s="1">
        <v>21.312935351690463</v>
      </c>
      <c r="F360" s="1">
        <v>421.75680699999998</v>
      </c>
      <c r="G360" s="1">
        <v>13.143673730857595</v>
      </c>
      <c r="H360" s="1">
        <v>367.97697549999998</v>
      </c>
      <c r="I360" s="1">
        <v>38.062791765779842</v>
      </c>
      <c r="J360" s="1">
        <v>396.84458849999999</v>
      </c>
      <c r="K360" s="1">
        <v>13.995600844515794</v>
      </c>
      <c r="L360" s="1">
        <v>516.00010789999999</v>
      </c>
      <c r="M360" s="1">
        <v>16.55816380415375</v>
      </c>
      <c r="N360" s="1">
        <v>427.7843666</v>
      </c>
      <c r="O360" s="1">
        <v>27.787113908927576</v>
      </c>
    </row>
    <row r="361" spans="1:15" x14ac:dyDescent="0.2">
      <c r="A361" t="s">
        <v>302</v>
      </c>
      <c r="B361" s="1">
        <v>439.90502600000002</v>
      </c>
      <c r="C361" s="1">
        <v>28.672631800425968</v>
      </c>
      <c r="D361" s="1">
        <v>395.10895089999997</v>
      </c>
      <c r="E361" s="1">
        <v>21.387276972108534</v>
      </c>
      <c r="F361" s="1">
        <v>420.16962289999998</v>
      </c>
      <c r="G361" s="1">
        <v>13.12737479247166</v>
      </c>
      <c r="H361" s="1">
        <v>366.62245569999999</v>
      </c>
      <c r="I361" s="1">
        <v>38.163366807949558</v>
      </c>
      <c r="J361" s="1">
        <v>395.21638580000001</v>
      </c>
      <c r="K361" s="1">
        <v>13.927622392218732</v>
      </c>
      <c r="L361" s="1">
        <v>514.0704624</v>
      </c>
      <c r="M361" s="1">
        <v>16.789512045954734</v>
      </c>
      <c r="N361" s="1">
        <v>424.66800139999998</v>
      </c>
      <c r="O361" s="1">
        <v>27.363038670895151</v>
      </c>
    </row>
    <row r="362" spans="1:15" x14ac:dyDescent="0.2">
      <c r="A362" t="s">
        <v>303</v>
      </c>
      <c r="B362" s="1">
        <v>438.48334399999999</v>
      </c>
      <c r="C362" s="1">
        <v>28.689873996679548</v>
      </c>
      <c r="D362" s="1">
        <v>392.60083310000005</v>
      </c>
      <c r="E362" s="1">
        <v>21.179561902647869</v>
      </c>
      <c r="F362" s="1">
        <v>418.14228130000004</v>
      </c>
      <c r="G362" s="1">
        <v>12.426977459843208</v>
      </c>
      <c r="H362" s="1">
        <v>365.418114</v>
      </c>
      <c r="I362" s="1">
        <v>38.235609248612874</v>
      </c>
      <c r="J362" s="1">
        <v>393.81301050000002</v>
      </c>
      <c r="K362" s="1">
        <v>13.924469407714067</v>
      </c>
      <c r="L362" s="1">
        <v>512.54177460000005</v>
      </c>
      <c r="M362" s="1">
        <v>16.903652398397949</v>
      </c>
      <c r="N362" s="1">
        <v>422.3913609</v>
      </c>
      <c r="O362" s="1">
        <v>26.511595415614202</v>
      </c>
    </row>
    <row r="363" spans="1:15" x14ac:dyDescent="0.2">
      <c r="A363" t="s">
        <v>304</v>
      </c>
      <c r="B363" s="1">
        <v>439.12077379999999</v>
      </c>
      <c r="C363" s="1">
        <v>28.719846311974919</v>
      </c>
      <c r="D363" s="1">
        <v>394.35569830000003</v>
      </c>
      <c r="E363" s="1">
        <v>21.371094695384357</v>
      </c>
      <c r="F363" s="1">
        <v>418.99020310000003</v>
      </c>
      <c r="G363" s="1">
        <v>12.637375501398395</v>
      </c>
      <c r="H363" s="1">
        <v>365.97289289999998</v>
      </c>
      <c r="I363" s="1">
        <v>38.212488655809686</v>
      </c>
      <c r="J363" s="1">
        <v>394.45923970000001</v>
      </c>
      <c r="K363" s="1">
        <v>13.924544780577204</v>
      </c>
      <c r="L363" s="1">
        <v>513.28156660000002</v>
      </c>
      <c r="M363" s="1">
        <v>16.859098766690998</v>
      </c>
      <c r="N363" s="1">
        <v>423.59990860000005</v>
      </c>
      <c r="O363" s="1">
        <v>27.105809755752762</v>
      </c>
    </row>
    <row r="364" spans="1:15" x14ac:dyDescent="0.2">
      <c r="A364" t="s">
        <v>305</v>
      </c>
      <c r="B364" s="1">
        <v>437.8159119</v>
      </c>
      <c r="C364" s="1">
        <v>28.568225466414205</v>
      </c>
      <c r="D364" s="1">
        <v>391.15140869999999</v>
      </c>
      <c r="E364" s="1">
        <v>21.036103559977242</v>
      </c>
      <c r="F364" s="1">
        <v>417.45147639999999</v>
      </c>
      <c r="G364" s="1">
        <v>12.37469412700624</v>
      </c>
      <c r="H364" s="1">
        <v>364.78929499999998</v>
      </c>
      <c r="I364" s="1">
        <v>38.248057766476158</v>
      </c>
      <c r="J364" s="1">
        <v>393.12335100000001</v>
      </c>
      <c r="K364" s="1">
        <v>13.921653529523041</v>
      </c>
      <c r="L364" s="1">
        <v>511.3903613</v>
      </c>
      <c r="M364" s="1">
        <v>17.624234052133644</v>
      </c>
      <c r="N364" s="1">
        <v>421.606224</v>
      </c>
      <c r="O364" s="1">
        <v>26.427602528741126</v>
      </c>
    </row>
    <row r="365" spans="1:15" x14ac:dyDescent="0.2">
      <c r="A365" t="s">
        <v>306</v>
      </c>
      <c r="B365" s="1">
        <v>437.04046989999995</v>
      </c>
      <c r="C365" s="1">
        <v>28.538745068704305</v>
      </c>
      <c r="D365" s="1">
        <v>390.17994489999995</v>
      </c>
      <c r="E365" s="1">
        <v>20.994643902099767</v>
      </c>
      <c r="F365" s="1">
        <v>416.62448739999996</v>
      </c>
      <c r="G365" s="1">
        <v>12.373332807222207</v>
      </c>
      <c r="H365" s="1">
        <v>363.74478060000001</v>
      </c>
      <c r="I365" s="1">
        <v>38.293391875810208</v>
      </c>
      <c r="J365" s="1">
        <v>392.29860680000002</v>
      </c>
      <c r="K365" s="1">
        <v>13.857345563217612</v>
      </c>
      <c r="L365" s="1">
        <v>510.4493938</v>
      </c>
      <c r="M365" s="1">
        <v>17.603890454734195</v>
      </c>
      <c r="N365" s="1">
        <v>420.35052789999997</v>
      </c>
      <c r="O365" s="1">
        <v>26.303362172734037</v>
      </c>
    </row>
    <row r="366" spans="1:15" x14ac:dyDescent="0.2">
      <c r="A366" t="s">
        <v>307</v>
      </c>
      <c r="B366" s="1">
        <v>436.30661720000001</v>
      </c>
      <c r="C366" s="1">
        <v>28.548046803075628</v>
      </c>
      <c r="D366" s="1">
        <v>388.98506089999995</v>
      </c>
      <c r="E366" s="1">
        <v>21.353591358000589</v>
      </c>
      <c r="F366" s="1">
        <v>415.76772939999995</v>
      </c>
      <c r="G366" s="1">
        <v>12.312580366694268</v>
      </c>
      <c r="H366" s="1">
        <v>363.01821180000002</v>
      </c>
      <c r="I366" s="1">
        <v>38.2886795806645</v>
      </c>
      <c r="J366" s="1">
        <v>391.40626139999995</v>
      </c>
      <c r="K366" s="1">
        <v>13.943975126610992</v>
      </c>
      <c r="L366" s="1">
        <v>509.50310780000001</v>
      </c>
      <c r="M366" s="1">
        <v>17.691762134465314</v>
      </c>
      <c r="N366" s="1">
        <v>419.29560420000001</v>
      </c>
      <c r="O366" s="1">
        <v>25.789100535353036</v>
      </c>
    </row>
    <row r="367" spans="1:15" x14ac:dyDescent="0.2">
      <c r="A367" t="s">
        <v>308</v>
      </c>
      <c r="B367" s="1">
        <v>435.70814010000004</v>
      </c>
      <c r="C367" s="1">
        <v>28.579539852992777</v>
      </c>
      <c r="D367" s="1">
        <v>388.22503929999999</v>
      </c>
      <c r="E367" s="1">
        <v>21.289533470149767</v>
      </c>
      <c r="F367" s="1">
        <v>414.93168260000004</v>
      </c>
      <c r="G367" s="1">
        <v>12.1916339918803</v>
      </c>
      <c r="H367" s="1">
        <v>362.39157560000001</v>
      </c>
      <c r="I367" s="1">
        <v>38.280146241586898</v>
      </c>
      <c r="J367" s="1">
        <v>390.69023169999997</v>
      </c>
      <c r="K367" s="1">
        <v>14.014643634504859</v>
      </c>
      <c r="L367" s="1">
        <v>508.80331749999999</v>
      </c>
      <c r="M367" s="1">
        <v>17.710592087525068</v>
      </c>
      <c r="N367" s="1">
        <v>418.53281780000003</v>
      </c>
      <c r="O367" s="1">
        <v>25.8260476305731</v>
      </c>
    </row>
    <row r="368" spans="1:15" x14ac:dyDescent="0.2">
      <c r="A368" t="s">
        <v>309</v>
      </c>
      <c r="B368" s="1">
        <v>434.92023399999999</v>
      </c>
      <c r="C368" s="1">
        <v>28.610859078981797</v>
      </c>
      <c r="D368" s="1">
        <v>387.25177889999998</v>
      </c>
      <c r="E368" s="1">
        <v>21.287415623046254</v>
      </c>
      <c r="F368" s="1">
        <v>413.9035973</v>
      </c>
      <c r="G368" s="1">
        <v>11.98636568239786</v>
      </c>
      <c r="H368" s="1">
        <v>361.66017689999995</v>
      </c>
      <c r="I368" s="1">
        <v>38.291196188502347</v>
      </c>
      <c r="J368" s="1">
        <v>389.7832707</v>
      </c>
      <c r="K368" s="1">
        <v>14.008985077368983</v>
      </c>
      <c r="L368" s="1">
        <v>507.6294643</v>
      </c>
      <c r="M368" s="1">
        <v>17.505083050908667</v>
      </c>
      <c r="N368" s="1">
        <v>417.62066760000005</v>
      </c>
      <c r="O368" s="1">
        <v>25.655685240333266</v>
      </c>
    </row>
    <row r="369" spans="1:15" x14ac:dyDescent="0.2">
      <c r="A369" t="s">
        <v>310</v>
      </c>
      <c r="B369" s="1">
        <v>434.24713220000001</v>
      </c>
      <c r="C369" s="1">
        <v>28.683027676314214</v>
      </c>
      <c r="D369" s="1">
        <v>386.41336289999998</v>
      </c>
      <c r="E369" s="1">
        <v>21.140039023439702</v>
      </c>
      <c r="F369" s="1">
        <v>412.96391899999998</v>
      </c>
      <c r="G369" s="1">
        <v>11.612687996489397</v>
      </c>
      <c r="H369" s="1">
        <v>360.98142939999997</v>
      </c>
      <c r="I369" s="1">
        <v>38.316274530745403</v>
      </c>
      <c r="J369" s="1">
        <v>389.06537280000003</v>
      </c>
      <c r="K369" s="1">
        <v>14.04439121020031</v>
      </c>
      <c r="L369" s="1">
        <v>506.7618999</v>
      </c>
      <c r="M369" s="1">
        <v>17.244658517905773</v>
      </c>
      <c r="N369" s="1">
        <v>416.96415480000002</v>
      </c>
      <c r="O369" s="1">
        <v>25.693236416314498</v>
      </c>
    </row>
    <row r="370" spans="1:15" x14ac:dyDescent="0.2">
      <c r="A370" t="s">
        <v>311</v>
      </c>
      <c r="B370" s="1">
        <v>433.39425089999997</v>
      </c>
      <c r="C370" s="1">
        <v>28.67404414842434</v>
      </c>
      <c r="D370" s="1">
        <v>384.95579960000003</v>
      </c>
      <c r="E370" s="1">
        <v>20.559107485183741</v>
      </c>
      <c r="F370" s="1">
        <v>411.15611319999999</v>
      </c>
      <c r="G370" s="1">
        <v>10.651860830277098</v>
      </c>
      <c r="H370" s="1">
        <v>360.09426330000002</v>
      </c>
      <c r="I370" s="1">
        <v>38.464602340738324</v>
      </c>
      <c r="J370" s="1">
        <v>388.23798519999997</v>
      </c>
      <c r="K370" s="1">
        <v>14.238232910429321</v>
      </c>
      <c r="L370" s="1">
        <v>505.77935580000002</v>
      </c>
      <c r="M370" s="1">
        <v>16.886859096499187</v>
      </c>
      <c r="N370" s="1">
        <v>416.19133410000001</v>
      </c>
      <c r="O370" s="1">
        <v>25.786638238642929</v>
      </c>
    </row>
    <row r="371" spans="1:15" x14ac:dyDescent="0.2">
      <c r="A371" t="s">
        <v>312</v>
      </c>
      <c r="B371" s="1">
        <v>432.52850699999999</v>
      </c>
      <c r="C371" s="1">
        <v>28.763054206073488</v>
      </c>
      <c r="D371" s="1">
        <v>382.7007883</v>
      </c>
      <c r="E371" s="1">
        <v>20.010562215033172</v>
      </c>
      <c r="F371" s="1">
        <v>410.35894660000002</v>
      </c>
      <c r="G371" s="1">
        <v>10.600943240195701</v>
      </c>
      <c r="H371" s="1">
        <v>359.44317819999998</v>
      </c>
      <c r="I371" s="1">
        <v>38.339824212415088</v>
      </c>
      <c r="J371" s="1">
        <v>387.40865489999999</v>
      </c>
      <c r="K371" s="1">
        <v>14.222104970442217</v>
      </c>
      <c r="L371" s="1">
        <v>504.52013189999997</v>
      </c>
      <c r="M371" s="1">
        <v>16.484156896529402</v>
      </c>
      <c r="N371" s="1">
        <v>415.41341869999997</v>
      </c>
      <c r="O371" s="1">
        <v>25.977837205874067</v>
      </c>
    </row>
    <row r="372" spans="1:15" x14ac:dyDescent="0.2">
      <c r="A372" t="s">
        <v>313</v>
      </c>
      <c r="B372" s="1">
        <v>431.4494009</v>
      </c>
      <c r="C372" s="1">
        <v>28.923619245113365</v>
      </c>
      <c r="D372" s="1">
        <v>381.87985370000001</v>
      </c>
      <c r="E372" s="1">
        <v>20.009943918426902</v>
      </c>
      <c r="F372" s="1">
        <v>408.94902500000001</v>
      </c>
      <c r="G372" s="1">
        <v>11.106033625468946</v>
      </c>
      <c r="H372" s="1">
        <v>358.5641589</v>
      </c>
      <c r="I372" s="1">
        <v>38.19525058963994</v>
      </c>
      <c r="J372" s="1">
        <v>386.4132692</v>
      </c>
      <c r="K372" s="1">
        <v>14.060773015013142</v>
      </c>
      <c r="L372" s="1">
        <v>503.80129739999995</v>
      </c>
      <c r="M372" s="1">
        <v>16.432219246563808</v>
      </c>
      <c r="N372" s="1">
        <v>414.11943669999999</v>
      </c>
      <c r="O372" s="1">
        <v>26.786403014133807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B461-CD89-FB48-BEDD-3C8B1A36CD72}">
  <dimension ref="A1:W320"/>
  <sheetViews>
    <sheetView zoomScaleNormal="100" workbookViewId="0"/>
  </sheetViews>
  <sheetFormatPr baseColWidth="10" defaultRowHeight="16" x14ac:dyDescent="0.2"/>
  <cols>
    <col min="1" max="1" width="66.83203125" bestFit="1" customWidth="1"/>
    <col min="2" max="2" width="17.5" bestFit="1" customWidth="1"/>
    <col min="3" max="3" width="18.33203125" bestFit="1" customWidth="1"/>
    <col min="4" max="4" width="24.5" bestFit="1" customWidth="1"/>
    <col min="5" max="5" width="26.5" bestFit="1" customWidth="1"/>
    <col min="6" max="6" width="22.5" bestFit="1" customWidth="1"/>
    <col min="7" max="7" width="23.33203125" bestFit="1" customWidth="1"/>
    <col min="8" max="8" width="32.5" bestFit="1" customWidth="1"/>
    <col min="9" max="9" width="33.33203125" bestFit="1" customWidth="1"/>
    <col min="10" max="10" width="31.83203125" bestFit="1" customWidth="1"/>
    <col min="11" max="11" width="32.6640625" bestFit="1" customWidth="1"/>
    <col min="12" max="12" width="26.5" bestFit="1" customWidth="1"/>
    <col min="13" max="13" width="27.33203125" bestFit="1" customWidth="1"/>
    <col min="14" max="14" width="25.33203125" bestFit="1" customWidth="1"/>
    <col min="15" max="15" width="26.1640625" bestFit="1" customWidth="1"/>
    <col min="17" max="17" width="15.33203125" bestFit="1" customWidth="1"/>
    <col min="18" max="18" width="22.5" bestFit="1" customWidth="1"/>
    <col min="19" max="19" width="20.6640625" bestFit="1" customWidth="1"/>
    <col min="20" max="20" width="30.83203125" bestFit="1" customWidth="1"/>
    <col min="21" max="21" width="29.5" bestFit="1" customWidth="1"/>
    <col min="22" max="22" width="24.5" bestFit="1" customWidth="1"/>
    <col min="23" max="23" width="23.1640625" bestFit="1" customWidth="1"/>
  </cols>
  <sheetData>
    <row r="1" spans="1:23" x14ac:dyDescent="0.2">
      <c r="A1" t="s">
        <v>373</v>
      </c>
      <c r="B1" t="s">
        <v>374</v>
      </c>
      <c r="C1" t="s">
        <v>375</v>
      </c>
      <c r="D1" t="s">
        <v>376</v>
      </c>
      <c r="E1" t="s">
        <v>377</v>
      </c>
      <c r="F1" t="s">
        <v>379</v>
      </c>
      <c r="G1" t="s">
        <v>380</v>
      </c>
      <c r="H1" t="s">
        <v>382</v>
      </c>
      <c r="I1" t="s">
        <v>383</v>
      </c>
      <c r="J1" t="s">
        <v>385</v>
      </c>
      <c r="K1" t="s">
        <v>386</v>
      </c>
      <c r="L1" t="s">
        <v>387</v>
      </c>
      <c r="M1" t="s">
        <v>388</v>
      </c>
      <c r="N1" t="s">
        <v>390</v>
      </c>
      <c r="O1" t="s">
        <v>391</v>
      </c>
      <c r="Q1" t="s">
        <v>403</v>
      </c>
      <c r="R1" s="3" t="s">
        <v>404</v>
      </c>
      <c r="S1" s="3" t="s">
        <v>405</v>
      </c>
      <c r="T1" s="3" t="s">
        <v>406</v>
      </c>
      <c r="U1" s="3" t="s">
        <v>407</v>
      </c>
      <c r="V1" s="3" t="s">
        <v>408</v>
      </c>
      <c r="W1" s="4" t="s">
        <v>409</v>
      </c>
    </row>
    <row r="2" spans="1:23" x14ac:dyDescent="0.2">
      <c r="A2" t="s">
        <v>0</v>
      </c>
      <c r="B2" s="1">
        <v>923.06111670000007</v>
      </c>
      <c r="C2" s="1">
        <v>27.586110333146603</v>
      </c>
      <c r="D2" s="1">
        <v>887.46363470000006</v>
      </c>
      <c r="E2" s="1">
        <v>28.256265509920901</v>
      </c>
      <c r="F2" s="1">
        <v>924.68103159999998</v>
      </c>
      <c r="G2" s="1">
        <v>31.025238724522065</v>
      </c>
      <c r="H2" s="1">
        <v>827.33770300000003</v>
      </c>
      <c r="I2" s="1">
        <v>35.041100165392145</v>
      </c>
      <c r="J2" s="1">
        <v>885.99502960000007</v>
      </c>
      <c r="K2" s="1">
        <v>15.979115672532608</v>
      </c>
      <c r="L2" s="1">
        <v>1018.9620006</v>
      </c>
      <c r="M2" s="1">
        <v>17.327815986098919</v>
      </c>
      <c r="N2" s="1">
        <v>902.25955199999999</v>
      </c>
      <c r="O2" s="1">
        <v>52.769688964458872</v>
      </c>
      <c r="Q2">
        <f>_xlfn.RANK.AVG(Table25[[#This Row],[Control Avg (ms)]],Table25[Control Avg (ms)])</f>
        <v>1</v>
      </c>
      <c r="R2">
        <f>_xlfn.RANK.AVG(Table25[[#This Row],[Require Bundle Avg (ms)]],Table25[Require Bundle Avg (ms)])</f>
        <v>1</v>
      </c>
      <c r="S2">
        <f>_xlfn.RANK.AVG(Table25[[#This Row],[Use Versions Avg (ms)]],Table25[Use Versions Avg (ms)])</f>
        <v>1</v>
      </c>
      <c r="T2">
        <f>_xlfn.RANK.AVG(Table25[[#This Row],[Export Needed Packages Avg (ms)]],Table25[Export Needed Packages Avg (ms)])</f>
        <v>1</v>
      </c>
      <c r="U2">
        <f>_xlfn.RANK.AVG(Table25[[#This Row],[Minimize Dependencies Avg (ms)]],Table25[Minimize Dependencies Avg (ms)])</f>
        <v>1</v>
      </c>
      <c r="V2">
        <f>_xlfn.RANK.AVG(Table25[[#This Row],[Needed Packages Avg (ms)]],Table25[Needed Packages Avg (ms)])</f>
        <v>1</v>
      </c>
      <c r="W2">
        <f>_xlfn.RANK.AVG(Table25[[#This Row],[Dynamic Import Avg (ms)]],Table25[Dynamic Import Avg (ms)])</f>
        <v>1</v>
      </c>
    </row>
    <row r="3" spans="1:23" x14ac:dyDescent="0.2">
      <c r="A3" t="s">
        <v>1</v>
      </c>
      <c r="B3" s="1">
        <v>921.26416500000005</v>
      </c>
      <c r="C3" s="1">
        <v>27.701029718478079</v>
      </c>
      <c r="D3" s="1">
        <v>885.66420460000006</v>
      </c>
      <c r="E3" s="1">
        <v>28.099398075745441</v>
      </c>
      <c r="F3" s="1">
        <v>923.02307399999995</v>
      </c>
      <c r="G3" s="1">
        <v>30.570152159089282</v>
      </c>
      <c r="H3" s="1">
        <v>825.61833760000002</v>
      </c>
      <c r="I3" s="1">
        <v>35.084415908117926</v>
      </c>
      <c r="J3" s="1">
        <v>884.01849279999999</v>
      </c>
      <c r="K3" s="1">
        <v>15.966928499152113</v>
      </c>
      <c r="L3" s="1">
        <v>1016.9246807000001</v>
      </c>
      <c r="M3" s="1">
        <v>17.292262909769985</v>
      </c>
      <c r="N3" s="1">
        <v>900.42202550000002</v>
      </c>
      <c r="O3" s="1">
        <v>52.352656304399268</v>
      </c>
      <c r="Q3">
        <f>_xlfn.RANK.AVG(Table25[[#This Row],[Control Avg (ms)]],Table25[Control Avg (ms)])</f>
        <v>2</v>
      </c>
      <c r="R3">
        <f>_xlfn.RANK.AVG(Table25[[#This Row],[Require Bundle Avg (ms)]],Table25[Require Bundle Avg (ms)])</f>
        <v>2</v>
      </c>
      <c r="S3">
        <f>_xlfn.RANK.AVG(Table25[[#This Row],[Use Versions Avg (ms)]],Table25[Use Versions Avg (ms)])</f>
        <v>2</v>
      </c>
      <c r="T3">
        <f>_xlfn.RANK.AVG(Table25[[#This Row],[Export Needed Packages Avg (ms)]],Table25[Export Needed Packages Avg (ms)])</f>
        <v>2</v>
      </c>
      <c r="U3">
        <f>_xlfn.RANK.AVG(Table25[[#This Row],[Minimize Dependencies Avg (ms)]],Table25[Minimize Dependencies Avg (ms)])</f>
        <v>2</v>
      </c>
      <c r="V3">
        <f>_xlfn.RANK.AVG(Table25[[#This Row],[Needed Packages Avg (ms)]],Table25[Needed Packages Avg (ms)])</f>
        <v>2</v>
      </c>
      <c r="W3">
        <f>_xlfn.RANK.AVG(Table25[[#This Row],[Dynamic Import Avg (ms)]],Table25[Dynamic Import Avg (ms)])</f>
        <v>2</v>
      </c>
    </row>
    <row r="4" spans="1:23" x14ac:dyDescent="0.2">
      <c r="A4" t="s">
        <v>2</v>
      </c>
      <c r="B4" s="1">
        <v>918.99027339999998</v>
      </c>
      <c r="C4" s="1">
        <v>27.733473537798769</v>
      </c>
      <c r="D4" s="1">
        <v>883.57720610000001</v>
      </c>
      <c r="E4" s="1">
        <v>27.811932212163185</v>
      </c>
      <c r="F4" s="1">
        <v>920.88423139999998</v>
      </c>
      <c r="G4" s="1">
        <v>30.149112027278633</v>
      </c>
      <c r="H4" s="1">
        <v>824.0400077999999</v>
      </c>
      <c r="I4" s="1">
        <v>35.193373131752935</v>
      </c>
      <c r="J4" s="1">
        <v>882.12809440000001</v>
      </c>
      <c r="K4" s="1">
        <v>15.918942127996544</v>
      </c>
      <c r="L4" s="1">
        <v>1014.8989074</v>
      </c>
      <c r="M4" s="1">
        <v>17.416679812861886</v>
      </c>
      <c r="N4" s="1">
        <v>898.41364850000002</v>
      </c>
      <c r="O4" s="1">
        <v>52.246097828596852</v>
      </c>
      <c r="Q4">
        <f>_xlfn.RANK.AVG(Table25[[#This Row],[Control Avg (ms)]],Table25[Control Avg (ms)])</f>
        <v>3</v>
      </c>
      <c r="R4">
        <f>_xlfn.RANK.AVG(Table25[[#This Row],[Require Bundle Avg (ms)]],Table25[Require Bundle Avg (ms)])</f>
        <v>3</v>
      </c>
      <c r="S4">
        <f>_xlfn.RANK.AVG(Table25[[#This Row],[Use Versions Avg (ms)]],Table25[Use Versions Avg (ms)])</f>
        <v>3</v>
      </c>
      <c r="T4">
        <f>_xlfn.RANK.AVG(Table25[[#This Row],[Export Needed Packages Avg (ms)]],Table25[Export Needed Packages Avg (ms)])</f>
        <v>3</v>
      </c>
      <c r="U4">
        <f>_xlfn.RANK.AVG(Table25[[#This Row],[Minimize Dependencies Avg (ms)]],Table25[Minimize Dependencies Avg (ms)])</f>
        <v>3</v>
      </c>
      <c r="V4">
        <f>_xlfn.RANK.AVG(Table25[[#This Row],[Needed Packages Avg (ms)]],Table25[Needed Packages Avg (ms)])</f>
        <v>3</v>
      </c>
      <c r="W4">
        <f>_xlfn.RANK.AVG(Table25[[#This Row],[Dynamic Import Avg (ms)]],Table25[Dynamic Import Avg (ms)])</f>
        <v>3</v>
      </c>
    </row>
    <row r="5" spans="1:23" x14ac:dyDescent="0.2">
      <c r="A5" t="s">
        <v>3</v>
      </c>
      <c r="B5" s="1">
        <v>917.56376179999995</v>
      </c>
      <c r="C5" s="1">
        <v>27.790318247129438</v>
      </c>
      <c r="D5" s="1">
        <v>882.25486870000009</v>
      </c>
      <c r="E5" s="1">
        <v>27.923301948774697</v>
      </c>
      <c r="F5" s="1">
        <v>919.35200339999994</v>
      </c>
      <c r="G5" s="1">
        <v>30.199272897586219</v>
      </c>
      <c r="H5" s="1">
        <v>822.84421020000002</v>
      </c>
      <c r="I5" s="1">
        <v>35.334061588233453</v>
      </c>
      <c r="J5" s="1">
        <v>880.9087591</v>
      </c>
      <c r="K5" s="1">
        <v>15.921643885833532</v>
      </c>
      <c r="L5" s="1">
        <v>1013.5603962</v>
      </c>
      <c r="M5" s="1">
        <v>17.537573735145926</v>
      </c>
      <c r="N5" s="1">
        <v>897.07676660000004</v>
      </c>
      <c r="O5" s="1">
        <v>52.181620136290945</v>
      </c>
      <c r="Q5">
        <f>_xlfn.RANK.AVG(Table25[[#This Row],[Control Avg (ms)]],Table25[Control Avg (ms)])</f>
        <v>4</v>
      </c>
      <c r="R5">
        <f>_xlfn.RANK.AVG(Table25[[#This Row],[Require Bundle Avg (ms)]],Table25[Require Bundle Avg (ms)])</f>
        <v>4</v>
      </c>
      <c r="S5">
        <f>_xlfn.RANK.AVG(Table25[[#This Row],[Use Versions Avg (ms)]],Table25[Use Versions Avg (ms)])</f>
        <v>4</v>
      </c>
      <c r="T5">
        <f>_xlfn.RANK.AVG(Table25[[#This Row],[Export Needed Packages Avg (ms)]],Table25[Export Needed Packages Avg (ms)])</f>
        <v>4</v>
      </c>
      <c r="U5">
        <f>_xlfn.RANK.AVG(Table25[[#This Row],[Minimize Dependencies Avg (ms)]],Table25[Minimize Dependencies Avg (ms)])</f>
        <v>4</v>
      </c>
      <c r="V5">
        <f>_xlfn.RANK.AVG(Table25[[#This Row],[Needed Packages Avg (ms)]],Table25[Needed Packages Avg (ms)])</f>
        <v>4</v>
      </c>
      <c r="W5">
        <f>_xlfn.RANK.AVG(Table25[[#This Row],[Dynamic Import Avg (ms)]],Table25[Dynamic Import Avg (ms)])</f>
        <v>4</v>
      </c>
    </row>
    <row r="6" spans="1:23" x14ac:dyDescent="0.2">
      <c r="A6" t="s">
        <v>4</v>
      </c>
      <c r="B6" s="1">
        <v>916.45667089999995</v>
      </c>
      <c r="C6" s="1">
        <v>27.814250559195678</v>
      </c>
      <c r="D6" s="1">
        <v>880.41290889999993</v>
      </c>
      <c r="E6" s="1">
        <v>26.923531996481046</v>
      </c>
      <c r="F6" s="1">
        <v>917.74854020000009</v>
      </c>
      <c r="G6" s="1">
        <v>29.970804788441953</v>
      </c>
      <c r="H6" s="1">
        <v>821.69873470000005</v>
      </c>
      <c r="I6" s="1">
        <v>35.377367177244516</v>
      </c>
      <c r="J6" s="1">
        <v>879.79869379999991</v>
      </c>
      <c r="K6" s="1">
        <v>15.910549780376861</v>
      </c>
      <c r="L6" s="1">
        <v>1012.383877</v>
      </c>
      <c r="M6" s="1">
        <v>17.664307874137588</v>
      </c>
      <c r="N6" s="1">
        <v>895.87150999999994</v>
      </c>
      <c r="O6" s="1">
        <v>52.194462945541972</v>
      </c>
      <c r="Q6">
        <f>_xlfn.RANK.AVG(Table25[[#This Row],[Control Avg (ms)]],Table25[Control Avg (ms)])</f>
        <v>5</v>
      </c>
      <c r="R6">
        <f>_xlfn.RANK.AVG(Table25[[#This Row],[Require Bundle Avg (ms)]],Table25[Require Bundle Avg (ms)])</f>
        <v>5</v>
      </c>
      <c r="S6">
        <f>_xlfn.RANK.AVG(Table25[[#This Row],[Use Versions Avg (ms)]],Table25[Use Versions Avg (ms)])</f>
        <v>5</v>
      </c>
      <c r="T6">
        <f>_xlfn.RANK.AVG(Table25[[#This Row],[Export Needed Packages Avg (ms)]],Table25[Export Needed Packages Avg (ms)])</f>
        <v>5</v>
      </c>
      <c r="U6">
        <f>_xlfn.RANK.AVG(Table25[[#This Row],[Minimize Dependencies Avg (ms)]],Table25[Minimize Dependencies Avg (ms)])</f>
        <v>5</v>
      </c>
      <c r="V6">
        <f>_xlfn.RANK.AVG(Table25[[#This Row],[Needed Packages Avg (ms)]],Table25[Needed Packages Avg (ms)])</f>
        <v>5</v>
      </c>
      <c r="W6">
        <f>_xlfn.RANK.AVG(Table25[[#This Row],[Dynamic Import Avg (ms)]],Table25[Dynamic Import Avg (ms)])</f>
        <v>5</v>
      </c>
    </row>
    <row r="7" spans="1:23" x14ac:dyDescent="0.2">
      <c r="A7" t="s">
        <v>5</v>
      </c>
      <c r="B7" s="1">
        <v>915.26245210000002</v>
      </c>
      <c r="C7" s="1">
        <v>27.618774249279557</v>
      </c>
      <c r="D7" s="1">
        <v>878.55256689999999</v>
      </c>
      <c r="E7" s="1">
        <v>26.734829790912613</v>
      </c>
      <c r="F7" s="1">
        <v>916.534265</v>
      </c>
      <c r="G7" s="1">
        <v>29.849487500895105</v>
      </c>
      <c r="H7" s="1">
        <v>820.53757079999991</v>
      </c>
      <c r="I7" s="1">
        <v>35.358087722090836</v>
      </c>
      <c r="J7" s="1">
        <v>878.62191310000003</v>
      </c>
      <c r="K7" s="1">
        <v>15.821139143483222</v>
      </c>
      <c r="L7" s="1">
        <v>1011.2862205</v>
      </c>
      <c r="M7" s="1">
        <v>17.810481352732673</v>
      </c>
      <c r="N7" s="1">
        <v>894.8204907999999</v>
      </c>
      <c r="O7" s="1">
        <v>52.227118292126349</v>
      </c>
      <c r="Q7">
        <f>_xlfn.RANK.AVG(Table25[[#This Row],[Control Avg (ms)]],Table25[Control Avg (ms)])</f>
        <v>6</v>
      </c>
      <c r="R7">
        <f>_xlfn.RANK.AVG(Table25[[#This Row],[Require Bundle Avg (ms)]],Table25[Require Bundle Avg (ms)])</f>
        <v>6</v>
      </c>
      <c r="S7">
        <f>_xlfn.RANK.AVG(Table25[[#This Row],[Use Versions Avg (ms)]],Table25[Use Versions Avg (ms)])</f>
        <v>6</v>
      </c>
      <c r="T7">
        <f>_xlfn.RANK.AVG(Table25[[#This Row],[Export Needed Packages Avg (ms)]],Table25[Export Needed Packages Avg (ms)])</f>
        <v>6</v>
      </c>
      <c r="U7">
        <f>_xlfn.RANK.AVG(Table25[[#This Row],[Minimize Dependencies Avg (ms)]],Table25[Minimize Dependencies Avg (ms)])</f>
        <v>6</v>
      </c>
      <c r="V7">
        <f>_xlfn.RANK.AVG(Table25[[#This Row],[Needed Packages Avg (ms)]],Table25[Needed Packages Avg (ms)])</f>
        <v>6</v>
      </c>
      <c r="W7">
        <f>_xlfn.RANK.AVG(Table25[[#This Row],[Dynamic Import Avg (ms)]],Table25[Dynamic Import Avg (ms)])</f>
        <v>6</v>
      </c>
    </row>
    <row r="8" spans="1:23" x14ac:dyDescent="0.2">
      <c r="A8" t="s">
        <v>6</v>
      </c>
      <c r="B8" s="1">
        <v>914.60656900000004</v>
      </c>
      <c r="C8" s="1">
        <v>27.58018185598236</v>
      </c>
      <c r="D8" s="1">
        <v>877.70469560000004</v>
      </c>
      <c r="E8" s="1">
        <v>26.774940924963875</v>
      </c>
      <c r="F8" s="1">
        <v>915.66012510000007</v>
      </c>
      <c r="G8" s="1">
        <v>29.849490630733925</v>
      </c>
      <c r="H8" s="1">
        <v>819.73061840000003</v>
      </c>
      <c r="I8" s="1">
        <v>35.327888212165028</v>
      </c>
      <c r="J8" s="1">
        <v>877.8696119</v>
      </c>
      <c r="K8" s="1">
        <v>15.782036416800128</v>
      </c>
      <c r="L8" s="1">
        <v>1010.5425683</v>
      </c>
      <c r="M8" s="1">
        <v>17.906754233471595</v>
      </c>
      <c r="N8" s="1">
        <v>893.77987729999995</v>
      </c>
      <c r="O8" s="1">
        <v>51.992059542168811</v>
      </c>
      <c r="Q8">
        <f>_xlfn.RANK.AVG(Table25[[#This Row],[Control Avg (ms)]],Table25[Control Avg (ms)])</f>
        <v>7</v>
      </c>
      <c r="R8">
        <f>_xlfn.RANK.AVG(Table25[[#This Row],[Require Bundle Avg (ms)]],Table25[Require Bundle Avg (ms)])</f>
        <v>7</v>
      </c>
      <c r="S8">
        <f>_xlfn.RANK.AVG(Table25[[#This Row],[Use Versions Avg (ms)]],Table25[Use Versions Avg (ms)])</f>
        <v>7</v>
      </c>
      <c r="T8">
        <f>_xlfn.RANK.AVG(Table25[[#This Row],[Export Needed Packages Avg (ms)]],Table25[Export Needed Packages Avg (ms)])</f>
        <v>7</v>
      </c>
      <c r="U8">
        <f>_xlfn.RANK.AVG(Table25[[#This Row],[Minimize Dependencies Avg (ms)]],Table25[Minimize Dependencies Avg (ms)])</f>
        <v>7</v>
      </c>
      <c r="V8">
        <f>_xlfn.RANK.AVG(Table25[[#This Row],[Needed Packages Avg (ms)]],Table25[Needed Packages Avg (ms)])</f>
        <v>7</v>
      </c>
      <c r="W8">
        <f>_xlfn.RANK.AVG(Table25[[#This Row],[Dynamic Import Avg (ms)]],Table25[Dynamic Import Avg (ms)])</f>
        <v>7</v>
      </c>
    </row>
    <row r="9" spans="1:23" x14ac:dyDescent="0.2">
      <c r="A9" t="s">
        <v>7</v>
      </c>
      <c r="B9" s="1">
        <v>911.73681650000003</v>
      </c>
      <c r="C9" s="1">
        <v>27.485268428783392</v>
      </c>
      <c r="D9" s="1">
        <v>874.78442210000003</v>
      </c>
      <c r="E9" s="1">
        <v>26.879336811925448</v>
      </c>
      <c r="F9" s="1">
        <v>911.86406579999993</v>
      </c>
      <c r="G9" s="1">
        <v>29.296886939348877</v>
      </c>
      <c r="H9" s="1">
        <v>816.15081179999993</v>
      </c>
      <c r="I9" s="1">
        <v>35.463758375260554</v>
      </c>
      <c r="J9" s="1">
        <v>874.83483000000001</v>
      </c>
      <c r="K9" s="1">
        <v>15.489480417050032</v>
      </c>
      <c r="L9" s="1">
        <v>1007.2930368</v>
      </c>
      <c r="M9" s="1">
        <v>18.331150102817471</v>
      </c>
      <c r="N9" s="1">
        <v>890.68003179999994</v>
      </c>
      <c r="O9" s="1">
        <v>51.897183223176903</v>
      </c>
      <c r="Q9">
        <f>_xlfn.RANK.AVG(Table25[[#This Row],[Control Avg (ms)]],Table25[Control Avg (ms)])</f>
        <v>9</v>
      </c>
      <c r="R9">
        <f>_xlfn.RANK.AVG(Table25[[#This Row],[Require Bundle Avg (ms)]],Table25[Require Bundle Avg (ms)])</f>
        <v>9</v>
      </c>
      <c r="S9">
        <f>_xlfn.RANK.AVG(Table25[[#This Row],[Use Versions Avg (ms)]],Table25[Use Versions Avg (ms)])</f>
        <v>9</v>
      </c>
      <c r="T9">
        <f>_xlfn.RANK.AVG(Table25[[#This Row],[Export Needed Packages Avg (ms)]],Table25[Export Needed Packages Avg (ms)])</f>
        <v>9</v>
      </c>
      <c r="U9">
        <f>_xlfn.RANK.AVG(Table25[[#This Row],[Minimize Dependencies Avg (ms)]],Table25[Minimize Dependencies Avg (ms)])</f>
        <v>9</v>
      </c>
      <c r="V9">
        <f>_xlfn.RANK.AVG(Table25[[#This Row],[Needed Packages Avg (ms)]],Table25[Needed Packages Avg (ms)])</f>
        <v>9</v>
      </c>
      <c r="W9">
        <f>_xlfn.RANK.AVG(Table25[[#This Row],[Dynamic Import Avg (ms)]],Table25[Dynamic Import Avg (ms)])</f>
        <v>9</v>
      </c>
    </row>
    <row r="10" spans="1:23" x14ac:dyDescent="0.2">
      <c r="A10" t="s">
        <v>8</v>
      </c>
      <c r="B10" s="1">
        <v>913.2024047000001</v>
      </c>
      <c r="C10" s="1">
        <v>27.58893736069551</v>
      </c>
      <c r="D10" s="1">
        <v>876.28622920000009</v>
      </c>
      <c r="E10" s="1">
        <v>26.840974049248182</v>
      </c>
      <c r="F10" s="1">
        <v>913.49595790000001</v>
      </c>
      <c r="G10" s="1">
        <v>29.329854941480882</v>
      </c>
      <c r="H10" s="1">
        <v>817.91164400000002</v>
      </c>
      <c r="I10" s="1">
        <v>35.367197203279829</v>
      </c>
      <c r="J10" s="1">
        <v>876.51728170000001</v>
      </c>
      <c r="K10" s="1">
        <v>15.710503988386595</v>
      </c>
      <c r="L10" s="1">
        <v>1009.1237291</v>
      </c>
      <c r="M10" s="1">
        <v>17.977599523767026</v>
      </c>
      <c r="N10" s="1">
        <v>892.44557220000002</v>
      </c>
      <c r="O10" s="1">
        <v>51.870548356912217</v>
      </c>
      <c r="Q10">
        <f>_xlfn.RANK.AVG(Table25[[#This Row],[Control Avg (ms)]],Table25[Control Avg (ms)])</f>
        <v>8</v>
      </c>
      <c r="R10">
        <f>_xlfn.RANK.AVG(Table25[[#This Row],[Require Bundle Avg (ms)]],Table25[Require Bundle Avg (ms)])</f>
        <v>8</v>
      </c>
      <c r="S10">
        <f>_xlfn.RANK.AVG(Table25[[#This Row],[Use Versions Avg (ms)]],Table25[Use Versions Avg (ms)])</f>
        <v>8</v>
      </c>
      <c r="T10">
        <f>_xlfn.RANK.AVG(Table25[[#This Row],[Export Needed Packages Avg (ms)]],Table25[Export Needed Packages Avg (ms)])</f>
        <v>8</v>
      </c>
      <c r="U10">
        <f>_xlfn.RANK.AVG(Table25[[#This Row],[Minimize Dependencies Avg (ms)]],Table25[Minimize Dependencies Avg (ms)])</f>
        <v>8</v>
      </c>
      <c r="V10">
        <f>_xlfn.RANK.AVG(Table25[[#This Row],[Needed Packages Avg (ms)]],Table25[Needed Packages Avg (ms)])</f>
        <v>8</v>
      </c>
      <c r="W10">
        <f>_xlfn.RANK.AVG(Table25[[#This Row],[Dynamic Import Avg (ms)]],Table25[Dynamic Import Avg (ms)])</f>
        <v>8</v>
      </c>
    </row>
    <row r="11" spans="1:23" x14ac:dyDescent="0.2">
      <c r="A11" t="s">
        <v>9</v>
      </c>
      <c r="B11" s="1">
        <v>909.49199650000003</v>
      </c>
      <c r="C11" s="1">
        <v>27.323356953473901</v>
      </c>
      <c r="D11" s="1">
        <v>872.86124360000008</v>
      </c>
      <c r="E11" s="1">
        <v>26.962438285870213</v>
      </c>
      <c r="F11" s="1">
        <v>909.56240509999998</v>
      </c>
      <c r="G11" s="1">
        <v>29.463286235077486</v>
      </c>
      <c r="H11" s="1">
        <v>813.91218449999997</v>
      </c>
      <c r="I11" s="1">
        <v>35.352775438258341</v>
      </c>
      <c r="J11" s="1">
        <v>872.48987179999995</v>
      </c>
      <c r="K11" s="1">
        <v>15.233039566538226</v>
      </c>
      <c r="L11" s="1">
        <v>1004.7415162000001</v>
      </c>
      <c r="M11" s="1">
        <v>18.51000146266075</v>
      </c>
      <c r="N11" s="1">
        <v>887.86231899999996</v>
      </c>
      <c r="O11" s="1">
        <v>51.552120578446782</v>
      </c>
      <c r="Q11">
        <f>_xlfn.RANK.AVG(Table25[[#This Row],[Control Avg (ms)]],Table25[Control Avg (ms)])</f>
        <v>10</v>
      </c>
      <c r="R11">
        <f>_xlfn.RANK.AVG(Table25[[#This Row],[Require Bundle Avg (ms)]],Table25[Require Bundle Avg (ms)])</f>
        <v>10</v>
      </c>
      <c r="S11">
        <f>_xlfn.RANK.AVG(Table25[[#This Row],[Use Versions Avg (ms)]],Table25[Use Versions Avg (ms)])</f>
        <v>10</v>
      </c>
      <c r="T11">
        <f>_xlfn.RANK.AVG(Table25[[#This Row],[Export Needed Packages Avg (ms)]],Table25[Export Needed Packages Avg (ms)])</f>
        <v>10</v>
      </c>
      <c r="U11">
        <f>_xlfn.RANK.AVG(Table25[[#This Row],[Minimize Dependencies Avg (ms)]],Table25[Minimize Dependencies Avg (ms)])</f>
        <v>10</v>
      </c>
      <c r="V11">
        <f>_xlfn.RANK.AVG(Table25[[#This Row],[Needed Packages Avg (ms)]],Table25[Needed Packages Avg (ms)])</f>
        <v>10</v>
      </c>
      <c r="W11">
        <f>_xlfn.RANK.AVG(Table25[[#This Row],[Dynamic Import Avg (ms)]],Table25[Dynamic Import Avg (ms)])</f>
        <v>10</v>
      </c>
    </row>
    <row r="12" spans="1:23" x14ac:dyDescent="0.2">
      <c r="A12" t="s">
        <v>10</v>
      </c>
      <c r="B12" s="1">
        <v>907.47891029999994</v>
      </c>
      <c r="C12" s="1">
        <v>27.103808080240896</v>
      </c>
      <c r="D12" s="1">
        <v>871.05556439999998</v>
      </c>
      <c r="E12" s="1">
        <v>27.038174667133077</v>
      </c>
      <c r="F12" s="1">
        <v>907.61937279999995</v>
      </c>
      <c r="G12" s="1">
        <v>29.106971223201384</v>
      </c>
      <c r="H12" s="1">
        <v>812.89459750000003</v>
      </c>
      <c r="I12" s="1">
        <v>35.376061720253858</v>
      </c>
      <c r="J12" s="1">
        <v>870.38097729999993</v>
      </c>
      <c r="K12" s="1">
        <v>15.32776251090525</v>
      </c>
      <c r="L12" s="1">
        <v>1002.895066</v>
      </c>
      <c r="M12" s="1">
        <v>18.49011952817995</v>
      </c>
      <c r="N12" s="1">
        <v>886.05111599999998</v>
      </c>
      <c r="O12" s="1">
        <v>51.475904022210493</v>
      </c>
      <c r="Q12">
        <f>_xlfn.RANK.AVG(Table25[[#This Row],[Control Avg (ms)]],Table25[Control Avg (ms)])</f>
        <v>11</v>
      </c>
      <c r="R12">
        <f>_xlfn.RANK.AVG(Table25[[#This Row],[Require Bundle Avg (ms)]],Table25[Require Bundle Avg (ms)])</f>
        <v>11</v>
      </c>
      <c r="S12">
        <f>_xlfn.RANK.AVG(Table25[[#This Row],[Use Versions Avg (ms)]],Table25[Use Versions Avg (ms)])</f>
        <v>11</v>
      </c>
      <c r="T12">
        <f>_xlfn.RANK.AVG(Table25[[#This Row],[Export Needed Packages Avg (ms)]],Table25[Export Needed Packages Avg (ms)])</f>
        <v>11</v>
      </c>
      <c r="U12">
        <f>_xlfn.RANK.AVG(Table25[[#This Row],[Minimize Dependencies Avg (ms)]],Table25[Minimize Dependencies Avg (ms)])</f>
        <v>11</v>
      </c>
      <c r="V12">
        <f>_xlfn.RANK.AVG(Table25[[#This Row],[Needed Packages Avg (ms)]],Table25[Needed Packages Avg (ms)])</f>
        <v>11</v>
      </c>
      <c r="W12">
        <f>_xlfn.RANK.AVG(Table25[[#This Row],[Dynamic Import Avg (ms)]],Table25[Dynamic Import Avg (ms)])</f>
        <v>11</v>
      </c>
    </row>
    <row r="13" spans="1:23" x14ac:dyDescent="0.2">
      <c r="A13" t="s">
        <v>11</v>
      </c>
      <c r="B13" s="1">
        <v>906.11774529999991</v>
      </c>
      <c r="C13" s="1">
        <v>27.241061184026051</v>
      </c>
      <c r="D13" s="1">
        <v>869.29371279999998</v>
      </c>
      <c r="E13" s="1">
        <v>27.300383294276141</v>
      </c>
      <c r="F13" s="1">
        <v>906.19338820000007</v>
      </c>
      <c r="G13" s="1">
        <v>29.071939730166836</v>
      </c>
      <c r="H13" s="1">
        <v>811.93465020000008</v>
      </c>
      <c r="I13" s="1">
        <v>35.585723505576077</v>
      </c>
      <c r="J13" s="1">
        <v>868.89943040000003</v>
      </c>
      <c r="K13" s="1">
        <v>15.482886565928684</v>
      </c>
      <c r="L13" s="1">
        <v>1001.4753749</v>
      </c>
      <c r="M13" s="1">
        <v>18.559298356172793</v>
      </c>
      <c r="N13" s="1">
        <v>884.68625839999993</v>
      </c>
      <c r="O13" s="1">
        <v>51.411639035176051</v>
      </c>
      <c r="Q13">
        <f>_xlfn.RANK.AVG(Table25[[#This Row],[Control Avg (ms)]],Table25[Control Avg (ms)])</f>
        <v>12</v>
      </c>
      <c r="R13">
        <f>_xlfn.RANK.AVG(Table25[[#This Row],[Require Bundle Avg (ms)]],Table25[Require Bundle Avg (ms)])</f>
        <v>12</v>
      </c>
      <c r="S13">
        <f>_xlfn.RANK.AVG(Table25[[#This Row],[Use Versions Avg (ms)]],Table25[Use Versions Avg (ms)])</f>
        <v>12</v>
      </c>
      <c r="T13">
        <f>_xlfn.RANK.AVG(Table25[[#This Row],[Export Needed Packages Avg (ms)]],Table25[Export Needed Packages Avg (ms)])</f>
        <v>12</v>
      </c>
      <c r="U13">
        <f>_xlfn.RANK.AVG(Table25[[#This Row],[Minimize Dependencies Avg (ms)]],Table25[Minimize Dependencies Avg (ms)])</f>
        <v>12</v>
      </c>
      <c r="V13">
        <f>_xlfn.RANK.AVG(Table25[[#This Row],[Needed Packages Avg (ms)]],Table25[Needed Packages Avg (ms)])</f>
        <v>12</v>
      </c>
      <c r="W13">
        <f>_xlfn.RANK.AVG(Table25[[#This Row],[Dynamic Import Avg (ms)]],Table25[Dynamic Import Avg (ms)])</f>
        <v>12</v>
      </c>
    </row>
    <row r="14" spans="1:23" x14ac:dyDescent="0.2">
      <c r="A14" t="s">
        <v>12</v>
      </c>
      <c r="B14" s="1">
        <v>903.52723229999992</v>
      </c>
      <c r="C14" s="1">
        <v>27.619635276611849</v>
      </c>
      <c r="D14" s="1">
        <v>867.44042339999999</v>
      </c>
      <c r="E14" s="1">
        <v>27.231220424870681</v>
      </c>
      <c r="F14" s="1">
        <v>903.84934710000005</v>
      </c>
      <c r="G14" s="1">
        <v>28.946670894757521</v>
      </c>
      <c r="H14" s="1">
        <v>810.17992470000002</v>
      </c>
      <c r="I14" s="1">
        <v>35.617343609034194</v>
      </c>
      <c r="J14" s="1">
        <v>866.75226529999998</v>
      </c>
      <c r="K14" s="1">
        <v>15.779474949009742</v>
      </c>
      <c r="L14" s="1">
        <v>999.33608820000006</v>
      </c>
      <c r="M14" s="1">
        <v>18.549036782069578</v>
      </c>
      <c r="N14" s="1">
        <v>882.74089100000003</v>
      </c>
      <c r="O14" s="1">
        <v>51.243188594267359</v>
      </c>
      <c r="Q14">
        <f>_xlfn.RANK.AVG(Table25[[#This Row],[Control Avg (ms)]],Table25[Control Avg (ms)])</f>
        <v>14</v>
      </c>
      <c r="R14">
        <f>_xlfn.RANK.AVG(Table25[[#This Row],[Require Bundle Avg (ms)]],Table25[Require Bundle Avg (ms)])</f>
        <v>14</v>
      </c>
      <c r="S14">
        <f>_xlfn.RANK.AVG(Table25[[#This Row],[Use Versions Avg (ms)]],Table25[Use Versions Avg (ms)])</f>
        <v>14</v>
      </c>
      <c r="T14">
        <f>_xlfn.RANK.AVG(Table25[[#This Row],[Export Needed Packages Avg (ms)]],Table25[Export Needed Packages Avg (ms)])</f>
        <v>14</v>
      </c>
      <c r="U14">
        <f>_xlfn.RANK.AVG(Table25[[#This Row],[Minimize Dependencies Avg (ms)]],Table25[Minimize Dependencies Avg (ms)])</f>
        <v>14</v>
      </c>
      <c r="V14">
        <f>_xlfn.RANK.AVG(Table25[[#This Row],[Needed Packages Avg (ms)]],Table25[Needed Packages Avg (ms)])</f>
        <v>14</v>
      </c>
      <c r="W14">
        <f>_xlfn.RANK.AVG(Table25[[#This Row],[Dynamic Import Avg (ms)]],Table25[Dynamic Import Avg (ms)])</f>
        <v>14</v>
      </c>
    </row>
    <row r="15" spans="1:23" x14ac:dyDescent="0.2">
      <c r="A15" t="s">
        <v>13</v>
      </c>
      <c r="B15" s="1">
        <v>904.69971179999993</v>
      </c>
      <c r="C15" s="1">
        <v>27.567605611072949</v>
      </c>
      <c r="D15" s="1">
        <v>868.29127800000003</v>
      </c>
      <c r="E15" s="1">
        <v>27.209431113868813</v>
      </c>
      <c r="F15" s="1">
        <v>905.08572620000007</v>
      </c>
      <c r="G15" s="1">
        <v>29.113129662834389</v>
      </c>
      <c r="H15" s="1">
        <v>811.07541700000002</v>
      </c>
      <c r="I15" s="1">
        <v>35.596149388171568</v>
      </c>
      <c r="J15" s="1">
        <v>867.79850620000002</v>
      </c>
      <c r="K15" s="1">
        <v>15.62977676166097</v>
      </c>
      <c r="L15" s="1">
        <v>1000.3640866000001</v>
      </c>
      <c r="M15" s="1">
        <v>18.616944190127398</v>
      </c>
      <c r="N15" s="1">
        <v>883.72576400000003</v>
      </c>
      <c r="O15" s="1">
        <v>51.323041760812785</v>
      </c>
      <c r="Q15">
        <f>_xlfn.RANK.AVG(Table25[[#This Row],[Control Avg (ms)]],Table25[Control Avg (ms)])</f>
        <v>13</v>
      </c>
      <c r="R15">
        <f>_xlfn.RANK.AVG(Table25[[#This Row],[Require Bundle Avg (ms)]],Table25[Require Bundle Avg (ms)])</f>
        <v>13</v>
      </c>
      <c r="S15">
        <f>_xlfn.RANK.AVG(Table25[[#This Row],[Use Versions Avg (ms)]],Table25[Use Versions Avg (ms)])</f>
        <v>13</v>
      </c>
      <c r="T15">
        <f>_xlfn.RANK.AVG(Table25[[#This Row],[Export Needed Packages Avg (ms)]],Table25[Export Needed Packages Avg (ms)])</f>
        <v>13</v>
      </c>
      <c r="U15">
        <f>_xlfn.RANK.AVG(Table25[[#This Row],[Minimize Dependencies Avg (ms)]],Table25[Minimize Dependencies Avg (ms)])</f>
        <v>13</v>
      </c>
      <c r="V15">
        <f>_xlfn.RANK.AVG(Table25[[#This Row],[Needed Packages Avg (ms)]],Table25[Needed Packages Avg (ms)])</f>
        <v>13</v>
      </c>
      <c r="W15">
        <f>_xlfn.RANK.AVG(Table25[[#This Row],[Dynamic Import Avg (ms)]],Table25[Dynamic Import Avg (ms)])</f>
        <v>13</v>
      </c>
    </row>
    <row r="16" spans="1:23" x14ac:dyDescent="0.2">
      <c r="A16" t="s">
        <v>14</v>
      </c>
      <c r="B16" s="1">
        <v>901.4360203</v>
      </c>
      <c r="C16" s="1">
        <v>27.69470434605104</v>
      </c>
      <c r="D16" s="1">
        <v>865.27051039999992</v>
      </c>
      <c r="E16" s="1">
        <v>27.171337265047196</v>
      </c>
      <c r="F16" s="1">
        <v>901.44231509999997</v>
      </c>
      <c r="G16" s="1">
        <v>28.872594882641096</v>
      </c>
      <c r="H16" s="1">
        <v>808.15407600000003</v>
      </c>
      <c r="I16" s="1">
        <v>35.570375785436127</v>
      </c>
      <c r="J16" s="1">
        <v>864.4072529</v>
      </c>
      <c r="K16" s="1">
        <v>15.900343018758877</v>
      </c>
      <c r="L16" s="1">
        <v>997.23218539999993</v>
      </c>
      <c r="M16" s="1">
        <v>18.464184549117313</v>
      </c>
      <c r="N16" s="1">
        <v>880.5229243</v>
      </c>
      <c r="O16" s="1">
        <v>51.358712200520827</v>
      </c>
      <c r="Q16">
        <f>_xlfn.RANK.AVG(Table25[[#This Row],[Control Avg (ms)]],Table25[Control Avg (ms)])</f>
        <v>15</v>
      </c>
      <c r="R16">
        <f>_xlfn.RANK.AVG(Table25[[#This Row],[Require Bundle Avg (ms)]],Table25[Require Bundle Avg (ms)])</f>
        <v>15</v>
      </c>
      <c r="S16">
        <f>_xlfn.RANK.AVG(Table25[[#This Row],[Use Versions Avg (ms)]],Table25[Use Versions Avg (ms)])</f>
        <v>15</v>
      </c>
      <c r="T16">
        <f>_xlfn.RANK.AVG(Table25[[#This Row],[Export Needed Packages Avg (ms)]],Table25[Export Needed Packages Avg (ms)])</f>
        <v>15</v>
      </c>
      <c r="U16">
        <f>_xlfn.RANK.AVG(Table25[[#This Row],[Minimize Dependencies Avg (ms)]],Table25[Minimize Dependencies Avg (ms)])</f>
        <v>15</v>
      </c>
      <c r="V16">
        <f>_xlfn.RANK.AVG(Table25[[#This Row],[Needed Packages Avg (ms)]],Table25[Needed Packages Avg (ms)])</f>
        <v>15</v>
      </c>
      <c r="W16">
        <f>_xlfn.RANK.AVG(Table25[[#This Row],[Dynamic Import Avg (ms)]],Table25[Dynamic Import Avg (ms)])</f>
        <v>15</v>
      </c>
    </row>
    <row r="17" spans="1:23" x14ac:dyDescent="0.2">
      <c r="A17" t="s">
        <v>15</v>
      </c>
      <c r="B17" s="1">
        <v>900.22067629999992</v>
      </c>
      <c r="C17" s="1">
        <v>27.713320454772219</v>
      </c>
      <c r="D17" s="1">
        <v>864.09621329999993</v>
      </c>
      <c r="E17" s="1">
        <v>27.157633418075569</v>
      </c>
      <c r="F17" s="1">
        <v>899.65982659999997</v>
      </c>
      <c r="G17" s="1">
        <v>29.166680472936697</v>
      </c>
      <c r="H17" s="1">
        <v>806.9725042</v>
      </c>
      <c r="I17" s="1">
        <v>35.619120778063163</v>
      </c>
      <c r="J17" s="1">
        <v>862.80555829999992</v>
      </c>
      <c r="K17" s="1">
        <v>16.188964601532007</v>
      </c>
      <c r="L17" s="1">
        <v>995.92173120000007</v>
      </c>
      <c r="M17" s="1">
        <v>18.47553070928738</v>
      </c>
      <c r="N17" s="1">
        <v>879.33705679999991</v>
      </c>
      <c r="O17" s="1">
        <v>51.301466609034776</v>
      </c>
      <c r="Q17">
        <f>_xlfn.RANK.AVG(Table25[[#This Row],[Control Avg (ms)]],Table25[Control Avg (ms)])</f>
        <v>16</v>
      </c>
      <c r="R17">
        <f>_xlfn.RANK.AVG(Table25[[#This Row],[Require Bundle Avg (ms)]],Table25[Require Bundle Avg (ms)])</f>
        <v>16</v>
      </c>
      <c r="S17">
        <f>_xlfn.RANK.AVG(Table25[[#This Row],[Use Versions Avg (ms)]],Table25[Use Versions Avg (ms)])</f>
        <v>16</v>
      </c>
      <c r="T17">
        <f>_xlfn.RANK.AVG(Table25[[#This Row],[Export Needed Packages Avg (ms)]],Table25[Export Needed Packages Avg (ms)])</f>
        <v>16</v>
      </c>
      <c r="U17">
        <f>_xlfn.RANK.AVG(Table25[[#This Row],[Minimize Dependencies Avg (ms)]],Table25[Minimize Dependencies Avg (ms)])</f>
        <v>16</v>
      </c>
      <c r="V17">
        <f>_xlfn.RANK.AVG(Table25[[#This Row],[Needed Packages Avg (ms)]],Table25[Needed Packages Avg (ms)])</f>
        <v>16</v>
      </c>
      <c r="W17">
        <f>_xlfn.RANK.AVG(Table25[[#This Row],[Dynamic Import Avg (ms)]],Table25[Dynamic Import Avg (ms)])</f>
        <v>16</v>
      </c>
    </row>
    <row r="18" spans="1:23" x14ac:dyDescent="0.2">
      <c r="A18" t="s">
        <v>16</v>
      </c>
      <c r="B18" s="1">
        <v>899.04475509999997</v>
      </c>
      <c r="C18" s="1">
        <v>27.745956075677324</v>
      </c>
      <c r="D18" s="1">
        <v>862.86220379999997</v>
      </c>
      <c r="E18" s="1">
        <v>27.147466521370095</v>
      </c>
      <c r="F18" s="1">
        <v>898.27285879999999</v>
      </c>
      <c r="G18" s="1">
        <v>29.308472742051695</v>
      </c>
      <c r="H18" s="1">
        <v>805.84029799999996</v>
      </c>
      <c r="I18" s="1">
        <v>35.647189638801386</v>
      </c>
      <c r="J18" s="1">
        <v>861.30830109999999</v>
      </c>
      <c r="K18" s="1">
        <v>16.596634180409307</v>
      </c>
      <c r="L18" s="1">
        <v>994.64409490000003</v>
      </c>
      <c r="M18" s="1">
        <v>18.460173928091635</v>
      </c>
      <c r="N18" s="1">
        <v>877.91311519999999</v>
      </c>
      <c r="O18" s="1">
        <v>51.562626242807781</v>
      </c>
      <c r="Q18">
        <f>_xlfn.RANK.AVG(Table25[[#This Row],[Control Avg (ms)]],Table25[Control Avg (ms)])</f>
        <v>17</v>
      </c>
      <c r="R18">
        <f>_xlfn.RANK.AVG(Table25[[#This Row],[Require Bundle Avg (ms)]],Table25[Require Bundle Avg (ms)])</f>
        <v>17</v>
      </c>
      <c r="S18">
        <f>_xlfn.RANK.AVG(Table25[[#This Row],[Use Versions Avg (ms)]],Table25[Use Versions Avg (ms)])</f>
        <v>17</v>
      </c>
      <c r="T18">
        <f>_xlfn.RANK.AVG(Table25[[#This Row],[Export Needed Packages Avg (ms)]],Table25[Export Needed Packages Avg (ms)])</f>
        <v>17</v>
      </c>
      <c r="U18">
        <f>_xlfn.RANK.AVG(Table25[[#This Row],[Minimize Dependencies Avg (ms)]],Table25[Minimize Dependencies Avg (ms)])</f>
        <v>17</v>
      </c>
      <c r="V18">
        <f>_xlfn.RANK.AVG(Table25[[#This Row],[Needed Packages Avg (ms)]],Table25[Needed Packages Avg (ms)])</f>
        <v>17</v>
      </c>
      <c r="W18">
        <f>_xlfn.RANK.AVG(Table25[[#This Row],[Dynamic Import Avg (ms)]],Table25[Dynamic Import Avg (ms)])</f>
        <v>17</v>
      </c>
    </row>
    <row r="19" spans="1:23" x14ac:dyDescent="0.2">
      <c r="A19" t="s">
        <v>17</v>
      </c>
      <c r="B19" s="1">
        <v>896.88832200000002</v>
      </c>
      <c r="C19" s="1">
        <v>27.467314809590029</v>
      </c>
      <c r="D19" s="1">
        <v>860.84142689999999</v>
      </c>
      <c r="E19" s="1">
        <v>27.138649175439351</v>
      </c>
      <c r="F19" s="1">
        <v>896.61833999999999</v>
      </c>
      <c r="G19" s="1">
        <v>29.338747002671511</v>
      </c>
      <c r="H19" s="1">
        <v>804.15</v>
      </c>
      <c r="I19" s="1">
        <v>35.743957956513412</v>
      </c>
      <c r="J19" s="1">
        <v>859.5383008</v>
      </c>
      <c r="K19" s="1">
        <v>16.67342794361376</v>
      </c>
      <c r="L19" s="1">
        <v>992.88655010000002</v>
      </c>
      <c r="M19" s="1">
        <v>18.305785541479572</v>
      </c>
      <c r="N19" s="1">
        <v>876.12343899999996</v>
      </c>
      <c r="O19" s="1">
        <v>51.683993709412356</v>
      </c>
      <c r="Q19">
        <f>_xlfn.RANK.AVG(Table25[[#This Row],[Control Avg (ms)]],Table25[Control Avg (ms)])</f>
        <v>18</v>
      </c>
      <c r="R19">
        <f>_xlfn.RANK.AVG(Table25[[#This Row],[Require Bundle Avg (ms)]],Table25[Require Bundle Avg (ms)])</f>
        <v>18</v>
      </c>
      <c r="S19">
        <f>_xlfn.RANK.AVG(Table25[[#This Row],[Use Versions Avg (ms)]],Table25[Use Versions Avg (ms)])</f>
        <v>18</v>
      </c>
      <c r="T19">
        <f>_xlfn.RANK.AVG(Table25[[#This Row],[Export Needed Packages Avg (ms)]],Table25[Export Needed Packages Avg (ms)])</f>
        <v>18</v>
      </c>
      <c r="U19">
        <f>_xlfn.RANK.AVG(Table25[[#This Row],[Minimize Dependencies Avg (ms)]],Table25[Minimize Dependencies Avg (ms)])</f>
        <v>18</v>
      </c>
      <c r="V19">
        <f>_xlfn.RANK.AVG(Table25[[#This Row],[Needed Packages Avg (ms)]],Table25[Needed Packages Avg (ms)])</f>
        <v>18</v>
      </c>
      <c r="W19">
        <f>_xlfn.RANK.AVG(Table25[[#This Row],[Dynamic Import Avg (ms)]],Table25[Dynamic Import Avg (ms)])</f>
        <v>18</v>
      </c>
    </row>
    <row r="20" spans="1:23" x14ac:dyDescent="0.2">
      <c r="A20" t="s">
        <v>18</v>
      </c>
      <c r="B20" s="1">
        <v>895.12718099999995</v>
      </c>
      <c r="C20" s="1">
        <v>27.002313099208759</v>
      </c>
      <c r="D20" s="1">
        <v>859.61279950000005</v>
      </c>
      <c r="E20" s="1">
        <v>27.186655641444201</v>
      </c>
      <c r="F20" s="1">
        <v>895.42781000000002</v>
      </c>
      <c r="G20" s="1">
        <v>29.282171454284835</v>
      </c>
      <c r="H20" s="1">
        <v>803.00526329999991</v>
      </c>
      <c r="I20" s="1">
        <v>35.787494102813923</v>
      </c>
      <c r="J20" s="1">
        <v>858.29299049999997</v>
      </c>
      <c r="K20" s="1">
        <v>16.6484386947686</v>
      </c>
      <c r="L20" s="1">
        <v>991.5550753</v>
      </c>
      <c r="M20" s="1">
        <v>18.026509703468001</v>
      </c>
      <c r="N20" s="1">
        <v>874.84704970000007</v>
      </c>
      <c r="O20" s="1">
        <v>51.762611474848271</v>
      </c>
      <c r="Q20">
        <f>_xlfn.RANK.AVG(Table25[[#This Row],[Control Avg (ms)]],Table25[Control Avg (ms)])</f>
        <v>19</v>
      </c>
      <c r="R20">
        <f>_xlfn.RANK.AVG(Table25[[#This Row],[Require Bundle Avg (ms)]],Table25[Require Bundle Avg (ms)])</f>
        <v>19</v>
      </c>
      <c r="S20">
        <f>_xlfn.RANK.AVG(Table25[[#This Row],[Use Versions Avg (ms)]],Table25[Use Versions Avg (ms)])</f>
        <v>19</v>
      </c>
      <c r="T20">
        <f>_xlfn.RANK.AVG(Table25[[#This Row],[Export Needed Packages Avg (ms)]],Table25[Export Needed Packages Avg (ms)])</f>
        <v>19</v>
      </c>
      <c r="U20">
        <f>_xlfn.RANK.AVG(Table25[[#This Row],[Minimize Dependencies Avg (ms)]],Table25[Minimize Dependencies Avg (ms)])</f>
        <v>19</v>
      </c>
      <c r="V20">
        <f>_xlfn.RANK.AVG(Table25[[#This Row],[Needed Packages Avg (ms)]],Table25[Needed Packages Avg (ms)])</f>
        <v>19</v>
      </c>
      <c r="W20">
        <f>_xlfn.RANK.AVG(Table25[[#This Row],[Dynamic Import Avg (ms)]],Table25[Dynamic Import Avg (ms)])</f>
        <v>19</v>
      </c>
    </row>
    <row r="21" spans="1:23" x14ac:dyDescent="0.2">
      <c r="A21" t="s">
        <v>19</v>
      </c>
      <c r="B21" s="1">
        <v>880.20850439999992</v>
      </c>
      <c r="C21" s="1">
        <v>28.518923209089884</v>
      </c>
      <c r="D21" s="1">
        <v>846.1505148</v>
      </c>
      <c r="E21" s="1">
        <v>28.330183551372194</v>
      </c>
      <c r="F21" s="1">
        <v>881.90234220000002</v>
      </c>
      <c r="G21" s="1">
        <v>27.682172377690907</v>
      </c>
      <c r="H21" s="1">
        <v>790.92737290000002</v>
      </c>
      <c r="I21" s="1">
        <v>36.057211168994854</v>
      </c>
      <c r="J21" s="1">
        <v>843.70468340000002</v>
      </c>
      <c r="K21" s="1">
        <v>14.996971216724575</v>
      </c>
      <c r="L21" s="1">
        <v>978.08525199999997</v>
      </c>
      <c r="M21" s="1">
        <v>19.311220998349484</v>
      </c>
      <c r="N21" s="1">
        <v>861.10165940000002</v>
      </c>
      <c r="O21" s="1">
        <v>51.324221763000558</v>
      </c>
      <c r="Q21">
        <f>_xlfn.RANK.AVG(Table25[[#This Row],[Control Avg (ms)]],Table25[Control Avg (ms)])</f>
        <v>20</v>
      </c>
      <c r="R21">
        <f>_xlfn.RANK.AVG(Table25[[#This Row],[Require Bundle Avg (ms)]],Table25[Require Bundle Avg (ms)])</f>
        <v>20</v>
      </c>
      <c r="S21">
        <f>_xlfn.RANK.AVG(Table25[[#This Row],[Use Versions Avg (ms)]],Table25[Use Versions Avg (ms)])</f>
        <v>20</v>
      </c>
      <c r="T21">
        <f>_xlfn.RANK.AVG(Table25[[#This Row],[Export Needed Packages Avg (ms)]],Table25[Export Needed Packages Avg (ms)])</f>
        <v>20</v>
      </c>
      <c r="U21">
        <f>_xlfn.RANK.AVG(Table25[[#This Row],[Minimize Dependencies Avg (ms)]],Table25[Minimize Dependencies Avg (ms)])</f>
        <v>20</v>
      </c>
      <c r="V21">
        <f>_xlfn.RANK.AVG(Table25[[#This Row],[Needed Packages Avg (ms)]],Table25[Needed Packages Avg (ms)])</f>
        <v>20</v>
      </c>
      <c r="W21">
        <f>_xlfn.RANK.AVG(Table25[[#This Row],[Dynamic Import Avg (ms)]],Table25[Dynamic Import Avg (ms)])</f>
        <v>20</v>
      </c>
    </row>
    <row r="22" spans="1:23" x14ac:dyDescent="0.2">
      <c r="A22" t="s">
        <v>20</v>
      </c>
      <c r="B22" s="1">
        <v>878.78376979999996</v>
      </c>
      <c r="C22" s="1">
        <v>28.392052617395834</v>
      </c>
      <c r="D22" s="1">
        <v>844.44705879999992</v>
      </c>
      <c r="E22" s="1">
        <v>28.222097963945487</v>
      </c>
      <c r="F22" s="1">
        <v>880.13910879999992</v>
      </c>
      <c r="G22" s="1">
        <v>27.480599453681453</v>
      </c>
      <c r="H22" s="1">
        <v>789.31086589999995</v>
      </c>
      <c r="I22" s="1">
        <v>36.014945911357152</v>
      </c>
      <c r="J22" s="1">
        <v>841.99542470000006</v>
      </c>
      <c r="K22" s="1">
        <v>14.856011781236369</v>
      </c>
      <c r="L22" s="1">
        <v>975.3626233</v>
      </c>
      <c r="M22" s="1">
        <v>19.544190407288948</v>
      </c>
      <c r="N22" s="1">
        <v>859.64926960000003</v>
      </c>
      <c r="O22" s="1">
        <v>51.181819497415269</v>
      </c>
      <c r="Q22">
        <f>_xlfn.RANK.AVG(Table25[[#This Row],[Control Avg (ms)]],Table25[Control Avg (ms)])</f>
        <v>21</v>
      </c>
      <c r="R22">
        <f>_xlfn.RANK.AVG(Table25[[#This Row],[Require Bundle Avg (ms)]],Table25[Require Bundle Avg (ms)])</f>
        <v>21</v>
      </c>
      <c r="S22">
        <f>_xlfn.RANK.AVG(Table25[[#This Row],[Use Versions Avg (ms)]],Table25[Use Versions Avg (ms)])</f>
        <v>21</v>
      </c>
      <c r="T22">
        <f>_xlfn.RANK.AVG(Table25[[#This Row],[Export Needed Packages Avg (ms)]],Table25[Export Needed Packages Avg (ms)])</f>
        <v>21</v>
      </c>
      <c r="U22">
        <f>_xlfn.RANK.AVG(Table25[[#This Row],[Minimize Dependencies Avg (ms)]],Table25[Minimize Dependencies Avg (ms)])</f>
        <v>21</v>
      </c>
      <c r="V22">
        <f>_xlfn.RANK.AVG(Table25[[#This Row],[Needed Packages Avg (ms)]],Table25[Needed Packages Avg (ms)])</f>
        <v>21</v>
      </c>
      <c r="W22">
        <f>_xlfn.RANK.AVG(Table25[[#This Row],[Dynamic Import Avg (ms)]],Table25[Dynamic Import Avg (ms)])</f>
        <v>21</v>
      </c>
    </row>
    <row r="23" spans="1:23" x14ac:dyDescent="0.2">
      <c r="A23" t="s">
        <v>21</v>
      </c>
      <c r="B23" s="1">
        <v>875.40201100000002</v>
      </c>
      <c r="C23" s="1">
        <v>28.163036304522105</v>
      </c>
      <c r="D23" s="1">
        <v>841.28668279999999</v>
      </c>
      <c r="E23" s="1">
        <v>28.315568856686468</v>
      </c>
      <c r="F23" s="1">
        <v>876.46556229999999</v>
      </c>
      <c r="G23" s="1">
        <v>27.60497848968074</v>
      </c>
      <c r="H23" s="1">
        <v>786.23946950000004</v>
      </c>
      <c r="I23" s="1">
        <v>36.007209243780039</v>
      </c>
      <c r="J23" s="1">
        <v>838.1478194</v>
      </c>
      <c r="K23" s="1">
        <v>14.258325616556723</v>
      </c>
      <c r="L23" s="1">
        <v>971.52484270000002</v>
      </c>
      <c r="M23" s="1">
        <v>19.560699306359201</v>
      </c>
      <c r="N23" s="1">
        <v>856.30766510000001</v>
      </c>
      <c r="O23" s="1">
        <v>50.864965568162617</v>
      </c>
      <c r="Q23">
        <f>_xlfn.RANK.AVG(Table25[[#This Row],[Control Avg (ms)]],Table25[Control Avg (ms)])</f>
        <v>22</v>
      </c>
      <c r="R23">
        <f>_xlfn.RANK.AVG(Table25[[#This Row],[Require Bundle Avg (ms)]],Table25[Require Bundle Avg (ms)])</f>
        <v>22</v>
      </c>
      <c r="S23">
        <f>_xlfn.RANK.AVG(Table25[[#This Row],[Use Versions Avg (ms)]],Table25[Use Versions Avg (ms)])</f>
        <v>22</v>
      </c>
      <c r="T23">
        <f>_xlfn.RANK.AVG(Table25[[#This Row],[Export Needed Packages Avg (ms)]],Table25[Export Needed Packages Avg (ms)])</f>
        <v>22</v>
      </c>
      <c r="U23">
        <f>_xlfn.RANK.AVG(Table25[[#This Row],[Minimize Dependencies Avg (ms)]],Table25[Minimize Dependencies Avg (ms)])</f>
        <v>22</v>
      </c>
      <c r="V23">
        <f>_xlfn.RANK.AVG(Table25[[#This Row],[Needed Packages Avg (ms)]],Table25[Needed Packages Avg (ms)])</f>
        <v>22</v>
      </c>
      <c r="W23">
        <f>_xlfn.RANK.AVG(Table25[[#This Row],[Dynamic Import Avg (ms)]],Table25[Dynamic Import Avg (ms)])</f>
        <v>22</v>
      </c>
    </row>
    <row r="24" spans="1:23" x14ac:dyDescent="0.2">
      <c r="A24" t="s">
        <v>22</v>
      </c>
      <c r="B24" s="1">
        <v>873.16618560000006</v>
      </c>
      <c r="C24" s="1">
        <v>27.840843063194864</v>
      </c>
      <c r="D24" s="1">
        <v>838.49541179999994</v>
      </c>
      <c r="E24" s="1">
        <v>28.275784628588035</v>
      </c>
      <c r="F24" s="1">
        <v>874.2227656</v>
      </c>
      <c r="G24" s="1">
        <v>27.331318210701514</v>
      </c>
      <c r="H24" s="1">
        <v>784.86947870000006</v>
      </c>
      <c r="I24" s="1">
        <v>35.973569472375729</v>
      </c>
      <c r="J24" s="1">
        <v>835.59398110000006</v>
      </c>
      <c r="K24" s="1">
        <v>13.798916882477538</v>
      </c>
      <c r="L24" s="1">
        <v>969.2736635</v>
      </c>
      <c r="M24" s="1">
        <v>19.562389969186842</v>
      </c>
      <c r="N24" s="1">
        <v>854.47272529999998</v>
      </c>
      <c r="O24" s="1">
        <v>50.90037295339107</v>
      </c>
      <c r="Q24">
        <f>_xlfn.RANK.AVG(Table25[[#This Row],[Control Avg (ms)]],Table25[Control Avg (ms)])</f>
        <v>23</v>
      </c>
      <c r="R24">
        <f>_xlfn.RANK.AVG(Table25[[#This Row],[Require Bundle Avg (ms)]],Table25[Require Bundle Avg (ms)])</f>
        <v>23</v>
      </c>
      <c r="S24">
        <f>_xlfn.RANK.AVG(Table25[[#This Row],[Use Versions Avg (ms)]],Table25[Use Versions Avg (ms)])</f>
        <v>23</v>
      </c>
      <c r="T24">
        <f>_xlfn.RANK.AVG(Table25[[#This Row],[Export Needed Packages Avg (ms)]],Table25[Export Needed Packages Avg (ms)])</f>
        <v>23</v>
      </c>
      <c r="U24">
        <f>_xlfn.RANK.AVG(Table25[[#This Row],[Minimize Dependencies Avg (ms)]],Table25[Minimize Dependencies Avg (ms)])</f>
        <v>23</v>
      </c>
      <c r="V24">
        <f>_xlfn.RANK.AVG(Table25[[#This Row],[Needed Packages Avg (ms)]],Table25[Needed Packages Avg (ms)])</f>
        <v>23</v>
      </c>
      <c r="W24">
        <f>_xlfn.RANK.AVG(Table25[[#This Row],[Dynamic Import Avg (ms)]],Table25[Dynamic Import Avg (ms)])</f>
        <v>23</v>
      </c>
    </row>
    <row r="25" spans="1:23" x14ac:dyDescent="0.2">
      <c r="A25" t="s">
        <v>23</v>
      </c>
      <c r="B25" s="1">
        <v>870.97127350000005</v>
      </c>
      <c r="C25" s="1">
        <v>26.686202487673309</v>
      </c>
      <c r="D25" s="1">
        <v>836.85826759999998</v>
      </c>
      <c r="E25" s="1">
        <v>28.560319845541365</v>
      </c>
      <c r="F25" s="1">
        <v>872.93577489999996</v>
      </c>
      <c r="G25" s="1">
        <v>27.391889390915857</v>
      </c>
      <c r="H25" s="1">
        <v>783.26965210000003</v>
      </c>
      <c r="I25" s="1">
        <v>35.780940611254096</v>
      </c>
      <c r="J25" s="1">
        <v>833.36052199999995</v>
      </c>
      <c r="K25" s="1">
        <v>13.858029943431722</v>
      </c>
      <c r="L25" s="1">
        <v>967.73811950000004</v>
      </c>
      <c r="M25" s="1">
        <v>19.553636661910637</v>
      </c>
      <c r="N25" s="1">
        <v>853.11883399999999</v>
      </c>
      <c r="O25" s="1">
        <v>50.794280800256246</v>
      </c>
      <c r="Q25">
        <f>_xlfn.RANK.AVG(Table25[[#This Row],[Control Avg (ms)]],Table25[Control Avg (ms)])</f>
        <v>24</v>
      </c>
      <c r="R25">
        <f>_xlfn.RANK.AVG(Table25[[#This Row],[Require Bundle Avg (ms)]],Table25[Require Bundle Avg (ms)])</f>
        <v>24</v>
      </c>
      <c r="S25">
        <f>_xlfn.RANK.AVG(Table25[[#This Row],[Use Versions Avg (ms)]],Table25[Use Versions Avg (ms)])</f>
        <v>24</v>
      </c>
      <c r="T25">
        <f>_xlfn.RANK.AVG(Table25[[#This Row],[Export Needed Packages Avg (ms)]],Table25[Export Needed Packages Avg (ms)])</f>
        <v>24</v>
      </c>
      <c r="U25">
        <f>_xlfn.RANK.AVG(Table25[[#This Row],[Minimize Dependencies Avg (ms)]],Table25[Minimize Dependencies Avg (ms)])</f>
        <v>24</v>
      </c>
      <c r="V25">
        <f>_xlfn.RANK.AVG(Table25[[#This Row],[Needed Packages Avg (ms)]],Table25[Needed Packages Avg (ms)])</f>
        <v>24</v>
      </c>
      <c r="W25">
        <f>_xlfn.RANK.AVG(Table25[[#This Row],[Dynamic Import Avg (ms)]],Table25[Dynamic Import Avg (ms)])</f>
        <v>24</v>
      </c>
    </row>
    <row r="26" spans="1:23" x14ac:dyDescent="0.2">
      <c r="A26" t="s">
        <v>24</v>
      </c>
      <c r="B26" s="1">
        <v>866.34573060000002</v>
      </c>
      <c r="C26" s="1">
        <v>26.81416818535126</v>
      </c>
      <c r="D26" s="1">
        <v>830.9759777999999</v>
      </c>
      <c r="E26" s="1">
        <v>29.353717144617168</v>
      </c>
      <c r="F26" s="1">
        <v>867.95107310000003</v>
      </c>
      <c r="G26" s="1">
        <v>26.821174236793642</v>
      </c>
      <c r="H26" s="1">
        <v>778.54492120000009</v>
      </c>
      <c r="I26" s="1">
        <v>35.798000841303178</v>
      </c>
      <c r="J26" s="1">
        <v>828.01876089999996</v>
      </c>
      <c r="K26" s="1">
        <v>13.382039935081332</v>
      </c>
      <c r="L26" s="1">
        <v>962.39725210000006</v>
      </c>
      <c r="M26" s="1">
        <v>19.146694971756318</v>
      </c>
      <c r="N26" s="1">
        <v>848.17403960000001</v>
      </c>
      <c r="O26" s="1">
        <v>50.757374658345682</v>
      </c>
      <c r="Q26">
        <f>_xlfn.RANK.AVG(Table25[[#This Row],[Control Avg (ms)]],Table25[Control Avg (ms)])</f>
        <v>25</v>
      </c>
      <c r="R26">
        <f>_xlfn.RANK.AVG(Table25[[#This Row],[Require Bundle Avg (ms)]],Table25[Require Bundle Avg (ms)])</f>
        <v>25</v>
      </c>
      <c r="S26">
        <f>_xlfn.RANK.AVG(Table25[[#This Row],[Use Versions Avg (ms)]],Table25[Use Versions Avg (ms)])</f>
        <v>25</v>
      </c>
      <c r="T26">
        <f>_xlfn.RANK.AVG(Table25[[#This Row],[Export Needed Packages Avg (ms)]],Table25[Export Needed Packages Avg (ms)])</f>
        <v>25</v>
      </c>
      <c r="U26">
        <f>_xlfn.RANK.AVG(Table25[[#This Row],[Minimize Dependencies Avg (ms)]],Table25[Minimize Dependencies Avg (ms)])</f>
        <v>25</v>
      </c>
      <c r="V26">
        <f>_xlfn.RANK.AVG(Table25[[#This Row],[Needed Packages Avg (ms)]],Table25[Needed Packages Avg (ms)])</f>
        <v>25</v>
      </c>
      <c r="W26">
        <f>_xlfn.RANK.AVG(Table25[[#This Row],[Dynamic Import Avg (ms)]],Table25[Dynamic Import Avg (ms)])</f>
        <v>25</v>
      </c>
    </row>
    <row r="27" spans="1:23" x14ac:dyDescent="0.2">
      <c r="A27" t="s">
        <v>25</v>
      </c>
      <c r="B27" s="1">
        <v>862.27220450000004</v>
      </c>
      <c r="C27" s="1">
        <v>26.797733897671087</v>
      </c>
      <c r="D27" s="1">
        <v>826.12516800000003</v>
      </c>
      <c r="E27" s="1">
        <v>28.714610902328623</v>
      </c>
      <c r="F27" s="1">
        <v>863.13393619999999</v>
      </c>
      <c r="G27" s="1">
        <v>26.419691152187255</v>
      </c>
      <c r="H27" s="1">
        <v>775.82415570000001</v>
      </c>
      <c r="I27" s="1">
        <v>35.80366465332196</v>
      </c>
      <c r="J27" s="1">
        <v>823.84843420000004</v>
      </c>
      <c r="K27" s="1">
        <v>13.49472500033195</v>
      </c>
      <c r="L27" s="1">
        <v>958.22286789999998</v>
      </c>
      <c r="M27" s="1">
        <v>18.667969797802911</v>
      </c>
      <c r="N27" s="1">
        <v>843.41827650000005</v>
      </c>
      <c r="O27" s="1">
        <v>50.454125944667155</v>
      </c>
      <c r="Q27">
        <f>_xlfn.RANK.AVG(Table25[[#This Row],[Control Avg (ms)]],Table25[Control Avg (ms)])</f>
        <v>26</v>
      </c>
      <c r="R27">
        <f>_xlfn.RANK.AVG(Table25[[#This Row],[Require Bundle Avg (ms)]],Table25[Require Bundle Avg (ms)])</f>
        <v>26</v>
      </c>
      <c r="S27">
        <f>_xlfn.RANK.AVG(Table25[[#This Row],[Use Versions Avg (ms)]],Table25[Use Versions Avg (ms)])</f>
        <v>26</v>
      </c>
      <c r="T27">
        <f>_xlfn.RANK.AVG(Table25[[#This Row],[Export Needed Packages Avg (ms)]],Table25[Export Needed Packages Avg (ms)])</f>
        <v>26</v>
      </c>
      <c r="U27">
        <f>_xlfn.RANK.AVG(Table25[[#This Row],[Minimize Dependencies Avg (ms)]],Table25[Minimize Dependencies Avg (ms)])</f>
        <v>26</v>
      </c>
      <c r="V27">
        <f>_xlfn.RANK.AVG(Table25[[#This Row],[Needed Packages Avg (ms)]],Table25[Needed Packages Avg (ms)])</f>
        <v>26</v>
      </c>
      <c r="W27">
        <f>_xlfn.RANK.AVG(Table25[[#This Row],[Dynamic Import Avg (ms)]],Table25[Dynamic Import Avg (ms)])</f>
        <v>26</v>
      </c>
    </row>
    <row r="28" spans="1:23" x14ac:dyDescent="0.2">
      <c r="A28" t="s">
        <v>26</v>
      </c>
      <c r="B28" s="1">
        <v>861.11909720000006</v>
      </c>
      <c r="C28" s="1">
        <v>26.98719240711695</v>
      </c>
      <c r="D28" s="1">
        <v>825.03798800000004</v>
      </c>
      <c r="E28" s="1">
        <v>28.694950573364704</v>
      </c>
      <c r="F28" s="1">
        <v>861.53624749999994</v>
      </c>
      <c r="G28" s="1">
        <v>26.590195882593839</v>
      </c>
      <c r="H28" s="1">
        <v>774.48443910000003</v>
      </c>
      <c r="I28" s="1">
        <v>35.819685835145677</v>
      </c>
      <c r="J28" s="1">
        <v>822.62718529999995</v>
      </c>
      <c r="K28" s="1">
        <v>13.516135347835071</v>
      </c>
      <c r="L28" s="1">
        <v>957.02802299999996</v>
      </c>
      <c r="M28" s="1">
        <v>18.725527117334977</v>
      </c>
      <c r="N28" s="1">
        <v>842.24496250000004</v>
      </c>
      <c r="O28" s="1">
        <v>50.162299887068592</v>
      </c>
      <c r="Q28">
        <f>_xlfn.RANK.AVG(Table25[[#This Row],[Control Avg (ms)]],Table25[Control Avg (ms)])</f>
        <v>27</v>
      </c>
      <c r="R28">
        <f>_xlfn.RANK.AVG(Table25[[#This Row],[Require Bundle Avg (ms)]],Table25[Require Bundle Avg (ms)])</f>
        <v>27</v>
      </c>
      <c r="S28">
        <f>_xlfn.RANK.AVG(Table25[[#This Row],[Use Versions Avg (ms)]],Table25[Use Versions Avg (ms)])</f>
        <v>27</v>
      </c>
      <c r="T28">
        <f>_xlfn.RANK.AVG(Table25[[#This Row],[Export Needed Packages Avg (ms)]],Table25[Export Needed Packages Avg (ms)])</f>
        <v>27</v>
      </c>
      <c r="U28">
        <f>_xlfn.RANK.AVG(Table25[[#This Row],[Minimize Dependencies Avg (ms)]],Table25[Minimize Dependencies Avg (ms)])</f>
        <v>27</v>
      </c>
      <c r="V28">
        <f>_xlfn.RANK.AVG(Table25[[#This Row],[Needed Packages Avg (ms)]],Table25[Needed Packages Avg (ms)])</f>
        <v>27</v>
      </c>
      <c r="W28">
        <f>_xlfn.RANK.AVG(Table25[[#This Row],[Dynamic Import Avg (ms)]],Table25[Dynamic Import Avg (ms)])</f>
        <v>27</v>
      </c>
    </row>
    <row r="29" spans="1:23" x14ac:dyDescent="0.2">
      <c r="A29" t="s">
        <v>27</v>
      </c>
      <c r="B29" s="1">
        <v>859.77437129999998</v>
      </c>
      <c r="C29" s="1">
        <v>26.975951242314078</v>
      </c>
      <c r="D29" s="1">
        <v>823.77095550000001</v>
      </c>
      <c r="E29" s="1">
        <v>28.783923455582659</v>
      </c>
      <c r="F29" s="1">
        <v>860.22658990000002</v>
      </c>
      <c r="G29" s="1">
        <v>26.393980499106021</v>
      </c>
      <c r="H29" s="1">
        <v>773.30987040000002</v>
      </c>
      <c r="I29" s="1">
        <v>35.786919098551969</v>
      </c>
      <c r="J29" s="1">
        <v>821.26619470000003</v>
      </c>
      <c r="K29" s="1">
        <v>13.473032861592193</v>
      </c>
      <c r="L29" s="1">
        <v>955.44258930000001</v>
      </c>
      <c r="M29" s="1">
        <v>18.956188534900246</v>
      </c>
      <c r="N29" s="1">
        <v>840.94905740000002</v>
      </c>
      <c r="O29" s="1">
        <v>50.09321850423742</v>
      </c>
      <c r="Q29">
        <f>_xlfn.RANK.AVG(Table25[[#This Row],[Control Avg (ms)]],Table25[Control Avg (ms)])</f>
        <v>28</v>
      </c>
      <c r="R29">
        <f>_xlfn.RANK.AVG(Table25[[#This Row],[Require Bundle Avg (ms)]],Table25[Require Bundle Avg (ms)])</f>
        <v>28</v>
      </c>
      <c r="S29">
        <f>_xlfn.RANK.AVG(Table25[[#This Row],[Use Versions Avg (ms)]],Table25[Use Versions Avg (ms)])</f>
        <v>28</v>
      </c>
      <c r="T29">
        <f>_xlfn.RANK.AVG(Table25[[#This Row],[Export Needed Packages Avg (ms)]],Table25[Export Needed Packages Avg (ms)])</f>
        <v>28</v>
      </c>
      <c r="U29">
        <f>_xlfn.RANK.AVG(Table25[[#This Row],[Minimize Dependencies Avg (ms)]],Table25[Minimize Dependencies Avg (ms)])</f>
        <v>28</v>
      </c>
      <c r="V29">
        <f>_xlfn.RANK.AVG(Table25[[#This Row],[Needed Packages Avg (ms)]],Table25[Needed Packages Avg (ms)])</f>
        <v>28</v>
      </c>
      <c r="W29">
        <f>_xlfn.RANK.AVG(Table25[[#This Row],[Dynamic Import Avg (ms)]],Table25[Dynamic Import Avg (ms)])</f>
        <v>28</v>
      </c>
    </row>
    <row r="30" spans="1:23" x14ac:dyDescent="0.2">
      <c r="A30" t="s">
        <v>28</v>
      </c>
      <c r="B30" s="1">
        <v>858.14512189999994</v>
      </c>
      <c r="C30" s="1">
        <v>26.942357896658162</v>
      </c>
      <c r="D30" s="1">
        <v>821.98222370000008</v>
      </c>
      <c r="E30" s="1">
        <v>28.745225174585421</v>
      </c>
      <c r="F30" s="1">
        <v>858.84591839999996</v>
      </c>
      <c r="G30" s="1">
        <v>26.333231494556038</v>
      </c>
      <c r="H30" s="1">
        <v>771.96521740000003</v>
      </c>
      <c r="I30" s="1">
        <v>35.805668128369661</v>
      </c>
      <c r="J30" s="1">
        <v>819.77680850000002</v>
      </c>
      <c r="K30" s="1">
        <v>13.436176155905114</v>
      </c>
      <c r="L30" s="1">
        <v>953.73887560000003</v>
      </c>
      <c r="M30" s="1">
        <v>19.191857175495585</v>
      </c>
      <c r="N30" s="1">
        <v>839.38819009999997</v>
      </c>
      <c r="O30" s="1">
        <v>50.08249175854823</v>
      </c>
      <c r="Q30">
        <f>_xlfn.RANK.AVG(Table25[[#This Row],[Control Avg (ms)]],Table25[Control Avg (ms)])</f>
        <v>29</v>
      </c>
      <c r="R30">
        <f>_xlfn.RANK.AVG(Table25[[#This Row],[Require Bundle Avg (ms)]],Table25[Require Bundle Avg (ms)])</f>
        <v>29</v>
      </c>
      <c r="S30">
        <f>_xlfn.RANK.AVG(Table25[[#This Row],[Use Versions Avg (ms)]],Table25[Use Versions Avg (ms)])</f>
        <v>29</v>
      </c>
      <c r="T30">
        <f>_xlfn.RANK.AVG(Table25[[#This Row],[Export Needed Packages Avg (ms)]],Table25[Export Needed Packages Avg (ms)])</f>
        <v>29</v>
      </c>
      <c r="U30">
        <f>_xlfn.RANK.AVG(Table25[[#This Row],[Minimize Dependencies Avg (ms)]],Table25[Minimize Dependencies Avg (ms)])</f>
        <v>29</v>
      </c>
      <c r="V30">
        <f>_xlfn.RANK.AVG(Table25[[#This Row],[Needed Packages Avg (ms)]],Table25[Needed Packages Avg (ms)])</f>
        <v>29</v>
      </c>
      <c r="W30">
        <f>_xlfn.RANK.AVG(Table25[[#This Row],[Dynamic Import Avg (ms)]],Table25[Dynamic Import Avg (ms)])</f>
        <v>29</v>
      </c>
    </row>
    <row r="31" spans="1:23" x14ac:dyDescent="0.2">
      <c r="A31" t="s">
        <v>29</v>
      </c>
      <c r="B31" s="1">
        <v>856.98417770000003</v>
      </c>
      <c r="C31" s="1">
        <v>26.792196590366434</v>
      </c>
      <c r="D31" s="1">
        <v>820.35671289999993</v>
      </c>
      <c r="E31" s="1">
        <v>28.989975157644626</v>
      </c>
      <c r="F31" s="1">
        <v>857.76390520000007</v>
      </c>
      <c r="G31" s="1">
        <v>26.470684842500344</v>
      </c>
      <c r="H31" s="1">
        <v>770.86923639999998</v>
      </c>
      <c r="I31" s="1">
        <v>35.850019641198045</v>
      </c>
      <c r="J31" s="1">
        <v>818.74376480000001</v>
      </c>
      <c r="K31" s="1">
        <v>13.289866947289754</v>
      </c>
      <c r="L31" s="1">
        <v>952.7400707999999</v>
      </c>
      <c r="M31" s="1">
        <v>19.227908525375661</v>
      </c>
      <c r="N31" s="1">
        <v>838.43022840000003</v>
      </c>
      <c r="O31" s="1">
        <v>50.017911676466731</v>
      </c>
      <c r="Q31">
        <f>_xlfn.RANK.AVG(Table25[[#This Row],[Control Avg (ms)]],Table25[Control Avg (ms)])</f>
        <v>30</v>
      </c>
      <c r="R31">
        <f>_xlfn.RANK.AVG(Table25[[#This Row],[Require Bundle Avg (ms)]],Table25[Require Bundle Avg (ms)])</f>
        <v>30</v>
      </c>
      <c r="S31">
        <f>_xlfn.RANK.AVG(Table25[[#This Row],[Use Versions Avg (ms)]],Table25[Use Versions Avg (ms)])</f>
        <v>30</v>
      </c>
      <c r="T31">
        <f>_xlfn.RANK.AVG(Table25[[#This Row],[Export Needed Packages Avg (ms)]],Table25[Export Needed Packages Avg (ms)])</f>
        <v>30</v>
      </c>
      <c r="U31">
        <f>_xlfn.RANK.AVG(Table25[[#This Row],[Minimize Dependencies Avg (ms)]],Table25[Minimize Dependencies Avg (ms)])</f>
        <v>30</v>
      </c>
      <c r="V31">
        <f>_xlfn.RANK.AVG(Table25[[#This Row],[Needed Packages Avg (ms)]],Table25[Needed Packages Avg (ms)])</f>
        <v>30</v>
      </c>
      <c r="W31">
        <f>_xlfn.RANK.AVG(Table25[[#This Row],[Dynamic Import Avg (ms)]],Table25[Dynamic Import Avg (ms)])</f>
        <v>30</v>
      </c>
    </row>
    <row r="32" spans="1:23" x14ac:dyDescent="0.2">
      <c r="A32" t="s">
        <v>30</v>
      </c>
      <c r="B32" s="1">
        <v>853.6253524</v>
      </c>
      <c r="C32" s="1">
        <v>26.602769246924883</v>
      </c>
      <c r="D32" s="1">
        <v>816.00870959999997</v>
      </c>
      <c r="E32" s="1">
        <v>28.565229402716714</v>
      </c>
      <c r="F32" s="1">
        <v>854.10748910000007</v>
      </c>
      <c r="G32" s="1">
        <v>26.586593915660718</v>
      </c>
      <c r="H32" s="1">
        <v>767.27841339999998</v>
      </c>
      <c r="I32" s="1">
        <v>35.949437007720022</v>
      </c>
      <c r="J32" s="1">
        <v>814.80296570000007</v>
      </c>
      <c r="K32" s="1">
        <v>13.239750272558862</v>
      </c>
      <c r="L32" s="1">
        <v>948.27171970000006</v>
      </c>
      <c r="M32" s="1">
        <v>19.407076619610656</v>
      </c>
      <c r="N32" s="1">
        <v>834.69549260000008</v>
      </c>
      <c r="O32" s="1">
        <v>49.856196967185227</v>
      </c>
      <c r="Q32">
        <f>_xlfn.RANK.AVG(Table25[[#This Row],[Control Avg (ms)]],Table25[Control Avg (ms)])</f>
        <v>31</v>
      </c>
      <c r="R32">
        <f>_xlfn.RANK.AVG(Table25[[#This Row],[Require Bundle Avg (ms)]],Table25[Require Bundle Avg (ms)])</f>
        <v>31</v>
      </c>
      <c r="S32">
        <f>_xlfn.RANK.AVG(Table25[[#This Row],[Use Versions Avg (ms)]],Table25[Use Versions Avg (ms)])</f>
        <v>31</v>
      </c>
      <c r="T32">
        <f>_xlfn.RANK.AVG(Table25[[#This Row],[Export Needed Packages Avg (ms)]],Table25[Export Needed Packages Avg (ms)])</f>
        <v>31</v>
      </c>
      <c r="U32">
        <f>_xlfn.RANK.AVG(Table25[[#This Row],[Minimize Dependencies Avg (ms)]],Table25[Minimize Dependencies Avg (ms)])</f>
        <v>31</v>
      </c>
      <c r="V32">
        <f>_xlfn.RANK.AVG(Table25[[#This Row],[Needed Packages Avg (ms)]],Table25[Needed Packages Avg (ms)])</f>
        <v>31</v>
      </c>
      <c r="W32">
        <f>_xlfn.RANK.AVG(Table25[[#This Row],[Dynamic Import Avg (ms)]],Table25[Dynamic Import Avg (ms)])</f>
        <v>31</v>
      </c>
    </row>
    <row r="33" spans="1:23" x14ac:dyDescent="0.2">
      <c r="A33" t="s">
        <v>31</v>
      </c>
      <c r="B33" s="1">
        <v>846.24192749999997</v>
      </c>
      <c r="C33" s="1">
        <v>25.806350033360069</v>
      </c>
      <c r="D33" s="1">
        <v>808.65564189999998</v>
      </c>
      <c r="E33" s="1">
        <v>28.309417428461494</v>
      </c>
      <c r="F33" s="1">
        <v>845.97750629999996</v>
      </c>
      <c r="G33" s="1">
        <v>27.737811784437007</v>
      </c>
      <c r="H33" s="1">
        <v>758.95354639999994</v>
      </c>
      <c r="I33" s="1">
        <v>35.90322103895295</v>
      </c>
      <c r="J33" s="1">
        <v>806.52062520000004</v>
      </c>
      <c r="K33" s="1">
        <v>13.222324389939159</v>
      </c>
      <c r="L33" s="1">
        <v>939.82862579999994</v>
      </c>
      <c r="M33" s="1">
        <v>19.693262658269472</v>
      </c>
      <c r="N33" s="1">
        <v>826.75514239999995</v>
      </c>
      <c r="O33" s="1">
        <v>50.091521611609785</v>
      </c>
      <c r="Q33">
        <f>_xlfn.RANK.AVG(Table25[[#This Row],[Control Avg (ms)]],Table25[Control Avg (ms)])</f>
        <v>35</v>
      </c>
      <c r="R33">
        <f>_xlfn.RANK.AVG(Table25[[#This Row],[Require Bundle Avg (ms)]],Table25[Require Bundle Avg (ms)])</f>
        <v>35</v>
      </c>
      <c r="S33">
        <f>_xlfn.RANK.AVG(Table25[[#This Row],[Use Versions Avg (ms)]],Table25[Use Versions Avg (ms)])</f>
        <v>35</v>
      </c>
      <c r="T33">
        <f>_xlfn.RANK.AVG(Table25[[#This Row],[Export Needed Packages Avg (ms)]],Table25[Export Needed Packages Avg (ms)])</f>
        <v>35</v>
      </c>
      <c r="U33">
        <f>_xlfn.RANK.AVG(Table25[[#This Row],[Minimize Dependencies Avg (ms)]],Table25[Minimize Dependencies Avg (ms)])</f>
        <v>35</v>
      </c>
      <c r="V33">
        <f>_xlfn.RANK.AVG(Table25[[#This Row],[Needed Packages Avg (ms)]],Table25[Needed Packages Avg (ms)])</f>
        <v>35</v>
      </c>
      <c r="W33">
        <f>_xlfn.RANK.AVG(Table25[[#This Row],[Dynamic Import Avg (ms)]],Table25[Dynamic Import Avg (ms)])</f>
        <v>35</v>
      </c>
    </row>
    <row r="34" spans="1:23" x14ac:dyDescent="0.2">
      <c r="A34" t="s">
        <v>32</v>
      </c>
      <c r="B34" s="1">
        <v>852.37760920000005</v>
      </c>
      <c r="C34" s="1">
        <v>26.430506970800021</v>
      </c>
      <c r="D34" s="1">
        <v>814.7598332</v>
      </c>
      <c r="E34" s="1">
        <v>28.55310132121118</v>
      </c>
      <c r="F34" s="1">
        <v>852.81633979999992</v>
      </c>
      <c r="G34" s="1">
        <v>26.740423446322321</v>
      </c>
      <c r="H34" s="1">
        <v>765.72071820000008</v>
      </c>
      <c r="I34" s="1">
        <v>36.101296334748319</v>
      </c>
      <c r="J34" s="1">
        <v>813.49498110000002</v>
      </c>
      <c r="K34" s="1">
        <v>13.12146484115399</v>
      </c>
      <c r="L34" s="1">
        <v>947.07868039999994</v>
      </c>
      <c r="M34" s="1">
        <v>19.401090688813685</v>
      </c>
      <c r="N34" s="1">
        <v>833.4515308</v>
      </c>
      <c r="O34" s="1">
        <v>49.803842928745915</v>
      </c>
      <c r="Q34">
        <f>_xlfn.RANK.AVG(Table25[[#This Row],[Control Avg (ms)]],Table25[Control Avg (ms)])</f>
        <v>32</v>
      </c>
      <c r="R34">
        <f>_xlfn.RANK.AVG(Table25[[#This Row],[Require Bundle Avg (ms)]],Table25[Require Bundle Avg (ms)])</f>
        <v>32</v>
      </c>
      <c r="S34">
        <f>_xlfn.RANK.AVG(Table25[[#This Row],[Use Versions Avg (ms)]],Table25[Use Versions Avg (ms)])</f>
        <v>32</v>
      </c>
      <c r="T34">
        <f>_xlfn.RANK.AVG(Table25[[#This Row],[Export Needed Packages Avg (ms)]],Table25[Export Needed Packages Avg (ms)])</f>
        <v>32</v>
      </c>
      <c r="U34">
        <f>_xlfn.RANK.AVG(Table25[[#This Row],[Minimize Dependencies Avg (ms)]],Table25[Minimize Dependencies Avg (ms)])</f>
        <v>32</v>
      </c>
      <c r="V34">
        <f>_xlfn.RANK.AVG(Table25[[#This Row],[Needed Packages Avg (ms)]],Table25[Needed Packages Avg (ms)])</f>
        <v>32</v>
      </c>
      <c r="W34">
        <f>_xlfn.RANK.AVG(Table25[[#This Row],[Dynamic Import Avg (ms)]],Table25[Dynamic Import Avg (ms)])</f>
        <v>32</v>
      </c>
    </row>
    <row r="35" spans="1:23" x14ac:dyDescent="0.2">
      <c r="A35" t="s">
        <v>33</v>
      </c>
      <c r="B35" s="1">
        <v>850.00113210000006</v>
      </c>
      <c r="C35" s="1">
        <v>26.100749832562308</v>
      </c>
      <c r="D35" s="1">
        <v>812.62002749999999</v>
      </c>
      <c r="E35" s="1">
        <v>28.555071182918887</v>
      </c>
      <c r="F35" s="1">
        <v>850.34966439999994</v>
      </c>
      <c r="G35" s="1">
        <v>26.762853204652025</v>
      </c>
      <c r="H35" s="1">
        <v>763.37892350000004</v>
      </c>
      <c r="I35" s="1">
        <v>35.999342794413977</v>
      </c>
      <c r="J35" s="1">
        <v>811.18798200000003</v>
      </c>
      <c r="K35" s="1">
        <v>12.991762237416626</v>
      </c>
      <c r="L35" s="1">
        <v>944.72648520000007</v>
      </c>
      <c r="M35" s="1">
        <v>19.444583100710272</v>
      </c>
      <c r="N35" s="1">
        <v>831.36718310000003</v>
      </c>
      <c r="O35" s="1">
        <v>49.911665916130886</v>
      </c>
      <c r="Q35">
        <f>_xlfn.RANK.AVG(Table25[[#This Row],[Control Avg (ms)]],Table25[Control Avg (ms)])</f>
        <v>34</v>
      </c>
      <c r="R35">
        <f>_xlfn.RANK.AVG(Table25[[#This Row],[Require Bundle Avg (ms)]],Table25[Require Bundle Avg (ms)])</f>
        <v>34</v>
      </c>
      <c r="S35">
        <f>_xlfn.RANK.AVG(Table25[[#This Row],[Use Versions Avg (ms)]],Table25[Use Versions Avg (ms)])</f>
        <v>34</v>
      </c>
      <c r="T35">
        <f>_xlfn.RANK.AVG(Table25[[#This Row],[Export Needed Packages Avg (ms)]],Table25[Export Needed Packages Avg (ms)])</f>
        <v>34</v>
      </c>
      <c r="U35">
        <f>_xlfn.RANK.AVG(Table25[[#This Row],[Minimize Dependencies Avg (ms)]],Table25[Minimize Dependencies Avg (ms)])</f>
        <v>34</v>
      </c>
      <c r="V35">
        <f>_xlfn.RANK.AVG(Table25[[#This Row],[Needed Packages Avg (ms)]],Table25[Needed Packages Avg (ms)])</f>
        <v>34</v>
      </c>
      <c r="W35">
        <f>_xlfn.RANK.AVG(Table25[[#This Row],[Dynamic Import Avg (ms)]],Table25[Dynamic Import Avg (ms)])</f>
        <v>34</v>
      </c>
    </row>
    <row r="36" spans="1:23" x14ac:dyDescent="0.2">
      <c r="A36" t="s">
        <v>34</v>
      </c>
      <c r="B36" s="1">
        <v>851.20706499999994</v>
      </c>
      <c r="C36" s="1">
        <v>26.346856501648642</v>
      </c>
      <c r="D36" s="1">
        <v>813.55960920000007</v>
      </c>
      <c r="E36" s="1">
        <v>28.579925816567432</v>
      </c>
      <c r="F36" s="1">
        <v>851.52007979999996</v>
      </c>
      <c r="G36" s="1">
        <v>26.729991194492008</v>
      </c>
      <c r="H36" s="1">
        <v>764.26168259999997</v>
      </c>
      <c r="I36" s="1">
        <v>36.014040015461219</v>
      </c>
      <c r="J36" s="1">
        <v>812.27396650000003</v>
      </c>
      <c r="K36" s="1">
        <v>13.120357015625792</v>
      </c>
      <c r="L36" s="1">
        <v>945.72019779999994</v>
      </c>
      <c r="M36" s="1">
        <v>19.433598060655022</v>
      </c>
      <c r="N36" s="1">
        <v>832.35414040000001</v>
      </c>
      <c r="O36" s="1">
        <v>49.845006336926403</v>
      </c>
      <c r="Q36">
        <f>_xlfn.RANK.AVG(Table25[[#This Row],[Control Avg (ms)]],Table25[Control Avg (ms)])</f>
        <v>33</v>
      </c>
      <c r="R36">
        <f>_xlfn.RANK.AVG(Table25[[#This Row],[Require Bundle Avg (ms)]],Table25[Require Bundle Avg (ms)])</f>
        <v>33</v>
      </c>
      <c r="S36">
        <f>_xlfn.RANK.AVG(Table25[[#This Row],[Use Versions Avg (ms)]],Table25[Use Versions Avg (ms)])</f>
        <v>33</v>
      </c>
      <c r="T36">
        <f>_xlfn.RANK.AVG(Table25[[#This Row],[Export Needed Packages Avg (ms)]],Table25[Export Needed Packages Avg (ms)])</f>
        <v>33</v>
      </c>
      <c r="U36">
        <f>_xlfn.RANK.AVG(Table25[[#This Row],[Minimize Dependencies Avg (ms)]],Table25[Minimize Dependencies Avg (ms)])</f>
        <v>33</v>
      </c>
      <c r="V36">
        <f>_xlfn.RANK.AVG(Table25[[#This Row],[Needed Packages Avg (ms)]],Table25[Needed Packages Avg (ms)])</f>
        <v>33</v>
      </c>
      <c r="W36">
        <f>_xlfn.RANK.AVG(Table25[[#This Row],[Dynamic Import Avg (ms)]],Table25[Dynamic Import Avg (ms)])</f>
        <v>33</v>
      </c>
    </row>
    <row r="37" spans="1:23" x14ac:dyDescent="0.2">
      <c r="A37" t="s">
        <v>35</v>
      </c>
      <c r="B37" s="1">
        <v>845.1352222999999</v>
      </c>
      <c r="C37" s="1">
        <v>25.690491580594951</v>
      </c>
      <c r="D37" s="1">
        <v>806.9975326</v>
      </c>
      <c r="E37" s="1">
        <v>28.365540464886063</v>
      </c>
      <c r="F37" s="1">
        <v>844.81293300000004</v>
      </c>
      <c r="G37" s="1">
        <v>27.767681878843646</v>
      </c>
      <c r="H37" s="1">
        <v>757.76837539999997</v>
      </c>
      <c r="I37" s="1">
        <v>35.925020000406185</v>
      </c>
      <c r="J37" s="1">
        <v>804.66498799999999</v>
      </c>
      <c r="K37" s="1">
        <v>13.298327820703516</v>
      </c>
      <c r="L37" s="1">
        <v>938.49019850000002</v>
      </c>
      <c r="M37" s="1">
        <v>19.545660007156915</v>
      </c>
      <c r="N37" s="1">
        <v>825.48512660000006</v>
      </c>
      <c r="O37" s="1">
        <v>50.015581352681529</v>
      </c>
      <c r="Q37">
        <f>_xlfn.RANK.AVG(Table25[[#This Row],[Control Avg (ms)]],Table25[Control Avg (ms)])</f>
        <v>36</v>
      </c>
      <c r="R37">
        <f>_xlfn.RANK.AVG(Table25[[#This Row],[Require Bundle Avg (ms)]],Table25[Require Bundle Avg (ms)])</f>
        <v>36</v>
      </c>
      <c r="S37">
        <f>_xlfn.RANK.AVG(Table25[[#This Row],[Use Versions Avg (ms)]],Table25[Use Versions Avg (ms)])</f>
        <v>36</v>
      </c>
      <c r="T37">
        <f>_xlfn.RANK.AVG(Table25[[#This Row],[Export Needed Packages Avg (ms)]],Table25[Export Needed Packages Avg (ms)])</f>
        <v>36</v>
      </c>
      <c r="U37">
        <f>_xlfn.RANK.AVG(Table25[[#This Row],[Minimize Dependencies Avg (ms)]],Table25[Minimize Dependencies Avg (ms)])</f>
        <v>36</v>
      </c>
      <c r="V37">
        <f>_xlfn.RANK.AVG(Table25[[#This Row],[Needed Packages Avg (ms)]],Table25[Needed Packages Avg (ms)])</f>
        <v>36</v>
      </c>
      <c r="W37">
        <f>_xlfn.RANK.AVG(Table25[[#This Row],[Dynamic Import Avg (ms)]],Table25[Dynamic Import Avg (ms)])</f>
        <v>36</v>
      </c>
    </row>
    <row r="38" spans="1:23" x14ac:dyDescent="0.2">
      <c r="A38" t="s">
        <v>36</v>
      </c>
      <c r="B38" s="1">
        <v>843.9460133</v>
      </c>
      <c r="C38" s="1">
        <v>25.697703350415214</v>
      </c>
      <c r="D38" s="1">
        <v>805.27679570000009</v>
      </c>
      <c r="E38" s="1">
        <v>28.310409035996685</v>
      </c>
      <c r="F38" s="1">
        <v>843.58360649999997</v>
      </c>
      <c r="G38" s="1">
        <v>27.844917381199394</v>
      </c>
      <c r="H38" s="1">
        <v>756.33567000000005</v>
      </c>
      <c r="I38" s="1">
        <v>36.160265017276664</v>
      </c>
      <c r="J38" s="1">
        <v>803.05145829999992</v>
      </c>
      <c r="K38" s="1">
        <v>13.813629810176582</v>
      </c>
      <c r="L38" s="1">
        <v>937.15593209999997</v>
      </c>
      <c r="M38" s="1">
        <v>19.553222822282926</v>
      </c>
      <c r="N38" s="1">
        <v>824.0344814</v>
      </c>
      <c r="O38" s="1">
        <v>49.594876158272633</v>
      </c>
      <c r="Q38">
        <f>_xlfn.RANK.AVG(Table25[[#This Row],[Control Avg (ms)]],Table25[Control Avg (ms)])</f>
        <v>37</v>
      </c>
      <c r="R38">
        <f>_xlfn.RANK.AVG(Table25[[#This Row],[Require Bundle Avg (ms)]],Table25[Require Bundle Avg (ms)])</f>
        <v>37</v>
      </c>
      <c r="S38">
        <f>_xlfn.RANK.AVG(Table25[[#This Row],[Use Versions Avg (ms)]],Table25[Use Versions Avg (ms)])</f>
        <v>37</v>
      </c>
      <c r="T38">
        <f>_xlfn.RANK.AVG(Table25[[#This Row],[Export Needed Packages Avg (ms)]],Table25[Export Needed Packages Avg (ms)])</f>
        <v>37</v>
      </c>
      <c r="U38">
        <f>_xlfn.RANK.AVG(Table25[[#This Row],[Minimize Dependencies Avg (ms)]],Table25[Minimize Dependencies Avg (ms)])</f>
        <v>37</v>
      </c>
      <c r="V38">
        <f>_xlfn.RANK.AVG(Table25[[#This Row],[Needed Packages Avg (ms)]],Table25[Needed Packages Avg (ms)])</f>
        <v>37</v>
      </c>
      <c r="W38">
        <f>_xlfn.RANK.AVG(Table25[[#This Row],[Dynamic Import Avg (ms)]],Table25[Dynamic Import Avg (ms)])</f>
        <v>37</v>
      </c>
    </row>
    <row r="39" spans="1:23" x14ac:dyDescent="0.2">
      <c r="A39" t="s">
        <v>37</v>
      </c>
      <c r="B39" s="1">
        <v>837.48374779999995</v>
      </c>
      <c r="C39" s="1">
        <v>25.73153537571072</v>
      </c>
      <c r="D39" s="1">
        <v>798.36638460000006</v>
      </c>
      <c r="E39" s="1">
        <v>28.442577413441509</v>
      </c>
      <c r="F39" s="1">
        <v>835.89108570000008</v>
      </c>
      <c r="G39" s="1">
        <v>27.198957096533981</v>
      </c>
      <c r="H39" s="1">
        <v>749.6581655</v>
      </c>
      <c r="I39" s="1">
        <v>36.194789865762516</v>
      </c>
      <c r="J39" s="1">
        <v>797.01334699999995</v>
      </c>
      <c r="K39" s="1">
        <v>13.828679490694515</v>
      </c>
      <c r="L39" s="1">
        <v>929.81102899999996</v>
      </c>
      <c r="M39" s="1">
        <v>19.259042009632598</v>
      </c>
      <c r="N39" s="1">
        <v>817.22143960000005</v>
      </c>
      <c r="O39" s="1">
        <v>49.359735986354707</v>
      </c>
      <c r="Q39">
        <f>_xlfn.RANK.AVG(Table25[[#This Row],[Control Avg (ms)]],Table25[Control Avg (ms)])</f>
        <v>41</v>
      </c>
      <c r="R39">
        <f>_xlfn.RANK.AVG(Table25[[#This Row],[Require Bundle Avg (ms)]],Table25[Require Bundle Avg (ms)])</f>
        <v>41</v>
      </c>
      <c r="S39">
        <f>_xlfn.RANK.AVG(Table25[[#This Row],[Use Versions Avg (ms)]],Table25[Use Versions Avg (ms)])</f>
        <v>41</v>
      </c>
      <c r="T39">
        <f>_xlfn.RANK.AVG(Table25[[#This Row],[Export Needed Packages Avg (ms)]],Table25[Export Needed Packages Avg (ms)])</f>
        <v>41</v>
      </c>
      <c r="U39">
        <f>_xlfn.RANK.AVG(Table25[[#This Row],[Minimize Dependencies Avg (ms)]],Table25[Minimize Dependencies Avg (ms)])</f>
        <v>41</v>
      </c>
      <c r="V39">
        <f>_xlfn.RANK.AVG(Table25[[#This Row],[Needed Packages Avg (ms)]],Table25[Needed Packages Avg (ms)])</f>
        <v>41</v>
      </c>
      <c r="W39">
        <f>_xlfn.RANK.AVG(Table25[[#This Row],[Dynamic Import Avg (ms)]],Table25[Dynamic Import Avg (ms)])</f>
        <v>41</v>
      </c>
    </row>
    <row r="40" spans="1:23" x14ac:dyDescent="0.2">
      <c r="A40" t="s">
        <v>38</v>
      </c>
      <c r="B40" s="1">
        <v>842.88642289999996</v>
      </c>
      <c r="C40" s="1">
        <v>25.663945803398224</v>
      </c>
      <c r="D40" s="1">
        <v>803.92456879999997</v>
      </c>
      <c r="E40" s="1">
        <v>28.49530335227745</v>
      </c>
      <c r="F40" s="1">
        <v>842.39115420000007</v>
      </c>
      <c r="G40" s="1">
        <v>27.922837522052443</v>
      </c>
      <c r="H40" s="1">
        <v>754.9745739</v>
      </c>
      <c r="I40" s="1">
        <v>36.365822398854824</v>
      </c>
      <c r="J40" s="1">
        <v>801.82822939999994</v>
      </c>
      <c r="K40" s="1">
        <v>13.836657135337246</v>
      </c>
      <c r="L40" s="1">
        <v>935.82992639999998</v>
      </c>
      <c r="M40" s="1">
        <v>19.160284113154372</v>
      </c>
      <c r="N40" s="1">
        <v>822.77509859999998</v>
      </c>
      <c r="O40" s="1">
        <v>49.37217011513092</v>
      </c>
      <c r="Q40">
        <f>_xlfn.RANK.AVG(Table25[[#This Row],[Control Avg (ms)]],Table25[Control Avg (ms)])</f>
        <v>38</v>
      </c>
      <c r="R40">
        <f>_xlfn.RANK.AVG(Table25[[#This Row],[Require Bundle Avg (ms)]],Table25[Require Bundle Avg (ms)])</f>
        <v>38</v>
      </c>
      <c r="S40">
        <f>_xlfn.RANK.AVG(Table25[[#This Row],[Use Versions Avg (ms)]],Table25[Use Versions Avg (ms)])</f>
        <v>38</v>
      </c>
      <c r="T40">
        <f>_xlfn.RANK.AVG(Table25[[#This Row],[Export Needed Packages Avg (ms)]],Table25[Export Needed Packages Avg (ms)])</f>
        <v>38</v>
      </c>
      <c r="U40">
        <f>_xlfn.RANK.AVG(Table25[[#This Row],[Minimize Dependencies Avg (ms)]],Table25[Minimize Dependencies Avg (ms)])</f>
        <v>38</v>
      </c>
      <c r="V40">
        <f>_xlfn.RANK.AVG(Table25[[#This Row],[Needed Packages Avg (ms)]],Table25[Needed Packages Avg (ms)])</f>
        <v>38</v>
      </c>
      <c r="W40">
        <f>_xlfn.RANK.AVG(Table25[[#This Row],[Dynamic Import Avg (ms)]],Table25[Dynamic Import Avg (ms)])</f>
        <v>38</v>
      </c>
    </row>
    <row r="41" spans="1:23" x14ac:dyDescent="0.2">
      <c r="A41" t="s">
        <v>39</v>
      </c>
      <c r="B41" s="1">
        <v>841.0346452</v>
      </c>
      <c r="C41" s="1">
        <v>25.667636878776467</v>
      </c>
      <c r="D41" s="1">
        <v>801.89837829999999</v>
      </c>
      <c r="E41" s="1">
        <v>28.6655306015988</v>
      </c>
      <c r="F41" s="1">
        <v>839.96632790000001</v>
      </c>
      <c r="G41" s="1">
        <v>27.743242480047709</v>
      </c>
      <c r="H41" s="1">
        <v>753.05575829999998</v>
      </c>
      <c r="I41" s="1">
        <v>36.273270333156383</v>
      </c>
      <c r="J41" s="1">
        <v>800.07050160000006</v>
      </c>
      <c r="K41" s="1">
        <v>13.807889753639985</v>
      </c>
      <c r="L41" s="1">
        <v>933.75116649999995</v>
      </c>
      <c r="M41" s="1">
        <v>19.134440507616016</v>
      </c>
      <c r="N41" s="1">
        <v>820.83329939999999</v>
      </c>
      <c r="O41" s="1">
        <v>49.235743554710375</v>
      </c>
      <c r="Q41">
        <f>_xlfn.RANK.AVG(Table25[[#This Row],[Control Avg (ms)]],Table25[Control Avg (ms)])</f>
        <v>39</v>
      </c>
      <c r="R41">
        <f>_xlfn.RANK.AVG(Table25[[#This Row],[Require Bundle Avg (ms)]],Table25[Require Bundle Avg (ms)])</f>
        <v>39</v>
      </c>
      <c r="S41">
        <f>_xlfn.RANK.AVG(Table25[[#This Row],[Use Versions Avg (ms)]],Table25[Use Versions Avg (ms)])</f>
        <v>39</v>
      </c>
      <c r="T41">
        <f>_xlfn.RANK.AVG(Table25[[#This Row],[Export Needed Packages Avg (ms)]],Table25[Export Needed Packages Avg (ms)])</f>
        <v>39</v>
      </c>
      <c r="U41">
        <f>_xlfn.RANK.AVG(Table25[[#This Row],[Minimize Dependencies Avg (ms)]],Table25[Minimize Dependencies Avg (ms)])</f>
        <v>39</v>
      </c>
      <c r="V41">
        <f>_xlfn.RANK.AVG(Table25[[#This Row],[Needed Packages Avg (ms)]],Table25[Needed Packages Avg (ms)])</f>
        <v>39</v>
      </c>
      <c r="W41">
        <f>_xlfn.RANK.AVG(Table25[[#This Row],[Dynamic Import Avg (ms)]],Table25[Dynamic Import Avg (ms)])</f>
        <v>39</v>
      </c>
    </row>
    <row r="42" spans="1:23" x14ac:dyDescent="0.2">
      <c r="A42" t="s">
        <v>40</v>
      </c>
      <c r="B42" s="1">
        <v>839.65501560000007</v>
      </c>
      <c r="C42" s="1">
        <v>25.695647622541625</v>
      </c>
      <c r="D42" s="1">
        <v>800.1015026</v>
      </c>
      <c r="E42" s="1">
        <v>28.494336122215312</v>
      </c>
      <c r="F42" s="1">
        <v>837.73874970000008</v>
      </c>
      <c r="G42" s="1">
        <v>27.24154203561497</v>
      </c>
      <c r="H42" s="1">
        <v>751.65978089999999</v>
      </c>
      <c r="I42" s="1">
        <v>36.262143085076303</v>
      </c>
      <c r="J42" s="1">
        <v>798.60361720000003</v>
      </c>
      <c r="K42" s="1">
        <v>13.846869583923676</v>
      </c>
      <c r="L42" s="1">
        <v>931.9176197999999</v>
      </c>
      <c r="M42" s="1">
        <v>19.41477716136664</v>
      </c>
      <c r="N42" s="1">
        <v>819.22137899999996</v>
      </c>
      <c r="O42" s="1">
        <v>49.096787620895753</v>
      </c>
      <c r="Q42">
        <f>_xlfn.RANK.AVG(Table25[[#This Row],[Control Avg (ms)]],Table25[Control Avg (ms)])</f>
        <v>40</v>
      </c>
      <c r="R42">
        <f>_xlfn.RANK.AVG(Table25[[#This Row],[Require Bundle Avg (ms)]],Table25[Require Bundle Avg (ms)])</f>
        <v>40</v>
      </c>
      <c r="S42">
        <f>_xlfn.RANK.AVG(Table25[[#This Row],[Use Versions Avg (ms)]],Table25[Use Versions Avg (ms)])</f>
        <v>40</v>
      </c>
      <c r="T42">
        <f>_xlfn.RANK.AVG(Table25[[#This Row],[Export Needed Packages Avg (ms)]],Table25[Export Needed Packages Avg (ms)])</f>
        <v>40</v>
      </c>
      <c r="U42">
        <f>_xlfn.RANK.AVG(Table25[[#This Row],[Minimize Dependencies Avg (ms)]],Table25[Minimize Dependencies Avg (ms)])</f>
        <v>40</v>
      </c>
      <c r="V42">
        <f>_xlfn.RANK.AVG(Table25[[#This Row],[Needed Packages Avg (ms)]],Table25[Needed Packages Avg (ms)])</f>
        <v>40</v>
      </c>
      <c r="W42">
        <f>_xlfn.RANK.AVG(Table25[[#This Row],[Dynamic Import Avg (ms)]],Table25[Dynamic Import Avg (ms)])</f>
        <v>40</v>
      </c>
    </row>
    <row r="43" spans="1:23" x14ac:dyDescent="0.2">
      <c r="A43" t="s">
        <v>41</v>
      </c>
      <c r="B43" s="1">
        <v>835.83851900000002</v>
      </c>
      <c r="C43" s="1">
        <v>26.499285390741438</v>
      </c>
      <c r="D43" s="1">
        <v>797.0023407000001</v>
      </c>
      <c r="E43" s="1">
        <v>28.576396410535853</v>
      </c>
      <c r="F43" s="1">
        <v>834.70425699999998</v>
      </c>
      <c r="G43" s="1">
        <v>27.185015578479941</v>
      </c>
      <c r="H43" s="1">
        <v>748.54607390000001</v>
      </c>
      <c r="I43" s="1">
        <v>36.212839184112354</v>
      </c>
      <c r="J43" s="1">
        <v>795.86242420000008</v>
      </c>
      <c r="K43" s="1">
        <v>13.90054740646684</v>
      </c>
      <c r="L43" s="1">
        <v>928.60278160000007</v>
      </c>
      <c r="M43" s="1">
        <v>19.251026456915486</v>
      </c>
      <c r="N43" s="1">
        <v>815.1561117</v>
      </c>
      <c r="O43" s="1">
        <v>49.90630221850644</v>
      </c>
      <c r="Q43">
        <f>_xlfn.RANK.AVG(Table25[[#This Row],[Control Avg (ms)]],Table25[Control Avg (ms)])</f>
        <v>42</v>
      </c>
      <c r="R43">
        <f>_xlfn.RANK.AVG(Table25[[#This Row],[Require Bundle Avg (ms)]],Table25[Require Bundle Avg (ms)])</f>
        <v>42</v>
      </c>
      <c r="S43">
        <f>_xlfn.RANK.AVG(Table25[[#This Row],[Use Versions Avg (ms)]],Table25[Use Versions Avg (ms)])</f>
        <v>42</v>
      </c>
      <c r="T43">
        <f>_xlfn.RANK.AVG(Table25[[#This Row],[Export Needed Packages Avg (ms)]],Table25[Export Needed Packages Avg (ms)])</f>
        <v>42</v>
      </c>
      <c r="U43">
        <f>_xlfn.RANK.AVG(Table25[[#This Row],[Minimize Dependencies Avg (ms)]],Table25[Minimize Dependencies Avg (ms)])</f>
        <v>42</v>
      </c>
      <c r="V43">
        <f>_xlfn.RANK.AVG(Table25[[#This Row],[Needed Packages Avg (ms)]],Table25[Needed Packages Avg (ms)])</f>
        <v>42</v>
      </c>
      <c r="W43">
        <f>_xlfn.RANK.AVG(Table25[[#This Row],[Dynamic Import Avg (ms)]],Table25[Dynamic Import Avg (ms)])</f>
        <v>42</v>
      </c>
    </row>
    <row r="44" spans="1:23" x14ac:dyDescent="0.2">
      <c r="A44" t="s">
        <v>42</v>
      </c>
      <c r="B44" s="1">
        <v>834.79398029999993</v>
      </c>
      <c r="C44" s="1">
        <v>26.468878049623793</v>
      </c>
      <c r="D44" s="1">
        <v>796.05086789999996</v>
      </c>
      <c r="E44" s="1">
        <v>28.54571706219274</v>
      </c>
      <c r="F44" s="1">
        <v>833.63345909999998</v>
      </c>
      <c r="G44" s="1">
        <v>27.100966332729374</v>
      </c>
      <c r="H44" s="1">
        <v>747.54152039999997</v>
      </c>
      <c r="I44" s="1">
        <v>36.246958315238018</v>
      </c>
      <c r="J44" s="1">
        <v>794.85543399999995</v>
      </c>
      <c r="K44" s="1">
        <v>13.972760504828919</v>
      </c>
      <c r="L44" s="1">
        <v>927.22577209999997</v>
      </c>
      <c r="M44" s="1">
        <v>19.512715021707177</v>
      </c>
      <c r="N44" s="1">
        <v>814.00355279999997</v>
      </c>
      <c r="O44" s="1">
        <v>49.88031469829113</v>
      </c>
      <c r="Q44">
        <f>_xlfn.RANK.AVG(Table25[[#This Row],[Control Avg (ms)]],Table25[Control Avg (ms)])</f>
        <v>43</v>
      </c>
      <c r="R44">
        <f>_xlfn.RANK.AVG(Table25[[#This Row],[Require Bundle Avg (ms)]],Table25[Require Bundle Avg (ms)])</f>
        <v>43</v>
      </c>
      <c r="S44">
        <f>_xlfn.RANK.AVG(Table25[[#This Row],[Use Versions Avg (ms)]],Table25[Use Versions Avg (ms)])</f>
        <v>43</v>
      </c>
      <c r="T44">
        <f>_xlfn.RANK.AVG(Table25[[#This Row],[Export Needed Packages Avg (ms)]],Table25[Export Needed Packages Avg (ms)])</f>
        <v>43</v>
      </c>
      <c r="U44">
        <f>_xlfn.RANK.AVG(Table25[[#This Row],[Minimize Dependencies Avg (ms)]],Table25[Minimize Dependencies Avg (ms)])</f>
        <v>43</v>
      </c>
      <c r="V44">
        <f>_xlfn.RANK.AVG(Table25[[#This Row],[Needed Packages Avg (ms)]],Table25[Needed Packages Avg (ms)])</f>
        <v>43</v>
      </c>
      <c r="W44">
        <f>_xlfn.RANK.AVG(Table25[[#This Row],[Dynamic Import Avg (ms)]],Table25[Dynamic Import Avg (ms)])</f>
        <v>43</v>
      </c>
    </row>
    <row r="45" spans="1:23" x14ac:dyDescent="0.2">
      <c r="A45" t="s">
        <v>43</v>
      </c>
      <c r="B45" s="1">
        <v>833.61131190000003</v>
      </c>
      <c r="C45" s="1">
        <v>26.42880070795723</v>
      </c>
      <c r="D45" s="1">
        <v>795.15547170000002</v>
      </c>
      <c r="E45" s="1">
        <v>28.47900823070362</v>
      </c>
      <c r="F45" s="1">
        <v>832.24397999999997</v>
      </c>
      <c r="G45" s="1">
        <v>26.842095407464885</v>
      </c>
      <c r="H45" s="1">
        <v>745.81596089999994</v>
      </c>
      <c r="I45" s="1">
        <v>36.411799875084931</v>
      </c>
      <c r="J45" s="1">
        <v>793.71295429999998</v>
      </c>
      <c r="K45" s="1">
        <v>14.029300980630392</v>
      </c>
      <c r="L45" s="1">
        <v>925.84346670000002</v>
      </c>
      <c r="M45" s="1">
        <v>19.723567689635036</v>
      </c>
      <c r="N45" s="1">
        <v>812.86394529999995</v>
      </c>
      <c r="O45" s="1">
        <v>49.842749620868751</v>
      </c>
      <c r="Q45">
        <f>_xlfn.RANK.AVG(Table25[[#This Row],[Control Avg (ms)]],Table25[Control Avg (ms)])</f>
        <v>44</v>
      </c>
      <c r="R45">
        <f>_xlfn.RANK.AVG(Table25[[#This Row],[Require Bundle Avg (ms)]],Table25[Require Bundle Avg (ms)])</f>
        <v>44</v>
      </c>
      <c r="S45">
        <f>_xlfn.RANK.AVG(Table25[[#This Row],[Use Versions Avg (ms)]],Table25[Use Versions Avg (ms)])</f>
        <v>44</v>
      </c>
      <c r="T45">
        <f>_xlfn.RANK.AVG(Table25[[#This Row],[Export Needed Packages Avg (ms)]],Table25[Export Needed Packages Avg (ms)])</f>
        <v>44</v>
      </c>
      <c r="U45">
        <f>_xlfn.RANK.AVG(Table25[[#This Row],[Minimize Dependencies Avg (ms)]],Table25[Minimize Dependencies Avg (ms)])</f>
        <v>44</v>
      </c>
      <c r="V45">
        <f>_xlfn.RANK.AVG(Table25[[#This Row],[Needed Packages Avg (ms)]],Table25[Needed Packages Avg (ms)])</f>
        <v>44</v>
      </c>
      <c r="W45">
        <f>_xlfn.RANK.AVG(Table25[[#This Row],[Dynamic Import Avg (ms)]],Table25[Dynamic Import Avg (ms)])</f>
        <v>44</v>
      </c>
    </row>
    <row r="46" spans="1:23" x14ac:dyDescent="0.2">
      <c r="A46" t="s">
        <v>44</v>
      </c>
      <c r="B46" s="1">
        <v>822.23590189999993</v>
      </c>
      <c r="C46" s="1">
        <v>26.076295043098657</v>
      </c>
      <c r="D46" s="1">
        <v>784.12716379999995</v>
      </c>
      <c r="E46" s="1">
        <v>28.137758227579912</v>
      </c>
      <c r="F46" s="1">
        <v>820.0879642000001</v>
      </c>
      <c r="G46" s="1">
        <v>27.746690519414404</v>
      </c>
      <c r="H46" s="1">
        <v>733.49597900000003</v>
      </c>
      <c r="I46" s="1">
        <v>36.852443382429435</v>
      </c>
      <c r="J46" s="1">
        <v>780.12949029999993</v>
      </c>
      <c r="K46" s="1">
        <v>15.397182775937424</v>
      </c>
      <c r="L46" s="1">
        <v>914.580827</v>
      </c>
      <c r="M46" s="1">
        <v>19.73022185134543</v>
      </c>
      <c r="N46" s="1">
        <v>801.6832435</v>
      </c>
      <c r="O46" s="1">
        <v>48.878958513622081</v>
      </c>
      <c r="Q46">
        <f>_xlfn.RANK.AVG(Table25[[#This Row],[Control Avg (ms)]],Table25[Control Avg (ms)])</f>
        <v>46</v>
      </c>
      <c r="R46">
        <f>_xlfn.RANK.AVG(Table25[[#This Row],[Require Bundle Avg (ms)]],Table25[Require Bundle Avg (ms)])</f>
        <v>46</v>
      </c>
      <c r="S46">
        <f>_xlfn.RANK.AVG(Table25[[#This Row],[Use Versions Avg (ms)]],Table25[Use Versions Avg (ms)])</f>
        <v>46</v>
      </c>
      <c r="T46">
        <f>_xlfn.RANK.AVG(Table25[[#This Row],[Export Needed Packages Avg (ms)]],Table25[Export Needed Packages Avg (ms)])</f>
        <v>46</v>
      </c>
      <c r="U46">
        <f>_xlfn.RANK.AVG(Table25[[#This Row],[Minimize Dependencies Avg (ms)]],Table25[Minimize Dependencies Avg (ms)])</f>
        <v>46</v>
      </c>
      <c r="V46">
        <f>_xlfn.RANK.AVG(Table25[[#This Row],[Needed Packages Avg (ms)]],Table25[Needed Packages Avg (ms)])</f>
        <v>46</v>
      </c>
      <c r="W46">
        <f>_xlfn.RANK.AVG(Table25[[#This Row],[Dynamic Import Avg (ms)]],Table25[Dynamic Import Avg (ms)])</f>
        <v>46</v>
      </c>
    </row>
    <row r="47" spans="1:23" x14ac:dyDescent="0.2">
      <c r="A47" t="s">
        <v>45</v>
      </c>
      <c r="B47" s="1">
        <v>824.78551400000003</v>
      </c>
      <c r="C47" s="1">
        <v>26.285632623592868</v>
      </c>
      <c r="D47" s="1">
        <v>786.82516029999999</v>
      </c>
      <c r="E47" s="1">
        <v>28.216433354744737</v>
      </c>
      <c r="F47" s="1">
        <v>822.80614300000002</v>
      </c>
      <c r="G47" s="1">
        <v>27.841992219335481</v>
      </c>
      <c r="H47" s="1">
        <v>736.38890700000002</v>
      </c>
      <c r="I47" s="1">
        <v>36.474708551033949</v>
      </c>
      <c r="J47" s="1">
        <v>783.21353360000001</v>
      </c>
      <c r="K47" s="1">
        <v>15.344332964042207</v>
      </c>
      <c r="L47" s="1">
        <v>917.3365063</v>
      </c>
      <c r="M47" s="1">
        <v>19.647649039439678</v>
      </c>
      <c r="N47" s="1">
        <v>804.51702910000006</v>
      </c>
      <c r="O47" s="1">
        <v>49.203161162265616</v>
      </c>
      <c r="Q47">
        <f>_xlfn.RANK.AVG(Table25[[#This Row],[Control Avg (ms)]],Table25[Control Avg (ms)])</f>
        <v>45</v>
      </c>
      <c r="R47">
        <f>_xlfn.RANK.AVG(Table25[[#This Row],[Require Bundle Avg (ms)]],Table25[Require Bundle Avg (ms)])</f>
        <v>45</v>
      </c>
      <c r="S47">
        <f>_xlfn.RANK.AVG(Table25[[#This Row],[Use Versions Avg (ms)]],Table25[Use Versions Avg (ms)])</f>
        <v>45</v>
      </c>
      <c r="T47">
        <f>_xlfn.RANK.AVG(Table25[[#This Row],[Export Needed Packages Avg (ms)]],Table25[Export Needed Packages Avg (ms)])</f>
        <v>45</v>
      </c>
      <c r="U47">
        <f>_xlfn.RANK.AVG(Table25[[#This Row],[Minimize Dependencies Avg (ms)]],Table25[Minimize Dependencies Avg (ms)])</f>
        <v>45</v>
      </c>
      <c r="V47">
        <f>_xlfn.RANK.AVG(Table25[[#This Row],[Needed Packages Avg (ms)]],Table25[Needed Packages Avg (ms)])</f>
        <v>45</v>
      </c>
      <c r="W47">
        <f>_xlfn.RANK.AVG(Table25[[#This Row],[Dynamic Import Avg (ms)]],Table25[Dynamic Import Avg (ms)])</f>
        <v>45</v>
      </c>
    </row>
    <row r="48" spans="1:23" x14ac:dyDescent="0.2">
      <c r="A48" t="s">
        <v>46</v>
      </c>
      <c r="B48" s="1">
        <v>821.21497520000003</v>
      </c>
      <c r="C48" s="1">
        <v>25.973317699591288</v>
      </c>
      <c r="D48" s="1">
        <v>782.84344929999997</v>
      </c>
      <c r="E48" s="1">
        <v>28.139608388220367</v>
      </c>
      <c r="F48" s="1">
        <v>818.7778869</v>
      </c>
      <c r="G48" s="1">
        <v>27.558067429629094</v>
      </c>
      <c r="H48" s="1">
        <v>732.52045750000002</v>
      </c>
      <c r="I48" s="1">
        <v>36.891722379769575</v>
      </c>
      <c r="J48" s="1">
        <v>779.14344340000002</v>
      </c>
      <c r="K48" s="1">
        <v>15.380741633049229</v>
      </c>
      <c r="L48" s="1">
        <v>913.55052499999999</v>
      </c>
      <c r="M48" s="1">
        <v>19.746653612600785</v>
      </c>
      <c r="N48" s="1">
        <v>800.62221959999999</v>
      </c>
      <c r="O48" s="1">
        <v>48.75460216189969</v>
      </c>
      <c r="Q48">
        <f>_xlfn.RANK.AVG(Table25[[#This Row],[Control Avg (ms)]],Table25[Control Avg (ms)])</f>
        <v>47</v>
      </c>
      <c r="R48">
        <f>_xlfn.RANK.AVG(Table25[[#This Row],[Require Bundle Avg (ms)]],Table25[Require Bundle Avg (ms)])</f>
        <v>47</v>
      </c>
      <c r="S48">
        <f>_xlfn.RANK.AVG(Table25[[#This Row],[Use Versions Avg (ms)]],Table25[Use Versions Avg (ms)])</f>
        <v>47</v>
      </c>
      <c r="T48">
        <f>_xlfn.RANK.AVG(Table25[[#This Row],[Export Needed Packages Avg (ms)]],Table25[Export Needed Packages Avg (ms)])</f>
        <v>47</v>
      </c>
      <c r="U48">
        <f>_xlfn.RANK.AVG(Table25[[#This Row],[Minimize Dependencies Avg (ms)]],Table25[Minimize Dependencies Avg (ms)])</f>
        <v>47</v>
      </c>
      <c r="V48">
        <f>_xlfn.RANK.AVG(Table25[[#This Row],[Needed Packages Avg (ms)]],Table25[Needed Packages Avg (ms)])</f>
        <v>47</v>
      </c>
      <c r="W48">
        <f>_xlfn.RANK.AVG(Table25[[#This Row],[Dynamic Import Avg (ms)]],Table25[Dynamic Import Avg (ms)])</f>
        <v>47</v>
      </c>
    </row>
    <row r="49" spans="1:23" x14ac:dyDescent="0.2">
      <c r="A49" t="s">
        <v>47</v>
      </c>
      <c r="B49" s="1">
        <v>817.292102</v>
      </c>
      <c r="C49" s="1">
        <v>25.895324174987106</v>
      </c>
      <c r="D49" s="1">
        <v>778.80945970000005</v>
      </c>
      <c r="E49" s="1">
        <v>28.238906965405882</v>
      </c>
      <c r="F49" s="1">
        <v>813.79074989999992</v>
      </c>
      <c r="G49" s="1">
        <v>27.209494243121963</v>
      </c>
      <c r="H49" s="1">
        <v>728.36834959999999</v>
      </c>
      <c r="I49" s="1">
        <v>36.998181923598132</v>
      </c>
      <c r="J49" s="1">
        <v>775.26716899999997</v>
      </c>
      <c r="K49" s="1">
        <v>15.321674508433862</v>
      </c>
      <c r="L49" s="1">
        <v>909.17253460000006</v>
      </c>
      <c r="M49" s="1">
        <v>19.641608616464204</v>
      </c>
      <c r="N49" s="1">
        <v>796.46696250000002</v>
      </c>
      <c r="O49" s="1">
        <v>48.386196109334506</v>
      </c>
      <c r="Q49">
        <f>_xlfn.RANK.AVG(Table25[[#This Row],[Control Avg (ms)]],Table25[Control Avg (ms)])</f>
        <v>48</v>
      </c>
      <c r="R49">
        <f>_xlfn.RANK.AVG(Table25[[#This Row],[Require Bundle Avg (ms)]],Table25[Require Bundle Avg (ms)])</f>
        <v>48</v>
      </c>
      <c r="S49">
        <f>_xlfn.RANK.AVG(Table25[[#This Row],[Use Versions Avg (ms)]],Table25[Use Versions Avg (ms)])</f>
        <v>48</v>
      </c>
      <c r="T49">
        <f>_xlfn.RANK.AVG(Table25[[#This Row],[Export Needed Packages Avg (ms)]],Table25[Export Needed Packages Avg (ms)])</f>
        <v>48</v>
      </c>
      <c r="U49">
        <f>_xlfn.RANK.AVG(Table25[[#This Row],[Minimize Dependencies Avg (ms)]],Table25[Minimize Dependencies Avg (ms)])</f>
        <v>48</v>
      </c>
      <c r="V49">
        <f>_xlfn.RANK.AVG(Table25[[#This Row],[Needed Packages Avg (ms)]],Table25[Needed Packages Avg (ms)])</f>
        <v>48</v>
      </c>
      <c r="W49">
        <f>_xlfn.RANK.AVG(Table25[[#This Row],[Dynamic Import Avg (ms)]],Table25[Dynamic Import Avg (ms)])</f>
        <v>48</v>
      </c>
    </row>
    <row r="50" spans="1:23" x14ac:dyDescent="0.2">
      <c r="A50" t="s">
        <v>48</v>
      </c>
      <c r="B50" s="1">
        <v>814.14158810000004</v>
      </c>
      <c r="C50" s="1">
        <v>26.215711325315151</v>
      </c>
      <c r="D50" s="1">
        <v>775.0682147</v>
      </c>
      <c r="E50" s="1">
        <v>28.464330303886094</v>
      </c>
      <c r="F50" s="1">
        <v>809.87784520000002</v>
      </c>
      <c r="G50" s="1">
        <v>27.039595733117526</v>
      </c>
      <c r="H50" s="1">
        <v>724.34800199999995</v>
      </c>
      <c r="I50" s="1">
        <v>36.324438615966869</v>
      </c>
      <c r="J50" s="1">
        <v>771.2860682999999</v>
      </c>
      <c r="K50" s="1">
        <v>14.89109973723928</v>
      </c>
      <c r="L50" s="1">
        <v>905.22920650000003</v>
      </c>
      <c r="M50" s="1">
        <v>19.96152950281629</v>
      </c>
      <c r="N50" s="1">
        <v>792.25691240000003</v>
      </c>
      <c r="O50" s="1">
        <v>48.211985404151591</v>
      </c>
      <c r="Q50">
        <f>_xlfn.RANK.AVG(Table25[[#This Row],[Control Avg (ms)]],Table25[Control Avg (ms)])</f>
        <v>49</v>
      </c>
      <c r="R50">
        <f>_xlfn.RANK.AVG(Table25[[#This Row],[Require Bundle Avg (ms)]],Table25[Require Bundle Avg (ms)])</f>
        <v>49</v>
      </c>
      <c r="S50">
        <f>_xlfn.RANK.AVG(Table25[[#This Row],[Use Versions Avg (ms)]],Table25[Use Versions Avg (ms)])</f>
        <v>49</v>
      </c>
      <c r="T50">
        <f>_xlfn.RANK.AVG(Table25[[#This Row],[Export Needed Packages Avg (ms)]],Table25[Export Needed Packages Avg (ms)])</f>
        <v>49</v>
      </c>
      <c r="U50">
        <f>_xlfn.RANK.AVG(Table25[[#This Row],[Minimize Dependencies Avg (ms)]],Table25[Minimize Dependencies Avg (ms)])</f>
        <v>49</v>
      </c>
      <c r="V50">
        <f>_xlfn.RANK.AVG(Table25[[#This Row],[Needed Packages Avg (ms)]],Table25[Needed Packages Avg (ms)])</f>
        <v>49</v>
      </c>
      <c r="W50">
        <f>_xlfn.RANK.AVG(Table25[[#This Row],[Dynamic Import Avg (ms)]],Table25[Dynamic Import Avg (ms)])</f>
        <v>49</v>
      </c>
    </row>
    <row r="51" spans="1:23" x14ac:dyDescent="0.2">
      <c r="A51" t="s">
        <v>49</v>
      </c>
      <c r="B51" s="1">
        <v>812.79792010000006</v>
      </c>
      <c r="C51" s="1">
        <v>26.52934697213577</v>
      </c>
      <c r="D51" s="1">
        <v>773.38642279999999</v>
      </c>
      <c r="E51" s="1">
        <v>28.280472474249212</v>
      </c>
      <c r="F51" s="1">
        <v>808.67410270000005</v>
      </c>
      <c r="G51" s="1">
        <v>27.081618042360081</v>
      </c>
      <c r="H51" s="1">
        <v>723.0142067999999</v>
      </c>
      <c r="I51" s="1">
        <v>36.287045779611624</v>
      </c>
      <c r="J51" s="1">
        <v>770.12777600000004</v>
      </c>
      <c r="K51" s="1">
        <v>14.952935335690702</v>
      </c>
      <c r="L51" s="1">
        <v>903.65869420000001</v>
      </c>
      <c r="M51" s="1">
        <v>20.021453787171644</v>
      </c>
      <c r="N51" s="1">
        <v>791.08780400000001</v>
      </c>
      <c r="O51" s="1">
        <v>48.160802114294313</v>
      </c>
      <c r="Q51">
        <f>_xlfn.RANK.AVG(Table25[[#This Row],[Control Avg (ms)]],Table25[Control Avg (ms)])</f>
        <v>50</v>
      </c>
      <c r="R51">
        <f>_xlfn.RANK.AVG(Table25[[#This Row],[Require Bundle Avg (ms)]],Table25[Require Bundle Avg (ms)])</f>
        <v>50</v>
      </c>
      <c r="S51">
        <f>_xlfn.RANK.AVG(Table25[[#This Row],[Use Versions Avg (ms)]],Table25[Use Versions Avg (ms)])</f>
        <v>50</v>
      </c>
      <c r="T51">
        <f>_xlfn.RANK.AVG(Table25[[#This Row],[Export Needed Packages Avg (ms)]],Table25[Export Needed Packages Avg (ms)])</f>
        <v>50</v>
      </c>
      <c r="U51">
        <f>_xlfn.RANK.AVG(Table25[[#This Row],[Minimize Dependencies Avg (ms)]],Table25[Minimize Dependencies Avg (ms)])</f>
        <v>50</v>
      </c>
      <c r="V51">
        <f>_xlfn.RANK.AVG(Table25[[#This Row],[Needed Packages Avg (ms)]],Table25[Needed Packages Avg (ms)])</f>
        <v>50</v>
      </c>
      <c r="W51">
        <f>_xlfn.RANK.AVG(Table25[[#This Row],[Dynamic Import Avg (ms)]],Table25[Dynamic Import Avg (ms)])</f>
        <v>50</v>
      </c>
    </row>
    <row r="52" spans="1:23" x14ac:dyDescent="0.2">
      <c r="A52" t="s">
        <v>50</v>
      </c>
      <c r="B52" s="1">
        <v>811.95855029999996</v>
      </c>
      <c r="C52" s="1">
        <v>26.559075775492591</v>
      </c>
      <c r="D52" s="1">
        <v>772.28655249999997</v>
      </c>
      <c r="E52" s="1">
        <v>27.88966504257375</v>
      </c>
      <c r="F52" s="1">
        <v>807.71460689999992</v>
      </c>
      <c r="G52" s="1">
        <v>27.09567183215993</v>
      </c>
      <c r="H52" s="1">
        <v>721.75610920000008</v>
      </c>
      <c r="I52" s="1">
        <v>35.638407100048582</v>
      </c>
      <c r="J52" s="1">
        <v>769.20953950000001</v>
      </c>
      <c r="K52" s="1">
        <v>14.902373241846707</v>
      </c>
      <c r="L52" s="1">
        <v>902.63001689999999</v>
      </c>
      <c r="M52" s="1">
        <v>20.048438325176082</v>
      </c>
      <c r="N52" s="1">
        <v>790.26622259999999</v>
      </c>
      <c r="O52" s="1">
        <v>48.144609223348496</v>
      </c>
      <c r="Q52">
        <f>_xlfn.RANK.AVG(Table25[[#This Row],[Control Avg (ms)]],Table25[Control Avg (ms)])</f>
        <v>51</v>
      </c>
      <c r="R52">
        <f>_xlfn.RANK.AVG(Table25[[#This Row],[Require Bundle Avg (ms)]],Table25[Require Bundle Avg (ms)])</f>
        <v>51</v>
      </c>
      <c r="S52">
        <f>_xlfn.RANK.AVG(Table25[[#This Row],[Use Versions Avg (ms)]],Table25[Use Versions Avg (ms)])</f>
        <v>51</v>
      </c>
      <c r="T52">
        <f>_xlfn.RANK.AVG(Table25[[#This Row],[Export Needed Packages Avg (ms)]],Table25[Export Needed Packages Avg (ms)])</f>
        <v>51</v>
      </c>
      <c r="U52">
        <f>_xlfn.RANK.AVG(Table25[[#This Row],[Minimize Dependencies Avg (ms)]],Table25[Minimize Dependencies Avg (ms)])</f>
        <v>51</v>
      </c>
      <c r="V52">
        <f>_xlfn.RANK.AVG(Table25[[#This Row],[Needed Packages Avg (ms)]],Table25[Needed Packages Avg (ms)])</f>
        <v>51</v>
      </c>
      <c r="W52">
        <f>_xlfn.RANK.AVG(Table25[[#This Row],[Dynamic Import Avg (ms)]],Table25[Dynamic Import Avg (ms)])</f>
        <v>51</v>
      </c>
    </row>
    <row r="53" spans="1:23" x14ac:dyDescent="0.2">
      <c r="A53" t="s">
        <v>51</v>
      </c>
      <c r="B53" s="1">
        <v>811.33184089999997</v>
      </c>
      <c r="C53" s="1">
        <v>26.577064075331624</v>
      </c>
      <c r="D53" s="1">
        <v>771.55777060000003</v>
      </c>
      <c r="E53" s="1">
        <v>27.890597284156957</v>
      </c>
      <c r="F53" s="1">
        <v>806.8369007</v>
      </c>
      <c r="G53" s="1">
        <v>27.00579298591288</v>
      </c>
      <c r="H53" s="1">
        <v>720.77573540000003</v>
      </c>
      <c r="I53" s="1">
        <v>35.69503805431787</v>
      </c>
      <c r="J53" s="1">
        <v>768.54187879999995</v>
      </c>
      <c r="K53" s="1">
        <v>14.862799293756161</v>
      </c>
      <c r="L53" s="1">
        <v>901.84042539999996</v>
      </c>
      <c r="M53" s="1">
        <v>20.063142213188847</v>
      </c>
      <c r="N53" s="1">
        <v>789.63936169999999</v>
      </c>
      <c r="O53" s="1">
        <v>48.156949633314028</v>
      </c>
      <c r="Q53">
        <f>_xlfn.RANK.AVG(Table25[[#This Row],[Control Avg (ms)]],Table25[Control Avg (ms)])</f>
        <v>52</v>
      </c>
      <c r="R53">
        <f>_xlfn.RANK.AVG(Table25[[#This Row],[Require Bundle Avg (ms)]],Table25[Require Bundle Avg (ms)])</f>
        <v>52</v>
      </c>
      <c r="S53">
        <f>_xlfn.RANK.AVG(Table25[[#This Row],[Use Versions Avg (ms)]],Table25[Use Versions Avg (ms)])</f>
        <v>52</v>
      </c>
      <c r="T53">
        <f>_xlfn.RANK.AVG(Table25[[#This Row],[Export Needed Packages Avg (ms)]],Table25[Export Needed Packages Avg (ms)])</f>
        <v>52</v>
      </c>
      <c r="U53">
        <f>_xlfn.RANK.AVG(Table25[[#This Row],[Minimize Dependencies Avg (ms)]],Table25[Minimize Dependencies Avg (ms)])</f>
        <v>52</v>
      </c>
      <c r="V53">
        <f>_xlfn.RANK.AVG(Table25[[#This Row],[Needed Packages Avg (ms)]],Table25[Needed Packages Avg (ms)])</f>
        <v>52</v>
      </c>
      <c r="W53">
        <f>_xlfn.RANK.AVG(Table25[[#This Row],[Dynamic Import Avg (ms)]],Table25[Dynamic Import Avg (ms)])</f>
        <v>52</v>
      </c>
    </row>
    <row r="54" spans="1:23" x14ac:dyDescent="0.2">
      <c r="A54" t="s">
        <v>52</v>
      </c>
      <c r="B54" s="1">
        <v>809.7416007999999</v>
      </c>
      <c r="C54" s="1">
        <v>26.758852020818853</v>
      </c>
      <c r="D54" s="1">
        <v>770.19467570000006</v>
      </c>
      <c r="E54" s="1">
        <v>27.879118954275928</v>
      </c>
      <c r="F54" s="1">
        <v>805.14683109999999</v>
      </c>
      <c r="G54" s="1">
        <v>26.736250735055787</v>
      </c>
      <c r="H54" s="1">
        <v>719.14287320000005</v>
      </c>
      <c r="I54" s="1">
        <v>35.5396367812723</v>
      </c>
      <c r="J54" s="1">
        <v>766.32413939999992</v>
      </c>
      <c r="K54" s="1">
        <v>14.784974045834682</v>
      </c>
      <c r="L54" s="1">
        <v>900.21909629999993</v>
      </c>
      <c r="M54" s="1">
        <v>19.942583805146182</v>
      </c>
      <c r="N54" s="1">
        <v>788.21703409999998</v>
      </c>
      <c r="O54" s="1">
        <v>48.122877440779163</v>
      </c>
      <c r="Q54">
        <f>_xlfn.RANK.AVG(Table25[[#This Row],[Control Avg (ms)]],Table25[Control Avg (ms)])</f>
        <v>53</v>
      </c>
      <c r="R54">
        <f>_xlfn.RANK.AVG(Table25[[#This Row],[Require Bundle Avg (ms)]],Table25[Require Bundle Avg (ms)])</f>
        <v>53</v>
      </c>
      <c r="S54">
        <f>_xlfn.RANK.AVG(Table25[[#This Row],[Use Versions Avg (ms)]],Table25[Use Versions Avg (ms)])</f>
        <v>53</v>
      </c>
      <c r="T54">
        <f>_xlfn.RANK.AVG(Table25[[#This Row],[Export Needed Packages Avg (ms)]],Table25[Export Needed Packages Avg (ms)])</f>
        <v>53</v>
      </c>
      <c r="U54">
        <f>_xlfn.RANK.AVG(Table25[[#This Row],[Minimize Dependencies Avg (ms)]],Table25[Minimize Dependencies Avg (ms)])</f>
        <v>53</v>
      </c>
      <c r="V54">
        <f>_xlfn.RANK.AVG(Table25[[#This Row],[Needed Packages Avg (ms)]],Table25[Needed Packages Avg (ms)])</f>
        <v>53</v>
      </c>
      <c r="W54">
        <f>_xlfn.RANK.AVG(Table25[[#This Row],[Dynamic Import Avg (ms)]],Table25[Dynamic Import Avg (ms)])</f>
        <v>53</v>
      </c>
    </row>
    <row r="55" spans="1:23" x14ac:dyDescent="0.2">
      <c r="A55" t="s">
        <v>53</v>
      </c>
      <c r="B55" s="1">
        <v>808.4917832000001</v>
      </c>
      <c r="C55" s="1">
        <v>26.746197874668624</v>
      </c>
      <c r="D55" s="1">
        <v>768.96059339999999</v>
      </c>
      <c r="E55" s="1">
        <v>27.93511723547098</v>
      </c>
      <c r="F55" s="1">
        <v>803.10710570000003</v>
      </c>
      <c r="G55" s="1">
        <v>26.37737652861118</v>
      </c>
      <c r="H55" s="1">
        <v>717.91937700000005</v>
      </c>
      <c r="I55" s="1">
        <v>35.513278522972321</v>
      </c>
      <c r="J55" s="1">
        <v>765.08878549999997</v>
      </c>
      <c r="K55" s="1">
        <v>14.762218593696961</v>
      </c>
      <c r="L55" s="1">
        <v>898.9143722</v>
      </c>
      <c r="M55" s="1">
        <v>19.891635186466388</v>
      </c>
      <c r="N55" s="1">
        <v>787.07796889999997</v>
      </c>
      <c r="O55" s="1">
        <v>48.124100993415951</v>
      </c>
      <c r="Q55">
        <f>_xlfn.RANK.AVG(Table25[[#This Row],[Control Avg (ms)]],Table25[Control Avg (ms)])</f>
        <v>54</v>
      </c>
      <c r="R55">
        <f>_xlfn.RANK.AVG(Table25[[#This Row],[Require Bundle Avg (ms)]],Table25[Require Bundle Avg (ms)])</f>
        <v>54</v>
      </c>
      <c r="S55">
        <f>_xlfn.RANK.AVG(Table25[[#This Row],[Use Versions Avg (ms)]],Table25[Use Versions Avg (ms)])</f>
        <v>54</v>
      </c>
      <c r="T55">
        <f>_xlfn.RANK.AVG(Table25[[#This Row],[Export Needed Packages Avg (ms)]],Table25[Export Needed Packages Avg (ms)])</f>
        <v>54</v>
      </c>
      <c r="U55">
        <f>_xlfn.RANK.AVG(Table25[[#This Row],[Minimize Dependencies Avg (ms)]],Table25[Minimize Dependencies Avg (ms)])</f>
        <v>54</v>
      </c>
      <c r="V55">
        <f>_xlfn.RANK.AVG(Table25[[#This Row],[Needed Packages Avg (ms)]],Table25[Needed Packages Avg (ms)])</f>
        <v>54</v>
      </c>
      <c r="W55">
        <f>_xlfn.RANK.AVG(Table25[[#This Row],[Dynamic Import Avg (ms)]],Table25[Dynamic Import Avg (ms)])</f>
        <v>54</v>
      </c>
    </row>
    <row r="56" spans="1:23" x14ac:dyDescent="0.2">
      <c r="A56" t="s">
        <v>54</v>
      </c>
      <c r="B56" s="1">
        <v>807.20198879999998</v>
      </c>
      <c r="C56" s="1">
        <v>26.839178835960229</v>
      </c>
      <c r="D56" s="1">
        <v>767.73138289999997</v>
      </c>
      <c r="E56" s="1">
        <v>28.002862463265259</v>
      </c>
      <c r="F56" s="1">
        <v>801.80636329999993</v>
      </c>
      <c r="G56" s="1">
        <v>26.328744137762286</v>
      </c>
      <c r="H56" s="1">
        <v>716.74358560000007</v>
      </c>
      <c r="I56" s="1">
        <v>35.42538537084215</v>
      </c>
      <c r="J56" s="1">
        <v>763.59371320000002</v>
      </c>
      <c r="K56" s="1">
        <v>14.81654164499925</v>
      </c>
      <c r="L56" s="1">
        <v>897.46408110000004</v>
      </c>
      <c r="M56" s="1">
        <v>19.805462484279268</v>
      </c>
      <c r="N56" s="1">
        <v>785.95037000000002</v>
      </c>
      <c r="O56" s="1">
        <v>48.087048363011931</v>
      </c>
      <c r="Q56">
        <f>_xlfn.RANK.AVG(Table25[[#This Row],[Control Avg (ms)]],Table25[Control Avg (ms)])</f>
        <v>55</v>
      </c>
      <c r="R56">
        <f>_xlfn.RANK.AVG(Table25[[#This Row],[Require Bundle Avg (ms)]],Table25[Require Bundle Avg (ms)])</f>
        <v>55</v>
      </c>
      <c r="S56">
        <f>_xlfn.RANK.AVG(Table25[[#This Row],[Use Versions Avg (ms)]],Table25[Use Versions Avg (ms)])</f>
        <v>55</v>
      </c>
      <c r="T56">
        <f>_xlfn.RANK.AVG(Table25[[#This Row],[Export Needed Packages Avg (ms)]],Table25[Export Needed Packages Avg (ms)])</f>
        <v>55</v>
      </c>
      <c r="U56">
        <f>_xlfn.RANK.AVG(Table25[[#This Row],[Minimize Dependencies Avg (ms)]],Table25[Minimize Dependencies Avg (ms)])</f>
        <v>55</v>
      </c>
      <c r="V56">
        <f>_xlfn.RANK.AVG(Table25[[#This Row],[Needed Packages Avg (ms)]],Table25[Needed Packages Avg (ms)])</f>
        <v>55</v>
      </c>
      <c r="W56">
        <f>_xlfn.RANK.AVG(Table25[[#This Row],[Dynamic Import Avg (ms)]],Table25[Dynamic Import Avg (ms)])</f>
        <v>55</v>
      </c>
    </row>
    <row r="57" spans="1:23" x14ac:dyDescent="0.2">
      <c r="A57" t="s">
        <v>55</v>
      </c>
      <c r="B57" s="1">
        <v>801.60272689999999</v>
      </c>
      <c r="C57" s="1">
        <v>26.435286518879284</v>
      </c>
      <c r="D57" s="1">
        <v>762.43207170000005</v>
      </c>
      <c r="E57" s="1">
        <v>28.049750131086075</v>
      </c>
      <c r="F57" s="1">
        <v>796.2931352999999</v>
      </c>
      <c r="G57" s="1">
        <v>26.116329722814179</v>
      </c>
      <c r="H57" s="1">
        <v>712.06695389999993</v>
      </c>
      <c r="I57" s="1">
        <v>35.223540356456816</v>
      </c>
      <c r="J57" s="1">
        <v>757.63783310000008</v>
      </c>
      <c r="K57" s="1">
        <v>14.054257682874409</v>
      </c>
      <c r="L57" s="1">
        <v>890.94930939999995</v>
      </c>
      <c r="M57" s="1">
        <v>20.043211423183035</v>
      </c>
      <c r="N57" s="1">
        <v>780.44625289999999</v>
      </c>
      <c r="O57" s="1">
        <v>47.809338760781309</v>
      </c>
      <c r="Q57">
        <f>_xlfn.RANK.AVG(Table25[[#This Row],[Control Avg (ms)]],Table25[Control Avg (ms)])</f>
        <v>56</v>
      </c>
      <c r="R57">
        <f>_xlfn.RANK.AVG(Table25[[#This Row],[Require Bundle Avg (ms)]],Table25[Require Bundle Avg (ms)])</f>
        <v>56</v>
      </c>
      <c r="S57">
        <f>_xlfn.RANK.AVG(Table25[[#This Row],[Use Versions Avg (ms)]],Table25[Use Versions Avg (ms)])</f>
        <v>56</v>
      </c>
      <c r="T57">
        <f>_xlfn.RANK.AVG(Table25[[#This Row],[Export Needed Packages Avg (ms)]],Table25[Export Needed Packages Avg (ms)])</f>
        <v>56</v>
      </c>
      <c r="U57">
        <f>_xlfn.RANK.AVG(Table25[[#This Row],[Minimize Dependencies Avg (ms)]],Table25[Minimize Dependencies Avg (ms)])</f>
        <v>56</v>
      </c>
      <c r="V57">
        <f>_xlfn.RANK.AVG(Table25[[#This Row],[Needed Packages Avg (ms)]],Table25[Needed Packages Avg (ms)])</f>
        <v>56</v>
      </c>
      <c r="W57">
        <f>_xlfn.RANK.AVG(Table25[[#This Row],[Dynamic Import Avg (ms)]],Table25[Dynamic Import Avg (ms)])</f>
        <v>56</v>
      </c>
    </row>
    <row r="58" spans="1:23" x14ac:dyDescent="0.2">
      <c r="A58" t="s">
        <v>56</v>
      </c>
      <c r="B58" s="1">
        <v>800.50645799999995</v>
      </c>
      <c r="C58" s="1">
        <v>26.403100797262624</v>
      </c>
      <c r="D58" s="1">
        <v>761.34441879999997</v>
      </c>
      <c r="E58" s="1">
        <v>27.950557931842777</v>
      </c>
      <c r="F58" s="1">
        <v>795.06338800000003</v>
      </c>
      <c r="G58" s="1">
        <v>26.200948216194995</v>
      </c>
      <c r="H58" s="1">
        <v>710.80508070000008</v>
      </c>
      <c r="I58" s="1">
        <v>35.203250685792462</v>
      </c>
      <c r="J58" s="1">
        <v>756.47605959999999</v>
      </c>
      <c r="K58" s="1">
        <v>14.107490592272574</v>
      </c>
      <c r="L58" s="1">
        <v>889.85144100000002</v>
      </c>
      <c r="M58" s="1">
        <v>20.143648007822819</v>
      </c>
      <c r="N58" s="1">
        <v>779.46834100000001</v>
      </c>
      <c r="O58" s="1">
        <v>47.790150697132859</v>
      </c>
      <c r="Q58">
        <f>_xlfn.RANK.AVG(Table25[[#This Row],[Control Avg (ms)]],Table25[Control Avg (ms)])</f>
        <v>57</v>
      </c>
      <c r="R58">
        <f>_xlfn.RANK.AVG(Table25[[#This Row],[Require Bundle Avg (ms)]],Table25[Require Bundle Avg (ms)])</f>
        <v>57</v>
      </c>
      <c r="S58">
        <f>_xlfn.RANK.AVG(Table25[[#This Row],[Use Versions Avg (ms)]],Table25[Use Versions Avg (ms)])</f>
        <v>57</v>
      </c>
      <c r="T58">
        <f>_xlfn.RANK.AVG(Table25[[#This Row],[Export Needed Packages Avg (ms)]],Table25[Export Needed Packages Avg (ms)])</f>
        <v>57</v>
      </c>
      <c r="U58">
        <f>_xlfn.RANK.AVG(Table25[[#This Row],[Minimize Dependencies Avg (ms)]],Table25[Minimize Dependencies Avg (ms)])</f>
        <v>57</v>
      </c>
      <c r="V58">
        <f>_xlfn.RANK.AVG(Table25[[#This Row],[Needed Packages Avg (ms)]],Table25[Needed Packages Avg (ms)])</f>
        <v>57</v>
      </c>
      <c r="W58">
        <f>_xlfn.RANK.AVG(Table25[[#This Row],[Dynamic Import Avg (ms)]],Table25[Dynamic Import Avg (ms)])</f>
        <v>57</v>
      </c>
    </row>
    <row r="59" spans="1:23" x14ac:dyDescent="0.2">
      <c r="A59" t="s">
        <v>57</v>
      </c>
      <c r="B59" s="1">
        <v>799.3786662</v>
      </c>
      <c r="C59" s="1">
        <v>26.348169658793008</v>
      </c>
      <c r="D59" s="1">
        <v>760.49507789999996</v>
      </c>
      <c r="E59" s="1">
        <v>27.855133504190849</v>
      </c>
      <c r="F59" s="1">
        <v>793.78606990000003</v>
      </c>
      <c r="G59" s="1">
        <v>25.843676418133651</v>
      </c>
      <c r="H59" s="1">
        <v>709.65590750000001</v>
      </c>
      <c r="I59" s="1">
        <v>35.080491624949303</v>
      </c>
      <c r="J59" s="1">
        <v>755.4498059</v>
      </c>
      <c r="K59" s="1">
        <v>14.09566725719143</v>
      </c>
      <c r="L59" s="1">
        <v>888.68821960000002</v>
      </c>
      <c r="M59" s="1">
        <v>19.84075226014355</v>
      </c>
      <c r="N59" s="1">
        <v>778.44796170000006</v>
      </c>
      <c r="O59" s="1">
        <v>47.658300522280072</v>
      </c>
      <c r="Q59">
        <f>_xlfn.RANK.AVG(Table25[[#This Row],[Control Avg (ms)]],Table25[Control Avg (ms)])</f>
        <v>58</v>
      </c>
      <c r="R59">
        <f>_xlfn.RANK.AVG(Table25[[#This Row],[Require Bundle Avg (ms)]],Table25[Require Bundle Avg (ms)])</f>
        <v>58</v>
      </c>
      <c r="S59">
        <f>_xlfn.RANK.AVG(Table25[[#This Row],[Use Versions Avg (ms)]],Table25[Use Versions Avg (ms)])</f>
        <v>58</v>
      </c>
      <c r="T59">
        <f>_xlfn.RANK.AVG(Table25[[#This Row],[Export Needed Packages Avg (ms)]],Table25[Export Needed Packages Avg (ms)])</f>
        <v>58</v>
      </c>
      <c r="U59">
        <f>_xlfn.RANK.AVG(Table25[[#This Row],[Minimize Dependencies Avg (ms)]],Table25[Minimize Dependencies Avg (ms)])</f>
        <v>58</v>
      </c>
      <c r="V59">
        <f>_xlfn.RANK.AVG(Table25[[#This Row],[Needed Packages Avg (ms)]],Table25[Needed Packages Avg (ms)])</f>
        <v>58</v>
      </c>
      <c r="W59">
        <f>_xlfn.RANK.AVG(Table25[[#This Row],[Dynamic Import Avg (ms)]],Table25[Dynamic Import Avg (ms)])</f>
        <v>58</v>
      </c>
    </row>
    <row r="60" spans="1:23" x14ac:dyDescent="0.2">
      <c r="A60" t="s">
        <v>58</v>
      </c>
      <c r="B60" s="1">
        <v>796.55961000000002</v>
      </c>
      <c r="C60" s="1">
        <v>26.444035636040404</v>
      </c>
      <c r="D60" s="1">
        <v>758.17291089999992</v>
      </c>
      <c r="E60" s="1">
        <v>27.54842481387546</v>
      </c>
      <c r="F60" s="1">
        <v>791.15078289999997</v>
      </c>
      <c r="G60" s="1">
        <v>25.661449865851608</v>
      </c>
      <c r="H60" s="1">
        <v>707.13878360000001</v>
      </c>
      <c r="I60" s="1">
        <v>35.257850466469712</v>
      </c>
      <c r="J60" s="1">
        <v>753.27545120000002</v>
      </c>
      <c r="K60" s="1">
        <v>14.207258220746205</v>
      </c>
      <c r="L60" s="1">
        <v>886.0225537</v>
      </c>
      <c r="M60" s="1">
        <v>19.72502100650733</v>
      </c>
      <c r="N60" s="1">
        <v>775.55775070000004</v>
      </c>
      <c r="O60" s="1">
        <v>47.440440759592803</v>
      </c>
      <c r="Q60">
        <f>_xlfn.RANK.AVG(Table25[[#This Row],[Control Avg (ms)]],Table25[Control Avg (ms)])</f>
        <v>61</v>
      </c>
      <c r="R60">
        <f>_xlfn.RANK.AVG(Table25[[#This Row],[Require Bundle Avg (ms)]],Table25[Require Bundle Avg (ms)])</f>
        <v>61</v>
      </c>
      <c r="S60">
        <f>_xlfn.RANK.AVG(Table25[[#This Row],[Use Versions Avg (ms)]],Table25[Use Versions Avg (ms)])</f>
        <v>61</v>
      </c>
      <c r="T60">
        <f>_xlfn.RANK.AVG(Table25[[#This Row],[Export Needed Packages Avg (ms)]],Table25[Export Needed Packages Avg (ms)])</f>
        <v>61</v>
      </c>
      <c r="U60">
        <f>_xlfn.RANK.AVG(Table25[[#This Row],[Minimize Dependencies Avg (ms)]],Table25[Minimize Dependencies Avg (ms)])</f>
        <v>61</v>
      </c>
      <c r="V60">
        <f>_xlfn.RANK.AVG(Table25[[#This Row],[Needed Packages Avg (ms)]],Table25[Needed Packages Avg (ms)])</f>
        <v>61</v>
      </c>
      <c r="W60">
        <f>_xlfn.RANK.AVG(Table25[[#This Row],[Dynamic Import Avg (ms)]],Table25[Dynamic Import Avg (ms)])</f>
        <v>61</v>
      </c>
    </row>
    <row r="61" spans="1:23" x14ac:dyDescent="0.2">
      <c r="A61" t="s">
        <v>59</v>
      </c>
      <c r="B61" s="1">
        <v>798.5668028</v>
      </c>
      <c r="C61" s="1">
        <v>26.259930291297003</v>
      </c>
      <c r="D61" s="1">
        <v>759.81983179999997</v>
      </c>
      <c r="E61" s="1">
        <v>27.748460178970085</v>
      </c>
      <c r="F61" s="1">
        <v>792.87215729999991</v>
      </c>
      <c r="G61" s="1">
        <v>25.673944221350933</v>
      </c>
      <c r="H61" s="1">
        <v>708.83622689999993</v>
      </c>
      <c r="I61" s="1">
        <v>35.098545420713187</v>
      </c>
      <c r="J61" s="1">
        <v>754.7605587999999</v>
      </c>
      <c r="K61" s="1">
        <v>14.112909345914405</v>
      </c>
      <c r="L61" s="1">
        <v>887.8955479</v>
      </c>
      <c r="M61" s="1">
        <v>19.779988452943563</v>
      </c>
      <c r="N61" s="1">
        <v>777.46473489999994</v>
      </c>
      <c r="O61" s="1">
        <v>47.587086104793585</v>
      </c>
      <c r="Q61">
        <f>_xlfn.RANK.AVG(Table25[[#This Row],[Control Avg (ms)]],Table25[Control Avg (ms)])</f>
        <v>59</v>
      </c>
      <c r="R61">
        <f>_xlfn.RANK.AVG(Table25[[#This Row],[Require Bundle Avg (ms)]],Table25[Require Bundle Avg (ms)])</f>
        <v>59</v>
      </c>
      <c r="S61">
        <f>_xlfn.RANK.AVG(Table25[[#This Row],[Use Versions Avg (ms)]],Table25[Use Versions Avg (ms)])</f>
        <v>59</v>
      </c>
      <c r="T61">
        <f>_xlfn.RANK.AVG(Table25[[#This Row],[Export Needed Packages Avg (ms)]],Table25[Export Needed Packages Avg (ms)])</f>
        <v>59</v>
      </c>
      <c r="U61">
        <f>_xlfn.RANK.AVG(Table25[[#This Row],[Minimize Dependencies Avg (ms)]],Table25[Minimize Dependencies Avg (ms)])</f>
        <v>59</v>
      </c>
      <c r="V61">
        <f>_xlfn.RANK.AVG(Table25[[#This Row],[Needed Packages Avg (ms)]],Table25[Needed Packages Avg (ms)])</f>
        <v>59</v>
      </c>
      <c r="W61">
        <f>_xlfn.RANK.AVG(Table25[[#This Row],[Dynamic Import Avg (ms)]],Table25[Dynamic Import Avg (ms)])</f>
        <v>59</v>
      </c>
    </row>
    <row r="62" spans="1:23" x14ac:dyDescent="0.2">
      <c r="A62" t="s">
        <v>60</v>
      </c>
      <c r="B62" s="1">
        <v>797.61724089999996</v>
      </c>
      <c r="C62" s="1">
        <v>26.375988602871363</v>
      </c>
      <c r="D62" s="1">
        <v>759.01754200000005</v>
      </c>
      <c r="E62" s="1">
        <v>27.634594848168881</v>
      </c>
      <c r="F62" s="1">
        <v>792.04227589999994</v>
      </c>
      <c r="G62" s="1">
        <v>25.677449663653167</v>
      </c>
      <c r="H62" s="1">
        <v>707.89578310000002</v>
      </c>
      <c r="I62" s="1">
        <v>35.191320855773647</v>
      </c>
      <c r="J62" s="1">
        <v>754.06319699999995</v>
      </c>
      <c r="K62" s="1">
        <v>14.164371431847805</v>
      </c>
      <c r="L62" s="1">
        <v>886.95514720000006</v>
      </c>
      <c r="M62" s="1">
        <v>19.746713128548159</v>
      </c>
      <c r="N62" s="1">
        <v>776.64721279999992</v>
      </c>
      <c r="O62" s="1">
        <v>47.494068806576394</v>
      </c>
      <c r="Q62">
        <f>_xlfn.RANK.AVG(Table25[[#This Row],[Control Avg (ms)]],Table25[Control Avg (ms)])</f>
        <v>60</v>
      </c>
      <c r="R62">
        <f>_xlfn.RANK.AVG(Table25[[#This Row],[Require Bundle Avg (ms)]],Table25[Require Bundle Avg (ms)])</f>
        <v>60</v>
      </c>
      <c r="S62">
        <f>_xlfn.RANK.AVG(Table25[[#This Row],[Use Versions Avg (ms)]],Table25[Use Versions Avg (ms)])</f>
        <v>60</v>
      </c>
      <c r="T62">
        <f>_xlfn.RANK.AVG(Table25[[#This Row],[Export Needed Packages Avg (ms)]],Table25[Export Needed Packages Avg (ms)])</f>
        <v>60</v>
      </c>
      <c r="U62">
        <f>_xlfn.RANK.AVG(Table25[[#This Row],[Minimize Dependencies Avg (ms)]],Table25[Minimize Dependencies Avg (ms)])</f>
        <v>60</v>
      </c>
      <c r="V62">
        <f>_xlfn.RANK.AVG(Table25[[#This Row],[Needed Packages Avg (ms)]],Table25[Needed Packages Avg (ms)])</f>
        <v>60</v>
      </c>
      <c r="W62">
        <f>_xlfn.RANK.AVG(Table25[[#This Row],[Dynamic Import Avg (ms)]],Table25[Dynamic Import Avg (ms)])</f>
        <v>60</v>
      </c>
    </row>
    <row r="63" spans="1:23" x14ac:dyDescent="0.2">
      <c r="A63" t="s">
        <v>61</v>
      </c>
      <c r="B63" s="1">
        <v>795.2422722</v>
      </c>
      <c r="C63" s="1">
        <v>26.27357162253498</v>
      </c>
      <c r="D63" s="1">
        <v>757.10603529999992</v>
      </c>
      <c r="E63" s="1">
        <v>27.371325883517354</v>
      </c>
      <c r="F63" s="1">
        <v>790.02091229999996</v>
      </c>
      <c r="G63" s="1">
        <v>25.712730359614763</v>
      </c>
      <c r="H63" s="1">
        <v>706.1873703</v>
      </c>
      <c r="I63" s="1">
        <v>35.236374666832447</v>
      </c>
      <c r="J63" s="1">
        <v>752.29400470000007</v>
      </c>
      <c r="K63" s="1">
        <v>14.187271774752395</v>
      </c>
      <c r="L63" s="1">
        <v>884.70605899999998</v>
      </c>
      <c r="M63" s="1">
        <v>19.937123987288619</v>
      </c>
      <c r="N63" s="1">
        <v>774.50894410000001</v>
      </c>
      <c r="O63" s="1">
        <v>47.350561809777325</v>
      </c>
      <c r="Q63">
        <f>_xlfn.RANK.AVG(Table25[[#This Row],[Control Avg (ms)]],Table25[Control Avg (ms)])</f>
        <v>62</v>
      </c>
      <c r="R63">
        <f>_xlfn.RANK.AVG(Table25[[#This Row],[Require Bundle Avg (ms)]],Table25[Require Bundle Avg (ms)])</f>
        <v>62</v>
      </c>
      <c r="S63">
        <f>_xlfn.RANK.AVG(Table25[[#This Row],[Use Versions Avg (ms)]],Table25[Use Versions Avg (ms)])</f>
        <v>62</v>
      </c>
      <c r="T63">
        <f>_xlfn.RANK.AVG(Table25[[#This Row],[Export Needed Packages Avg (ms)]],Table25[Export Needed Packages Avg (ms)])</f>
        <v>62</v>
      </c>
      <c r="U63">
        <f>_xlfn.RANK.AVG(Table25[[#This Row],[Minimize Dependencies Avg (ms)]],Table25[Minimize Dependencies Avg (ms)])</f>
        <v>62</v>
      </c>
      <c r="V63">
        <f>_xlfn.RANK.AVG(Table25[[#This Row],[Needed Packages Avg (ms)]],Table25[Needed Packages Avg (ms)])</f>
        <v>62</v>
      </c>
      <c r="W63">
        <f>_xlfn.RANK.AVG(Table25[[#This Row],[Dynamic Import Avg (ms)]],Table25[Dynamic Import Avg (ms)])</f>
        <v>62</v>
      </c>
    </row>
    <row r="64" spans="1:23" x14ac:dyDescent="0.2">
      <c r="A64" t="s">
        <v>62</v>
      </c>
      <c r="B64" s="1">
        <v>794.15125160000002</v>
      </c>
      <c r="C64" s="1">
        <v>26.646424418319462</v>
      </c>
      <c r="D64" s="1">
        <v>755.83138899999994</v>
      </c>
      <c r="E64" s="1">
        <v>27.393120290768049</v>
      </c>
      <c r="F64" s="1">
        <v>789.10766699999999</v>
      </c>
      <c r="G64" s="1">
        <v>25.72827806374444</v>
      </c>
      <c r="H64" s="1">
        <v>705.4730515</v>
      </c>
      <c r="I64" s="1">
        <v>35.20742846483639</v>
      </c>
      <c r="J64" s="1">
        <v>750.92984200000001</v>
      </c>
      <c r="K64" s="1">
        <v>14.863790364600897</v>
      </c>
      <c r="L64" s="1">
        <v>883.52410020000002</v>
      </c>
      <c r="M64" s="1">
        <v>20.067557681881208</v>
      </c>
      <c r="N64" s="1">
        <v>773.68744379999998</v>
      </c>
      <c r="O64" s="1">
        <v>47.225656407409346</v>
      </c>
      <c r="Q64">
        <f>_xlfn.RANK.AVG(Table25[[#This Row],[Control Avg (ms)]],Table25[Control Avg (ms)])</f>
        <v>63</v>
      </c>
      <c r="R64">
        <f>_xlfn.RANK.AVG(Table25[[#This Row],[Require Bundle Avg (ms)]],Table25[Require Bundle Avg (ms)])</f>
        <v>63</v>
      </c>
      <c r="S64">
        <f>_xlfn.RANK.AVG(Table25[[#This Row],[Use Versions Avg (ms)]],Table25[Use Versions Avg (ms)])</f>
        <v>63</v>
      </c>
      <c r="T64">
        <f>_xlfn.RANK.AVG(Table25[[#This Row],[Export Needed Packages Avg (ms)]],Table25[Export Needed Packages Avg (ms)])</f>
        <v>63</v>
      </c>
      <c r="U64">
        <f>_xlfn.RANK.AVG(Table25[[#This Row],[Minimize Dependencies Avg (ms)]],Table25[Minimize Dependencies Avg (ms)])</f>
        <v>63</v>
      </c>
      <c r="V64">
        <f>_xlfn.RANK.AVG(Table25[[#This Row],[Needed Packages Avg (ms)]],Table25[Needed Packages Avg (ms)])</f>
        <v>63</v>
      </c>
      <c r="W64">
        <f>_xlfn.RANK.AVG(Table25[[#This Row],[Dynamic Import Avg (ms)]],Table25[Dynamic Import Avg (ms)])</f>
        <v>63</v>
      </c>
    </row>
    <row r="65" spans="1:23" x14ac:dyDescent="0.2">
      <c r="A65" t="s">
        <v>63</v>
      </c>
      <c r="B65" s="1">
        <v>783.57449470000006</v>
      </c>
      <c r="C65" s="1">
        <v>26.705411797131372</v>
      </c>
      <c r="D65" s="1">
        <v>745.84905860000003</v>
      </c>
      <c r="E65" s="1">
        <v>27.158954018931841</v>
      </c>
      <c r="F65" s="1">
        <v>780.03752159999999</v>
      </c>
      <c r="G65" s="1">
        <v>25.240885068387232</v>
      </c>
      <c r="H65" s="1">
        <v>697.04499110000006</v>
      </c>
      <c r="I65" s="1">
        <v>35.007208101056776</v>
      </c>
      <c r="J65" s="1">
        <v>742.09873420000008</v>
      </c>
      <c r="K65" s="1">
        <v>14.318032588133411</v>
      </c>
      <c r="L65" s="1">
        <v>873.91217760000006</v>
      </c>
      <c r="M65" s="1">
        <v>20.628060053039214</v>
      </c>
      <c r="N65" s="1">
        <v>764.19849729999999</v>
      </c>
      <c r="O65" s="1">
        <v>47.375786930322711</v>
      </c>
      <c r="Q65">
        <f>_xlfn.RANK.AVG(Table25[[#This Row],[Control Avg (ms)]],Table25[Control Avg (ms)])</f>
        <v>67</v>
      </c>
      <c r="R65">
        <f>_xlfn.RANK.AVG(Table25[[#This Row],[Require Bundle Avg (ms)]],Table25[Require Bundle Avg (ms)])</f>
        <v>67</v>
      </c>
      <c r="S65">
        <f>_xlfn.RANK.AVG(Table25[[#This Row],[Use Versions Avg (ms)]],Table25[Use Versions Avg (ms)])</f>
        <v>67</v>
      </c>
      <c r="T65">
        <f>_xlfn.RANK.AVG(Table25[[#This Row],[Export Needed Packages Avg (ms)]],Table25[Export Needed Packages Avg (ms)])</f>
        <v>67</v>
      </c>
      <c r="U65">
        <f>_xlfn.RANK.AVG(Table25[[#This Row],[Minimize Dependencies Avg (ms)]],Table25[Minimize Dependencies Avg (ms)])</f>
        <v>67</v>
      </c>
      <c r="V65">
        <f>_xlfn.RANK.AVG(Table25[[#This Row],[Needed Packages Avg (ms)]],Table25[Needed Packages Avg (ms)])</f>
        <v>67</v>
      </c>
      <c r="W65">
        <f>_xlfn.RANK.AVG(Table25[[#This Row],[Dynamic Import Avg (ms)]],Table25[Dynamic Import Avg (ms)])</f>
        <v>67</v>
      </c>
    </row>
    <row r="66" spans="1:23" x14ac:dyDescent="0.2">
      <c r="A66" t="s">
        <v>64</v>
      </c>
      <c r="B66" s="1">
        <v>793.25968179999995</v>
      </c>
      <c r="C66" s="1">
        <v>26.675434282313404</v>
      </c>
      <c r="D66" s="1">
        <v>754.88873920000003</v>
      </c>
      <c r="E66" s="1">
        <v>27.307732567559309</v>
      </c>
      <c r="F66" s="1">
        <v>788.11812299999997</v>
      </c>
      <c r="G66" s="1">
        <v>25.686836427978065</v>
      </c>
      <c r="H66" s="1">
        <v>704.65530160000003</v>
      </c>
      <c r="I66" s="1">
        <v>35.202579292303085</v>
      </c>
      <c r="J66" s="1">
        <v>749.93420509999999</v>
      </c>
      <c r="K66" s="1">
        <v>14.928005684713284</v>
      </c>
      <c r="L66" s="1">
        <v>882.66743899999994</v>
      </c>
      <c r="M66" s="1">
        <v>20.1180458967238</v>
      </c>
      <c r="N66" s="1">
        <v>772.7883617</v>
      </c>
      <c r="O66" s="1">
        <v>47.113542880424113</v>
      </c>
      <c r="Q66">
        <f>_xlfn.RANK.AVG(Table25[[#This Row],[Control Avg (ms)]],Table25[Control Avg (ms)])</f>
        <v>64</v>
      </c>
      <c r="R66">
        <f>_xlfn.RANK.AVG(Table25[[#This Row],[Require Bundle Avg (ms)]],Table25[Require Bundle Avg (ms)])</f>
        <v>64</v>
      </c>
      <c r="S66">
        <f>_xlfn.RANK.AVG(Table25[[#This Row],[Use Versions Avg (ms)]],Table25[Use Versions Avg (ms)])</f>
        <v>64</v>
      </c>
      <c r="T66">
        <f>_xlfn.RANK.AVG(Table25[[#This Row],[Export Needed Packages Avg (ms)]],Table25[Export Needed Packages Avg (ms)])</f>
        <v>64</v>
      </c>
      <c r="U66">
        <f>_xlfn.RANK.AVG(Table25[[#This Row],[Minimize Dependencies Avg (ms)]],Table25[Minimize Dependencies Avg (ms)])</f>
        <v>64</v>
      </c>
      <c r="V66">
        <f>_xlfn.RANK.AVG(Table25[[#This Row],[Needed Packages Avg (ms)]],Table25[Needed Packages Avg (ms)])</f>
        <v>64</v>
      </c>
      <c r="W66">
        <f>_xlfn.RANK.AVG(Table25[[#This Row],[Dynamic Import Avg (ms)]],Table25[Dynamic Import Avg (ms)])</f>
        <v>64</v>
      </c>
    </row>
    <row r="67" spans="1:23" x14ac:dyDescent="0.2">
      <c r="A67" t="s">
        <v>65</v>
      </c>
      <c r="B67" s="1">
        <v>787.22073999999998</v>
      </c>
      <c r="C67" s="1">
        <v>26.402832376406849</v>
      </c>
      <c r="D67" s="1">
        <v>748.47679649999998</v>
      </c>
      <c r="E67" s="1">
        <v>26.891717471583306</v>
      </c>
      <c r="F67" s="1">
        <v>782.56054649999999</v>
      </c>
      <c r="G67" s="1">
        <v>25.542062372005063</v>
      </c>
      <c r="H67" s="1">
        <v>699.38688609999997</v>
      </c>
      <c r="I67" s="1">
        <v>35.077123608326168</v>
      </c>
      <c r="J67" s="1">
        <v>744.39637579999999</v>
      </c>
      <c r="K67" s="1">
        <v>14.744821318168309</v>
      </c>
      <c r="L67" s="1">
        <v>876.35284009999998</v>
      </c>
      <c r="M67" s="1">
        <v>20.340300480236159</v>
      </c>
      <c r="N67" s="1">
        <v>767.15535360000001</v>
      </c>
      <c r="O67" s="1">
        <v>46.804041132248265</v>
      </c>
      <c r="Q67">
        <f>_xlfn.RANK.AVG(Table25[[#This Row],[Control Avg (ms)]],Table25[Control Avg (ms)])</f>
        <v>65</v>
      </c>
      <c r="R67">
        <f>_xlfn.RANK.AVG(Table25[[#This Row],[Require Bundle Avg (ms)]],Table25[Require Bundle Avg (ms)])</f>
        <v>65</v>
      </c>
      <c r="S67">
        <f>_xlfn.RANK.AVG(Table25[[#This Row],[Use Versions Avg (ms)]],Table25[Use Versions Avg (ms)])</f>
        <v>65</v>
      </c>
      <c r="T67">
        <f>_xlfn.RANK.AVG(Table25[[#This Row],[Export Needed Packages Avg (ms)]],Table25[Export Needed Packages Avg (ms)])</f>
        <v>65</v>
      </c>
      <c r="U67">
        <f>_xlfn.RANK.AVG(Table25[[#This Row],[Minimize Dependencies Avg (ms)]],Table25[Minimize Dependencies Avg (ms)])</f>
        <v>65</v>
      </c>
      <c r="V67">
        <f>_xlfn.RANK.AVG(Table25[[#This Row],[Needed Packages Avg (ms)]],Table25[Needed Packages Avg (ms)])</f>
        <v>65</v>
      </c>
      <c r="W67">
        <f>_xlfn.RANK.AVG(Table25[[#This Row],[Dynamic Import Avg (ms)]],Table25[Dynamic Import Avg (ms)])</f>
        <v>65</v>
      </c>
    </row>
    <row r="68" spans="1:23" x14ac:dyDescent="0.2">
      <c r="A68" t="s">
        <v>66</v>
      </c>
      <c r="B68" s="1">
        <v>785.87354389999996</v>
      </c>
      <c r="C68" s="1">
        <v>26.528261750610035</v>
      </c>
      <c r="D68" s="1">
        <v>747.25004049999995</v>
      </c>
      <c r="E68" s="1">
        <v>27.074339905240514</v>
      </c>
      <c r="F68" s="1">
        <v>781.52237320000006</v>
      </c>
      <c r="G68" s="1">
        <v>25.363212583507998</v>
      </c>
      <c r="H68" s="1">
        <v>698.45063370000003</v>
      </c>
      <c r="I68" s="1">
        <v>35.096208095711397</v>
      </c>
      <c r="J68" s="1">
        <v>743.56540170000005</v>
      </c>
      <c r="K68" s="1">
        <v>14.725664976505195</v>
      </c>
      <c r="L68" s="1">
        <v>875.33190139999999</v>
      </c>
      <c r="M68" s="1">
        <v>20.441431177195096</v>
      </c>
      <c r="N68" s="1">
        <v>765.85773840000002</v>
      </c>
      <c r="O68" s="1">
        <v>47.099576683299325</v>
      </c>
      <c r="Q68">
        <f>_xlfn.RANK.AVG(Table25[[#This Row],[Control Avg (ms)]],Table25[Control Avg (ms)])</f>
        <v>66</v>
      </c>
      <c r="R68">
        <f>_xlfn.RANK.AVG(Table25[[#This Row],[Require Bundle Avg (ms)]],Table25[Require Bundle Avg (ms)])</f>
        <v>66</v>
      </c>
      <c r="S68">
        <f>_xlfn.RANK.AVG(Table25[[#This Row],[Use Versions Avg (ms)]],Table25[Use Versions Avg (ms)])</f>
        <v>66</v>
      </c>
      <c r="T68">
        <f>_xlfn.RANK.AVG(Table25[[#This Row],[Export Needed Packages Avg (ms)]],Table25[Export Needed Packages Avg (ms)])</f>
        <v>66</v>
      </c>
      <c r="U68">
        <f>_xlfn.RANK.AVG(Table25[[#This Row],[Minimize Dependencies Avg (ms)]],Table25[Minimize Dependencies Avg (ms)])</f>
        <v>66</v>
      </c>
      <c r="V68">
        <f>_xlfn.RANK.AVG(Table25[[#This Row],[Needed Packages Avg (ms)]],Table25[Needed Packages Avg (ms)])</f>
        <v>66</v>
      </c>
      <c r="W68">
        <f>_xlfn.RANK.AVG(Table25[[#This Row],[Dynamic Import Avg (ms)]],Table25[Dynamic Import Avg (ms)])</f>
        <v>66</v>
      </c>
    </row>
    <row r="69" spans="1:23" x14ac:dyDescent="0.2">
      <c r="A69" t="s">
        <v>67</v>
      </c>
      <c r="B69" s="1">
        <v>782.38836260000005</v>
      </c>
      <c r="C69" s="1">
        <v>26.773653759796026</v>
      </c>
      <c r="D69" s="1">
        <v>744.71230739999999</v>
      </c>
      <c r="E69" s="1">
        <v>27.137599951260015</v>
      </c>
      <c r="F69" s="1">
        <v>778.89386039999999</v>
      </c>
      <c r="G69" s="1">
        <v>25.206260282945014</v>
      </c>
      <c r="H69" s="1">
        <v>695.07508629999995</v>
      </c>
      <c r="I69" s="1">
        <v>35.045323715536007</v>
      </c>
      <c r="J69" s="1">
        <v>741.07039499999996</v>
      </c>
      <c r="K69" s="1">
        <v>14.29353951443901</v>
      </c>
      <c r="L69" s="1">
        <v>872.81145749999996</v>
      </c>
      <c r="M69" s="1">
        <v>20.646830373593929</v>
      </c>
      <c r="N69" s="1">
        <v>763.09362539999995</v>
      </c>
      <c r="O69" s="1">
        <v>47.152479850512023</v>
      </c>
      <c r="Q69">
        <f>_xlfn.RANK.AVG(Table25[[#This Row],[Control Avg (ms)]],Table25[Control Avg (ms)])</f>
        <v>68</v>
      </c>
      <c r="R69">
        <f>_xlfn.RANK.AVG(Table25[[#This Row],[Require Bundle Avg (ms)]],Table25[Require Bundle Avg (ms)])</f>
        <v>68</v>
      </c>
      <c r="S69">
        <f>_xlfn.RANK.AVG(Table25[[#This Row],[Use Versions Avg (ms)]],Table25[Use Versions Avg (ms)])</f>
        <v>68</v>
      </c>
      <c r="T69">
        <f>_xlfn.RANK.AVG(Table25[[#This Row],[Export Needed Packages Avg (ms)]],Table25[Export Needed Packages Avg (ms)])</f>
        <v>68</v>
      </c>
      <c r="U69">
        <f>_xlfn.RANK.AVG(Table25[[#This Row],[Minimize Dependencies Avg (ms)]],Table25[Minimize Dependencies Avg (ms)])</f>
        <v>68</v>
      </c>
      <c r="V69">
        <f>_xlfn.RANK.AVG(Table25[[#This Row],[Needed Packages Avg (ms)]],Table25[Needed Packages Avg (ms)])</f>
        <v>68</v>
      </c>
      <c r="W69">
        <f>_xlfn.RANK.AVG(Table25[[#This Row],[Dynamic Import Avg (ms)]],Table25[Dynamic Import Avg (ms)])</f>
        <v>68</v>
      </c>
    </row>
    <row r="70" spans="1:23" x14ac:dyDescent="0.2">
      <c r="A70" t="s">
        <v>68</v>
      </c>
      <c r="B70" s="1">
        <v>779.65684629999998</v>
      </c>
      <c r="C70" s="1">
        <v>27.244712559913182</v>
      </c>
      <c r="D70" s="1">
        <v>742.98217539999996</v>
      </c>
      <c r="E70" s="1">
        <v>27.084794248361472</v>
      </c>
      <c r="F70" s="1">
        <v>777.39501319999999</v>
      </c>
      <c r="G70" s="1">
        <v>25.282304928073025</v>
      </c>
      <c r="H70" s="1">
        <v>693.52263789999995</v>
      </c>
      <c r="I70" s="1">
        <v>35.180292518698479</v>
      </c>
      <c r="J70" s="1">
        <v>738.86873520000006</v>
      </c>
      <c r="K70" s="1">
        <v>14.788298088152027</v>
      </c>
      <c r="L70" s="1">
        <v>871.06259439999997</v>
      </c>
      <c r="M70" s="1">
        <v>20.785265931787855</v>
      </c>
      <c r="N70" s="1">
        <v>761.47461879999992</v>
      </c>
      <c r="O70" s="1">
        <v>47.002174253297483</v>
      </c>
      <c r="Q70">
        <f>_xlfn.RANK.AVG(Table25[[#This Row],[Control Avg (ms)]],Table25[Control Avg (ms)])</f>
        <v>69</v>
      </c>
      <c r="R70">
        <f>_xlfn.RANK.AVG(Table25[[#This Row],[Require Bundle Avg (ms)]],Table25[Require Bundle Avg (ms)])</f>
        <v>69</v>
      </c>
      <c r="S70">
        <f>_xlfn.RANK.AVG(Table25[[#This Row],[Use Versions Avg (ms)]],Table25[Use Versions Avg (ms)])</f>
        <v>69</v>
      </c>
      <c r="T70">
        <f>_xlfn.RANK.AVG(Table25[[#This Row],[Export Needed Packages Avg (ms)]],Table25[Export Needed Packages Avg (ms)])</f>
        <v>69</v>
      </c>
      <c r="U70">
        <f>_xlfn.RANK.AVG(Table25[[#This Row],[Minimize Dependencies Avg (ms)]],Table25[Minimize Dependencies Avg (ms)])</f>
        <v>69</v>
      </c>
      <c r="V70">
        <f>_xlfn.RANK.AVG(Table25[[#This Row],[Needed Packages Avg (ms)]],Table25[Needed Packages Avg (ms)])</f>
        <v>69</v>
      </c>
      <c r="W70">
        <f>_xlfn.RANK.AVG(Table25[[#This Row],[Dynamic Import Avg (ms)]],Table25[Dynamic Import Avg (ms)])</f>
        <v>69</v>
      </c>
    </row>
    <row r="71" spans="1:23" x14ac:dyDescent="0.2">
      <c r="A71" t="s">
        <v>69</v>
      </c>
      <c r="B71" s="1">
        <v>776.63327629999992</v>
      </c>
      <c r="C71" s="1">
        <v>27.022705453672927</v>
      </c>
      <c r="D71" s="1">
        <v>740.01715879999995</v>
      </c>
      <c r="E71" s="1">
        <v>26.857310188519097</v>
      </c>
      <c r="F71" s="1">
        <v>774.26565640000001</v>
      </c>
      <c r="G71" s="1">
        <v>25.646872775524798</v>
      </c>
      <c r="H71" s="1">
        <v>690.76299879999999</v>
      </c>
      <c r="I71" s="1">
        <v>34.726857028367299</v>
      </c>
      <c r="J71" s="1">
        <v>735.24068629999999</v>
      </c>
      <c r="K71" s="1">
        <v>14.687135669039646</v>
      </c>
      <c r="L71" s="1">
        <v>868.59809039999993</v>
      </c>
      <c r="M71" s="1">
        <v>20.899606451795048</v>
      </c>
      <c r="N71" s="1">
        <v>758.96705750000001</v>
      </c>
      <c r="O71" s="1">
        <v>46.887158782533312</v>
      </c>
      <c r="Q71">
        <f>_xlfn.RANK.AVG(Table25[[#This Row],[Control Avg (ms)]],Table25[Control Avg (ms)])</f>
        <v>71</v>
      </c>
      <c r="R71">
        <f>_xlfn.RANK.AVG(Table25[[#This Row],[Require Bundle Avg (ms)]],Table25[Require Bundle Avg (ms)])</f>
        <v>71</v>
      </c>
      <c r="S71">
        <f>_xlfn.RANK.AVG(Table25[[#This Row],[Use Versions Avg (ms)]],Table25[Use Versions Avg (ms)])</f>
        <v>71</v>
      </c>
      <c r="T71">
        <f>_xlfn.RANK.AVG(Table25[[#This Row],[Export Needed Packages Avg (ms)]],Table25[Export Needed Packages Avg (ms)])</f>
        <v>71</v>
      </c>
      <c r="U71">
        <f>_xlfn.RANK.AVG(Table25[[#This Row],[Minimize Dependencies Avg (ms)]],Table25[Minimize Dependencies Avg (ms)])</f>
        <v>71</v>
      </c>
      <c r="V71">
        <f>_xlfn.RANK.AVG(Table25[[#This Row],[Needed Packages Avg (ms)]],Table25[Needed Packages Avg (ms)])</f>
        <v>71</v>
      </c>
      <c r="W71">
        <f>_xlfn.RANK.AVG(Table25[[#This Row],[Dynamic Import Avg (ms)]],Table25[Dynamic Import Avg (ms)])</f>
        <v>71</v>
      </c>
    </row>
    <row r="72" spans="1:23" x14ac:dyDescent="0.2">
      <c r="A72" t="s">
        <v>70</v>
      </c>
      <c r="B72" s="1">
        <v>778.46344110000007</v>
      </c>
      <c r="C72" s="1">
        <v>27.324364731824016</v>
      </c>
      <c r="D72" s="1">
        <v>741.50906689999999</v>
      </c>
      <c r="E72" s="1">
        <v>26.876596629937637</v>
      </c>
      <c r="F72" s="1">
        <v>775.75197609999998</v>
      </c>
      <c r="G72" s="1">
        <v>25.704758054640461</v>
      </c>
      <c r="H72" s="1">
        <v>692.25200670000004</v>
      </c>
      <c r="I72" s="1">
        <v>34.8097020063218</v>
      </c>
      <c r="J72" s="1">
        <v>736.65822889999993</v>
      </c>
      <c r="K72" s="1">
        <v>14.858740665900836</v>
      </c>
      <c r="L72" s="1">
        <v>869.99946490000002</v>
      </c>
      <c r="M72" s="1">
        <v>20.780019640630659</v>
      </c>
      <c r="N72" s="1">
        <v>760.34691739999994</v>
      </c>
      <c r="O72" s="1">
        <v>46.934408481079203</v>
      </c>
      <c r="Q72">
        <f>_xlfn.RANK.AVG(Table25[[#This Row],[Control Avg (ms)]],Table25[Control Avg (ms)])</f>
        <v>70</v>
      </c>
      <c r="R72">
        <f>_xlfn.RANK.AVG(Table25[[#This Row],[Require Bundle Avg (ms)]],Table25[Require Bundle Avg (ms)])</f>
        <v>70</v>
      </c>
      <c r="S72">
        <f>_xlfn.RANK.AVG(Table25[[#This Row],[Use Versions Avg (ms)]],Table25[Use Versions Avg (ms)])</f>
        <v>70</v>
      </c>
      <c r="T72">
        <f>_xlfn.RANK.AVG(Table25[[#This Row],[Export Needed Packages Avg (ms)]],Table25[Export Needed Packages Avg (ms)])</f>
        <v>70</v>
      </c>
      <c r="U72">
        <f>_xlfn.RANK.AVG(Table25[[#This Row],[Minimize Dependencies Avg (ms)]],Table25[Minimize Dependencies Avg (ms)])</f>
        <v>70</v>
      </c>
      <c r="V72">
        <f>_xlfn.RANK.AVG(Table25[[#This Row],[Needed Packages Avg (ms)]],Table25[Needed Packages Avg (ms)])</f>
        <v>70</v>
      </c>
      <c r="W72">
        <f>_xlfn.RANK.AVG(Table25[[#This Row],[Dynamic Import Avg (ms)]],Table25[Dynamic Import Avg (ms)])</f>
        <v>70</v>
      </c>
    </row>
    <row r="73" spans="1:23" x14ac:dyDescent="0.2">
      <c r="A73" t="s">
        <v>71</v>
      </c>
      <c r="B73" s="1">
        <v>775.8157463</v>
      </c>
      <c r="C73" s="1">
        <v>27.019491976788952</v>
      </c>
      <c r="D73" s="1">
        <v>739.09716209999999</v>
      </c>
      <c r="E73" s="1">
        <v>26.88707255325167</v>
      </c>
      <c r="F73" s="1">
        <v>773.40432729999998</v>
      </c>
      <c r="G73" s="1">
        <v>25.654581349518693</v>
      </c>
      <c r="H73" s="1">
        <v>689.7132719</v>
      </c>
      <c r="I73" s="1">
        <v>34.455092397894582</v>
      </c>
      <c r="J73" s="1">
        <v>734.00864810000007</v>
      </c>
      <c r="K73" s="1">
        <v>14.710355326447758</v>
      </c>
      <c r="L73" s="1">
        <v>867.84803899999997</v>
      </c>
      <c r="M73" s="1">
        <v>20.95523024902991</v>
      </c>
      <c r="N73" s="1">
        <v>757.92870470000003</v>
      </c>
      <c r="O73" s="1">
        <v>46.80708470991668</v>
      </c>
      <c r="Q73">
        <f>_xlfn.RANK.AVG(Table25[[#This Row],[Control Avg (ms)]],Table25[Control Avg (ms)])</f>
        <v>72</v>
      </c>
      <c r="R73">
        <f>_xlfn.RANK.AVG(Table25[[#This Row],[Require Bundle Avg (ms)]],Table25[Require Bundle Avg (ms)])</f>
        <v>72</v>
      </c>
      <c r="S73">
        <f>_xlfn.RANK.AVG(Table25[[#This Row],[Use Versions Avg (ms)]],Table25[Use Versions Avg (ms)])</f>
        <v>72</v>
      </c>
      <c r="T73">
        <f>_xlfn.RANK.AVG(Table25[[#This Row],[Export Needed Packages Avg (ms)]],Table25[Export Needed Packages Avg (ms)])</f>
        <v>72</v>
      </c>
      <c r="U73">
        <f>_xlfn.RANK.AVG(Table25[[#This Row],[Minimize Dependencies Avg (ms)]],Table25[Minimize Dependencies Avg (ms)])</f>
        <v>72</v>
      </c>
      <c r="V73">
        <f>_xlfn.RANK.AVG(Table25[[#This Row],[Needed Packages Avg (ms)]],Table25[Needed Packages Avg (ms)])</f>
        <v>72</v>
      </c>
      <c r="W73">
        <f>_xlfn.RANK.AVG(Table25[[#This Row],[Dynamic Import Avg (ms)]],Table25[Dynamic Import Avg (ms)])</f>
        <v>72</v>
      </c>
    </row>
    <row r="74" spans="1:23" x14ac:dyDescent="0.2">
      <c r="A74" t="s">
        <v>72</v>
      </c>
      <c r="B74" s="1">
        <v>775.00866079999992</v>
      </c>
      <c r="C74" s="1">
        <v>27.038675182349312</v>
      </c>
      <c r="D74" s="1">
        <v>738.19723279999994</v>
      </c>
      <c r="E74" s="1">
        <v>26.956244890801358</v>
      </c>
      <c r="F74" s="1">
        <v>772.57575589999999</v>
      </c>
      <c r="G74" s="1">
        <v>25.551022301894275</v>
      </c>
      <c r="H74" s="1">
        <v>688.71488550000004</v>
      </c>
      <c r="I74" s="1">
        <v>34.343864725234411</v>
      </c>
      <c r="J74" s="1">
        <v>732.69882860000007</v>
      </c>
      <c r="K74" s="1">
        <v>14.654765156621652</v>
      </c>
      <c r="L74" s="1">
        <v>866.99401750000004</v>
      </c>
      <c r="M74" s="1">
        <v>21.005868309359887</v>
      </c>
      <c r="N74" s="1">
        <v>756.76489660000004</v>
      </c>
      <c r="O74" s="1">
        <v>46.867806960146169</v>
      </c>
      <c r="Q74">
        <f>_xlfn.RANK.AVG(Table25[[#This Row],[Control Avg (ms)]],Table25[Control Avg (ms)])</f>
        <v>73</v>
      </c>
      <c r="R74">
        <f>_xlfn.RANK.AVG(Table25[[#This Row],[Require Bundle Avg (ms)]],Table25[Require Bundle Avg (ms)])</f>
        <v>73</v>
      </c>
      <c r="S74">
        <f>_xlfn.RANK.AVG(Table25[[#This Row],[Use Versions Avg (ms)]],Table25[Use Versions Avg (ms)])</f>
        <v>73</v>
      </c>
      <c r="T74">
        <f>_xlfn.RANK.AVG(Table25[[#This Row],[Export Needed Packages Avg (ms)]],Table25[Export Needed Packages Avg (ms)])</f>
        <v>73</v>
      </c>
      <c r="U74">
        <f>_xlfn.RANK.AVG(Table25[[#This Row],[Minimize Dependencies Avg (ms)]],Table25[Minimize Dependencies Avg (ms)])</f>
        <v>73</v>
      </c>
      <c r="V74">
        <f>_xlfn.RANK.AVG(Table25[[#This Row],[Needed Packages Avg (ms)]],Table25[Needed Packages Avg (ms)])</f>
        <v>73</v>
      </c>
      <c r="W74">
        <f>_xlfn.RANK.AVG(Table25[[#This Row],[Dynamic Import Avg (ms)]],Table25[Dynamic Import Avg (ms)])</f>
        <v>73</v>
      </c>
    </row>
    <row r="75" spans="1:23" x14ac:dyDescent="0.2">
      <c r="A75" t="s">
        <v>73</v>
      </c>
      <c r="B75" s="1">
        <v>773.10994410000001</v>
      </c>
      <c r="C75" s="1">
        <v>26.960379755712651</v>
      </c>
      <c r="D75" s="1">
        <v>735.39316629999996</v>
      </c>
      <c r="E75" s="1">
        <v>26.783633678224607</v>
      </c>
      <c r="F75" s="1">
        <v>770.22195779999993</v>
      </c>
      <c r="G75" s="1">
        <v>25.575526594119484</v>
      </c>
      <c r="H75" s="1">
        <v>687.10459049999997</v>
      </c>
      <c r="I75" s="1">
        <v>34.145516925139191</v>
      </c>
      <c r="J75" s="1">
        <v>730.43101489999992</v>
      </c>
      <c r="K75" s="1">
        <v>14.288958615630829</v>
      </c>
      <c r="L75" s="1">
        <v>864.8514801</v>
      </c>
      <c r="M75" s="1">
        <v>20.970971405120558</v>
      </c>
      <c r="N75" s="1">
        <v>754.3930914</v>
      </c>
      <c r="O75" s="1">
        <v>46.986936348002189</v>
      </c>
      <c r="Q75">
        <f>_xlfn.RANK.AVG(Table25[[#This Row],[Control Avg (ms)]],Table25[Control Avg (ms)])</f>
        <v>74</v>
      </c>
      <c r="R75">
        <f>_xlfn.RANK.AVG(Table25[[#This Row],[Require Bundle Avg (ms)]],Table25[Require Bundle Avg (ms)])</f>
        <v>74</v>
      </c>
      <c r="S75">
        <f>_xlfn.RANK.AVG(Table25[[#This Row],[Use Versions Avg (ms)]],Table25[Use Versions Avg (ms)])</f>
        <v>74</v>
      </c>
      <c r="T75">
        <f>_xlfn.RANK.AVG(Table25[[#This Row],[Export Needed Packages Avg (ms)]],Table25[Export Needed Packages Avg (ms)])</f>
        <v>74</v>
      </c>
      <c r="U75">
        <f>_xlfn.RANK.AVG(Table25[[#This Row],[Minimize Dependencies Avg (ms)]],Table25[Minimize Dependencies Avg (ms)])</f>
        <v>74</v>
      </c>
      <c r="V75">
        <f>_xlfn.RANK.AVG(Table25[[#This Row],[Needed Packages Avg (ms)]],Table25[Needed Packages Avg (ms)])</f>
        <v>74</v>
      </c>
      <c r="W75">
        <f>_xlfn.RANK.AVG(Table25[[#This Row],[Dynamic Import Avg (ms)]],Table25[Dynamic Import Avg (ms)])</f>
        <v>74</v>
      </c>
    </row>
    <row r="76" spans="1:23" x14ac:dyDescent="0.2">
      <c r="A76" t="s">
        <v>74</v>
      </c>
      <c r="B76" s="1">
        <v>772.04283410000005</v>
      </c>
      <c r="C76" s="1">
        <v>26.888023354724453</v>
      </c>
      <c r="D76" s="1">
        <v>734.22963279999999</v>
      </c>
      <c r="E76" s="1">
        <v>26.728576767433903</v>
      </c>
      <c r="F76" s="1">
        <v>768.87531109999998</v>
      </c>
      <c r="G76" s="1">
        <v>25.87353073003786</v>
      </c>
      <c r="H76" s="1">
        <v>686.14626270000008</v>
      </c>
      <c r="I76" s="1">
        <v>34.128724614472745</v>
      </c>
      <c r="J76" s="1">
        <v>729.13879689999999</v>
      </c>
      <c r="K76" s="1">
        <v>14.519410851130308</v>
      </c>
      <c r="L76" s="1">
        <v>863.7961497</v>
      </c>
      <c r="M76" s="1">
        <v>21.009859565208814</v>
      </c>
      <c r="N76" s="1">
        <v>753.26904339999999</v>
      </c>
      <c r="O76" s="1">
        <v>47.009874225393368</v>
      </c>
      <c r="Q76">
        <f>_xlfn.RANK.AVG(Table25[[#This Row],[Control Avg (ms)]],Table25[Control Avg (ms)])</f>
        <v>75</v>
      </c>
      <c r="R76">
        <f>_xlfn.RANK.AVG(Table25[[#This Row],[Require Bundle Avg (ms)]],Table25[Require Bundle Avg (ms)])</f>
        <v>75</v>
      </c>
      <c r="S76">
        <f>_xlfn.RANK.AVG(Table25[[#This Row],[Use Versions Avg (ms)]],Table25[Use Versions Avg (ms)])</f>
        <v>75</v>
      </c>
      <c r="T76">
        <f>_xlfn.RANK.AVG(Table25[[#This Row],[Export Needed Packages Avg (ms)]],Table25[Export Needed Packages Avg (ms)])</f>
        <v>75</v>
      </c>
      <c r="U76">
        <f>_xlfn.RANK.AVG(Table25[[#This Row],[Minimize Dependencies Avg (ms)]],Table25[Minimize Dependencies Avg (ms)])</f>
        <v>75</v>
      </c>
      <c r="V76">
        <f>_xlfn.RANK.AVG(Table25[[#This Row],[Needed Packages Avg (ms)]],Table25[Needed Packages Avg (ms)])</f>
        <v>75</v>
      </c>
      <c r="W76">
        <f>_xlfn.RANK.AVG(Table25[[#This Row],[Dynamic Import Avg (ms)]],Table25[Dynamic Import Avg (ms)])</f>
        <v>75</v>
      </c>
    </row>
    <row r="77" spans="1:23" x14ac:dyDescent="0.2">
      <c r="A77" t="s">
        <v>75</v>
      </c>
      <c r="B77" s="1">
        <v>770.48800460000007</v>
      </c>
      <c r="C77" s="1">
        <v>26.863295543116454</v>
      </c>
      <c r="D77" s="1">
        <v>732.48712560000001</v>
      </c>
      <c r="E77" s="1">
        <v>26.933909833093512</v>
      </c>
      <c r="F77" s="1">
        <v>766.87594309999997</v>
      </c>
      <c r="G77" s="1">
        <v>25.787438790840266</v>
      </c>
      <c r="H77" s="1">
        <v>684.44957020000004</v>
      </c>
      <c r="I77" s="1">
        <v>34.001251028281317</v>
      </c>
      <c r="J77" s="1">
        <v>727.37673119999999</v>
      </c>
      <c r="K77" s="1">
        <v>14.845472599431105</v>
      </c>
      <c r="L77" s="1">
        <v>861.87618999999995</v>
      </c>
      <c r="M77" s="1">
        <v>21.48636342621834</v>
      </c>
      <c r="N77" s="1">
        <v>751.45456089999993</v>
      </c>
      <c r="O77" s="1">
        <v>47.024954097588704</v>
      </c>
      <c r="Q77">
        <f>_xlfn.RANK.AVG(Table25[[#This Row],[Control Avg (ms)]],Table25[Control Avg (ms)])</f>
        <v>76</v>
      </c>
      <c r="R77">
        <f>_xlfn.RANK.AVG(Table25[[#This Row],[Require Bundle Avg (ms)]],Table25[Require Bundle Avg (ms)])</f>
        <v>76</v>
      </c>
      <c r="S77">
        <f>_xlfn.RANK.AVG(Table25[[#This Row],[Use Versions Avg (ms)]],Table25[Use Versions Avg (ms)])</f>
        <v>76</v>
      </c>
      <c r="T77">
        <f>_xlfn.RANK.AVG(Table25[[#This Row],[Export Needed Packages Avg (ms)]],Table25[Export Needed Packages Avg (ms)])</f>
        <v>76</v>
      </c>
      <c r="U77">
        <f>_xlfn.RANK.AVG(Table25[[#This Row],[Minimize Dependencies Avg (ms)]],Table25[Minimize Dependencies Avg (ms)])</f>
        <v>76</v>
      </c>
      <c r="V77">
        <f>_xlfn.RANK.AVG(Table25[[#This Row],[Needed Packages Avg (ms)]],Table25[Needed Packages Avg (ms)])</f>
        <v>76</v>
      </c>
      <c r="W77">
        <f>_xlfn.RANK.AVG(Table25[[#This Row],[Dynamic Import Avg (ms)]],Table25[Dynamic Import Avg (ms)])</f>
        <v>76</v>
      </c>
    </row>
    <row r="78" spans="1:23" x14ac:dyDescent="0.2">
      <c r="A78" t="s">
        <v>76</v>
      </c>
      <c r="B78" s="1">
        <v>761.75965900000006</v>
      </c>
      <c r="C78" s="1">
        <v>27.908707354960228</v>
      </c>
      <c r="D78" s="1">
        <v>724.78093260000003</v>
      </c>
      <c r="E78" s="1">
        <v>26.851409872688098</v>
      </c>
      <c r="F78" s="1">
        <v>758.85746410000002</v>
      </c>
      <c r="G78" s="1">
        <v>25.535393081885687</v>
      </c>
      <c r="H78" s="1">
        <v>675.6550191</v>
      </c>
      <c r="I78" s="1">
        <v>33.810006736104754</v>
      </c>
      <c r="J78" s="1">
        <v>718.94941589999996</v>
      </c>
      <c r="K78" s="1">
        <v>15.179772342689235</v>
      </c>
      <c r="L78" s="1">
        <v>852.4586309</v>
      </c>
      <c r="M78" s="1">
        <v>21.201195482194972</v>
      </c>
      <c r="N78" s="1">
        <v>742.92855879999991</v>
      </c>
      <c r="O78" s="1">
        <v>46.528448663111931</v>
      </c>
      <c r="Q78">
        <f>_xlfn.RANK.AVG(Table25[[#This Row],[Control Avg (ms)]],Table25[Control Avg (ms)])</f>
        <v>82</v>
      </c>
      <c r="R78">
        <f>_xlfn.RANK.AVG(Table25[[#This Row],[Require Bundle Avg (ms)]],Table25[Require Bundle Avg (ms)])</f>
        <v>82</v>
      </c>
      <c r="S78">
        <f>_xlfn.RANK.AVG(Table25[[#This Row],[Use Versions Avg (ms)]],Table25[Use Versions Avg (ms)])</f>
        <v>82</v>
      </c>
      <c r="T78">
        <f>_xlfn.RANK.AVG(Table25[[#This Row],[Export Needed Packages Avg (ms)]],Table25[Export Needed Packages Avg (ms)])</f>
        <v>82</v>
      </c>
      <c r="U78">
        <f>_xlfn.RANK.AVG(Table25[[#This Row],[Minimize Dependencies Avg (ms)]],Table25[Minimize Dependencies Avg (ms)])</f>
        <v>82</v>
      </c>
      <c r="V78">
        <f>_xlfn.RANK.AVG(Table25[[#This Row],[Needed Packages Avg (ms)]],Table25[Needed Packages Avg (ms)])</f>
        <v>82</v>
      </c>
      <c r="W78">
        <f>_xlfn.RANK.AVG(Table25[[#This Row],[Dynamic Import Avg (ms)]],Table25[Dynamic Import Avg (ms)])</f>
        <v>82</v>
      </c>
    </row>
    <row r="79" spans="1:23" x14ac:dyDescent="0.2">
      <c r="A79" t="s">
        <v>77</v>
      </c>
      <c r="B79" s="1">
        <v>769.20224700000006</v>
      </c>
      <c r="C79" s="1">
        <v>27.023831465561329</v>
      </c>
      <c r="D79" s="1">
        <v>731.38520820000008</v>
      </c>
      <c r="E79" s="1">
        <v>26.817104680690839</v>
      </c>
      <c r="F79" s="1">
        <v>765.55078660000004</v>
      </c>
      <c r="G79" s="1">
        <v>25.797516549110021</v>
      </c>
      <c r="H79" s="1">
        <v>683.08887920000006</v>
      </c>
      <c r="I79" s="1">
        <v>33.917575428526384</v>
      </c>
      <c r="J79" s="1">
        <v>726.16794570000002</v>
      </c>
      <c r="K79" s="1">
        <v>14.827524681622524</v>
      </c>
      <c r="L79" s="1">
        <v>860.71628639999994</v>
      </c>
      <c r="M79" s="1">
        <v>21.373620361301985</v>
      </c>
      <c r="N79" s="1">
        <v>750.15491910000003</v>
      </c>
      <c r="O79" s="1">
        <v>46.899885069501863</v>
      </c>
      <c r="Q79">
        <f>_xlfn.RANK.AVG(Table25[[#This Row],[Control Avg (ms)]],Table25[Control Avg (ms)])</f>
        <v>77</v>
      </c>
      <c r="R79">
        <f>_xlfn.RANK.AVG(Table25[[#This Row],[Require Bundle Avg (ms)]],Table25[Require Bundle Avg (ms)])</f>
        <v>77</v>
      </c>
      <c r="S79">
        <f>_xlfn.RANK.AVG(Table25[[#This Row],[Use Versions Avg (ms)]],Table25[Use Versions Avg (ms)])</f>
        <v>77</v>
      </c>
      <c r="T79">
        <f>_xlfn.RANK.AVG(Table25[[#This Row],[Export Needed Packages Avg (ms)]],Table25[Export Needed Packages Avg (ms)])</f>
        <v>77</v>
      </c>
      <c r="U79">
        <f>_xlfn.RANK.AVG(Table25[[#This Row],[Minimize Dependencies Avg (ms)]],Table25[Minimize Dependencies Avg (ms)])</f>
        <v>77</v>
      </c>
      <c r="V79">
        <f>_xlfn.RANK.AVG(Table25[[#This Row],[Needed Packages Avg (ms)]],Table25[Needed Packages Avg (ms)])</f>
        <v>77</v>
      </c>
      <c r="W79">
        <f>_xlfn.RANK.AVG(Table25[[#This Row],[Dynamic Import Avg (ms)]],Table25[Dynamic Import Avg (ms)])</f>
        <v>77</v>
      </c>
    </row>
    <row r="80" spans="1:23" x14ac:dyDescent="0.2">
      <c r="A80" t="s">
        <v>78</v>
      </c>
      <c r="B80" s="1">
        <v>766.97483490000002</v>
      </c>
      <c r="C80" s="1">
        <v>27.088400013848105</v>
      </c>
      <c r="D80" s="1">
        <v>729.17266570000004</v>
      </c>
      <c r="E80" s="1">
        <v>26.839527586147796</v>
      </c>
      <c r="F80" s="1">
        <v>763.22785179999994</v>
      </c>
      <c r="G80" s="1">
        <v>25.84433127767986</v>
      </c>
      <c r="H80" s="1">
        <v>680.35815309999998</v>
      </c>
      <c r="I80" s="1">
        <v>34.27208317716709</v>
      </c>
      <c r="J80" s="1">
        <v>723.87413979999997</v>
      </c>
      <c r="K80" s="1">
        <v>14.847928310268264</v>
      </c>
      <c r="L80" s="1">
        <v>858.04225910000002</v>
      </c>
      <c r="M80" s="1">
        <v>21.567724988366042</v>
      </c>
      <c r="N80" s="1">
        <v>747.49732840000001</v>
      </c>
      <c r="O80" s="1">
        <v>46.840000880556346</v>
      </c>
      <c r="Q80">
        <f>_xlfn.RANK.AVG(Table25[[#This Row],[Control Avg (ms)]],Table25[Control Avg (ms)])</f>
        <v>79</v>
      </c>
      <c r="R80">
        <f>_xlfn.RANK.AVG(Table25[[#This Row],[Require Bundle Avg (ms)]],Table25[Require Bundle Avg (ms)])</f>
        <v>79</v>
      </c>
      <c r="S80">
        <f>_xlfn.RANK.AVG(Table25[[#This Row],[Use Versions Avg (ms)]],Table25[Use Versions Avg (ms)])</f>
        <v>79</v>
      </c>
      <c r="T80">
        <f>_xlfn.RANK.AVG(Table25[[#This Row],[Export Needed Packages Avg (ms)]],Table25[Export Needed Packages Avg (ms)])</f>
        <v>79</v>
      </c>
      <c r="U80">
        <f>_xlfn.RANK.AVG(Table25[[#This Row],[Minimize Dependencies Avg (ms)]],Table25[Minimize Dependencies Avg (ms)])</f>
        <v>79</v>
      </c>
      <c r="V80">
        <f>_xlfn.RANK.AVG(Table25[[#This Row],[Needed Packages Avg (ms)]],Table25[Needed Packages Avg (ms)])</f>
        <v>79</v>
      </c>
      <c r="W80">
        <f>_xlfn.RANK.AVG(Table25[[#This Row],[Dynamic Import Avg (ms)]],Table25[Dynamic Import Avg (ms)])</f>
        <v>79</v>
      </c>
    </row>
    <row r="81" spans="1:23" x14ac:dyDescent="0.2">
      <c r="A81" t="s">
        <v>79</v>
      </c>
      <c r="B81" s="1">
        <v>768.40438710000001</v>
      </c>
      <c r="C81" s="1">
        <v>27.058766831401673</v>
      </c>
      <c r="D81" s="1">
        <v>730.57143629999996</v>
      </c>
      <c r="E81" s="1">
        <v>26.767490647920649</v>
      </c>
      <c r="F81" s="1">
        <v>764.58371790000001</v>
      </c>
      <c r="G81" s="1">
        <v>25.783348182713311</v>
      </c>
      <c r="H81" s="1">
        <v>682.00905520000003</v>
      </c>
      <c r="I81" s="1">
        <v>34.008693688867638</v>
      </c>
      <c r="J81" s="1">
        <v>725.23129629999994</v>
      </c>
      <c r="K81" s="1">
        <v>14.801708477423139</v>
      </c>
      <c r="L81" s="1">
        <v>859.67785160000005</v>
      </c>
      <c r="M81" s="1">
        <v>21.486057326996768</v>
      </c>
      <c r="N81" s="1">
        <v>749.19618529999991</v>
      </c>
      <c r="O81" s="1">
        <v>46.964853388481387</v>
      </c>
      <c r="Q81">
        <f>_xlfn.RANK.AVG(Table25[[#This Row],[Control Avg (ms)]],Table25[Control Avg (ms)])</f>
        <v>78</v>
      </c>
      <c r="R81">
        <f>_xlfn.RANK.AVG(Table25[[#This Row],[Require Bundle Avg (ms)]],Table25[Require Bundle Avg (ms)])</f>
        <v>78</v>
      </c>
      <c r="S81">
        <f>_xlfn.RANK.AVG(Table25[[#This Row],[Use Versions Avg (ms)]],Table25[Use Versions Avg (ms)])</f>
        <v>78</v>
      </c>
      <c r="T81">
        <f>_xlfn.RANK.AVG(Table25[[#This Row],[Export Needed Packages Avg (ms)]],Table25[Export Needed Packages Avg (ms)])</f>
        <v>78</v>
      </c>
      <c r="U81">
        <f>_xlfn.RANK.AVG(Table25[[#This Row],[Minimize Dependencies Avg (ms)]],Table25[Minimize Dependencies Avg (ms)])</f>
        <v>78</v>
      </c>
      <c r="V81">
        <f>_xlfn.RANK.AVG(Table25[[#This Row],[Needed Packages Avg (ms)]],Table25[Needed Packages Avg (ms)])</f>
        <v>78</v>
      </c>
      <c r="W81">
        <f>_xlfn.RANK.AVG(Table25[[#This Row],[Dynamic Import Avg (ms)]],Table25[Dynamic Import Avg (ms)])</f>
        <v>78</v>
      </c>
    </row>
    <row r="82" spans="1:23" x14ac:dyDescent="0.2">
      <c r="A82" t="s">
        <v>80</v>
      </c>
      <c r="B82" s="1">
        <v>764.45835339999996</v>
      </c>
      <c r="C82" s="1">
        <v>27.863498085955271</v>
      </c>
      <c r="D82" s="1">
        <v>727.32181120000007</v>
      </c>
      <c r="E82" s="1">
        <v>26.840882135874256</v>
      </c>
      <c r="F82" s="1">
        <v>761.30499129999998</v>
      </c>
      <c r="G82" s="1">
        <v>25.656259457996576</v>
      </c>
      <c r="H82" s="1">
        <v>678.36887300000001</v>
      </c>
      <c r="I82" s="1">
        <v>33.960669249342423</v>
      </c>
      <c r="J82" s="1">
        <v>721.8213252999999</v>
      </c>
      <c r="K82" s="1">
        <v>15.004477484246086</v>
      </c>
      <c r="L82" s="1">
        <v>855.78260160000002</v>
      </c>
      <c r="M82" s="1">
        <v>21.469762479735515</v>
      </c>
      <c r="N82" s="1">
        <v>745.6947467</v>
      </c>
      <c r="O82" s="1">
        <v>46.53746594754994</v>
      </c>
      <c r="Q82">
        <f>_xlfn.RANK.AVG(Table25[[#This Row],[Control Avg (ms)]],Table25[Control Avg (ms)])</f>
        <v>80</v>
      </c>
      <c r="R82">
        <f>_xlfn.RANK.AVG(Table25[[#This Row],[Require Bundle Avg (ms)]],Table25[Require Bundle Avg (ms)])</f>
        <v>80</v>
      </c>
      <c r="S82">
        <f>_xlfn.RANK.AVG(Table25[[#This Row],[Use Versions Avg (ms)]],Table25[Use Versions Avg (ms)])</f>
        <v>80</v>
      </c>
      <c r="T82">
        <f>_xlfn.RANK.AVG(Table25[[#This Row],[Export Needed Packages Avg (ms)]],Table25[Export Needed Packages Avg (ms)])</f>
        <v>80</v>
      </c>
      <c r="U82">
        <f>_xlfn.RANK.AVG(Table25[[#This Row],[Minimize Dependencies Avg (ms)]],Table25[Minimize Dependencies Avg (ms)])</f>
        <v>80</v>
      </c>
      <c r="V82">
        <f>_xlfn.RANK.AVG(Table25[[#This Row],[Needed Packages Avg (ms)]],Table25[Needed Packages Avg (ms)])</f>
        <v>80</v>
      </c>
      <c r="W82">
        <f>_xlfn.RANK.AVG(Table25[[#This Row],[Dynamic Import Avg (ms)]],Table25[Dynamic Import Avg (ms)])</f>
        <v>80</v>
      </c>
    </row>
    <row r="83" spans="1:23" x14ac:dyDescent="0.2">
      <c r="A83" t="s">
        <v>81</v>
      </c>
      <c r="B83" s="1">
        <v>763.26084000000003</v>
      </c>
      <c r="C83" s="1">
        <v>28.023278495495589</v>
      </c>
      <c r="D83" s="1">
        <v>726.32881939999993</v>
      </c>
      <c r="E83" s="1">
        <v>26.922796250841419</v>
      </c>
      <c r="F83" s="1">
        <v>760.27401670000006</v>
      </c>
      <c r="G83" s="1">
        <v>25.61448300453355</v>
      </c>
      <c r="H83" s="1">
        <v>677.12153679999994</v>
      </c>
      <c r="I83" s="1">
        <v>34.010166631483699</v>
      </c>
      <c r="J83" s="1">
        <v>720.55380920000005</v>
      </c>
      <c r="K83" s="1">
        <v>15.069536125894246</v>
      </c>
      <c r="L83" s="1">
        <v>854.40079289999994</v>
      </c>
      <c r="M83" s="1">
        <v>21.42967218387826</v>
      </c>
      <c r="N83" s="1">
        <v>744.35582879999993</v>
      </c>
      <c r="O83" s="1">
        <v>46.483741987202016</v>
      </c>
      <c r="Q83">
        <f>_xlfn.RANK.AVG(Table25[[#This Row],[Control Avg (ms)]],Table25[Control Avg (ms)])</f>
        <v>81</v>
      </c>
      <c r="R83">
        <f>_xlfn.RANK.AVG(Table25[[#This Row],[Require Bundle Avg (ms)]],Table25[Require Bundle Avg (ms)])</f>
        <v>81</v>
      </c>
      <c r="S83">
        <f>_xlfn.RANK.AVG(Table25[[#This Row],[Use Versions Avg (ms)]],Table25[Use Versions Avg (ms)])</f>
        <v>81</v>
      </c>
      <c r="T83">
        <f>_xlfn.RANK.AVG(Table25[[#This Row],[Export Needed Packages Avg (ms)]],Table25[Export Needed Packages Avg (ms)])</f>
        <v>81</v>
      </c>
      <c r="U83">
        <f>_xlfn.RANK.AVG(Table25[[#This Row],[Minimize Dependencies Avg (ms)]],Table25[Minimize Dependencies Avg (ms)])</f>
        <v>81</v>
      </c>
      <c r="V83">
        <f>_xlfn.RANK.AVG(Table25[[#This Row],[Needed Packages Avg (ms)]],Table25[Needed Packages Avg (ms)])</f>
        <v>81</v>
      </c>
      <c r="W83">
        <f>_xlfn.RANK.AVG(Table25[[#This Row],[Dynamic Import Avg (ms)]],Table25[Dynamic Import Avg (ms)])</f>
        <v>81</v>
      </c>
    </row>
    <row r="84" spans="1:23" x14ac:dyDescent="0.2">
      <c r="A84" t="s">
        <v>82</v>
      </c>
      <c r="B84" s="1">
        <v>750.69232739999995</v>
      </c>
      <c r="C84" s="1">
        <v>27.918041599899666</v>
      </c>
      <c r="D84" s="1">
        <v>711.97183329999996</v>
      </c>
      <c r="E84" s="1">
        <v>30.07615532339754</v>
      </c>
      <c r="F84" s="1">
        <v>747.68022499999995</v>
      </c>
      <c r="G84" s="1">
        <v>26.420033094458439</v>
      </c>
      <c r="H84" s="1">
        <v>665.45092139999997</v>
      </c>
      <c r="I84" s="1">
        <v>34.136982740241194</v>
      </c>
      <c r="J84" s="1">
        <v>708.41848800000002</v>
      </c>
      <c r="K84" s="1">
        <v>14.688385769159757</v>
      </c>
      <c r="L84" s="1">
        <v>841.93034120000004</v>
      </c>
      <c r="M84" s="1">
        <v>21.198932821744815</v>
      </c>
      <c r="N84" s="1">
        <v>732.68580670000006</v>
      </c>
      <c r="O84" s="1">
        <v>46.520645808531889</v>
      </c>
      <c r="Q84">
        <f>_xlfn.RANK.AVG(Table25[[#This Row],[Control Avg (ms)]],Table25[Control Avg (ms)])</f>
        <v>90</v>
      </c>
      <c r="R84">
        <f>_xlfn.RANK.AVG(Table25[[#This Row],[Require Bundle Avg (ms)]],Table25[Require Bundle Avg (ms)])</f>
        <v>90</v>
      </c>
      <c r="S84">
        <f>_xlfn.RANK.AVG(Table25[[#This Row],[Use Versions Avg (ms)]],Table25[Use Versions Avg (ms)])</f>
        <v>90</v>
      </c>
      <c r="T84">
        <f>_xlfn.RANK.AVG(Table25[[#This Row],[Export Needed Packages Avg (ms)]],Table25[Export Needed Packages Avg (ms)])</f>
        <v>90</v>
      </c>
      <c r="U84">
        <f>_xlfn.RANK.AVG(Table25[[#This Row],[Minimize Dependencies Avg (ms)]],Table25[Minimize Dependencies Avg (ms)])</f>
        <v>90</v>
      </c>
      <c r="V84">
        <f>_xlfn.RANK.AVG(Table25[[#This Row],[Needed Packages Avg (ms)]],Table25[Needed Packages Avg (ms)])</f>
        <v>90</v>
      </c>
      <c r="W84">
        <f>_xlfn.RANK.AVG(Table25[[#This Row],[Dynamic Import Avg (ms)]],Table25[Dynamic Import Avg (ms)])</f>
        <v>90</v>
      </c>
    </row>
    <row r="85" spans="1:23" x14ac:dyDescent="0.2">
      <c r="A85" t="s">
        <v>83</v>
      </c>
      <c r="B85" s="1">
        <v>760.51795760000005</v>
      </c>
      <c r="C85" s="1">
        <v>28.019240696623235</v>
      </c>
      <c r="D85" s="1">
        <v>723.11206360000006</v>
      </c>
      <c r="E85" s="1">
        <v>27.252979625856874</v>
      </c>
      <c r="F85" s="1">
        <v>757.52606749999995</v>
      </c>
      <c r="G85" s="1">
        <v>25.667583346449263</v>
      </c>
      <c r="H85" s="1">
        <v>674.42344079999998</v>
      </c>
      <c r="I85" s="1">
        <v>33.937197362280891</v>
      </c>
      <c r="J85" s="1">
        <v>717.58649479999997</v>
      </c>
      <c r="K85" s="1">
        <v>15.268123451246032</v>
      </c>
      <c r="L85" s="1">
        <v>851.26860370000009</v>
      </c>
      <c r="M85" s="1">
        <v>21.227643288153399</v>
      </c>
      <c r="N85" s="1">
        <v>741.52714020000008</v>
      </c>
      <c r="O85" s="1">
        <v>46.477290700083842</v>
      </c>
      <c r="Q85">
        <f>_xlfn.RANK.AVG(Table25[[#This Row],[Control Avg (ms)]],Table25[Control Avg (ms)])</f>
        <v>83</v>
      </c>
      <c r="R85">
        <f>_xlfn.RANK.AVG(Table25[[#This Row],[Require Bundle Avg (ms)]],Table25[Require Bundle Avg (ms)])</f>
        <v>83</v>
      </c>
      <c r="S85">
        <f>_xlfn.RANK.AVG(Table25[[#This Row],[Use Versions Avg (ms)]],Table25[Use Versions Avg (ms)])</f>
        <v>83</v>
      </c>
      <c r="T85">
        <f>_xlfn.RANK.AVG(Table25[[#This Row],[Export Needed Packages Avg (ms)]],Table25[Export Needed Packages Avg (ms)])</f>
        <v>83</v>
      </c>
      <c r="U85">
        <f>_xlfn.RANK.AVG(Table25[[#This Row],[Minimize Dependencies Avg (ms)]],Table25[Minimize Dependencies Avg (ms)])</f>
        <v>83</v>
      </c>
      <c r="V85">
        <f>_xlfn.RANK.AVG(Table25[[#This Row],[Needed Packages Avg (ms)]],Table25[Needed Packages Avg (ms)])</f>
        <v>83</v>
      </c>
      <c r="W85">
        <f>_xlfn.RANK.AVG(Table25[[#This Row],[Dynamic Import Avg (ms)]],Table25[Dynamic Import Avg (ms)])</f>
        <v>83</v>
      </c>
    </row>
    <row r="86" spans="1:23" x14ac:dyDescent="0.2">
      <c r="A86" t="s">
        <v>84</v>
      </c>
      <c r="B86" s="1">
        <v>758.80114749999996</v>
      </c>
      <c r="C86" s="1">
        <v>27.904967426836929</v>
      </c>
      <c r="D86" s="1">
        <v>721.36300080000001</v>
      </c>
      <c r="E86" s="1">
        <v>27.489604623479313</v>
      </c>
      <c r="F86" s="1">
        <v>755.84715370000004</v>
      </c>
      <c r="G86" s="1">
        <v>25.766992544761234</v>
      </c>
      <c r="H86" s="1">
        <v>672.71395129999996</v>
      </c>
      <c r="I86" s="1">
        <v>34.04788052280086</v>
      </c>
      <c r="J86" s="1">
        <v>715.53765979999991</v>
      </c>
      <c r="K86" s="1">
        <v>15.263114305869594</v>
      </c>
      <c r="L86" s="1">
        <v>849.22396839999999</v>
      </c>
      <c r="M86" s="1">
        <v>21.228597874877472</v>
      </c>
      <c r="N86" s="1">
        <v>739.4234348</v>
      </c>
      <c r="O86" s="1">
        <v>47.119379797120686</v>
      </c>
      <c r="Q86">
        <f>_xlfn.RANK.AVG(Table25[[#This Row],[Control Avg (ms)]],Table25[Control Avg (ms)])</f>
        <v>84</v>
      </c>
      <c r="R86">
        <f>_xlfn.RANK.AVG(Table25[[#This Row],[Require Bundle Avg (ms)]],Table25[Require Bundle Avg (ms)])</f>
        <v>84</v>
      </c>
      <c r="S86">
        <f>_xlfn.RANK.AVG(Table25[[#This Row],[Use Versions Avg (ms)]],Table25[Use Versions Avg (ms)])</f>
        <v>84</v>
      </c>
      <c r="T86">
        <f>_xlfn.RANK.AVG(Table25[[#This Row],[Export Needed Packages Avg (ms)]],Table25[Export Needed Packages Avg (ms)])</f>
        <v>84</v>
      </c>
      <c r="U86">
        <f>_xlfn.RANK.AVG(Table25[[#This Row],[Minimize Dependencies Avg (ms)]],Table25[Minimize Dependencies Avg (ms)])</f>
        <v>84</v>
      </c>
      <c r="V86">
        <f>_xlfn.RANK.AVG(Table25[[#This Row],[Needed Packages Avg (ms)]],Table25[Needed Packages Avg (ms)])</f>
        <v>84</v>
      </c>
      <c r="W86">
        <f>_xlfn.RANK.AVG(Table25[[#This Row],[Dynamic Import Avg (ms)]],Table25[Dynamic Import Avg (ms)])</f>
        <v>84</v>
      </c>
    </row>
    <row r="87" spans="1:23" x14ac:dyDescent="0.2">
      <c r="A87" t="s">
        <v>85</v>
      </c>
      <c r="B87" s="1">
        <v>753.38546350000001</v>
      </c>
      <c r="C87" s="1">
        <v>28.272661390111924</v>
      </c>
      <c r="D87" s="1">
        <v>714.65132949999997</v>
      </c>
      <c r="E87" s="1">
        <v>30.204063520335556</v>
      </c>
      <c r="F87" s="1">
        <v>750.61495920000004</v>
      </c>
      <c r="G87" s="1">
        <v>26.360849189249379</v>
      </c>
      <c r="H87" s="1">
        <v>667.47947870000007</v>
      </c>
      <c r="I87" s="1">
        <v>34.135010239958383</v>
      </c>
      <c r="J87" s="1">
        <v>710.79639970000005</v>
      </c>
      <c r="K87" s="1">
        <v>14.73322855966657</v>
      </c>
      <c r="L87" s="1">
        <v>844.40524760000005</v>
      </c>
      <c r="M87" s="1">
        <v>21.33429304827358</v>
      </c>
      <c r="N87" s="1">
        <v>734.99600470000007</v>
      </c>
      <c r="O87" s="1">
        <v>46.72908143358368</v>
      </c>
      <c r="Q87">
        <f>_xlfn.RANK.AVG(Table25[[#This Row],[Control Avg (ms)]],Table25[Control Avg (ms)])</f>
        <v>88</v>
      </c>
      <c r="R87">
        <f>_xlfn.RANK.AVG(Table25[[#This Row],[Require Bundle Avg (ms)]],Table25[Require Bundle Avg (ms)])</f>
        <v>88</v>
      </c>
      <c r="S87">
        <f>_xlfn.RANK.AVG(Table25[[#This Row],[Use Versions Avg (ms)]],Table25[Use Versions Avg (ms)])</f>
        <v>88</v>
      </c>
      <c r="T87">
        <f>_xlfn.RANK.AVG(Table25[[#This Row],[Export Needed Packages Avg (ms)]],Table25[Export Needed Packages Avg (ms)])</f>
        <v>88</v>
      </c>
      <c r="U87">
        <f>_xlfn.RANK.AVG(Table25[[#This Row],[Minimize Dependencies Avg (ms)]],Table25[Minimize Dependencies Avg (ms)])</f>
        <v>88</v>
      </c>
      <c r="V87">
        <f>_xlfn.RANK.AVG(Table25[[#This Row],[Needed Packages Avg (ms)]],Table25[Needed Packages Avg (ms)])</f>
        <v>88</v>
      </c>
      <c r="W87">
        <f>_xlfn.RANK.AVG(Table25[[#This Row],[Dynamic Import Avg (ms)]],Table25[Dynamic Import Avg (ms)])</f>
        <v>88</v>
      </c>
    </row>
    <row r="88" spans="1:23" x14ac:dyDescent="0.2">
      <c r="A88" t="s">
        <v>86</v>
      </c>
      <c r="B88" s="1">
        <v>756.38315910000006</v>
      </c>
      <c r="C88" s="1">
        <v>28.006241589596023</v>
      </c>
      <c r="D88" s="1">
        <v>717.86279179999997</v>
      </c>
      <c r="E88" s="1">
        <v>29.471334123661233</v>
      </c>
      <c r="F88" s="1">
        <v>753.65147049999996</v>
      </c>
      <c r="G88" s="1">
        <v>25.87245511896403</v>
      </c>
      <c r="H88" s="1">
        <v>669.74720149999996</v>
      </c>
      <c r="I88" s="1">
        <v>34.122357615000389</v>
      </c>
      <c r="J88" s="1">
        <v>713.45539450000001</v>
      </c>
      <c r="K88" s="1">
        <v>15.255086159593384</v>
      </c>
      <c r="L88" s="1">
        <v>846.6859551</v>
      </c>
      <c r="M88" s="1">
        <v>21.353128537160838</v>
      </c>
      <c r="N88" s="1">
        <v>737.25976679999997</v>
      </c>
      <c r="O88" s="1">
        <v>47.102653907336048</v>
      </c>
      <c r="Q88">
        <f>_xlfn.RANK.AVG(Table25[[#This Row],[Control Avg (ms)]],Table25[Control Avg (ms)])</f>
        <v>86</v>
      </c>
      <c r="R88">
        <f>_xlfn.RANK.AVG(Table25[[#This Row],[Require Bundle Avg (ms)]],Table25[Require Bundle Avg (ms)])</f>
        <v>86</v>
      </c>
      <c r="S88">
        <f>_xlfn.RANK.AVG(Table25[[#This Row],[Use Versions Avg (ms)]],Table25[Use Versions Avg (ms)])</f>
        <v>86</v>
      </c>
      <c r="T88">
        <f>_xlfn.RANK.AVG(Table25[[#This Row],[Export Needed Packages Avg (ms)]],Table25[Export Needed Packages Avg (ms)])</f>
        <v>86</v>
      </c>
      <c r="U88">
        <f>_xlfn.RANK.AVG(Table25[[#This Row],[Minimize Dependencies Avg (ms)]],Table25[Minimize Dependencies Avg (ms)])</f>
        <v>86</v>
      </c>
      <c r="V88">
        <f>_xlfn.RANK.AVG(Table25[[#This Row],[Needed Packages Avg (ms)]],Table25[Needed Packages Avg (ms)])</f>
        <v>86</v>
      </c>
      <c r="W88">
        <f>_xlfn.RANK.AVG(Table25[[#This Row],[Dynamic Import Avg (ms)]],Table25[Dynamic Import Avg (ms)])</f>
        <v>86</v>
      </c>
    </row>
    <row r="89" spans="1:23" x14ac:dyDescent="0.2">
      <c r="A89" t="s">
        <v>87</v>
      </c>
      <c r="B89" s="1">
        <v>757.95101439999996</v>
      </c>
      <c r="C89" s="1">
        <v>27.904685737443852</v>
      </c>
      <c r="D89" s="1">
        <v>719.90315699999996</v>
      </c>
      <c r="E89" s="1">
        <v>27.928921064146689</v>
      </c>
      <c r="F89" s="1">
        <v>754.98241089999999</v>
      </c>
      <c r="G89" s="1">
        <v>25.806150844480328</v>
      </c>
      <c r="H89" s="1">
        <v>671.43649479999999</v>
      </c>
      <c r="I89" s="1">
        <v>34.037792070451388</v>
      </c>
      <c r="J89" s="1">
        <v>714.59211440000001</v>
      </c>
      <c r="K89" s="1">
        <v>15.275394290770015</v>
      </c>
      <c r="L89" s="1">
        <v>848.00115720000008</v>
      </c>
      <c r="M89" s="1">
        <v>21.256130500340657</v>
      </c>
      <c r="N89" s="1">
        <v>738.61657709999997</v>
      </c>
      <c r="O89" s="1">
        <v>47.079443266099283</v>
      </c>
      <c r="Q89">
        <f>_xlfn.RANK.AVG(Table25[[#This Row],[Control Avg (ms)]],Table25[Control Avg (ms)])</f>
        <v>85</v>
      </c>
      <c r="R89">
        <f>_xlfn.RANK.AVG(Table25[[#This Row],[Require Bundle Avg (ms)]],Table25[Require Bundle Avg (ms)])</f>
        <v>85</v>
      </c>
      <c r="S89">
        <f>_xlfn.RANK.AVG(Table25[[#This Row],[Use Versions Avg (ms)]],Table25[Use Versions Avg (ms)])</f>
        <v>85</v>
      </c>
      <c r="T89">
        <f>_xlfn.RANK.AVG(Table25[[#This Row],[Export Needed Packages Avg (ms)]],Table25[Export Needed Packages Avg (ms)])</f>
        <v>85</v>
      </c>
      <c r="U89">
        <f>_xlfn.RANK.AVG(Table25[[#This Row],[Minimize Dependencies Avg (ms)]],Table25[Minimize Dependencies Avg (ms)])</f>
        <v>85</v>
      </c>
      <c r="V89">
        <f>_xlfn.RANK.AVG(Table25[[#This Row],[Needed Packages Avg (ms)]],Table25[Needed Packages Avg (ms)])</f>
        <v>85</v>
      </c>
      <c r="W89">
        <f>_xlfn.RANK.AVG(Table25[[#This Row],[Dynamic Import Avg (ms)]],Table25[Dynamic Import Avg (ms)])</f>
        <v>85</v>
      </c>
    </row>
    <row r="90" spans="1:23" x14ac:dyDescent="0.2">
      <c r="A90" t="s">
        <v>88</v>
      </c>
      <c r="B90" s="1">
        <v>754.91647890000002</v>
      </c>
      <c r="C90" s="1">
        <v>28.312270395693126</v>
      </c>
      <c r="D90" s="1">
        <v>716.23874089999993</v>
      </c>
      <c r="E90" s="1">
        <v>30.061051742132172</v>
      </c>
      <c r="F90" s="1">
        <v>752.08083639999995</v>
      </c>
      <c r="G90" s="1">
        <v>26.269034088875188</v>
      </c>
      <c r="H90" s="1">
        <v>668.79521310000007</v>
      </c>
      <c r="I90" s="1">
        <v>34.12507371868432</v>
      </c>
      <c r="J90" s="1">
        <v>712.25408589999995</v>
      </c>
      <c r="K90" s="1">
        <v>15.110549845844551</v>
      </c>
      <c r="L90" s="1">
        <v>845.81397489999995</v>
      </c>
      <c r="M90" s="1">
        <v>21.305449612168648</v>
      </c>
      <c r="N90" s="1">
        <v>736.24050790000001</v>
      </c>
      <c r="O90" s="1">
        <v>46.754543848623925</v>
      </c>
      <c r="Q90">
        <f>_xlfn.RANK.AVG(Table25[[#This Row],[Control Avg (ms)]],Table25[Control Avg (ms)])</f>
        <v>87</v>
      </c>
      <c r="R90">
        <f>_xlfn.RANK.AVG(Table25[[#This Row],[Require Bundle Avg (ms)]],Table25[Require Bundle Avg (ms)])</f>
        <v>87</v>
      </c>
      <c r="S90">
        <f>_xlfn.RANK.AVG(Table25[[#This Row],[Use Versions Avg (ms)]],Table25[Use Versions Avg (ms)])</f>
        <v>87</v>
      </c>
      <c r="T90">
        <f>_xlfn.RANK.AVG(Table25[[#This Row],[Export Needed Packages Avg (ms)]],Table25[Export Needed Packages Avg (ms)])</f>
        <v>87</v>
      </c>
      <c r="U90">
        <f>_xlfn.RANK.AVG(Table25[[#This Row],[Minimize Dependencies Avg (ms)]],Table25[Minimize Dependencies Avg (ms)])</f>
        <v>87</v>
      </c>
      <c r="V90">
        <f>_xlfn.RANK.AVG(Table25[[#This Row],[Needed Packages Avg (ms)]],Table25[Needed Packages Avg (ms)])</f>
        <v>87</v>
      </c>
      <c r="W90">
        <f>_xlfn.RANK.AVG(Table25[[#This Row],[Dynamic Import Avg (ms)]],Table25[Dynamic Import Avg (ms)])</f>
        <v>87</v>
      </c>
    </row>
    <row r="91" spans="1:23" x14ac:dyDescent="0.2">
      <c r="A91" t="s">
        <v>89</v>
      </c>
      <c r="B91" s="1">
        <v>752.31455870000002</v>
      </c>
      <c r="C91" s="1">
        <v>28.305727214309485</v>
      </c>
      <c r="D91" s="1">
        <v>713.37353629999996</v>
      </c>
      <c r="E91" s="1">
        <v>30.061065007780183</v>
      </c>
      <c r="F91" s="1">
        <v>749.45194620000007</v>
      </c>
      <c r="G91" s="1">
        <v>26.306472334834719</v>
      </c>
      <c r="H91" s="1">
        <v>666.67074700000001</v>
      </c>
      <c r="I91" s="1">
        <v>34.111824580342038</v>
      </c>
      <c r="J91" s="1">
        <v>709.86788189999993</v>
      </c>
      <c r="K91" s="1">
        <v>14.700813983959213</v>
      </c>
      <c r="L91" s="1">
        <v>843.30609249999998</v>
      </c>
      <c r="M91" s="1">
        <v>21.177149367465496</v>
      </c>
      <c r="N91" s="1">
        <v>734.12392939999995</v>
      </c>
      <c r="O91" s="1">
        <v>46.683467089809831</v>
      </c>
      <c r="Q91">
        <f>_xlfn.RANK.AVG(Table25[[#This Row],[Control Avg (ms)]],Table25[Control Avg (ms)])</f>
        <v>89</v>
      </c>
      <c r="R91">
        <f>_xlfn.RANK.AVG(Table25[[#This Row],[Require Bundle Avg (ms)]],Table25[Require Bundle Avg (ms)])</f>
        <v>89</v>
      </c>
      <c r="S91">
        <f>_xlfn.RANK.AVG(Table25[[#This Row],[Use Versions Avg (ms)]],Table25[Use Versions Avg (ms)])</f>
        <v>89</v>
      </c>
      <c r="T91">
        <f>_xlfn.RANK.AVG(Table25[[#This Row],[Export Needed Packages Avg (ms)]],Table25[Export Needed Packages Avg (ms)])</f>
        <v>89</v>
      </c>
      <c r="U91">
        <f>_xlfn.RANK.AVG(Table25[[#This Row],[Minimize Dependencies Avg (ms)]],Table25[Minimize Dependencies Avg (ms)])</f>
        <v>89</v>
      </c>
      <c r="V91">
        <f>_xlfn.RANK.AVG(Table25[[#This Row],[Needed Packages Avg (ms)]],Table25[Needed Packages Avg (ms)])</f>
        <v>89</v>
      </c>
      <c r="W91">
        <f>_xlfn.RANK.AVG(Table25[[#This Row],[Dynamic Import Avg (ms)]],Table25[Dynamic Import Avg (ms)])</f>
        <v>89</v>
      </c>
    </row>
    <row r="92" spans="1:23" x14ac:dyDescent="0.2">
      <c r="A92" t="s">
        <v>90</v>
      </c>
      <c r="B92" s="1">
        <v>748.75685620000002</v>
      </c>
      <c r="C92" s="1">
        <v>28.321749481078548</v>
      </c>
      <c r="D92" s="1">
        <v>710.35787449999998</v>
      </c>
      <c r="E92" s="1">
        <v>30.130293402225917</v>
      </c>
      <c r="F92" s="1">
        <v>745.7583664</v>
      </c>
      <c r="G92" s="1">
        <v>26.250634974213341</v>
      </c>
      <c r="H92" s="1">
        <v>663.9769667999999</v>
      </c>
      <c r="I92" s="1">
        <v>34.116977690727921</v>
      </c>
      <c r="J92" s="1">
        <v>707.00214400000004</v>
      </c>
      <c r="K92" s="1">
        <v>14.717654498202611</v>
      </c>
      <c r="L92" s="1">
        <v>840.42152539999995</v>
      </c>
      <c r="M92" s="1">
        <v>21.055537893070014</v>
      </c>
      <c r="N92" s="1">
        <v>730.44219390000001</v>
      </c>
      <c r="O92" s="1">
        <v>46.913309161729863</v>
      </c>
      <c r="Q92">
        <f>_xlfn.RANK.AVG(Table25[[#This Row],[Control Avg (ms)]],Table25[Control Avg (ms)])</f>
        <v>91</v>
      </c>
      <c r="R92">
        <f>_xlfn.RANK.AVG(Table25[[#This Row],[Require Bundle Avg (ms)]],Table25[Require Bundle Avg (ms)])</f>
        <v>91</v>
      </c>
      <c r="S92">
        <f>_xlfn.RANK.AVG(Table25[[#This Row],[Use Versions Avg (ms)]],Table25[Use Versions Avg (ms)])</f>
        <v>91</v>
      </c>
      <c r="T92">
        <f>_xlfn.RANK.AVG(Table25[[#This Row],[Export Needed Packages Avg (ms)]],Table25[Export Needed Packages Avg (ms)])</f>
        <v>91</v>
      </c>
      <c r="U92">
        <f>_xlfn.RANK.AVG(Table25[[#This Row],[Minimize Dependencies Avg (ms)]],Table25[Minimize Dependencies Avg (ms)])</f>
        <v>91</v>
      </c>
      <c r="V92">
        <f>_xlfn.RANK.AVG(Table25[[#This Row],[Needed Packages Avg (ms)]],Table25[Needed Packages Avg (ms)])</f>
        <v>91</v>
      </c>
      <c r="W92">
        <f>_xlfn.RANK.AVG(Table25[[#This Row],[Dynamic Import Avg (ms)]],Table25[Dynamic Import Avg (ms)])</f>
        <v>91</v>
      </c>
    </row>
    <row r="93" spans="1:23" x14ac:dyDescent="0.2">
      <c r="A93" t="s">
        <v>91</v>
      </c>
      <c r="B93" s="1">
        <v>743.75919820000001</v>
      </c>
      <c r="C93" s="1">
        <v>28.497559624049554</v>
      </c>
      <c r="D93" s="1">
        <v>704.66737670000009</v>
      </c>
      <c r="E93" s="1">
        <v>28.677230065183085</v>
      </c>
      <c r="F93" s="1">
        <v>740.80944179999995</v>
      </c>
      <c r="G93" s="1">
        <v>25.944157032875637</v>
      </c>
      <c r="H93" s="1">
        <v>658.83110820000002</v>
      </c>
      <c r="I93" s="1">
        <v>34.35928832851377</v>
      </c>
      <c r="J93" s="1">
        <v>701.53354089999993</v>
      </c>
      <c r="K93" s="1">
        <v>15.99929160018314</v>
      </c>
      <c r="L93" s="1">
        <v>835.05220339999994</v>
      </c>
      <c r="M93" s="1">
        <v>20.76913845862024</v>
      </c>
      <c r="N93" s="1">
        <v>725.08830049999995</v>
      </c>
      <c r="O93" s="1">
        <v>46.188489372132501</v>
      </c>
      <c r="Q93">
        <f>_xlfn.RANK.AVG(Table25[[#This Row],[Control Avg (ms)]],Table25[Control Avg (ms)])</f>
        <v>94</v>
      </c>
      <c r="R93">
        <f>_xlfn.RANK.AVG(Table25[[#This Row],[Require Bundle Avg (ms)]],Table25[Require Bundle Avg (ms)])</f>
        <v>94</v>
      </c>
      <c r="S93">
        <f>_xlfn.RANK.AVG(Table25[[#This Row],[Use Versions Avg (ms)]],Table25[Use Versions Avg (ms)])</f>
        <v>94</v>
      </c>
      <c r="T93">
        <f>_xlfn.RANK.AVG(Table25[[#This Row],[Export Needed Packages Avg (ms)]],Table25[Export Needed Packages Avg (ms)])</f>
        <v>94</v>
      </c>
      <c r="U93">
        <f>_xlfn.RANK.AVG(Table25[[#This Row],[Minimize Dependencies Avg (ms)]],Table25[Minimize Dependencies Avg (ms)])</f>
        <v>94</v>
      </c>
      <c r="V93">
        <f>_xlfn.RANK.AVG(Table25[[#This Row],[Needed Packages Avg (ms)]],Table25[Needed Packages Avg (ms)])</f>
        <v>94</v>
      </c>
      <c r="W93">
        <f>_xlfn.RANK.AVG(Table25[[#This Row],[Dynamic Import Avg (ms)]],Table25[Dynamic Import Avg (ms)])</f>
        <v>94</v>
      </c>
    </row>
    <row r="94" spans="1:23" x14ac:dyDescent="0.2">
      <c r="A94" t="s">
        <v>92</v>
      </c>
      <c r="B94" s="1">
        <v>747.69865979999997</v>
      </c>
      <c r="C94" s="1">
        <v>28.429362306592797</v>
      </c>
      <c r="D94" s="1">
        <v>709.15310890000001</v>
      </c>
      <c r="E94" s="1">
        <v>30.000236833088966</v>
      </c>
      <c r="F94" s="1">
        <v>744.78037089999998</v>
      </c>
      <c r="G94" s="1">
        <v>26.20591379080275</v>
      </c>
      <c r="H94" s="1">
        <v>662.93430089999993</v>
      </c>
      <c r="I94" s="1">
        <v>33.996899827654374</v>
      </c>
      <c r="J94" s="1">
        <v>706.0001827000001</v>
      </c>
      <c r="K94" s="1">
        <v>14.723538004787557</v>
      </c>
      <c r="L94" s="1">
        <v>839.04179670000008</v>
      </c>
      <c r="M94" s="1">
        <v>20.874165048986452</v>
      </c>
      <c r="N94" s="1">
        <v>729.38731329999996</v>
      </c>
      <c r="O94" s="1">
        <v>46.923516175723719</v>
      </c>
      <c r="Q94">
        <f>_xlfn.RANK.AVG(Table25[[#This Row],[Control Avg (ms)]],Table25[Control Avg (ms)])</f>
        <v>92</v>
      </c>
      <c r="R94">
        <f>_xlfn.RANK.AVG(Table25[[#This Row],[Require Bundle Avg (ms)]],Table25[Require Bundle Avg (ms)])</f>
        <v>92</v>
      </c>
      <c r="S94">
        <f>_xlfn.RANK.AVG(Table25[[#This Row],[Use Versions Avg (ms)]],Table25[Use Versions Avg (ms)])</f>
        <v>92</v>
      </c>
      <c r="T94">
        <f>_xlfn.RANK.AVG(Table25[[#This Row],[Export Needed Packages Avg (ms)]],Table25[Export Needed Packages Avg (ms)])</f>
        <v>92</v>
      </c>
      <c r="U94">
        <f>_xlfn.RANK.AVG(Table25[[#This Row],[Minimize Dependencies Avg (ms)]],Table25[Minimize Dependencies Avg (ms)])</f>
        <v>92</v>
      </c>
      <c r="V94">
        <f>_xlfn.RANK.AVG(Table25[[#This Row],[Needed Packages Avg (ms)]],Table25[Needed Packages Avg (ms)])</f>
        <v>92</v>
      </c>
      <c r="W94">
        <f>_xlfn.RANK.AVG(Table25[[#This Row],[Dynamic Import Avg (ms)]],Table25[Dynamic Import Avg (ms)])</f>
        <v>92</v>
      </c>
    </row>
    <row r="95" spans="1:23" x14ac:dyDescent="0.2">
      <c r="A95" t="s">
        <v>93</v>
      </c>
      <c r="B95" s="1">
        <v>746.46507559999998</v>
      </c>
      <c r="C95" s="1">
        <v>28.526970752166761</v>
      </c>
      <c r="D95" s="1">
        <v>707.5744717</v>
      </c>
      <c r="E95" s="1">
        <v>29.30929688443835</v>
      </c>
      <c r="F95" s="1">
        <v>743.44686990000002</v>
      </c>
      <c r="G95" s="1">
        <v>25.919830324835331</v>
      </c>
      <c r="H95" s="1">
        <v>661.78803549999998</v>
      </c>
      <c r="I95" s="1">
        <v>33.966066841350646</v>
      </c>
      <c r="J95" s="1">
        <v>704.15947370000004</v>
      </c>
      <c r="K95" s="1">
        <v>15.978639815287407</v>
      </c>
      <c r="L95" s="1">
        <v>837.47855400000003</v>
      </c>
      <c r="M95" s="1">
        <v>20.750077161746631</v>
      </c>
      <c r="N95" s="1">
        <v>728.25640310000006</v>
      </c>
      <c r="O95" s="1">
        <v>46.895829417003675</v>
      </c>
      <c r="Q95">
        <f>_xlfn.RANK.AVG(Table25[[#This Row],[Control Avg (ms)]],Table25[Control Avg (ms)])</f>
        <v>93</v>
      </c>
      <c r="R95">
        <f>_xlfn.RANK.AVG(Table25[[#This Row],[Require Bundle Avg (ms)]],Table25[Require Bundle Avg (ms)])</f>
        <v>93</v>
      </c>
      <c r="S95">
        <f>_xlfn.RANK.AVG(Table25[[#This Row],[Use Versions Avg (ms)]],Table25[Use Versions Avg (ms)])</f>
        <v>93</v>
      </c>
      <c r="T95">
        <f>_xlfn.RANK.AVG(Table25[[#This Row],[Export Needed Packages Avg (ms)]],Table25[Export Needed Packages Avg (ms)])</f>
        <v>93</v>
      </c>
      <c r="U95">
        <f>_xlfn.RANK.AVG(Table25[[#This Row],[Minimize Dependencies Avg (ms)]],Table25[Minimize Dependencies Avg (ms)])</f>
        <v>93</v>
      </c>
      <c r="V95">
        <f>_xlfn.RANK.AVG(Table25[[#This Row],[Needed Packages Avg (ms)]],Table25[Needed Packages Avg (ms)])</f>
        <v>93</v>
      </c>
      <c r="W95">
        <f>_xlfn.RANK.AVG(Table25[[#This Row],[Dynamic Import Avg (ms)]],Table25[Dynamic Import Avg (ms)])</f>
        <v>93</v>
      </c>
    </row>
    <row r="96" spans="1:23" x14ac:dyDescent="0.2">
      <c r="A96" t="s">
        <v>94</v>
      </c>
      <c r="B96" s="1">
        <v>742.17221189999998</v>
      </c>
      <c r="C96" s="1">
        <v>28.744714037128372</v>
      </c>
      <c r="D96" s="1">
        <v>703.19434879999994</v>
      </c>
      <c r="E96" s="1">
        <v>28.518102355717968</v>
      </c>
      <c r="F96" s="1">
        <v>739.30251529999998</v>
      </c>
      <c r="G96" s="1">
        <v>25.902391802573458</v>
      </c>
      <c r="H96" s="1">
        <v>656.99828679999996</v>
      </c>
      <c r="I96" s="1">
        <v>34.384490903309349</v>
      </c>
      <c r="J96" s="1">
        <v>700.23607449999997</v>
      </c>
      <c r="K96" s="1">
        <v>16.026544021440611</v>
      </c>
      <c r="L96" s="1">
        <v>833.56299100000001</v>
      </c>
      <c r="M96" s="1">
        <v>20.875878059701289</v>
      </c>
      <c r="N96" s="1">
        <v>723.85922540000001</v>
      </c>
      <c r="O96" s="1">
        <v>46.114043873543643</v>
      </c>
      <c r="Q96">
        <f>_xlfn.RANK.AVG(Table25[[#This Row],[Control Avg (ms)]],Table25[Control Avg (ms)])</f>
        <v>95</v>
      </c>
      <c r="R96">
        <f>_xlfn.RANK.AVG(Table25[[#This Row],[Require Bundle Avg (ms)]],Table25[Require Bundle Avg (ms)])</f>
        <v>95</v>
      </c>
      <c r="S96">
        <f>_xlfn.RANK.AVG(Table25[[#This Row],[Use Versions Avg (ms)]],Table25[Use Versions Avg (ms)])</f>
        <v>95</v>
      </c>
      <c r="T96">
        <f>_xlfn.RANK.AVG(Table25[[#This Row],[Export Needed Packages Avg (ms)]],Table25[Export Needed Packages Avg (ms)])</f>
        <v>95</v>
      </c>
      <c r="U96">
        <f>_xlfn.RANK.AVG(Table25[[#This Row],[Minimize Dependencies Avg (ms)]],Table25[Minimize Dependencies Avg (ms)])</f>
        <v>95</v>
      </c>
      <c r="V96">
        <f>_xlfn.RANK.AVG(Table25[[#This Row],[Needed Packages Avg (ms)]],Table25[Needed Packages Avg (ms)])</f>
        <v>95</v>
      </c>
      <c r="W96">
        <f>_xlfn.RANK.AVG(Table25[[#This Row],[Dynamic Import Avg (ms)]],Table25[Dynamic Import Avg (ms)])</f>
        <v>95</v>
      </c>
    </row>
    <row r="97" spans="1:23" x14ac:dyDescent="0.2">
      <c r="A97" t="s">
        <v>95</v>
      </c>
      <c r="B97" s="1">
        <v>741.2029407</v>
      </c>
      <c r="C97" s="1">
        <v>28.721992476060166</v>
      </c>
      <c r="D97" s="1">
        <v>702.01260639999998</v>
      </c>
      <c r="E97" s="1">
        <v>28.248468213800095</v>
      </c>
      <c r="F97" s="1">
        <v>738.27144070000008</v>
      </c>
      <c r="G97" s="1">
        <v>25.870822162658239</v>
      </c>
      <c r="H97" s="1">
        <v>655.7951642999999</v>
      </c>
      <c r="I97" s="1">
        <v>34.468751230168472</v>
      </c>
      <c r="J97" s="1">
        <v>699.28582979999999</v>
      </c>
      <c r="K97" s="1">
        <v>16.088435241514976</v>
      </c>
      <c r="L97" s="1">
        <v>832.44991749999997</v>
      </c>
      <c r="M97" s="1">
        <v>20.957315059821777</v>
      </c>
      <c r="N97" s="1">
        <v>722.86447310000005</v>
      </c>
      <c r="O97" s="1">
        <v>46.102387325619254</v>
      </c>
      <c r="Q97">
        <f>_xlfn.RANK.AVG(Table25[[#This Row],[Control Avg (ms)]],Table25[Control Avg (ms)])</f>
        <v>96</v>
      </c>
      <c r="R97">
        <f>_xlfn.RANK.AVG(Table25[[#This Row],[Require Bundle Avg (ms)]],Table25[Require Bundle Avg (ms)])</f>
        <v>96</v>
      </c>
      <c r="S97">
        <f>_xlfn.RANK.AVG(Table25[[#This Row],[Use Versions Avg (ms)]],Table25[Use Versions Avg (ms)])</f>
        <v>96</v>
      </c>
      <c r="T97">
        <f>_xlfn.RANK.AVG(Table25[[#This Row],[Export Needed Packages Avg (ms)]],Table25[Export Needed Packages Avg (ms)])</f>
        <v>96</v>
      </c>
      <c r="U97">
        <f>_xlfn.RANK.AVG(Table25[[#This Row],[Minimize Dependencies Avg (ms)]],Table25[Minimize Dependencies Avg (ms)])</f>
        <v>96</v>
      </c>
      <c r="V97">
        <f>_xlfn.RANK.AVG(Table25[[#This Row],[Needed Packages Avg (ms)]],Table25[Needed Packages Avg (ms)])</f>
        <v>96</v>
      </c>
      <c r="W97">
        <f>_xlfn.RANK.AVG(Table25[[#This Row],[Dynamic Import Avg (ms)]],Table25[Dynamic Import Avg (ms)])</f>
        <v>96</v>
      </c>
    </row>
    <row r="98" spans="1:23" x14ac:dyDescent="0.2">
      <c r="A98" t="s">
        <v>96</v>
      </c>
      <c r="B98" s="1">
        <v>740.05148899999995</v>
      </c>
      <c r="C98" s="1">
        <v>28.747899914688631</v>
      </c>
      <c r="D98" s="1">
        <v>700.25512000000003</v>
      </c>
      <c r="E98" s="1">
        <v>27.98069320668165</v>
      </c>
      <c r="F98" s="1">
        <v>736.67482689999997</v>
      </c>
      <c r="G98" s="1">
        <v>26.035458517971314</v>
      </c>
      <c r="H98" s="1">
        <v>654.43452920000004</v>
      </c>
      <c r="I98" s="1">
        <v>34.390261237352419</v>
      </c>
      <c r="J98" s="1">
        <v>697.87778920000005</v>
      </c>
      <c r="K98" s="1">
        <v>16.200379540984073</v>
      </c>
      <c r="L98" s="1">
        <v>830.32452970000008</v>
      </c>
      <c r="M98" s="1">
        <v>21.012576489923031</v>
      </c>
      <c r="N98" s="1">
        <v>721.11981939999998</v>
      </c>
      <c r="O98" s="1">
        <v>47.064708525641777</v>
      </c>
      <c r="Q98">
        <f>_xlfn.RANK.AVG(Table25[[#This Row],[Control Avg (ms)]],Table25[Control Avg (ms)])</f>
        <v>97</v>
      </c>
      <c r="R98">
        <f>_xlfn.RANK.AVG(Table25[[#This Row],[Require Bundle Avg (ms)]],Table25[Require Bundle Avg (ms)])</f>
        <v>97</v>
      </c>
      <c r="S98">
        <f>_xlfn.RANK.AVG(Table25[[#This Row],[Use Versions Avg (ms)]],Table25[Use Versions Avg (ms)])</f>
        <v>97</v>
      </c>
      <c r="T98">
        <f>_xlfn.RANK.AVG(Table25[[#This Row],[Export Needed Packages Avg (ms)]],Table25[Export Needed Packages Avg (ms)])</f>
        <v>97</v>
      </c>
      <c r="U98">
        <f>_xlfn.RANK.AVG(Table25[[#This Row],[Minimize Dependencies Avg (ms)]],Table25[Minimize Dependencies Avg (ms)])</f>
        <v>97</v>
      </c>
      <c r="V98">
        <f>_xlfn.RANK.AVG(Table25[[#This Row],[Needed Packages Avg (ms)]],Table25[Needed Packages Avg (ms)])</f>
        <v>97</v>
      </c>
      <c r="W98">
        <f>_xlfn.RANK.AVG(Table25[[#This Row],[Dynamic Import Avg (ms)]],Table25[Dynamic Import Avg (ms)])</f>
        <v>97</v>
      </c>
    </row>
    <row r="99" spans="1:23" x14ac:dyDescent="0.2">
      <c r="A99" t="s">
        <v>97</v>
      </c>
      <c r="B99" s="1">
        <v>737.33023909999997</v>
      </c>
      <c r="C99" s="1">
        <v>28.592578800164482</v>
      </c>
      <c r="D99" s="1">
        <v>696.9354846</v>
      </c>
      <c r="E99" s="1">
        <v>29.065287750980747</v>
      </c>
      <c r="F99" s="1">
        <v>733.49062089999995</v>
      </c>
      <c r="G99" s="1">
        <v>25.931050749160647</v>
      </c>
      <c r="H99" s="1">
        <v>651.72132350000004</v>
      </c>
      <c r="I99" s="1">
        <v>34.743438747956397</v>
      </c>
      <c r="J99" s="1">
        <v>695.08547270000008</v>
      </c>
      <c r="K99" s="1">
        <v>16.123711191257826</v>
      </c>
      <c r="L99" s="1">
        <v>827.65806199999997</v>
      </c>
      <c r="M99" s="1">
        <v>21.312583597981416</v>
      </c>
      <c r="N99" s="1">
        <v>718.27839870000003</v>
      </c>
      <c r="O99" s="1">
        <v>46.019558320408741</v>
      </c>
      <c r="Q99">
        <f>_xlfn.RANK.AVG(Table25[[#This Row],[Control Avg (ms)]],Table25[Control Avg (ms)])</f>
        <v>98</v>
      </c>
      <c r="R99">
        <f>_xlfn.RANK.AVG(Table25[[#This Row],[Require Bundle Avg (ms)]],Table25[Require Bundle Avg (ms)])</f>
        <v>98</v>
      </c>
      <c r="S99">
        <f>_xlfn.RANK.AVG(Table25[[#This Row],[Use Versions Avg (ms)]],Table25[Use Versions Avg (ms)])</f>
        <v>98</v>
      </c>
      <c r="T99">
        <f>_xlfn.RANK.AVG(Table25[[#This Row],[Export Needed Packages Avg (ms)]],Table25[Export Needed Packages Avg (ms)])</f>
        <v>98</v>
      </c>
      <c r="U99">
        <f>_xlfn.RANK.AVG(Table25[[#This Row],[Minimize Dependencies Avg (ms)]],Table25[Minimize Dependencies Avg (ms)])</f>
        <v>98</v>
      </c>
      <c r="V99">
        <f>_xlfn.RANK.AVG(Table25[[#This Row],[Needed Packages Avg (ms)]],Table25[Needed Packages Avg (ms)])</f>
        <v>98</v>
      </c>
      <c r="W99">
        <f>_xlfn.RANK.AVG(Table25[[#This Row],[Dynamic Import Avg (ms)]],Table25[Dynamic Import Avg (ms)])</f>
        <v>98</v>
      </c>
    </row>
    <row r="100" spans="1:23" x14ac:dyDescent="0.2">
      <c r="A100" t="s">
        <v>98</v>
      </c>
      <c r="B100" s="1">
        <v>736.50780259999999</v>
      </c>
      <c r="C100" s="1">
        <v>28.609634998772417</v>
      </c>
      <c r="D100" s="1">
        <v>695.80608329999995</v>
      </c>
      <c r="E100" s="1">
        <v>28.694053513828663</v>
      </c>
      <c r="F100" s="1">
        <v>732.75338599999998</v>
      </c>
      <c r="G100" s="1">
        <v>25.964466875896253</v>
      </c>
      <c r="H100" s="1">
        <v>650.80422320000002</v>
      </c>
      <c r="I100" s="1">
        <v>34.75179465369277</v>
      </c>
      <c r="J100" s="1">
        <v>694.29862029999993</v>
      </c>
      <c r="K100" s="1">
        <v>16.081440700392797</v>
      </c>
      <c r="L100" s="1">
        <v>826.88479360000008</v>
      </c>
      <c r="M100" s="1">
        <v>21.291628852395153</v>
      </c>
      <c r="N100" s="1">
        <v>717.26626229999999</v>
      </c>
      <c r="O100" s="1">
        <v>45.53093428217214</v>
      </c>
      <c r="Q100">
        <f>_xlfn.RANK.AVG(Table25[[#This Row],[Control Avg (ms)]],Table25[Control Avg (ms)])</f>
        <v>99</v>
      </c>
      <c r="R100">
        <f>_xlfn.RANK.AVG(Table25[[#This Row],[Require Bundle Avg (ms)]],Table25[Require Bundle Avg (ms)])</f>
        <v>99</v>
      </c>
      <c r="S100">
        <f>_xlfn.RANK.AVG(Table25[[#This Row],[Use Versions Avg (ms)]],Table25[Use Versions Avg (ms)])</f>
        <v>99</v>
      </c>
      <c r="T100">
        <f>_xlfn.RANK.AVG(Table25[[#This Row],[Export Needed Packages Avg (ms)]],Table25[Export Needed Packages Avg (ms)])</f>
        <v>99</v>
      </c>
      <c r="U100">
        <f>_xlfn.RANK.AVG(Table25[[#This Row],[Minimize Dependencies Avg (ms)]],Table25[Minimize Dependencies Avg (ms)])</f>
        <v>99</v>
      </c>
      <c r="V100">
        <f>_xlfn.RANK.AVG(Table25[[#This Row],[Needed Packages Avg (ms)]],Table25[Needed Packages Avg (ms)])</f>
        <v>99</v>
      </c>
      <c r="W100">
        <f>_xlfn.RANK.AVG(Table25[[#This Row],[Dynamic Import Avg (ms)]],Table25[Dynamic Import Avg (ms)])</f>
        <v>99</v>
      </c>
    </row>
    <row r="101" spans="1:23" x14ac:dyDescent="0.2">
      <c r="A101" t="s">
        <v>99</v>
      </c>
      <c r="B101" s="1">
        <v>735.08667449999996</v>
      </c>
      <c r="C101" s="1">
        <v>28.324122004962568</v>
      </c>
      <c r="D101" s="1">
        <v>694.63188839999998</v>
      </c>
      <c r="E101" s="1">
        <v>28.600188969877266</v>
      </c>
      <c r="F101" s="1">
        <v>731.70311460000005</v>
      </c>
      <c r="G101" s="1">
        <v>26.014960046406923</v>
      </c>
      <c r="H101" s="1">
        <v>649.67876139999998</v>
      </c>
      <c r="I101" s="1">
        <v>34.699960941703488</v>
      </c>
      <c r="J101" s="1">
        <v>693.19649679999998</v>
      </c>
      <c r="K101" s="1">
        <v>16.085043560902893</v>
      </c>
      <c r="L101" s="1">
        <v>825.79723690000003</v>
      </c>
      <c r="M101" s="1">
        <v>21.245920444716841</v>
      </c>
      <c r="N101" s="1">
        <v>716.12644150000006</v>
      </c>
      <c r="O101" s="1">
        <v>45.468644811878967</v>
      </c>
      <c r="Q101">
        <f>_xlfn.RANK.AVG(Table25[[#This Row],[Control Avg (ms)]],Table25[Control Avg (ms)])</f>
        <v>100</v>
      </c>
      <c r="R101">
        <f>_xlfn.RANK.AVG(Table25[[#This Row],[Require Bundle Avg (ms)]],Table25[Require Bundle Avg (ms)])</f>
        <v>100</v>
      </c>
      <c r="S101">
        <f>_xlfn.RANK.AVG(Table25[[#This Row],[Use Versions Avg (ms)]],Table25[Use Versions Avg (ms)])</f>
        <v>100</v>
      </c>
      <c r="T101">
        <f>_xlfn.RANK.AVG(Table25[[#This Row],[Export Needed Packages Avg (ms)]],Table25[Export Needed Packages Avg (ms)])</f>
        <v>100</v>
      </c>
      <c r="U101">
        <f>_xlfn.RANK.AVG(Table25[[#This Row],[Minimize Dependencies Avg (ms)]],Table25[Minimize Dependencies Avg (ms)])</f>
        <v>100</v>
      </c>
      <c r="V101">
        <f>_xlfn.RANK.AVG(Table25[[#This Row],[Needed Packages Avg (ms)]],Table25[Needed Packages Avg (ms)])</f>
        <v>100</v>
      </c>
      <c r="W101">
        <f>_xlfn.RANK.AVG(Table25[[#This Row],[Dynamic Import Avg (ms)]],Table25[Dynamic Import Avg (ms)])</f>
        <v>100</v>
      </c>
    </row>
    <row r="102" spans="1:23" x14ac:dyDescent="0.2">
      <c r="A102" t="s">
        <v>100</v>
      </c>
      <c r="B102" s="1">
        <v>732.9120226</v>
      </c>
      <c r="C102" s="1">
        <v>28.231985619791899</v>
      </c>
      <c r="D102" s="1">
        <v>692.56100989999993</v>
      </c>
      <c r="E102" s="1">
        <v>28.477289430670119</v>
      </c>
      <c r="F102" s="1">
        <v>729.44648010000003</v>
      </c>
      <c r="G102" s="1">
        <v>26.168666923914138</v>
      </c>
      <c r="H102" s="1">
        <v>647.32922799999994</v>
      </c>
      <c r="I102" s="1">
        <v>33.823361353375375</v>
      </c>
      <c r="J102" s="1">
        <v>690.83070599999996</v>
      </c>
      <c r="K102" s="1">
        <v>16.181642739883227</v>
      </c>
      <c r="L102" s="1">
        <v>823.60472709999999</v>
      </c>
      <c r="M102" s="1">
        <v>21.198442700028973</v>
      </c>
      <c r="N102" s="1">
        <v>714.10896760000003</v>
      </c>
      <c r="O102" s="1">
        <v>45.391065527311106</v>
      </c>
      <c r="Q102">
        <f>_xlfn.RANK.AVG(Table25[[#This Row],[Control Avg (ms)]],Table25[Control Avg (ms)])</f>
        <v>101</v>
      </c>
      <c r="R102">
        <f>_xlfn.RANK.AVG(Table25[[#This Row],[Require Bundle Avg (ms)]],Table25[Require Bundle Avg (ms)])</f>
        <v>101</v>
      </c>
      <c r="S102">
        <f>_xlfn.RANK.AVG(Table25[[#This Row],[Use Versions Avg (ms)]],Table25[Use Versions Avg (ms)])</f>
        <v>101</v>
      </c>
      <c r="T102">
        <f>_xlfn.RANK.AVG(Table25[[#This Row],[Export Needed Packages Avg (ms)]],Table25[Export Needed Packages Avg (ms)])</f>
        <v>101</v>
      </c>
      <c r="U102">
        <f>_xlfn.RANK.AVG(Table25[[#This Row],[Minimize Dependencies Avg (ms)]],Table25[Minimize Dependencies Avg (ms)])</f>
        <v>101</v>
      </c>
      <c r="V102">
        <f>_xlfn.RANK.AVG(Table25[[#This Row],[Needed Packages Avg (ms)]],Table25[Needed Packages Avg (ms)])</f>
        <v>101</v>
      </c>
      <c r="W102">
        <f>_xlfn.RANK.AVG(Table25[[#This Row],[Dynamic Import Avg (ms)]],Table25[Dynamic Import Avg (ms)])</f>
        <v>101</v>
      </c>
    </row>
    <row r="103" spans="1:23" x14ac:dyDescent="0.2">
      <c r="A103" t="s">
        <v>101</v>
      </c>
      <c r="B103" s="1">
        <v>731.77826220000009</v>
      </c>
      <c r="C103" s="1">
        <v>28.235255932130659</v>
      </c>
      <c r="D103" s="1">
        <v>691.50829220000003</v>
      </c>
      <c r="E103" s="1">
        <v>28.432755022069724</v>
      </c>
      <c r="F103" s="1">
        <v>728.20938450000006</v>
      </c>
      <c r="G103" s="1">
        <v>26.391684730532628</v>
      </c>
      <c r="H103" s="1">
        <v>646.06839549999995</v>
      </c>
      <c r="I103" s="1">
        <v>33.885014132289967</v>
      </c>
      <c r="J103" s="1">
        <v>689.62262439999995</v>
      </c>
      <c r="K103" s="1">
        <v>16.278951116913209</v>
      </c>
      <c r="L103" s="1">
        <v>822.58339220000005</v>
      </c>
      <c r="M103" s="1">
        <v>21.1719537861932</v>
      </c>
      <c r="N103" s="1">
        <v>712.90885000000003</v>
      </c>
      <c r="O103" s="1">
        <v>45.122742015489543</v>
      </c>
      <c r="Q103">
        <f>_xlfn.RANK.AVG(Table25[[#This Row],[Control Avg (ms)]],Table25[Control Avg (ms)])</f>
        <v>102</v>
      </c>
      <c r="R103">
        <f>_xlfn.RANK.AVG(Table25[[#This Row],[Require Bundle Avg (ms)]],Table25[Require Bundle Avg (ms)])</f>
        <v>102</v>
      </c>
      <c r="S103">
        <f>_xlfn.RANK.AVG(Table25[[#This Row],[Use Versions Avg (ms)]],Table25[Use Versions Avg (ms)])</f>
        <v>102</v>
      </c>
      <c r="T103">
        <f>_xlfn.RANK.AVG(Table25[[#This Row],[Export Needed Packages Avg (ms)]],Table25[Export Needed Packages Avg (ms)])</f>
        <v>102</v>
      </c>
      <c r="U103">
        <f>_xlfn.RANK.AVG(Table25[[#This Row],[Minimize Dependencies Avg (ms)]],Table25[Minimize Dependencies Avg (ms)])</f>
        <v>102</v>
      </c>
      <c r="V103">
        <f>_xlfn.RANK.AVG(Table25[[#This Row],[Needed Packages Avg (ms)]],Table25[Needed Packages Avg (ms)])</f>
        <v>102</v>
      </c>
      <c r="W103">
        <f>_xlfn.RANK.AVG(Table25[[#This Row],[Dynamic Import Avg (ms)]],Table25[Dynamic Import Avg (ms)])</f>
        <v>102</v>
      </c>
    </row>
    <row r="104" spans="1:23" x14ac:dyDescent="0.2">
      <c r="A104" t="s">
        <v>102</v>
      </c>
      <c r="B104" s="1">
        <v>727.65350879999994</v>
      </c>
      <c r="C104" s="1">
        <v>28.080908102082823</v>
      </c>
      <c r="D104" s="1">
        <v>688.32587920000003</v>
      </c>
      <c r="E104" s="1">
        <v>28.068401011853069</v>
      </c>
      <c r="F104" s="1">
        <v>724.97499240000002</v>
      </c>
      <c r="G104" s="1">
        <v>26.806596396924292</v>
      </c>
      <c r="H104" s="1">
        <v>641.98929679999992</v>
      </c>
      <c r="I104" s="1">
        <v>34.065258845527545</v>
      </c>
      <c r="J104" s="1">
        <v>686.67053679999992</v>
      </c>
      <c r="K104" s="1">
        <v>15.731767857607775</v>
      </c>
      <c r="L104" s="1">
        <v>819.98751129999994</v>
      </c>
      <c r="M104" s="1">
        <v>21.987418957265827</v>
      </c>
      <c r="N104" s="1">
        <v>709.08512339999993</v>
      </c>
      <c r="O104" s="1">
        <v>44.913439138331121</v>
      </c>
      <c r="Q104">
        <f>_xlfn.RANK.AVG(Table25[[#This Row],[Control Avg (ms)]],Table25[Control Avg (ms)])</f>
        <v>103</v>
      </c>
      <c r="R104">
        <f>_xlfn.RANK.AVG(Table25[[#This Row],[Require Bundle Avg (ms)]],Table25[Require Bundle Avg (ms)])</f>
        <v>103</v>
      </c>
      <c r="S104">
        <f>_xlfn.RANK.AVG(Table25[[#This Row],[Use Versions Avg (ms)]],Table25[Use Versions Avg (ms)])</f>
        <v>103</v>
      </c>
      <c r="T104">
        <f>_xlfn.RANK.AVG(Table25[[#This Row],[Export Needed Packages Avg (ms)]],Table25[Export Needed Packages Avg (ms)])</f>
        <v>103</v>
      </c>
      <c r="U104">
        <f>_xlfn.RANK.AVG(Table25[[#This Row],[Minimize Dependencies Avg (ms)]],Table25[Minimize Dependencies Avg (ms)])</f>
        <v>103</v>
      </c>
      <c r="V104">
        <f>_xlfn.RANK.AVG(Table25[[#This Row],[Needed Packages Avg (ms)]],Table25[Needed Packages Avg (ms)])</f>
        <v>103</v>
      </c>
      <c r="W104">
        <f>_xlfn.RANK.AVG(Table25[[#This Row],[Dynamic Import Avg (ms)]],Table25[Dynamic Import Avg (ms)])</f>
        <v>103</v>
      </c>
    </row>
    <row r="105" spans="1:23" x14ac:dyDescent="0.2">
      <c r="A105" t="s">
        <v>103</v>
      </c>
      <c r="B105" s="1">
        <v>726.67784139999992</v>
      </c>
      <c r="C105" s="1">
        <v>28.013546256301797</v>
      </c>
      <c r="D105" s="1">
        <v>687.24874160000002</v>
      </c>
      <c r="E105" s="1">
        <v>27.981380241314728</v>
      </c>
      <c r="F105" s="1">
        <v>724.00640150000004</v>
      </c>
      <c r="G105" s="1">
        <v>26.812786911773593</v>
      </c>
      <c r="H105" s="1">
        <v>640.77530970000009</v>
      </c>
      <c r="I105" s="1">
        <v>34.300467800984883</v>
      </c>
      <c r="J105" s="1">
        <v>685.58003229999997</v>
      </c>
      <c r="K105" s="1">
        <v>15.771234270830815</v>
      </c>
      <c r="L105" s="1">
        <v>819.10712810000007</v>
      </c>
      <c r="M105" s="1">
        <v>21.938150296935458</v>
      </c>
      <c r="N105" s="1">
        <v>708.04338370000005</v>
      </c>
      <c r="O105" s="1">
        <v>44.901918411732282</v>
      </c>
      <c r="Q105">
        <f>_xlfn.RANK.AVG(Table25[[#This Row],[Control Avg (ms)]],Table25[Control Avg (ms)])</f>
        <v>104</v>
      </c>
      <c r="R105">
        <f>_xlfn.RANK.AVG(Table25[[#This Row],[Require Bundle Avg (ms)]],Table25[Require Bundle Avg (ms)])</f>
        <v>104</v>
      </c>
      <c r="S105">
        <f>_xlfn.RANK.AVG(Table25[[#This Row],[Use Versions Avg (ms)]],Table25[Use Versions Avg (ms)])</f>
        <v>104</v>
      </c>
      <c r="T105">
        <f>_xlfn.RANK.AVG(Table25[[#This Row],[Export Needed Packages Avg (ms)]],Table25[Export Needed Packages Avg (ms)])</f>
        <v>104</v>
      </c>
      <c r="U105">
        <f>_xlfn.RANK.AVG(Table25[[#This Row],[Minimize Dependencies Avg (ms)]],Table25[Minimize Dependencies Avg (ms)])</f>
        <v>104</v>
      </c>
      <c r="V105">
        <f>_xlfn.RANK.AVG(Table25[[#This Row],[Needed Packages Avg (ms)]],Table25[Needed Packages Avg (ms)])</f>
        <v>104</v>
      </c>
      <c r="W105">
        <f>_xlfn.RANK.AVG(Table25[[#This Row],[Dynamic Import Avg (ms)]],Table25[Dynamic Import Avg (ms)])</f>
        <v>104</v>
      </c>
    </row>
    <row r="106" spans="1:23" x14ac:dyDescent="0.2">
      <c r="A106" t="s">
        <v>104</v>
      </c>
      <c r="B106" s="1">
        <v>723.11304900000005</v>
      </c>
      <c r="C106" s="1">
        <v>27.758620062875359</v>
      </c>
      <c r="D106" s="1">
        <v>684.0672194</v>
      </c>
      <c r="E106" s="1">
        <v>27.766868731187458</v>
      </c>
      <c r="F106" s="1">
        <v>719.97157010000001</v>
      </c>
      <c r="G106" s="1">
        <v>26.711928664655201</v>
      </c>
      <c r="H106" s="1">
        <v>637.52896820000001</v>
      </c>
      <c r="I106" s="1">
        <v>34.615125425004656</v>
      </c>
      <c r="J106" s="1">
        <v>682.76326170000004</v>
      </c>
      <c r="K106" s="1">
        <v>15.591037757466735</v>
      </c>
      <c r="L106" s="1">
        <v>816.42955529999995</v>
      </c>
      <c r="M106" s="1">
        <v>21.673511220786658</v>
      </c>
      <c r="N106" s="1">
        <v>703.84507439999993</v>
      </c>
      <c r="O106" s="1">
        <v>45.47332882138673</v>
      </c>
      <c r="Q106">
        <f>_xlfn.RANK.AVG(Table25[[#This Row],[Control Avg (ms)]],Table25[Control Avg (ms)])</f>
        <v>107</v>
      </c>
      <c r="R106">
        <f>_xlfn.RANK.AVG(Table25[[#This Row],[Require Bundle Avg (ms)]],Table25[Require Bundle Avg (ms)])</f>
        <v>107</v>
      </c>
      <c r="S106">
        <f>_xlfn.RANK.AVG(Table25[[#This Row],[Use Versions Avg (ms)]],Table25[Use Versions Avg (ms)])</f>
        <v>107</v>
      </c>
      <c r="T106">
        <f>_xlfn.RANK.AVG(Table25[[#This Row],[Export Needed Packages Avg (ms)]],Table25[Export Needed Packages Avg (ms)])</f>
        <v>107</v>
      </c>
      <c r="U106">
        <f>_xlfn.RANK.AVG(Table25[[#This Row],[Minimize Dependencies Avg (ms)]],Table25[Minimize Dependencies Avg (ms)])</f>
        <v>107</v>
      </c>
      <c r="V106">
        <f>_xlfn.RANK.AVG(Table25[[#This Row],[Needed Packages Avg (ms)]],Table25[Needed Packages Avg (ms)])</f>
        <v>107</v>
      </c>
      <c r="W106">
        <f>_xlfn.RANK.AVG(Table25[[#This Row],[Dynamic Import Avg (ms)]],Table25[Dynamic Import Avg (ms)])</f>
        <v>107</v>
      </c>
    </row>
    <row r="107" spans="1:23" x14ac:dyDescent="0.2">
      <c r="A107" t="s">
        <v>105</v>
      </c>
      <c r="B107" s="1">
        <v>725.45118339999999</v>
      </c>
      <c r="C107" s="1">
        <v>28.134983637992388</v>
      </c>
      <c r="D107" s="1">
        <v>686.20414170000004</v>
      </c>
      <c r="E107" s="1">
        <v>27.900654698072032</v>
      </c>
      <c r="F107" s="1">
        <v>722.90043839999998</v>
      </c>
      <c r="G107" s="1">
        <v>26.938935098408432</v>
      </c>
      <c r="H107" s="1">
        <v>639.41992100000004</v>
      </c>
      <c r="I107" s="1">
        <v>34.576843637687588</v>
      </c>
      <c r="J107" s="1">
        <v>684.58282350000002</v>
      </c>
      <c r="K107" s="1">
        <v>15.759015942721426</v>
      </c>
      <c r="L107" s="1">
        <v>818.1654565</v>
      </c>
      <c r="M107" s="1">
        <v>21.806377450070311</v>
      </c>
      <c r="N107" s="1">
        <v>706.0324822</v>
      </c>
      <c r="O107" s="1">
        <v>45.221245230446172</v>
      </c>
      <c r="Q107">
        <f>_xlfn.RANK.AVG(Table25[[#This Row],[Control Avg (ms)]],Table25[Control Avg (ms)])</f>
        <v>105</v>
      </c>
      <c r="R107">
        <f>_xlfn.RANK.AVG(Table25[[#This Row],[Require Bundle Avg (ms)]],Table25[Require Bundle Avg (ms)])</f>
        <v>105</v>
      </c>
      <c r="S107">
        <f>_xlfn.RANK.AVG(Table25[[#This Row],[Use Versions Avg (ms)]],Table25[Use Versions Avg (ms)])</f>
        <v>105</v>
      </c>
      <c r="T107">
        <f>_xlfn.RANK.AVG(Table25[[#This Row],[Export Needed Packages Avg (ms)]],Table25[Export Needed Packages Avg (ms)])</f>
        <v>105</v>
      </c>
      <c r="U107">
        <f>_xlfn.RANK.AVG(Table25[[#This Row],[Minimize Dependencies Avg (ms)]],Table25[Minimize Dependencies Avg (ms)])</f>
        <v>105</v>
      </c>
      <c r="V107">
        <f>_xlfn.RANK.AVG(Table25[[#This Row],[Needed Packages Avg (ms)]],Table25[Needed Packages Avg (ms)])</f>
        <v>105</v>
      </c>
      <c r="W107">
        <f>_xlfn.RANK.AVG(Table25[[#This Row],[Dynamic Import Avg (ms)]],Table25[Dynamic Import Avg (ms)])</f>
        <v>105</v>
      </c>
    </row>
    <row r="108" spans="1:23" x14ac:dyDescent="0.2">
      <c r="A108" t="s">
        <v>106</v>
      </c>
      <c r="B108" s="1">
        <v>724.35208420000004</v>
      </c>
      <c r="C108" s="1">
        <v>28.16678882766238</v>
      </c>
      <c r="D108" s="1">
        <v>685.23693620000006</v>
      </c>
      <c r="E108" s="1">
        <v>27.906385563505836</v>
      </c>
      <c r="F108" s="1">
        <v>721.10188440000002</v>
      </c>
      <c r="G108" s="1">
        <v>26.831019089878065</v>
      </c>
      <c r="H108" s="1">
        <v>638.44120050000004</v>
      </c>
      <c r="I108" s="1">
        <v>34.596376065625762</v>
      </c>
      <c r="J108" s="1">
        <v>683.61915050000005</v>
      </c>
      <c r="K108" s="1">
        <v>15.672587302784887</v>
      </c>
      <c r="L108" s="1">
        <v>817.21352279999996</v>
      </c>
      <c r="M108" s="1">
        <v>21.712926232711485</v>
      </c>
      <c r="N108" s="1">
        <v>705.02896959999998</v>
      </c>
      <c r="O108" s="1">
        <v>45.204499523598102</v>
      </c>
      <c r="Q108">
        <f>_xlfn.RANK.AVG(Table25[[#This Row],[Control Avg (ms)]],Table25[Control Avg (ms)])</f>
        <v>106</v>
      </c>
      <c r="R108">
        <f>_xlfn.RANK.AVG(Table25[[#This Row],[Require Bundle Avg (ms)]],Table25[Require Bundle Avg (ms)])</f>
        <v>106</v>
      </c>
      <c r="S108">
        <f>_xlfn.RANK.AVG(Table25[[#This Row],[Use Versions Avg (ms)]],Table25[Use Versions Avg (ms)])</f>
        <v>106</v>
      </c>
      <c r="T108">
        <f>_xlfn.RANK.AVG(Table25[[#This Row],[Export Needed Packages Avg (ms)]],Table25[Export Needed Packages Avg (ms)])</f>
        <v>106</v>
      </c>
      <c r="U108">
        <f>_xlfn.RANK.AVG(Table25[[#This Row],[Minimize Dependencies Avg (ms)]],Table25[Minimize Dependencies Avg (ms)])</f>
        <v>106</v>
      </c>
      <c r="V108">
        <f>_xlfn.RANK.AVG(Table25[[#This Row],[Needed Packages Avg (ms)]],Table25[Needed Packages Avg (ms)])</f>
        <v>106</v>
      </c>
      <c r="W108">
        <f>_xlfn.RANK.AVG(Table25[[#This Row],[Dynamic Import Avg (ms)]],Table25[Dynamic Import Avg (ms)])</f>
        <v>106</v>
      </c>
    </row>
    <row r="109" spans="1:23" x14ac:dyDescent="0.2">
      <c r="A109" t="s">
        <v>107</v>
      </c>
      <c r="B109" s="1">
        <v>721.95209939999995</v>
      </c>
      <c r="C109" s="1">
        <v>27.731536064564871</v>
      </c>
      <c r="D109" s="1">
        <v>683.07608909999999</v>
      </c>
      <c r="E109" s="1">
        <v>27.854089265924518</v>
      </c>
      <c r="F109" s="1">
        <v>717.98873249999997</v>
      </c>
      <c r="G109" s="1">
        <v>26.337127257293766</v>
      </c>
      <c r="H109" s="1">
        <v>636.35802770000009</v>
      </c>
      <c r="I109" s="1">
        <v>34.698346726089099</v>
      </c>
      <c r="J109" s="1">
        <v>681.69179589999999</v>
      </c>
      <c r="K109" s="1">
        <v>15.62036311781676</v>
      </c>
      <c r="L109" s="1">
        <v>815.5157729</v>
      </c>
      <c r="M109" s="1">
        <v>21.571351401924602</v>
      </c>
      <c r="N109" s="1">
        <v>702.80773970000007</v>
      </c>
      <c r="O109" s="1">
        <v>45.457326129458046</v>
      </c>
      <c r="Q109">
        <f>_xlfn.RANK.AVG(Table25[[#This Row],[Control Avg (ms)]],Table25[Control Avg (ms)])</f>
        <v>108</v>
      </c>
      <c r="R109">
        <f>_xlfn.RANK.AVG(Table25[[#This Row],[Require Bundle Avg (ms)]],Table25[Require Bundle Avg (ms)])</f>
        <v>108</v>
      </c>
      <c r="S109">
        <f>_xlfn.RANK.AVG(Table25[[#This Row],[Use Versions Avg (ms)]],Table25[Use Versions Avg (ms)])</f>
        <v>108</v>
      </c>
      <c r="T109">
        <f>_xlfn.RANK.AVG(Table25[[#This Row],[Export Needed Packages Avg (ms)]],Table25[Export Needed Packages Avg (ms)])</f>
        <v>108</v>
      </c>
      <c r="U109">
        <f>_xlfn.RANK.AVG(Table25[[#This Row],[Minimize Dependencies Avg (ms)]],Table25[Minimize Dependencies Avg (ms)])</f>
        <v>108</v>
      </c>
      <c r="V109">
        <f>_xlfn.RANK.AVG(Table25[[#This Row],[Needed Packages Avg (ms)]],Table25[Needed Packages Avg (ms)])</f>
        <v>108</v>
      </c>
      <c r="W109">
        <f>_xlfn.RANK.AVG(Table25[[#This Row],[Dynamic Import Avg (ms)]],Table25[Dynamic Import Avg (ms)])</f>
        <v>108</v>
      </c>
    </row>
    <row r="110" spans="1:23" x14ac:dyDescent="0.2">
      <c r="A110" t="s">
        <v>108</v>
      </c>
      <c r="B110" s="1">
        <v>720.9802087999999</v>
      </c>
      <c r="C110" s="1">
        <v>27.683665948265169</v>
      </c>
      <c r="D110" s="1">
        <v>682.18787539999994</v>
      </c>
      <c r="E110" s="1">
        <v>27.806011491187181</v>
      </c>
      <c r="F110" s="1">
        <v>716.8885497</v>
      </c>
      <c r="G110" s="1">
        <v>26.38757177396192</v>
      </c>
      <c r="H110" s="1">
        <v>635.34058679999998</v>
      </c>
      <c r="I110" s="1">
        <v>34.71325387808951</v>
      </c>
      <c r="J110" s="1">
        <v>680.76684089999992</v>
      </c>
      <c r="K110" s="1">
        <v>15.637107996951933</v>
      </c>
      <c r="L110" s="1">
        <v>814.74891079999998</v>
      </c>
      <c r="M110" s="1">
        <v>21.489333762752693</v>
      </c>
      <c r="N110" s="1">
        <v>701.74647649999997</v>
      </c>
      <c r="O110" s="1">
        <v>45.354466745454417</v>
      </c>
      <c r="Q110">
        <f>_xlfn.RANK.AVG(Table25[[#This Row],[Control Avg (ms)]],Table25[Control Avg (ms)])</f>
        <v>109</v>
      </c>
      <c r="R110">
        <f>_xlfn.RANK.AVG(Table25[[#This Row],[Require Bundle Avg (ms)]],Table25[Require Bundle Avg (ms)])</f>
        <v>109</v>
      </c>
      <c r="S110">
        <f>_xlfn.RANK.AVG(Table25[[#This Row],[Use Versions Avg (ms)]],Table25[Use Versions Avg (ms)])</f>
        <v>109</v>
      </c>
      <c r="T110">
        <f>_xlfn.RANK.AVG(Table25[[#This Row],[Export Needed Packages Avg (ms)]],Table25[Export Needed Packages Avg (ms)])</f>
        <v>109</v>
      </c>
      <c r="U110">
        <f>_xlfn.RANK.AVG(Table25[[#This Row],[Minimize Dependencies Avg (ms)]],Table25[Minimize Dependencies Avg (ms)])</f>
        <v>109</v>
      </c>
      <c r="V110">
        <f>_xlfn.RANK.AVG(Table25[[#This Row],[Needed Packages Avg (ms)]],Table25[Needed Packages Avg (ms)])</f>
        <v>109</v>
      </c>
      <c r="W110">
        <f>_xlfn.RANK.AVG(Table25[[#This Row],[Dynamic Import Avg (ms)]],Table25[Dynamic Import Avg (ms)])</f>
        <v>109</v>
      </c>
    </row>
    <row r="111" spans="1:23" x14ac:dyDescent="0.2">
      <c r="A111" t="s">
        <v>109</v>
      </c>
      <c r="B111" s="1">
        <v>719.46459729999992</v>
      </c>
      <c r="C111" s="1">
        <v>27.509874411268701</v>
      </c>
      <c r="D111" s="1">
        <v>680.84802460000003</v>
      </c>
      <c r="E111" s="1">
        <v>27.81953388442734</v>
      </c>
      <c r="F111" s="1">
        <v>715.33706720000009</v>
      </c>
      <c r="G111" s="1">
        <v>26.413640106157203</v>
      </c>
      <c r="H111" s="1">
        <v>633.41098260000001</v>
      </c>
      <c r="I111" s="1">
        <v>33.657506461388238</v>
      </c>
      <c r="J111" s="1">
        <v>679.41720759999998</v>
      </c>
      <c r="K111" s="1">
        <v>15.666273207411896</v>
      </c>
      <c r="L111" s="1">
        <v>813.44356120000009</v>
      </c>
      <c r="M111" s="1">
        <v>21.41118738464181</v>
      </c>
      <c r="N111" s="1">
        <v>700.21465420000004</v>
      </c>
      <c r="O111" s="1">
        <v>45.157791603705597</v>
      </c>
      <c r="Q111">
        <f>_xlfn.RANK.AVG(Table25[[#This Row],[Control Avg (ms)]],Table25[Control Avg (ms)])</f>
        <v>110</v>
      </c>
      <c r="R111">
        <f>_xlfn.RANK.AVG(Table25[[#This Row],[Require Bundle Avg (ms)]],Table25[Require Bundle Avg (ms)])</f>
        <v>110</v>
      </c>
      <c r="S111">
        <f>_xlfn.RANK.AVG(Table25[[#This Row],[Use Versions Avg (ms)]],Table25[Use Versions Avg (ms)])</f>
        <v>110</v>
      </c>
      <c r="T111">
        <f>_xlfn.RANK.AVG(Table25[[#This Row],[Export Needed Packages Avg (ms)]],Table25[Export Needed Packages Avg (ms)])</f>
        <v>110</v>
      </c>
      <c r="U111">
        <f>_xlfn.RANK.AVG(Table25[[#This Row],[Minimize Dependencies Avg (ms)]],Table25[Minimize Dependencies Avg (ms)])</f>
        <v>110</v>
      </c>
      <c r="V111">
        <f>_xlfn.RANK.AVG(Table25[[#This Row],[Needed Packages Avg (ms)]],Table25[Needed Packages Avg (ms)])</f>
        <v>110</v>
      </c>
      <c r="W111">
        <f>_xlfn.RANK.AVG(Table25[[#This Row],[Dynamic Import Avg (ms)]],Table25[Dynamic Import Avg (ms)])</f>
        <v>110</v>
      </c>
    </row>
    <row r="112" spans="1:23" x14ac:dyDescent="0.2">
      <c r="A112" t="s">
        <v>110</v>
      </c>
      <c r="B112" s="1">
        <v>718.4893849</v>
      </c>
      <c r="C112" s="1">
        <v>27.557664633699449</v>
      </c>
      <c r="D112" s="1">
        <v>680.04501400000004</v>
      </c>
      <c r="E112" s="1">
        <v>27.784384460236588</v>
      </c>
      <c r="F112" s="1">
        <v>714.39886300000001</v>
      </c>
      <c r="G112" s="1">
        <v>26.169857158741632</v>
      </c>
      <c r="H112" s="1">
        <v>632.46291389999999</v>
      </c>
      <c r="I112" s="1">
        <v>33.611617258387419</v>
      </c>
      <c r="J112" s="1">
        <v>678.46859119999999</v>
      </c>
      <c r="K112" s="1">
        <v>15.635581662330575</v>
      </c>
      <c r="L112" s="1">
        <v>812.53857729999993</v>
      </c>
      <c r="M112" s="1">
        <v>21.272088580233113</v>
      </c>
      <c r="N112" s="1">
        <v>699.46245190000002</v>
      </c>
      <c r="O112" s="1">
        <v>45.087781530299793</v>
      </c>
      <c r="Q112">
        <f>_xlfn.RANK.AVG(Table25[[#This Row],[Control Avg (ms)]],Table25[Control Avg (ms)])</f>
        <v>111</v>
      </c>
      <c r="R112">
        <f>_xlfn.RANK.AVG(Table25[[#This Row],[Require Bundle Avg (ms)]],Table25[Require Bundle Avg (ms)])</f>
        <v>111</v>
      </c>
      <c r="S112">
        <f>_xlfn.RANK.AVG(Table25[[#This Row],[Use Versions Avg (ms)]],Table25[Use Versions Avg (ms)])</f>
        <v>111</v>
      </c>
      <c r="T112">
        <f>_xlfn.RANK.AVG(Table25[[#This Row],[Export Needed Packages Avg (ms)]],Table25[Export Needed Packages Avg (ms)])</f>
        <v>111</v>
      </c>
      <c r="U112">
        <f>_xlfn.RANK.AVG(Table25[[#This Row],[Minimize Dependencies Avg (ms)]],Table25[Minimize Dependencies Avg (ms)])</f>
        <v>111</v>
      </c>
      <c r="V112">
        <f>_xlfn.RANK.AVG(Table25[[#This Row],[Needed Packages Avg (ms)]],Table25[Needed Packages Avg (ms)])</f>
        <v>111</v>
      </c>
      <c r="W112">
        <f>_xlfn.RANK.AVG(Table25[[#This Row],[Dynamic Import Avg (ms)]],Table25[Dynamic Import Avg (ms)])</f>
        <v>111</v>
      </c>
    </row>
    <row r="113" spans="1:23" x14ac:dyDescent="0.2">
      <c r="A113" t="s">
        <v>111</v>
      </c>
      <c r="B113" s="1">
        <v>717.58391300000005</v>
      </c>
      <c r="C113" s="1">
        <v>27.599287647603404</v>
      </c>
      <c r="D113" s="1">
        <v>679.22501110000007</v>
      </c>
      <c r="E113" s="1">
        <v>27.724104380640135</v>
      </c>
      <c r="F113" s="1">
        <v>713.45058689999996</v>
      </c>
      <c r="G113" s="1">
        <v>26.197227574478241</v>
      </c>
      <c r="H113" s="1">
        <v>631.64308029999995</v>
      </c>
      <c r="I113" s="1">
        <v>33.563943813826384</v>
      </c>
      <c r="J113" s="1">
        <v>677.32880939999995</v>
      </c>
      <c r="K113" s="1">
        <v>15.705926557001867</v>
      </c>
      <c r="L113" s="1">
        <v>811.58743870000001</v>
      </c>
      <c r="M113" s="1">
        <v>21.257468052338552</v>
      </c>
      <c r="N113" s="1">
        <v>698.65576220000003</v>
      </c>
      <c r="O113" s="1">
        <v>44.929960888928179</v>
      </c>
      <c r="Q113">
        <f>_xlfn.RANK.AVG(Table25[[#This Row],[Control Avg (ms)]],Table25[Control Avg (ms)])</f>
        <v>112</v>
      </c>
      <c r="R113">
        <f>_xlfn.RANK.AVG(Table25[[#This Row],[Require Bundle Avg (ms)]],Table25[Require Bundle Avg (ms)])</f>
        <v>112</v>
      </c>
      <c r="S113">
        <f>_xlfn.RANK.AVG(Table25[[#This Row],[Use Versions Avg (ms)]],Table25[Use Versions Avg (ms)])</f>
        <v>112</v>
      </c>
      <c r="T113">
        <f>_xlfn.RANK.AVG(Table25[[#This Row],[Export Needed Packages Avg (ms)]],Table25[Export Needed Packages Avg (ms)])</f>
        <v>112</v>
      </c>
      <c r="U113">
        <f>_xlfn.RANK.AVG(Table25[[#This Row],[Minimize Dependencies Avg (ms)]],Table25[Minimize Dependencies Avg (ms)])</f>
        <v>112</v>
      </c>
      <c r="V113">
        <f>_xlfn.RANK.AVG(Table25[[#This Row],[Needed Packages Avg (ms)]],Table25[Needed Packages Avg (ms)])</f>
        <v>112</v>
      </c>
      <c r="W113">
        <f>_xlfn.RANK.AVG(Table25[[#This Row],[Dynamic Import Avg (ms)]],Table25[Dynamic Import Avg (ms)])</f>
        <v>112</v>
      </c>
    </row>
    <row r="114" spans="1:23" x14ac:dyDescent="0.2">
      <c r="A114" t="s">
        <v>112</v>
      </c>
      <c r="B114" s="1">
        <v>716.61193160000005</v>
      </c>
      <c r="C114" s="1">
        <v>27.615437748218845</v>
      </c>
      <c r="D114" s="1">
        <v>678.25234590000002</v>
      </c>
      <c r="E114" s="1">
        <v>27.580571453741001</v>
      </c>
      <c r="F114" s="1">
        <v>712.22065520000001</v>
      </c>
      <c r="G114" s="1">
        <v>26.375538060791303</v>
      </c>
      <c r="H114" s="1">
        <v>630.71765549999998</v>
      </c>
      <c r="I114" s="1">
        <v>33.553087620064588</v>
      </c>
      <c r="J114" s="1">
        <v>676.13601420000009</v>
      </c>
      <c r="K114" s="1">
        <v>15.772558905293966</v>
      </c>
      <c r="L114" s="1">
        <v>810.3981902999999</v>
      </c>
      <c r="M114" s="1">
        <v>21.370552184480715</v>
      </c>
      <c r="N114" s="1">
        <v>697.25450590000003</v>
      </c>
      <c r="O114" s="1">
        <v>43.957169458703419</v>
      </c>
      <c r="Q114">
        <f>_xlfn.RANK.AVG(Table25[[#This Row],[Control Avg (ms)]],Table25[Control Avg (ms)])</f>
        <v>113</v>
      </c>
      <c r="R114">
        <f>_xlfn.RANK.AVG(Table25[[#This Row],[Require Bundle Avg (ms)]],Table25[Require Bundle Avg (ms)])</f>
        <v>113</v>
      </c>
      <c r="S114">
        <f>_xlfn.RANK.AVG(Table25[[#This Row],[Use Versions Avg (ms)]],Table25[Use Versions Avg (ms)])</f>
        <v>113</v>
      </c>
      <c r="T114">
        <f>_xlfn.RANK.AVG(Table25[[#This Row],[Export Needed Packages Avg (ms)]],Table25[Export Needed Packages Avg (ms)])</f>
        <v>113</v>
      </c>
      <c r="U114">
        <f>_xlfn.RANK.AVG(Table25[[#This Row],[Minimize Dependencies Avg (ms)]],Table25[Minimize Dependencies Avg (ms)])</f>
        <v>113</v>
      </c>
      <c r="V114">
        <f>_xlfn.RANK.AVG(Table25[[#This Row],[Needed Packages Avg (ms)]],Table25[Needed Packages Avg (ms)])</f>
        <v>113</v>
      </c>
      <c r="W114">
        <f>_xlfn.RANK.AVG(Table25[[#This Row],[Dynamic Import Avg (ms)]],Table25[Dynamic Import Avg (ms)])</f>
        <v>113</v>
      </c>
    </row>
    <row r="115" spans="1:23" x14ac:dyDescent="0.2">
      <c r="A115" t="s">
        <v>113</v>
      </c>
      <c r="B115" s="1">
        <v>714.98810029999993</v>
      </c>
      <c r="C115" s="1">
        <v>27.666787988011929</v>
      </c>
      <c r="D115" s="1">
        <v>676.53839120000009</v>
      </c>
      <c r="E115" s="1">
        <v>27.675812177798143</v>
      </c>
      <c r="F115" s="1">
        <v>710.45977829999993</v>
      </c>
      <c r="G115" s="1">
        <v>26.052753540949034</v>
      </c>
      <c r="H115" s="1">
        <v>629.05422079999994</v>
      </c>
      <c r="I115" s="1">
        <v>33.489643942902653</v>
      </c>
      <c r="J115" s="1">
        <v>674.12301679999996</v>
      </c>
      <c r="K115" s="1">
        <v>15.689561581298907</v>
      </c>
      <c r="L115" s="1">
        <v>808.52841260000002</v>
      </c>
      <c r="M115" s="1">
        <v>21.421808303855222</v>
      </c>
      <c r="N115" s="1">
        <v>695.70379179999998</v>
      </c>
      <c r="O115" s="1">
        <v>43.817635759870285</v>
      </c>
      <c r="Q115">
        <f>_xlfn.RANK.AVG(Table25[[#This Row],[Control Avg (ms)]],Table25[Control Avg (ms)])</f>
        <v>115</v>
      </c>
      <c r="R115">
        <f>_xlfn.RANK.AVG(Table25[[#This Row],[Require Bundle Avg (ms)]],Table25[Require Bundle Avg (ms)])</f>
        <v>115</v>
      </c>
      <c r="S115">
        <f>_xlfn.RANK.AVG(Table25[[#This Row],[Use Versions Avg (ms)]],Table25[Use Versions Avg (ms)])</f>
        <v>115</v>
      </c>
      <c r="T115">
        <f>_xlfn.RANK.AVG(Table25[[#This Row],[Export Needed Packages Avg (ms)]],Table25[Export Needed Packages Avg (ms)])</f>
        <v>115</v>
      </c>
      <c r="U115">
        <f>_xlfn.RANK.AVG(Table25[[#This Row],[Minimize Dependencies Avg (ms)]],Table25[Minimize Dependencies Avg (ms)])</f>
        <v>115</v>
      </c>
      <c r="V115">
        <f>_xlfn.RANK.AVG(Table25[[#This Row],[Needed Packages Avg (ms)]],Table25[Needed Packages Avg (ms)])</f>
        <v>115</v>
      </c>
      <c r="W115">
        <f>_xlfn.RANK.AVG(Table25[[#This Row],[Dynamic Import Avg (ms)]],Table25[Dynamic Import Avg (ms)])</f>
        <v>115</v>
      </c>
    </row>
    <row r="116" spans="1:23" x14ac:dyDescent="0.2">
      <c r="A116" t="s">
        <v>114</v>
      </c>
      <c r="B116" s="1">
        <v>715.78495470000007</v>
      </c>
      <c r="C116" s="1">
        <v>27.707408377005695</v>
      </c>
      <c r="D116" s="1">
        <v>677.50472720000005</v>
      </c>
      <c r="E116" s="1">
        <v>27.601565403991827</v>
      </c>
      <c r="F116" s="1">
        <v>711.29649879999999</v>
      </c>
      <c r="G116" s="1">
        <v>26.160064121175655</v>
      </c>
      <c r="H116" s="1">
        <v>629.91790060000005</v>
      </c>
      <c r="I116" s="1">
        <v>33.53464913738334</v>
      </c>
      <c r="J116" s="1">
        <v>675.18414710000002</v>
      </c>
      <c r="K116" s="1">
        <v>15.784717742547944</v>
      </c>
      <c r="L116" s="1">
        <v>809.52836339999999</v>
      </c>
      <c r="M116" s="1">
        <v>21.422029376480719</v>
      </c>
      <c r="N116" s="1">
        <v>696.52916909999999</v>
      </c>
      <c r="O116" s="1">
        <v>43.853585293631497</v>
      </c>
      <c r="Q116">
        <f>_xlfn.RANK.AVG(Table25[[#This Row],[Control Avg (ms)]],Table25[Control Avg (ms)])</f>
        <v>114</v>
      </c>
      <c r="R116">
        <f>_xlfn.RANK.AVG(Table25[[#This Row],[Require Bundle Avg (ms)]],Table25[Require Bundle Avg (ms)])</f>
        <v>114</v>
      </c>
      <c r="S116">
        <f>_xlfn.RANK.AVG(Table25[[#This Row],[Use Versions Avg (ms)]],Table25[Use Versions Avg (ms)])</f>
        <v>114</v>
      </c>
      <c r="T116">
        <f>_xlfn.RANK.AVG(Table25[[#This Row],[Export Needed Packages Avg (ms)]],Table25[Export Needed Packages Avg (ms)])</f>
        <v>114</v>
      </c>
      <c r="U116">
        <f>_xlfn.RANK.AVG(Table25[[#This Row],[Minimize Dependencies Avg (ms)]],Table25[Minimize Dependencies Avg (ms)])</f>
        <v>114</v>
      </c>
      <c r="V116">
        <f>_xlfn.RANK.AVG(Table25[[#This Row],[Needed Packages Avg (ms)]],Table25[Needed Packages Avg (ms)])</f>
        <v>114</v>
      </c>
      <c r="W116">
        <f>_xlfn.RANK.AVG(Table25[[#This Row],[Dynamic Import Avg (ms)]],Table25[Dynamic Import Avg (ms)])</f>
        <v>114</v>
      </c>
    </row>
    <row r="117" spans="1:23" x14ac:dyDescent="0.2">
      <c r="A117" t="s">
        <v>115</v>
      </c>
      <c r="B117" s="1">
        <v>702.83041149999997</v>
      </c>
      <c r="C117" s="1">
        <v>26.959488828707642</v>
      </c>
      <c r="D117" s="1">
        <v>663.99744279999993</v>
      </c>
      <c r="E117" s="1">
        <v>27.451282093015831</v>
      </c>
      <c r="F117" s="1">
        <v>698.01977270000009</v>
      </c>
      <c r="G117" s="1">
        <v>26.500483797715752</v>
      </c>
      <c r="H117" s="1">
        <v>615.84621189999996</v>
      </c>
      <c r="I117" s="1">
        <v>33.231374102146034</v>
      </c>
      <c r="J117" s="1">
        <v>660.66311020000001</v>
      </c>
      <c r="K117" s="1">
        <v>15.661485974904737</v>
      </c>
      <c r="L117" s="1">
        <v>795.37558539999998</v>
      </c>
      <c r="M117" s="1">
        <v>20.401704173045488</v>
      </c>
      <c r="N117" s="1">
        <v>683.01492810000002</v>
      </c>
      <c r="O117" s="1">
        <v>42.585146285590696</v>
      </c>
      <c r="Q117">
        <f>_xlfn.RANK.AVG(Table25[[#This Row],[Control Avg (ms)]],Table25[Control Avg (ms)])</f>
        <v>117</v>
      </c>
      <c r="R117">
        <f>_xlfn.RANK.AVG(Table25[[#This Row],[Require Bundle Avg (ms)]],Table25[Require Bundle Avg (ms)])</f>
        <v>117</v>
      </c>
      <c r="S117">
        <f>_xlfn.RANK.AVG(Table25[[#This Row],[Use Versions Avg (ms)]],Table25[Use Versions Avg (ms)])</f>
        <v>117</v>
      </c>
      <c r="T117">
        <f>_xlfn.RANK.AVG(Table25[[#This Row],[Export Needed Packages Avg (ms)]],Table25[Export Needed Packages Avg (ms)])</f>
        <v>117</v>
      </c>
      <c r="U117">
        <f>_xlfn.RANK.AVG(Table25[[#This Row],[Minimize Dependencies Avg (ms)]],Table25[Minimize Dependencies Avg (ms)])</f>
        <v>117</v>
      </c>
      <c r="V117">
        <f>_xlfn.RANK.AVG(Table25[[#This Row],[Needed Packages Avg (ms)]],Table25[Needed Packages Avg (ms)])</f>
        <v>117</v>
      </c>
      <c r="W117">
        <f>_xlfn.RANK.AVG(Table25[[#This Row],[Dynamic Import Avg (ms)]],Table25[Dynamic Import Avg (ms)])</f>
        <v>117</v>
      </c>
    </row>
    <row r="118" spans="1:23" x14ac:dyDescent="0.2">
      <c r="A118" t="s">
        <v>116</v>
      </c>
      <c r="B118" s="1">
        <v>714.31065000000001</v>
      </c>
      <c r="C118" s="1">
        <v>27.629459713898612</v>
      </c>
      <c r="D118" s="1">
        <v>675.83897379999996</v>
      </c>
      <c r="E118" s="1">
        <v>27.731130044936702</v>
      </c>
      <c r="F118" s="1">
        <v>709.81454410000003</v>
      </c>
      <c r="G118" s="1">
        <v>26.108553087327603</v>
      </c>
      <c r="H118" s="1">
        <v>628.29239029999997</v>
      </c>
      <c r="I118" s="1">
        <v>33.437403568314302</v>
      </c>
      <c r="J118" s="1">
        <v>673.34801529999993</v>
      </c>
      <c r="K118" s="1">
        <v>15.638100042446112</v>
      </c>
      <c r="L118" s="1">
        <v>807.76239720000001</v>
      </c>
      <c r="M118" s="1">
        <v>21.416449891201644</v>
      </c>
      <c r="N118" s="1">
        <v>695.02330470000004</v>
      </c>
      <c r="O118" s="1">
        <v>43.74420508931842</v>
      </c>
      <c r="Q118">
        <f>_xlfn.RANK.AVG(Table25[[#This Row],[Control Avg (ms)]],Table25[Control Avg (ms)])</f>
        <v>116</v>
      </c>
      <c r="R118">
        <f>_xlfn.RANK.AVG(Table25[[#This Row],[Require Bundle Avg (ms)]],Table25[Require Bundle Avg (ms)])</f>
        <v>116</v>
      </c>
      <c r="S118">
        <f>_xlfn.RANK.AVG(Table25[[#This Row],[Use Versions Avg (ms)]],Table25[Use Versions Avg (ms)])</f>
        <v>116</v>
      </c>
      <c r="T118">
        <f>_xlfn.RANK.AVG(Table25[[#This Row],[Export Needed Packages Avg (ms)]],Table25[Export Needed Packages Avg (ms)])</f>
        <v>116</v>
      </c>
      <c r="U118">
        <f>_xlfn.RANK.AVG(Table25[[#This Row],[Minimize Dependencies Avg (ms)]],Table25[Minimize Dependencies Avg (ms)])</f>
        <v>116</v>
      </c>
      <c r="V118">
        <f>_xlfn.RANK.AVG(Table25[[#This Row],[Needed Packages Avg (ms)]],Table25[Needed Packages Avg (ms)])</f>
        <v>116</v>
      </c>
      <c r="W118">
        <f>_xlfn.RANK.AVG(Table25[[#This Row],[Dynamic Import Avg (ms)]],Table25[Dynamic Import Avg (ms)])</f>
        <v>116</v>
      </c>
    </row>
    <row r="119" spans="1:23" x14ac:dyDescent="0.2">
      <c r="A119" t="s">
        <v>117</v>
      </c>
      <c r="B119" s="1">
        <v>701.97717870000008</v>
      </c>
      <c r="C119" s="1">
        <v>26.906955460391107</v>
      </c>
      <c r="D119" s="1">
        <v>663.09512929999994</v>
      </c>
      <c r="E119" s="1">
        <v>27.473229785448133</v>
      </c>
      <c r="F119" s="1">
        <v>696.75604439999995</v>
      </c>
      <c r="G119" s="1">
        <v>26.780805396614049</v>
      </c>
      <c r="H119" s="1">
        <v>614.93362060000004</v>
      </c>
      <c r="I119" s="1">
        <v>33.243278550436223</v>
      </c>
      <c r="J119" s="1">
        <v>659.47263010000006</v>
      </c>
      <c r="K119" s="1">
        <v>15.577854243947986</v>
      </c>
      <c r="L119" s="1">
        <v>794.1903542</v>
      </c>
      <c r="M119" s="1">
        <v>20.334231732680205</v>
      </c>
      <c r="N119" s="1">
        <v>681.99962320000009</v>
      </c>
      <c r="O119" s="1">
        <v>42.53184616290924</v>
      </c>
      <c r="Q119">
        <f>_xlfn.RANK.AVG(Table25[[#This Row],[Control Avg (ms)]],Table25[Control Avg (ms)])</f>
        <v>118</v>
      </c>
      <c r="R119">
        <f>_xlfn.RANK.AVG(Table25[[#This Row],[Require Bundle Avg (ms)]],Table25[Require Bundle Avg (ms)])</f>
        <v>118</v>
      </c>
      <c r="S119">
        <f>_xlfn.RANK.AVG(Table25[[#This Row],[Use Versions Avg (ms)]],Table25[Use Versions Avg (ms)])</f>
        <v>118</v>
      </c>
      <c r="T119">
        <f>_xlfn.RANK.AVG(Table25[[#This Row],[Export Needed Packages Avg (ms)]],Table25[Export Needed Packages Avg (ms)])</f>
        <v>118</v>
      </c>
      <c r="U119">
        <f>_xlfn.RANK.AVG(Table25[[#This Row],[Minimize Dependencies Avg (ms)]],Table25[Minimize Dependencies Avg (ms)])</f>
        <v>118</v>
      </c>
      <c r="V119">
        <f>_xlfn.RANK.AVG(Table25[[#This Row],[Needed Packages Avg (ms)]],Table25[Needed Packages Avg (ms)])</f>
        <v>118</v>
      </c>
      <c r="W119">
        <f>_xlfn.RANK.AVG(Table25[[#This Row],[Dynamic Import Avg (ms)]],Table25[Dynamic Import Avg (ms)])</f>
        <v>118</v>
      </c>
    </row>
    <row r="120" spans="1:23" x14ac:dyDescent="0.2">
      <c r="A120" t="s">
        <v>118</v>
      </c>
      <c r="B120" s="1">
        <v>700.94126449999999</v>
      </c>
      <c r="C120" s="1">
        <v>26.87940845884351</v>
      </c>
      <c r="D120" s="1">
        <v>661.83867879999991</v>
      </c>
      <c r="E120" s="1">
        <v>27.304273602081835</v>
      </c>
      <c r="F120" s="1">
        <v>695.26383499999997</v>
      </c>
      <c r="G120" s="1">
        <v>26.670502780817124</v>
      </c>
      <c r="H120" s="1">
        <v>613.80995740000003</v>
      </c>
      <c r="I120" s="1">
        <v>33.309807373052664</v>
      </c>
      <c r="J120" s="1">
        <v>658.05841210000006</v>
      </c>
      <c r="K120" s="1">
        <v>15.630575931274967</v>
      </c>
      <c r="L120" s="1">
        <v>792.84851500000002</v>
      </c>
      <c r="M120" s="1">
        <v>20.240660960037406</v>
      </c>
      <c r="N120" s="1">
        <v>680.94566259999999</v>
      </c>
      <c r="O120" s="1">
        <v>42.577085293164266</v>
      </c>
      <c r="Q120">
        <f>_xlfn.RANK.AVG(Table25[[#This Row],[Control Avg (ms)]],Table25[Control Avg (ms)])</f>
        <v>119</v>
      </c>
      <c r="R120">
        <f>_xlfn.RANK.AVG(Table25[[#This Row],[Require Bundle Avg (ms)]],Table25[Require Bundle Avg (ms)])</f>
        <v>119</v>
      </c>
      <c r="S120">
        <f>_xlfn.RANK.AVG(Table25[[#This Row],[Use Versions Avg (ms)]],Table25[Use Versions Avg (ms)])</f>
        <v>119</v>
      </c>
      <c r="T120">
        <f>_xlfn.RANK.AVG(Table25[[#This Row],[Export Needed Packages Avg (ms)]],Table25[Export Needed Packages Avg (ms)])</f>
        <v>119</v>
      </c>
      <c r="U120">
        <f>_xlfn.RANK.AVG(Table25[[#This Row],[Minimize Dependencies Avg (ms)]],Table25[Minimize Dependencies Avg (ms)])</f>
        <v>119</v>
      </c>
      <c r="V120">
        <f>_xlfn.RANK.AVG(Table25[[#This Row],[Needed Packages Avg (ms)]],Table25[Needed Packages Avg (ms)])</f>
        <v>119</v>
      </c>
      <c r="W120">
        <f>_xlfn.RANK.AVG(Table25[[#This Row],[Dynamic Import Avg (ms)]],Table25[Dynamic Import Avg (ms)])</f>
        <v>119</v>
      </c>
    </row>
    <row r="121" spans="1:23" x14ac:dyDescent="0.2">
      <c r="A121" t="s">
        <v>119</v>
      </c>
      <c r="B121" s="1">
        <v>700.20423840000001</v>
      </c>
      <c r="C121" s="1">
        <v>26.951598181082488</v>
      </c>
      <c r="D121" s="1">
        <v>660.9294046</v>
      </c>
      <c r="E121" s="1">
        <v>27.123835102732986</v>
      </c>
      <c r="F121" s="1">
        <v>694.36819300000002</v>
      </c>
      <c r="G121" s="1">
        <v>26.601216656829372</v>
      </c>
      <c r="H121" s="1">
        <v>612.9258754</v>
      </c>
      <c r="I121" s="1">
        <v>33.32840071619821</v>
      </c>
      <c r="J121" s="1">
        <v>657.14107860000001</v>
      </c>
      <c r="K121" s="1">
        <v>15.590761576568815</v>
      </c>
      <c r="L121" s="1">
        <v>791.91401960000007</v>
      </c>
      <c r="M121" s="1">
        <v>20.227872162140176</v>
      </c>
      <c r="N121" s="1">
        <v>680.18930060000002</v>
      </c>
      <c r="O121" s="1">
        <v>42.630467662320697</v>
      </c>
      <c r="Q121">
        <f>_xlfn.RANK.AVG(Table25[[#This Row],[Control Avg (ms)]],Table25[Control Avg (ms)])</f>
        <v>120</v>
      </c>
      <c r="R121">
        <f>_xlfn.RANK.AVG(Table25[[#This Row],[Require Bundle Avg (ms)]],Table25[Require Bundle Avg (ms)])</f>
        <v>120</v>
      </c>
      <c r="S121">
        <f>_xlfn.RANK.AVG(Table25[[#This Row],[Use Versions Avg (ms)]],Table25[Use Versions Avg (ms)])</f>
        <v>120</v>
      </c>
      <c r="T121">
        <f>_xlfn.RANK.AVG(Table25[[#This Row],[Export Needed Packages Avg (ms)]],Table25[Export Needed Packages Avg (ms)])</f>
        <v>120</v>
      </c>
      <c r="U121">
        <f>_xlfn.RANK.AVG(Table25[[#This Row],[Minimize Dependencies Avg (ms)]],Table25[Minimize Dependencies Avg (ms)])</f>
        <v>120</v>
      </c>
      <c r="V121">
        <f>_xlfn.RANK.AVG(Table25[[#This Row],[Needed Packages Avg (ms)]],Table25[Needed Packages Avg (ms)])</f>
        <v>120</v>
      </c>
      <c r="W121">
        <f>_xlfn.RANK.AVG(Table25[[#This Row],[Dynamic Import Avg (ms)]],Table25[Dynamic Import Avg (ms)])</f>
        <v>120</v>
      </c>
    </row>
    <row r="122" spans="1:23" x14ac:dyDescent="0.2">
      <c r="A122" t="s">
        <v>120</v>
      </c>
      <c r="B122" s="1">
        <v>699.24948239999992</v>
      </c>
      <c r="C122" s="1">
        <v>26.993746676556945</v>
      </c>
      <c r="D122" s="1">
        <v>659.88213020000001</v>
      </c>
      <c r="E122" s="1">
        <v>27.069257258474121</v>
      </c>
      <c r="F122" s="1">
        <v>693.31751559999998</v>
      </c>
      <c r="G122" s="1">
        <v>26.576706496500293</v>
      </c>
      <c r="H122" s="1">
        <v>611.80086089999998</v>
      </c>
      <c r="I122" s="1">
        <v>33.339493248965326</v>
      </c>
      <c r="J122" s="1">
        <v>655.8761634</v>
      </c>
      <c r="K122" s="1">
        <v>15.592776611430688</v>
      </c>
      <c r="L122" s="1">
        <v>790.73611789999995</v>
      </c>
      <c r="M122" s="1">
        <v>20.317225217067733</v>
      </c>
      <c r="N122" s="1">
        <v>679.20860900000002</v>
      </c>
      <c r="O122" s="1">
        <v>42.712759289818102</v>
      </c>
      <c r="Q122">
        <f>_xlfn.RANK.AVG(Table25[[#This Row],[Control Avg (ms)]],Table25[Control Avg (ms)])</f>
        <v>121</v>
      </c>
      <c r="R122">
        <f>_xlfn.RANK.AVG(Table25[[#This Row],[Require Bundle Avg (ms)]],Table25[Require Bundle Avg (ms)])</f>
        <v>121</v>
      </c>
      <c r="S122">
        <f>_xlfn.RANK.AVG(Table25[[#This Row],[Use Versions Avg (ms)]],Table25[Use Versions Avg (ms)])</f>
        <v>121</v>
      </c>
      <c r="T122">
        <f>_xlfn.RANK.AVG(Table25[[#This Row],[Export Needed Packages Avg (ms)]],Table25[Export Needed Packages Avg (ms)])</f>
        <v>121</v>
      </c>
      <c r="U122">
        <f>_xlfn.RANK.AVG(Table25[[#This Row],[Minimize Dependencies Avg (ms)]],Table25[Minimize Dependencies Avg (ms)])</f>
        <v>121</v>
      </c>
      <c r="V122">
        <f>_xlfn.RANK.AVG(Table25[[#This Row],[Needed Packages Avg (ms)]],Table25[Needed Packages Avg (ms)])</f>
        <v>121</v>
      </c>
      <c r="W122">
        <f>_xlfn.RANK.AVG(Table25[[#This Row],[Dynamic Import Avg (ms)]],Table25[Dynamic Import Avg (ms)])</f>
        <v>121</v>
      </c>
    </row>
    <row r="123" spans="1:23" x14ac:dyDescent="0.2">
      <c r="A123" t="s">
        <v>121</v>
      </c>
      <c r="B123" s="1">
        <v>697.37575779999997</v>
      </c>
      <c r="C123" s="1">
        <v>27.004683714065532</v>
      </c>
      <c r="D123" s="1">
        <v>657.50042089999999</v>
      </c>
      <c r="E123" s="1">
        <v>26.819109131255654</v>
      </c>
      <c r="F123" s="1">
        <v>690.90953000000002</v>
      </c>
      <c r="G123" s="1">
        <v>26.385806245160911</v>
      </c>
      <c r="H123" s="1">
        <v>609.53510010000002</v>
      </c>
      <c r="I123" s="1">
        <v>33.390050936229564</v>
      </c>
      <c r="J123" s="1">
        <v>653.80203270000004</v>
      </c>
      <c r="K123" s="1">
        <v>15.589341373124162</v>
      </c>
      <c r="L123" s="1">
        <v>774.58329270000002</v>
      </c>
      <c r="M123" s="1">
        <v>19.738896610803923</v>
      </c>
      <c r="N123" s="1">
        <v>677.31661789999998</v>
      </c>
      <c r="O123" s="1">
        <v>42.77567151081599</v>
      </c>
      <c r="Q123">
        <f>_xlfn.RANK.AVG(Table25[[#This Row],[Control Avg (ms)]],Table25[Control Avg (ms)])</f>
        <v>123</v>
      </c>
      <c r="R123">
        <f>_xlfn.RANK.AVG(Table25[[#This Row],[Require Bundle Avg (ms)]],Table25[Require Bundle Avg (ms)])</f>
        <v>123</v>
      </c>
      <c r="S123">
        <f>_xlfn.RANK.AVG(Table25[[#This Row],[Use Versions Avg (ms)]],Table25[Use Versions Avg (ms)])</f>
        <v>123</v>
      </c>
      <c r="T123">
        <f>_xlfn.RANK.AVG(Table25[[#This Row],[Export Needed Packages Avg (ms)]],Table25[Export Needed Packages Avg (ms)])</f>
        <v>123</v>
      </c>
      <c r="U123">
        <f>_xlfn.RANK.AVG(Table25[[#This Row],[Minimize Dependencies Avg (ms)]],Table25[Minimize Dependencies Avg (ms)])</f>
        <v>123</v>
      </c>
      <c r="V123">
        <f>_xlfn.RANK.AVG(Table25[[#This Row],[Needed Packages Avg (ms)]],Table25[Needed Packages Avg (ms)])</f>
        <v>123</v>
      </c>
      <c r="W123">
        <f>_xlfn.RANK.AVG(Table25[[#This Row],[Dynamic Import Avg (ms)]],Table25[Dynamic Import Avg (ms)])</f>
        <v>123</v>
      </c>
    </row>
    <row r="124" spans="1:23" x14ac:dyDescent="0.2">
      <c r="A124" t="s">
        <v>122</v>
      </c>
      <c r="B124" s="1">
        <v>698.41767100000004</v>
      </c>
      <c r="C124" s="1">
        <v>27.005462015317363</v>
      </c>
      <c r="D124" s="1">
        <v>658.93379549999997</v>
      </c>
      <c r="E124" s="1">
        <v>27.008092376603887</v>
      </c>
      <c r="F124" s="1">
        <v>692.30468810000002</v>
      </c>
      <c r="G124" s="1">
        <v>26.525034815268988</v>
      </c>
      <c r="H124" s="1">
        <v>610.74064570000007</v>
      </c>
      <c r="I124" s="1">
        <v>33.315122636618185</v>
      </c>
      <c r="J124" s="1">
        <v>654.9018817000001</v>
      </c>
      <c r="K124" s="1">
        <v>15.583033673672652</v>
      </c>
      <c r="L124" s="1">
        <v>788.47585929999991</v>
      </c>
      <c r="M124" s="1">
        <v>18.860036192526398</v>
      </c>
      <c r="N124" s="1">
        <v>678.39967920000004</v>
      </c>
      <c r="O124" s="1">
        <v>42.730704739197684</v>
      </c>
      <c r="Q124">
        <f>_xlfn.RANK.AVG(Table25[[#This Row],[Control Avg (ms)]],Table25[Control Avg (ms)])</f>
        <v>122</v>
      </c>
      <c r="R124">
        <f>_xlfn.RANK.AVG(Table25[[#This Row],[Require Bundle Avg (ms)]],Table25[Require Bundle Avg (ms)])</f>
        <v>122</v>
      </c>
      <c r="S124">
        <f>_xlfn.RANK.AVG(Table25[[#This Row],[Use Versions Avg (ms)]],Table25[Use Versions Avg (ms)])</f>
        <v>122</v>
      </c>
      <c r="T124">
        <f>_xlfn.RANK.AVG(Table25[[#This Row],[Export Needed Packages Avg (ms)]],Table25[Export Needed Packages Avg (ms)])</f>
        <v>122</v>
      </c>
      <c r="U124">
        <f>_xlfn.RANK.AVG(Table25[[#This Row],[Minimize Dependencies Avg (ms)]],Table25[Minimize Dependencies Avg (ms)])</f>
        <v>122</v>
      </c>
      <c r="V124">
        <f>_xlfn.RANK.AVG(Table25[[#This Row],[Needed Packages Avg (ms)]],Table25[Needed Packages Avg (ms)])</f>
        <v>122</v>
      </c>
      <c r="W124">
        <f>_xlfn.RANK.AVG(Table25[[#This Row],[Dynamic Import Avg (ms)]],Table25[Dynamic Import Avg (ms)])</f>
        <v>122</v>
      </c>
    </row>
    <row r="125" spans="1:23" x14ac:dyDescent="0.2">
      <c r="A125" t="s">
        <v>123</v>
      </c>
      <c r="B125" s="1">
        <v>696.19494610000004</v>
      </c>
      <c r="C125" s="1">
        <v>27.054836885991723</v>
      </c>
      <c r="D125" s="1">
        <v>655.96181549999994</v>
      </c>
      <c r="E125" s="1">
        <v>26.401505093424834</v>
      </c>
      <c r="F125" s="1">
        <v>689.46480039999994</v>
      </c>
      <c r="G125" s="1">
        <v>25.929173754549861</v>
      </c>
      <c r="H125" s="1">
        <v>608.4410656</v>
      </c>
      <c r="I125" s="1">
        <v>33.338388191797293</v>
      </c>
      <c r="J125" s="1">
        <v>652.78157579999993</v>
      </c>
      <c r="K125" s="1">
        <v>15.616018258596245</v>
      </c>
      <c r="L125" s="1">
        <v>773.30379260000007</v>
      </c>
      <c r="M125" s="1">
        <v>19.884223151848271</v>
      </c>
      <c r="N125" s="1">
        <v>676.2263494</v>
      </c>
      <c r="O125" s="1">
        <v>42.79854507204638</v>
      </c>
      <c r="Q125">
        <f>_xlfn.RANK.AVG(Table25[[#This Row],[Control Avg (ms)]],Table25[Control Avg (ms)])</f>
        <v>124</v>
      </c>
      <c r="R125">
        <f>_xlfn.RANK.AVG(Table25[[#This Row],[Require Bundle Avg (ms)]],Table25[Require Bundle Avg (ms)])</f>
        <v>124</v>
      </c>
      <c r="S125">
        <f>_xlfn.RANK.AVG(Table25[[#This Row],[Use Versions Avg (ms)]],Table25[Use Versions Avg (ms)])</f>
        <v>124</v>
      </c>
      <c r="T125">
        <f>_xlfn.RANK.AVG(Table25[[#This Row],[Export Needed Packages Avg (ms)]],Table25[Export Needed Packages Avg (ms)])</f>
        <v>124</v>
      </c>
      <c r="U125">
        <f>_xlfn.RANK.AVG(Table25[[#This Row],[Minimize Dependencies Avg (ms)]],Table25[Minimize Dependencies Avg (ms)])</f>
        <v>124</v>
      </c>
      <c r="V125">
        <f>_xlfn.RANK.AVG(Table25[[#This Row],[Needed Packages Avg (ms)]],Table25[Needed Packages Avg (ms)])</f>
        <v>124</v>
      </c>
      <c r="W125">
        <f>_xlfn.RANK.AVG(Table25[[#This Row],[Dynamic Import Avg (ms)]],Table25[Dynamic Import Avg (ms)])</f>
        <v>124</v>
      </c>
    </row>
    <row r="126" spans="1:23" x14ac:dyDescent="0.2">
      <c r="A126" t="s">
        <v>124</v>
      </c>
      <c r="B126" s="1">
        <v>694.35400629999992</v>
      </c>
      <c r="C126" s="1">
        <v>26.877738778767682</v>
      </c>
      <c r="D126" s="1">
        <v>654.38002779999999</v>
      </c>
      <c r="E126" s="1">
        <v>26.359052277496101</v>
      </c>
      <c r="F126" s="1">
        <v>673.44067560000008</v>
      </c>
      <c r="G126" s="1">
        <v>25.421624159037346</v>
      </c>
      <c r="H126" s="1">
        <v>606.19047679999994</v>
      </c>
      <c r="I126" s="1">
        <v>33.436033836205944</v>
      </c>
      <c r="J126" s="1">
        <v>650.83022200000005</v>
      </c>
      <c r="K126" s="1">
        <v>15.533700291356416</v>
      </c>
      <c r="L126" s="1">
        <v>771.57166820000009</v>
      </c>
      <c r="M126" s="1">
        <v>19.978970544156478</v>
      </c>
      <c r="N126" s="1">
        <v>674.25560889999997</v>
      </c>
      <c r="O126" s="1">
        <v>42.384447725447906</v>
      </c>
      <c r="Q126">
        <f>_xlfn.RANK.AVG(Table25[[#This Row],[Control Avg (ms)]],Table25[Control Avg (ms)])</f>
        <v>126</v>
      </c>
      <c r="R126">
        <f>_xlfn.RANK.AVG(Table25[[#This Row],[Require Bundle Avg (ms)]],Table25[Require Bundle Avg (ms)])</f>
        <v>126</v>
      </c>
      <c r="S126">
        <f>_xlfn.RANK.AVG(Table25[[#This Row],[Use Versions Avg (ms)]],Table25[Use Versions Avg (ms)])</f>
        <v>126</v>
      </c>
      <c r="T126">
        <f>_xlfn.RANK.AVG(Table25[[#This Row],[Export Needed Packages Avg (ms)]],Table25[Export Needed Packages Avg (ms)])</f>
        <v>126</v>
      </c>
      <c r="U126">
        <f>_xlfn.RANK.AVG(Table25[[#This Row],[Minimize Dependencies Avg (ms)]],Table25[Minimize Dependencies Avg (ms)])</f>
        <v>126</v>
      </c>
      <c r="V126">
        <f>_xlfn.RANK.AVG(Table25[[#This Row],[Needed Packages Avg (ms)]],Table25[Needed Packages Avg (ms)])</f>
        <v>126</v>
      </c>
      <c r="W126">
        <f>_xlfn.RANK.AVG(Table25[[#This Row],[Dynamic Import Avg (ms)]],Table25[Dynamic Import Avg (ms)])</f>
        <v>126</v>
      </c>
    </row>
    <row r="127" spans="1:23" x14ac:dyDescent="0.2">
      <c r="A127" t="s">
        <v>125</v>
      </c>
      <c r="B127" s="1">
        <v>695.28926510000008</v>
      </c>
      <c r="C127" s="1">
        <v>26.971126317335134</v>
      </c>
      <c r="D127" s="1">
        <v>655.12441579999995</v>
      </c>
      <c r="E127" s="1">
        <v>26.389295325198479</v>
      </c>
      <c r="F127" s="1">
        <v>674.45989689999999</v>
      </c>
      <c r="G127" s="1">
        <v>25.397435304597423</v>
      </c>
      <c r="H127" s="1">
        <v>607.58350099999996</v>
      </c>
      <c r="I127" s="1">
        <v>33.326397518519016</v>
      </c>
      <c r="J127" s="1">
        <v>651.81302049999999</v>
      </c>
      <c r="K127" s="1">
        <v>15.718285552432516</v>
      </c>
      <c r="L127" s="1">
        <v>772.41969989999996</v>
      </c>
      <c r="M127" s="1">
        <v>19.931957109515785</v>
      </c>
      <c r="N127" s="1">
        <v>675.04764</v>
      </c>
      <c r="O127" s="1">
        <v>42.428603211950424</v>
      </c>
      <c r="Q127">
        <f>_xlfn.RANK.AVG(Table25[[#This Row],[Control Avg (ms)]],Table25[Control Avg (ms)])</f>
        <v>125</v>
      </c>
      <c r="R127">
        <f>_xlfn.RANK.AVG(Table25[[#This Row],[Require Bundle Avg (ms)]],Table25[Require Bundle Avg (ms)])</f>
        <v>125</v>
      </c>
      <c r="S127">
        <f>_xlfn.RANK.AVG(Table25[[#This Row],[Use Versions Avg (ms)]],Table25[Use Versions Avg (ms)])</f>
        <v>125</v>
      </c>
      <c r="T127">
        <f>_xlfn.RANK.AVG(Table25[[#This Row],[Export Needed Packages Avg (ms)]],Table25[Export Needed Packages Avg (ms)])</f>
        <v>125</v>
      </c>
      <c r="U127">
        <f>_xlfn.RANK.AVG(Table25[[#This Row],[Minimize Dependencies Avg (ms)]],Table25[Minimize Dependencies Avg (ms)])</f>
        <v>125</v>
      </c>
      <c r="V127">
        <f>_xlfn.RANK.AVG(Table25[[#This Row],[Needed Packages Avg (ms)]],Table25[Needed Packages Avg (ms)])</f>
        <v>125</v>
      </c>
      <c r="W127">
        <f>_xlfn.RANK.AVG(Table25[[#This Row],[Dynamic Import Avg (ms)]],Table25[Dynamic Import Avg (ms)])</f>
        <v>125</v>
      </c>
    </row>
    <row r="128" spans="1:23" x14ac:dyDescent="0.2">
      <c r="A128" t="s">
        <v>126</v>
      </c>
      <c r="B128" s="1">
        <v>693.00195139999994</v>
      </c>
      <c r="C128" s="1">
        <v>26.983770790220493</v>
      </c>
      <c r="D128" s="1">
        <v>653.02294749999999</v>
      </c>
      <c r="E128" s="1">
        <v>26.384226592533345</v>
      </c>
      <c r="F128" s="1">
        <v>672.03144610000004</v>
      </c>
      <c r="G128" s="1">
        <v>25.39385194123108</v>
      </c>
      <c r="H128" s="1">
        <v>604.46303970000008</v>
      </c>
      <c r="I128" s="1">
        <v>33.418372457475002</v>
      </c>
      <c r="J128" s="1">
        <v>649.56581140000003</v>
      </c>
      <c r="K128" s="1">
        <v>15.469313924366281</v>
      </c>
      <c r="L128" s="1">
        <v>770.32030210000005</v>
      </c>
      <c r="M128" s="1">
        <v>19.968523434163043</v>
      </c>
      <c r="N128" s="1">
        <v>672.98499440000001</v>
      </c>
      <c r="O128" s="1">
        <v>42.39443047194554</v>
      </c>
      <c r="Q128">
        <f>_xlfn.RANK.AVG(Table25[[#This Row],[Control Avg (ms)]],Table25[Control Avg (ms)])</f>
        <v>127</v>
      </c>
      <c r="R128">
        <f>_xlfn.RANK.AVG(Table25[[#This Row],[Require Bundle Avg (ms)]],Table25[Require Bundle Avg (ms)])</f>
        <v>127</v>
      </c>
      <c r="S128">
        <f>_xlfn.RANK.AVG(Table25[[#This Row],[Use Versions Avg (ms)]],Table25[Use Versions Avg (ms)])</f>
        <v>127</v>
      </c>
      <c r="T128">
        <f>_xlfn.RANK.AVG(Table25[[#This Row],[Export Needed Packages Avg (ms)]],Table25[Export Needed Packages Avg (ms)])</f>
        <v>127</v>
      </c>
      <c r="U128">
        <f>_xlfn.RANK.AVG(Table25[[#This Row],[Minimize Dependencies Avg (ms)]],Table25[Minimize Dependencies Avg (ms)])</f>
        <v>127</v>
      </c>
      <c r="V128">
        <f>_xlfn.RANK.AVG(Table25[[#This Row],[Needed Packages Avg (ms)]],Table25[Needed Packages Avg (ms)])</f>
        <v>127</v>
      </c>
      <c r="W128">
        <f>_xlfn.RANK.AVG(Table25[[#This Row],[Dynamic Import Avg (ms)]],Table25[Dynamic Import Avg (ms)])</f>
        <v>127</v>
      </c>
    </row>
    <row r="129" spans="1:23" x14ac:dyDescent="0.2">
      <c r="A129" t="s">
        <v>127</v>
      </c>
      <c r="B129" s="1">
        <v>691.9808511</v>
      </c>
      <c r="C129" s="1">
        <v>27.127901546414503</v>
      </c>
      <c r="D129" s="1">
        <v>637.29104079999991</v>
      </c>
      <c r="E129" s="1">
        <v>25.268510560486789</v>
      </c>
      <c r="F129" s="1">
        <v>670.88167399999998</v>
      </c>
      <c r="G129" s="1">
        <v>25.132274365685632</v>
      </c>
      <c r="H129" s="1">
        <v>603.27028110000003</v>
      </c>
      <c r="I129" s="1">
        <v>33.417243296528355</v>
      </c>
      <c r="J129" s="1">
        <v>648.60758370000008</v>
      </c>
      <c r="K129" s="1">
        <v>15.495306383231105</v>
      </c>
      <c r="L129" s="1">
        <v>769.34521050000001</v>
      </c>
      <c r="M129" s="1">
        <v>19.961982032612905</v>
      </c>
      <c r="N129" s="1">
        <v>670.51730879999991</v>
      </c>
      <c r="O129" s="1">
        <v>43.853533871178513</v>
      </c>
      <c r="Q129">
        <f>_xlfn.RANK.AVG(Table25[[#This Row],[Control Avg (ms)]],Table25[Control Avg (ms)])</f>
        <v>128</v>
      </c>
      <c r="R129">
        <f>_xlfn.RANK.AVG(Table25[[#This Row],[Require Bundle Avg (ms)]],Table25[Require Bundle Avg (ms)])</f>
        <v>128</v>
      </c>
      <c r="S129">
        <f>_xlfn.RANK.AVG(Table25[[#This Row],[Use Versions Avg (ms)]],Table25[Use Versions Avg (ms)])</f>
        <v>128</v>
      </c>
      <c r="T129">
        <f>_xlfn.RANK.AVG(Table25[[#This Row],[Export Needed Packages Avg (ms)]],Table25[Export Needed Packages Avg (ms)])</f>
        <v>128</v>
      </c>
      <c r="U129">
        <f>_xlfn.RANK.AVG(Table25[[#This Row],[Minimize Dependencies Avg (ms)]],Table25[Minimize Dependencies Avg (ms)])</f>
        <v>128</v>
      </c>
      <c r="V129">
        <f>_xlfn.RANK.AVG(Table25[[#This Row],[Needed Packages Avg (ms)]],Table25[Needed Packages Avg (ms)])</f>
        <v>128</v>
      </c>
      <c r="W129">
        <f>_xlfn.RANK.AVG(Table25[[#This Row],[Dynamic Import Avg (ms)]],Table25[Dynamic Import Avg (ms)])</f>
        <v>128</v>
      </c>
    </row>
    <row r="130" spans="1:23" x14ac:dyDescent="0.2">
      <c r="A130" t="s">
        <v>128</v>
      </c>
      <c r="B130" s="1">
        <v>689.74126439999998</v>
      </c>
      <c r="C130" s="1">
        <v>28.643916976788613</v>
      </c>
      <c r="D130" s="1">
        <v>635.80034420000004</v>
      </c>
      <c r="E130" s="1">
        <v>25.126914884772781</v>
      </c>
      <c r="F130" s="1">
        <v>669.98049220000007</v>
      </c>
      <c r="G130" s="1">
        <v>25.104433234399309</v>
      </c>
      <c r="H130" s="1">
        <v>601.97453050000001</v>
      </c>
      <c r="I130" s="1">
        <v>33.2193248513518</v>
      </c>
      <c r="J130" s="1">
        <v>647.70381939999993</v>
      </c>
      <c r="K130" s="1">
        <v>15.565207459252971</v>
      </c>
      <c r="L130" s="1">
        <v>768.43136529999992</v>
      </c>
      <c r="M130" s="1">
        <v>19.937887194667685</v>
      </c>
      <c r="N130" s="1">
        <v>669.70497060000002</v>
      </c>
      <c r="O130" s="1">
        <v>43.802686306022252</v>
      </c>
      <c r="Q130">
        <f>_xlfn.RANK.AVG(Table25[[#This Row],[Control Avg (ms)]],Table25[Control Avg (ms)])</f>
        <v>129</v>
      </c>
      <c r="R130">
        <f>_xlfn.RANK.AVG(Table25[[#This Row],[Require Bundle Avg (ms)]],Table25[Require Bundle Avg (ms)])</f>
        <v>129</v>
      </c>
      <c r="S130">
        <f>_xlfn.RANK.AVG(Table25[[#This Row],[Use Versions Avg (ms)]],Table25[Use Versions Avg (ms)])</f>
        <v>129</v>
      </c>
      <c r="T130">
        <f>_xlfn.RANK.AVG(Table25[[#This Row],[Export Needed Packages Avg (ms)]],Table25[Export Needed Packages Avg (ms)])</f>
        <v>129</v>
      </c>
      <c r="U130">
        <f>_xlfn.RANK.AVG(Table25[[#This Row],[Minimize Dependencies Avg (ms)]],Table25[Minimize Dependencies Avg (ms)])</f>
        <v>129</v>
      </c>
      <c r="V130">
        <f>_xlfn.RANK.AVG(Table25[[#This Row],[Needed Packages Avg (ms)]],Table25[Needed Packages Avg (ms)])</f>
        <v>129</v>
      </c>
      <c r="W130">
        <f>_xlfn.RANK.AVG(Table25[[#This Row],[Dynamic Import Avg (ms)]],Table25[Dynamic Import Avg (ms)])</f>
        <v>129</v>
      </c>
    </row>
    <row r="131" spans="1:23" x14ac:dyDescent="0.2">
      <c r="A131" t="s">
        <v>129</v>
      </c>
      <c r="B131" s="1">
        <v>688.70098419999999</v>
      </c>
      <c r="C131" s="1">
        <v>28.545225620042558</v>
      </c>
      <c r="D131" s="1">
        <v>634.66689039999994</v>
      </c>
      <c r="E131" s="1">
        <v>25.199672515674468</v>
      </c>
      <c r="F131" s="1">
        <v>668.88876189999996</v>
      </c>
      <c r="G131" s="1">
        <v>24.870279264222631</v>
      </c>
      <c r="H131" s="1">
        <v>600.33589900000004</v>
      </c>
      <c r="I131" s="1">
        <v>33.833117771755738</v>
      </c>
      <c r="J131" s="1">
        <v>646.62631620000002</v>
      </c>
      <c r="K131" s="1">
        <v>15.672885990758015</v>
      </c>
      <c r="L131" s="1">
        <v>767.24948710000001</v>
      </c>
      <c r="M131" s="1">
        <v>19.995470765828632</v>
      </c>
      <c r="N131" s="1">
        <v>668.73376860000008</v>
      </c>
      <c r="O131" s="1">
        <v>43.666018484753991</v>
      </c>
      <c r="Q131">
        <f>_xlfn.RANK.AVG(Table25[[#This Row],[Control Avg (ms)]],Table25[Control Avg (ms)])</f>
        <v>130</v>
      </c>
      <c r="R131">
        <f>_xlfn.RANK.AVG(Table25[[#This Row],[Require Bundle Avg (ms)]],Table25[Require Bundle Avg (ms)])</f>
        <v>130</v>
      </c>
      <c r="S131">
        <f>_xlfn.RANK.AVG(Table25[[#This Row],[Use Versions Avg (ms)]],Table25[Use Versions Avg (ms)])</f>
        <v>130</v>
      </c>
      <c r="T131">
        <f>_xlfn.RANK.AVG(Table25[[#This Row],[Export Needed Packages Avg (ms)]],Table25[Export Needed Packages Avg (ms)])</f>
        <v>130</v>
      </c>
      <c r="U131">
        <f>_xlfn.RANK.AVG(Table25[[#This Row],[Minimize Dependencies Avg (ms)]],Table25[Minimize Dependencies Avg (ms)])</f>
        <v>130</v>
      </c>
      <c r="V131">
        <f>_xlfn.RANK.AVG(Table25[[#This Row],[Needed Packages Avg (ms)]],Table25[Needed Packages Avg (ms)])</f>
        <v>130</v>
      </c>
      <c r="W131">
        <f>_xlfn.RANK.AVG(Table25[[#This Row],[Dynamic Import Avg (ms)]],Table25[Dynamic Import Avg (ms)])</f>
        <v>130</v>
      </c>
    </row>
    <row r="132" spans="1:23" x14ac:dyDescent="0.2">
      <c r="A132" t="s">
        <v>130</v>
      </c>
      <c r="B132" s="1">
        <v>675.40410959999997</v>
      </c>
      <c r="C132" s="1">
        <v>26.696700671705752</v>
      </c>
      <c r="D132" s="1">
        <v>633.80949229999999</v>
      </c>
      <c r="E132" s="1">
        <v>25.14628679867252</v>
      </c>
      <c r="F132" s="1">
        <v>668.04849149999995</v>
      </c>
      <c r="G132" s="1">
        <v>24.762822859717826</v>
      </c>
      <c r="H132" s="1">
        <v>598.87543679999999</v>
      </c>
      <c r="I132" s="1">
        <v>34.083281724673625</v>
      </c>
      <c r="J132" s="1">
        <v>645.80438100000003</v>
      </c>
      <c r="K132" s="1">
        <v>15.778613593210759</v>
      </c>
      <c r="L132" s="1">
        <v>766.37118829999997</v>
      </c>
      <c r="M132" s="1">
        <v>19.990138489769066</v>
      </c>
      <c r="N132" s="1">
        <v>654.66321389999996</v>
      </c>
      <c r="O132" s="1">
        <v>40.690759995831009</v>
      </c>
      <c r="Q132">
        <f>_xlfn.RANK.AVG(Table25[[#This Row],[Control Avg (ms)]],Table25[Control Avg (ms)])</f>
        <v>131</v>
      </c>
      <c r="R132">
        <f>_xlfn.RANK.AVG(Table25[[#This Row],[Require Bundle Avg (ms)]],Table25[Require Bundle Avg (ms)])</f>
        <v>131</v>
      </c>
      <c r="S132">
        <f>_xlfn.RANK.AVG(Table25[[#This Row],[Use Versions Avg (ms)]],Table25[Use Versions Avg (ms)])</f>
        <v>131</v>
      </c>
      <c r="T132">
        <f>_xlfn.RANK.AVG(Table25[[#This Row],[Export Needed Packages Avg (ms)]],Table25[Export Needed Packages Avg (ms)])</f>
        <v>131</v>
      </c>
      <c r="U132">
        <f>_xlfn.RANK.AVG(Table25[[#This Row],[Minimize Dependencies Avg (ms)]],Table25[Minimize Dependencies Avg (ms)])</f>
        <v>131</v>
      </c>
      <c r="V132">
        <f>_xlfn.RANK.AVG(Table25[[#This Row],[Needed Packages Avg (ms)]],Table25[Needed Packages Avg (ms)])</f>
        <v>131</v>
      </c>
      <c r="W132">
        <f>_xlfn.RANK.AVG(Table25[[#This Row],[Dynamic Import Avg (ms)]],Table25[Dynamic Import Avg (ms)])</f>
        <v>131</v>
      </c>
    </row>
    <row r="133" spans="1:23" x14ac:dyDescent="0.2">
      <c r="A133" t="s">
        <v>131</v>
      </c>
      <c r="B133" s="1">
        <v>672.56819810000002</v>
      </c>
      <c r="C133" s="1">
        <v>26.66196094599271</v>
      </c>
      <c r="D133" s="1">
        <v>630.00331520000009</v>
      </c>
      <c r="E133" s="1">
        <v>25.616679309878663</v>
      </c>
      <c r="F133" s="1">
        <v>665.31138650000003</v>
      </c>
      <c r="G133" s="1">
        <v>24.280819494891908</v>
      </c>
      <c r="H133" s="1">
        <v>596.09734229999992</v>
      </c>
      <c r="I133" s="1">
        <v>33.799970855565981</v>
      </c>
      <c r="J133" s="1">
        <v>643.41509129999997</v>
      </c>
      <c r="K133" s="1">
        <v>15.83221983805624</v>
      </c>
      <c r="L133" s="1">
        <v>763.50301309999998</v>
      </c>
      <c r="M133" s="1">
        <v>19.462237151632387</v>
      </c>
      <c r="N133" s="1">
        <v>651.57517989999997</v>
      </c>
      <c r="O133" s="1">
        <v>40.265180839445634</v>
      </c>
      <c r="Q133">
        <f>_xlfn.RANK.AVG(Table25[[#This Row],[Control Avg (ms)]],Table25[Control Avg (ms)])</f>
        <v>133</v>
      </c>
      <c r="R133">
        <f>_xlfn.RANK.AVG(Table25[[#This Row],[Require Bundle Avg (ms)]],Table25[Require Bundle Avg (ms)])</f>
        <v>133</v>
      </c>
      <c r="S133">
        <f>_xlfn.RANK.AVG(Table25[[#This Row],[Use Versions Avg (ms)]],Table25[Use Versions Avg (ms)])</f>
        <v>133</v>
      </c>
      <c r="T133">
        <f>_xlfn.RANK.AVG(Table25[[#This Row],[Export Needed Packages Avg (ms)]],Table25[Export Needed Packages Avg (ms)])</f>
        <v>133</v>
      </c>
      <c r="U133">
        <f>_xlfn.RANK.AVG(Table25[[#This Row],[Minimize Dependencies Avg (ms)]],Table25[Minimize Dependencies Avg (ms)])</f>
        <v>133</v>
      </c>
      <c r="V133">
        <f>_xlfn.RANK.AVG(Table25[[#This Row],[Needed Packages Avg (ms)]],Table25[Needed Packages Avg (ms)])</f>
        <v>133</v>
      </c>
      <c r="W133">
        <f>_xlfn.RANK.AVG(Table25[[#This Row],[Dynamic Import Avg (ms)]],Table25[Dynamic Import Avg (ms)])</f>
        <v>133</v>
      </c>
    </row>
    <row r="134" spans="1:23" x14ac:dyDescent="0.2">
      <c r="A134" t="s">
        <v>132</v>
      </c>
      <c r="B134" s="1">
        <v>673.96545460000004</v>
      </c>
      <c r="C134" s="1">
        <v>26.666579460174734</v>
      </c>
      <c r="D134" s="1">
        <v>632.66349879999996</v>
      </c>
      <c r="E134" s="1">
        <v>25.104523281576451</v>
      </c>
      <c r="F134" s="1">
        <v>666.76862429999994</v>
      </c>
      <c r="G134" s="1">
        <v>24.67705271378254</v>
      </c>
      <c r="H134" s="1">
        <v>597.72534710000002</v>
      </c>
      <c r="I134" s="1">
        <v>34.033720543383879</v>
      </c>
      <c r="J134" s="1">
        <v>644.75319649999994</v>
      </c>
      <c r="K134" s="1">
        <v>15.820620295846917</v>
      </c>
      <c r="L134" s="1">
        <v>765.02143029999991</v>
      </c>
      <c r="M134" s="1">
        <v>19.714979299722579</v>
      </c>
      <c r="N134" s="1">
        <v>653.2979777999999</v>
      </c>
      <c r="O134" s="1">
        <v>40.579450749162376</v>
      </c>
      <c r="Q134">
        <f>_xlfn.RANK.AVG(Table25[[#This Row],[Control Avg (ms)]],Table25[Control Avg (ms)])</f>
        <v>132</v>
      </c>
      <c r="R134">
        <f>_xlfn.RANK.AVG(Table25[[#This Row],[Require Bundle Avg (ms)]],Table25[Require Bundle Avg (ms)])</f>
        <v>132</v>
      </c>
      <c r="S134">
        <f>_xlfn.RANK.AVG(Table25[[#This Row],[Use Versions Avg (ms)]],Table25[Use Versions Avg (ms)])</f>
        <v>132</v>
      </c>
      <c r="T134">
        <f>_xlfn.RANK.AVG(Table25[[#This Row],[Export Needed Packages Avg (ms)]],Table25[Export Needed Packages Avg (ms)])</f>
        <v>132</v>
      </c>
      <c r="U134">
        <f>_xlfn.RANK.AVG(Table25[[#This Row],[Minimize Dependencies Avg (ms)]],Table25[Minimize Dependencies Avg (ms)])</f>
        <v>132</v>
      </c>
      <c r="V134">
        <f>_xlfn.RANK.AVG(Table25[[#This Row],[Needed Packages Avg (ms)]],Table25[Needed Packages Avg (ms)])</f>
        <v>132</v>
      </c>
      <c r="W134">
        <f>_xlfn.RANK.AVG(Table25[[#This Row],[Dynamic Import Avg (ms)]],Table25[Dynamic Import Avg (ms)])</f>
        <v>132</v>
      </c>
    </row>
    <row r="135" spans="1:23" x14ac:dyDescent="0.2">
      <c r="A135" t="s">
        <v>133</v>
      </c>
      <c r="B135" s="1">
        <v>671.56339070000001</v>
      </c>
      <c r="C135" s="1">
        <v>26.671657016293842</v>
      </c>
      <c r="D135" s="1">
        <v>628.9317582000001</v>
      </c>
      <c r="E135" s="1">
        <v>25.64124437637528</v>
      </c>
      <c r="F135" s="1">
        <v>664.23708579999993</v>
      </c>
      <c r="G135" s="1">
        <v>24.205124827310289</v>
      </c>
      <c r="H135" s="1">
        <v>595.05715139999995</v>
      </c>
      <c r="I135" s="1">
        <v>33.766825868544224</v>
      </c>
      <c r="J135" s="1">
        <v>628.28459529999998</v>
      </c>
      <c r="K135" s="1">
        <v>15.549754287009398</v>
      </c>
      <c r="L135" s="1">
        <v>762.46410500000002</v>
      </c>
      <c r="M135" s="1">
        <v>19.35335303443469</v>
      </c>
      <c r="N135" s="1">
        <v>650.47370179999996</v>
      </c>
      <c r="O135" s="1">
        <v>40.263749180740334</v>
      </c>
      <c r="Q135">
        <f>_xlfn.RANK.AVG(Table25[[#This Row],[Control Avg (ms)]],Table25[Control Avg (ms)])</f>
        <v>134</v>
      </c>
      <c r="R135">
        <f>_xlfn.RANK.AVG(Table25[[#This Row],[Require Bundle Avg (ms)]],Table25[Require Bundle Avg (ms)])</f>
        <v>134</v>
      </c>
      <c r="S135">
        <f>_xlfn.RANK.AVG(Table25[[#This Row],[Use Versions Avg (ms)]],Table25[Use Versions Avg (ms)])</f>
        <v>134</v>
      </c>
      <c r="T135">
        <f>_xlfn.RANK.AVG(Table25[[#This Row],[Export Needed Packages Avg (ms)]],Table25[Export Needed Packages Avg (ms)])</f>
        <v>134</v>
      </c>
      <c r="U135">
        <f>_xlfn.RANK.AVG(Table25[[#This Row],[Minimize Dependencies Avg (ms)]],Table25[Minimize Dependencies Avg (ms)])</f>
        <v>134</v>
      </c>
      <c r="V135">
        <f>_xlfn.RANK.AVG(Table25[[#This Row],[Needed Packages Avg (ms)]],Table25[Needed Packages Avg (ms)])</f>
        <v>134</v>
      </c>
      <c r="W135">
        <f>_xlfn.RANK.AVG(Table25[[#This Row],[Dynamic Import Avg (ms)]],Table25[Dynamic Import Avg (ms)])</f>
        <v>134</v>
      </c>
    </row>
    <row r="136" spans="1:23" x14ac:dyDescent="0.2">
      <c r="A136" t="s">
        <v>134</v>
      </c>
      <c r="B136" s="1">
        <v>668.86021260000007</v>
      </c>
      <c r="C136" s="1">
        <v>26.887486587476644</v>
      </c>
      <c r="D136" s="1">
        <v>625.75390229999994</v>
      </c>
      <c r="E136" s="1">
        <v>25.77833029852837</v>
      </c>
      <c r="F136" s="1">
        <v>661.6380752</v>
      </c>
      <c r="G136" s="1">
        <v>24.112392849635487</v>
      </c>
      <c r="H136" s="1">
        <v>592.17746839999995</v>
      </c>
      <c r="I136" s="1">
        <v>34.171555027233353</v>
      </c>
      <c r="J136" s="1">
        <v>625.10880220000001</v>
      </c>
      <c r="K136" s="1">
        <v>15.972862450922431</v>
      </c>
      <c r="L136" s="1">
        <v>759.40949639999997</v>
      </c>
      <c r="M136" s="1">
        <v>19.680290024366901</v>
      </c>
      <c r="N136" s="1">
        <v>647.1256977999999</v>
      </c>
      <c r="O136" s="1">
        <v>39.672010832137779</v>
      </c>
      <c r="Q136">
        <f>_xlfn.RANK.AVG(Table25[[#This Row],[Control Avg (ms)]],Table25[Control Avg (ms)])</f>
        <v>136</v>
      </c>
      <c r="R136">
        <f>_xlfn.RANK.AVG(Table25[[#This Row],[Require Bundle Avg (ms)]],Table25[Require Bundle Avg (ms)])</f>
        <v>136</v>
      </c>
      <c r="S136">
        <f>_xlfn.RANK.AVG(Table25[[#This Row],[Use Versions Avg (ms)]],Table25[Use Versions Avg (ms)])</f>
        <v>136</v>
      </c>
      <c r="T136">
        <f>_xlfn.RANK.AVG(Table25[[#This Row],[Export Needed Packages Avg (ms)]],Table25[Export Needed Packages Avg (ms)])</f>
        <v>136</v>
      </c>
      <c r="U136">
        <f>_xlfn.RANK.AVG(Table25[[#This Row],[Minimize Dependencies Avg (ms)]],Table25[Minimize Dependencies Avg (ms)])</f>
        <v>136</v>
      </c>
      <c r="V136">
        <f>_xlfn.RANK.AVG(Table25[[#This Row],[Needed Packages Avg (ms)]],Table25[Needed Packages Avg (ms)])</f>
        <v>136</v>
      </c>
      <c r="W136">
        <f>_xlfn.RANK.AVG(Table25[[#This Row],[Dynamic Import Avg (ms)]],Table25[Dynamic Import Avg (ms)])</f>
        <v>136</v>
      </c>
    </row>
    <row r="137" spans="1:23" x14ac:dyDescent="0.2">
      <c r="A137" t="s">
        <v>135</v>
      </c>
      <c r="B137" s="1">
        <v>670.31680129999995</v>
      </c>
      <c r="C137" s="1">
        <v>26.638218575122909</v>
      </c>
      <c r="D137" s="1">
        <v>627.40551229999994</v>
      </c>
      <c r="E137" s="1">
        <v>25.658312735463426</v>
      </c>
      <c r="F137" s="1">
        <v>662.98168420000002</v>
      </c>
      <c r="G137" s="1">
        <v>24.188379420720345</v>
      </c>
      <c r="H137" s="1">
        <v>593.69700799999998</v>
      </c>
      <c r="I137" s="1">
        <v>33.951814510686937</v>
      </c>
      <c r="J137" s="1">
        <v>626.54719890000001</v>
      </c>
      <c r="K137" s="1">
        <v>15.909493896493261</v>
      </c>
      <c r="L137" s="1">
        <v>760.95601970000007</v>
      </c>
      <c r="M137" s="1">
        <v>19.445507201346015</v>
      </c>
      <c r="N137" s="1">
        <v>648.80833199999995</v>
      </c>
      <c r="O137" s="1">
        <v>40.11733263247708</v>
      </c>
      <c r="Q137">
        <f>_xlfn.RANK.AVG(Table25[[#This Row],[Control Avg (ms)]],Table25[Control Avg (ms)])</f>
        <v>135</v>
      </c>
      <c r="R137">
        <f>_xlfn.RANK.AVG(Table25[[#This Row],[Require Bundle Avg (ms)]],Table25[Require Bundle Avg (ms)])</f>
        <v>135</v>
      </c>
      <c r="S137">
        <f>_xlfn.RANK.AVG(Table25[[#This Row],[Use Versions Avg (ms)]],Table25[Use Versions Avg (ms)])</f>
        <v>135</v>
      </c>
      <c r="T137">
        <f>_xlfn.RANK.AVG(Table25[[#This Row],[Export Needed Packages Avg (ms)]],Table25[Export Needed Packages Avg (ms)])</f>
        <v>135</v>
      </c>
      <c r="U137">
        <f>_xlfn.RANK.AVG(Table25[[#This Row],[Minimize Dependencies Avg (ms)]],Table25[Minimize Dependencies Avg (ms)])</f>
        <v>135</v>
      </c>
      <c r="V137">
        <f>_xlfn.RANK.AVG(Table25[[#This Row],[Needed Packages Avg (ms)]],Table25[Needed Packages Avg (ms)])</f>
        <v>135</v>
      </c>
      <c r="W137">
        <f>_xlfn.RANK.AVG(Table25[[#This Row],[Dynamic Import Avg (ms)]],Table25[Dynamic Import Avg (ms)])</f>
        <v>135</v>
      </c>
    </row>
    <row r="138" spans="1:23" x14ac:dyDescent="0.2">
      <c r="A138" t="s">
        <v>136</v>
      </c>
      <c r="B138" s="1">
        <v>667.71902779999994</v>
      </c>
      <c r="C138" s="1">
        <v>26.822085905831589</v>
      </c>
      <c r="D138" s="1">
        <v>624.40758040000003</v>
      </c>
      <c r="E138" s="1">
        <v>25.667193741006148</v>
      </c>
      <c r="F138" s="1">
        <v>660.4159654</v>
      </c>
      <c r="G138" s="1">
        <v>24.04366989061694</v>
      </c>
      <c r="H138" s="1">
        <v>591.0494463</v>
      </c>
      <c r="I138" s="1">
        <v>34.365503119443474</v>
      </c>
      <c r="J138" s="1">
        <v>623.80098829999997</v>
      </c>
      <c r="K138" s="1">
        <v>16.050520648719942</v>
      </c>
      <c r="L138" s="1">
        <v>757.91302710000002</v>
      </c>
      <c r="M138" s="1">
        <v>19.327136988704474</v>
      </c>
      <c r="N138" s="1">
        <v>645.91259189999994</v>
      </c>
      <c r="O138" s="1">
        <v>39.642845854265808</v>
      </c>
      <c r="Q138">
        <f>_xlfn.RANK.AVG(Table25[[#This Row],[Control Avg (ms)]],Table25[Control Avg (ms)])</f>
        <v>137</v>
      </c>
      <c r="R138">
        <f>_xlfn.RANK.AVG(Table25[[#This Row],[Require Bundle Avg (ms)]],Table25[Require Bundle Avg (ms)])</f>
        <v>137</v>
      </c>
      <c r="S138">
        <f>_xlfn.RANK.AVG(Table25[[#This Row],[Use Versions Avg (ms)]],Table25[Use Versions Avg (ms)])</f>
        <v>137</v>
      </c>
      <c r="T138">
        <f>_xlfn.RANK.AVG(Table25[[#This Row],[Export Needed Packages Avg (ms)]],Table25[Export Needed Packages Avg (ms)])</f>
        <v>137</v>
      </c>
      <c r="U138">
        <f>_xlfn.RANK.AVG(Table25[[#This Row],[Minimize Dependencies Avg (ms)]],Table25[Minimize Dependencies Avg (ms)])</f>
        <v>137</v>
      </c>
      <c r="V138">
        <f>_xlfn.RANK.AVG(Table25[[#This Row],[Needed Packages Avg (ms)]],Table25[Needed Packages Avg (ms)])</f>
        <v>137</v>
      </c>
      <c r="W138">
        <f>_xlfn.RANK.AVG(Table25[[#This Row],[Dynamic Import Avg (ms)]],Table25[Dynamic Import Avg (ms)])</f>
        <v>137</v>
      </c>
    </row>
    <row r="139" spans="1:23" x14ac:dyDescent="0.2">
      <c r="A139" t="s">
        <v>137</v>
      </c>
      <c r="B139" s="1">
        <v>664.37319539999999</v>
      </c>
      <c r="C139" s="1">
        <v>27.094744312874713</v>
      </c>
      <c r="D139" s="1">
        <v>621.68090910000001</v>
      </c>
      <c r="E139" s="1">
        <v>25.454751009842795</v>
      </c>
      <c r="F139" s="1">
        <v>657.83647510000003</v>
      </c>
      <c r="G139" s="1">
        <v>24.095770361372047</v>
      </c>
      <c r="H139" s="1">
        <v>588.63785800000005</v>
      </c>
      <c r="I139" s="1">
        <v>34.342330374500264</v>
      </c>
      <c r="J139" s="1">
        <v>621.02424310000004</v>
      </c>
      <c r="K139" s="1">
        <v>16.335514578843391</v>
      </c>
      <c r="L139" s="1">
        <v>754.6052797000001</v>
      </c>
      <c r="M139" s="1">
        <v>19.256953177859419</v>
      </c>
      <c r="N139" s="1">
        <v>643.45886039999993</v>
      </c>
      <c r="O139" s="1">
        <v>39.504492334611662</v>
      </c>
      <c r="Q139">
        <f>_xlfn.RANK.AVG(Table25[[#This Row],[Control Avg (ms)]],Table25[Control Avg (ms)])</f>
        <v>139</v>
      </c>
      <c r="R139">
        <f>_xlfn.RANK.AVG(Table25[[#This Row],[Require Bundle Avg (ms)]],Table25[Require Bundle Avg (ms)])</f>
        <v>139</v>
      </c>
      <c r="S139">
        <f>_xlfn.RANK.AVG(Table25[[#This Row],[Use Versions Avg (ms)]],Table25[Use Versions Avg (ms)])</f>
        <v>139</v>
      </c>
      <c r="T139">
        <f>_xlfn.RANK.AVG(Table25[[#This Row],[Export Needed Packages Avg (ms)]],Table25[Export Needed Packages Avg (ms)])</f>
        <v>139</v>
      </c>
      <c r="U139">
        <f>_xlfn.RANK.AVG(Table25[[#This Row],[Minimize Dependencies Avg (ms)]],Table25[Minimize Dependencies Avg (ms)])</f>
        <v>139</v>
      </c>
      <c r="V139">
        <f>_xlfn.RANK.AVG(Table25[[#This Row],[Needed Packages Avg (ms)]],Table25[Needed Packages Avg (ms)])</f>
        <v>139</v>
      </c>
      <c r="W139">
        <f>_xlfn.RANK.AVG(Table25[[#This Row],[Dynamic Import Avg (ms)]],Table25[Dynamic Import Avg (ms)])</f>
        <v>139</v>
      </c>
    </row>
    <row r="140" spans="1:23" x14ac:dyDescent="0.2">
      <c r="A140" t="s">
        <v>138</v>
      </c>
      <c r="B140" s="1">
        <v>665.76997170000004</v>
      </c>
      <c r="C140" s="1">
        <v>27.105597547774138</v>
      </c>
      <c r="D140" s="1">
        <v>623.01313660000005</v>
      </c>
      <c r="E140" s="1">
        <v>25.527905658011061</v>
      </c>
      <c r="F140" s="1">
        <v>659.15269510000007</v>
      </c>
      <c r="G140" s="1">
        <v>24.062706055911839</v>
      </c>
      <c r="H140" s="1">
        <v>589.91244010000003</v>
      </c>
      <c r="I140" s="1">
        <v>34.349642398755904</v>
      </c>
      <c r="J140" s="1">
        <v>622.48798970000007</v>
      </c>
      <c r="K140" s="1">
        <v>16.24173175114856</v>
      </c>
      <c r="L140" s="1">
        <v>756.42746379999994</v>
      </c>
      <c r="M140" s="1">
        <v>19.278936094112883</v>
      </c>
      <c r="N140" s="1">
        <v>644.73943729999996</v>
      </c>
      <c r="O140" s="1">
        <v>39.58823901680482</v>
      </c>
      <c r="Q140">
        <f>_xlfn.RANK.AVG(Table25[[#This Row],[Control Avg (ms)]],Table25[Control Avg (ms)])</f>
        <v>138</v>
      </c>
      <c r="R140">
        <f>_xlfn.RANK.AVG(Table25[[#This Row],[Require Bundle Avg (ms)]],Table25[Require Bundle Avg (ms)])</f>
        <v>138</v>
      </c>
      <c r="S140">
        <f>_xlfn.RANK.AVG(Table25[[#This Row],[Use Versions Avg (ms)]],Table25[Use Versions Avg (ms)])</f>
        <v>138</v>
      </c>
      <c r="T140">
        <f>_xlfn.RANK.AVG(Table25[[#This Row],[Export Needed Packages Avg (ms)]],Table25[Export Needed Packages Avg (ms)])</f>
        <v>138</v>
      </c>
      <c r="U140">
        <f>_xlfn.RANK.AVG(Table25[[#This Row],[Minimize Dependencies Avg (ms)]],Table25[Minimize Dependencies Avg (ms)])</f>
        <v>138</v>
      </c>
      <c r="V140">
        <f>_xlfn.RANK.AVG(Table25[[#This Row],[Needed Packages Avg (ms)]],Table25[Needed Packages Avg (ms)])</f>
        <v>138</v>
      </c>
      <c r="W140">
        <f>_xlfn.RANK.AVG(Table25[[#This Row],[Dynamic Import Avg (ms)]],Table25[Dynamic Import Avg (ms)])</f>
        <v>138</v>
      </c>
    </row>
    <row r="141" spans="1:23" x14ac:dyDescent="0.2">
      <c r="A141" t="s">
        <v>139</v>
      </c>
      <c r="B141" s="1">
        <v>663.2280017999999</v>
      </c>
      <c r="C141" s="1">
        <v>27.071708496078919</v>
      </c>
      <c r="D141" s="1">
        <v>620.35674460000007</v>
      </c>
      <c r="E141" s="1">
        <v>25.511916490573611</v>
      </c>
      <c r="F141" s="1">
        <v>656.57634079999991</v>
      </c>
      <c r="G141" s="1">
        <v>24.075301764318453</v>
      </c>
      <c r="H141" s="1">
        <v>587.38489029999994</v>
      </c>
      <c r="I141" s="1">
        <v>34.327951309395274</v>
      </c>
      <c r="J141" s="1">
        <v>619.69558389999997</v>
      </c>
      <c r="K141" s="1">
        <v>16.344423670103069</v>
      </c>
      <c r="L141" s="1">
        <v>752.88859200000002</v>
      </c>
      <c r="M141" s="1">
        <v>19.463836377674806</v>
      </c>
      <c r="N141" s="1">
        <v>642.29997020000008</v>
      </c>
      <c r="O141" s="1">
        <v>39.487278088645567</v>
      </c>
      <c r="Q141">
        <f>_xlfn.RANK.AVG(Table25[[#This Row],[Control Avg (ms)]],Table25[Control Avg (ms)])</f>
        <v>140</v>
      </c>
      <c r="R141">
        <f>_xlfn.RANK.AVG(Table25[[#This Row],[Require Bundle Avg (ms)]],Table25[Require Bundle Avg (ms)])</f>
        <v>140</v>
      </c>
      <c r="S141">
        <f>_xlfn.RANK.AVG(Table25[[#This Row],[Use Versions Avg (ms)]],Table25[Use Versions Avg (ms)])</f>
        <v>140</v>
      </c>
      <c r="T141">
        <f>_xlfn.RANK.AVG(Table25[[#This Row],[Export Needed Packages Avg (ms)]],Table25[Export Needed Packages Avg (ms)])</f>
        <v>140</v>
      </c>
      <c r="U141">
        <f>_xlfn.RANK.AVG(Table25[[#This Row],[Minimize Dependencies Avg (ms)]],Table25[Minimize Dependencies Avg (ms)])</f>
        <v>140</v>
      </c>
      <c r="V141">
        <f>_xlfn.RANK.AVG(Table25[[#This Row],[Needed Packages Avg (ms)]],Table25[Needed Packages Avg (ms)])</f>
        <v>140</v>
      </c>
      <c r="W141">
        <f>_xlfn.RANK.AVG(Table25[[#This Row],[Dynamic Import Avg (ms)]],Table25[Dynamic Import Avg (ms)])</f>
        <v>140</v>
      </c>
    </row>
    <row r="142" spans="1:23" x14ac:dyDescent="0.2">
      <c r="A142" t="s">
        <v>140</v>
      </c>
      <c r="B142" s="1">
        <v>662.42650729999991</v>
      </c>
      <c r="C142" s="1">
        <v>27.114620631438648</v>
      </c>
      <c r="D142" s="1">
        <v>619.28041029999997</v>
      </c>
      <c r="E142" s="1">
        <v>25.642962616815606</v>
      </c>
      <c r="F142" s="1">
        <v>655.59606220000001</v>
      </c>
      <c r="G142" s="1">
        <v>24.031443067039927</v>
      </c>
      <c r="H142" s="1">
        <v>586.4598367000001</v>
      </c>
      <c r="I142" s="1">
        <v>34.336925572588541</v>
      </c>
      <c r="J142" s="1">
        <v>618.65305899999998</v>
      </c>
      <c r="K142" s="1">
        <v>16.346794179256435</v>
      </c>
      <c r="L142" s="1">
        <v>751.85864149999998</v>
      </c>
      <c r="M142" s="1">
        <v>19.409761340935681</v>
      </c>
      <c r="N142" s="1">
        <v>641.44860300000005</v>
      </c>
      <c r="O142" s="1">
        <v>39.475839664460395</v>
      </c>
      <c r="Q142">
        <f>_xlfn.RANK.AVG(Table25[[#This Row],[Control Avg (ms)]],Table25[Control Avg (ms)])</f>
        <v>141</v>
      </c>
      <c r="R142">
        <f>_xlfn.RANK.AVG(Table25[[#This Row],[Require Bundle Avg (ms)]],Table25[Require Bundle Avg (ms)])</f>
        <v>141</v>
      </c>
      <c r="S142">
        <f>_xlfn.RANK.AVG(Table25[[#This Row],[Use Versions Avg (ms)]],Table25[Use Versions Avg (ms)])</f>
        <v>141</v>
      </c>
      <c r="T142">
        <f>_xlfn.RANK.AVG(Table25[[#This Row],[Export Needed Packages Avg (ms)]],Table25[Export Needed Packages Avg (ms)])</f>
        <v>141</v>
      </c>
      <c r="U142">
        <f>_xlfn.RANK.AVG(Table25[[#This Row],[Minimize Dependencies Avg (ms)]],Table25[Minimize Dependencies Avg (ms)])</f>
        <v>141</v>
      </c>
      <c r="V142">
        <f>_xlfn.RANK.AVG(Table25[[#This Row],[Needed Packages Avg (ms)]],Table25[Needed Packages Avg (ms)])</f>
        <v>141</v>
      </c>
      <c r="W142">
        <f>_xlfn.RANK.AVG(Table25[[#This Row],[Dynamic Import Avg (ms)]],Table25[Dynamic Import Avg (ms)])</f>
        <v>141</v>
      </c>
    </row>
    <row r="143" spans="1:23" x14ac:dyDescent="0.2">
      <c r="A143" t="s">
        <v>141</v>
      </c>
      <c r="B143" s="1">
        <v>661.6958067999999</v>
      </c>
      <c r="C143" s="1">
        <v>27.147509720364038</v>
      </c>
      <c r="D143" s="1">
        <v>618.32781439999997</v>
      </c>
      <c r="E143" s="1">
        <v>25.583094761056778</v>
      </c>
      <c r="F143" s="1">
        <v>654.67097679999995</v>
      </c>
      <c r="G143" s="1">
        <v>23.992805916801974</v>
      </c>
      <c r="H143" s="1">
        <v>585.59466479999992</v>
      </c>
      <c r="I143" s="1">
        <v>34.34814790782864</v>
      </c>
      <c r="J143" s="1">
        <v>617.42758149999997</v>
      </c>
      <c r="K143" s="1">
        <v>16.671252603170711</v>
      </c>
      <c r="L143" s="1">
        <v>750.96861249999995</v>
      </c>
      <c r="M143" s="1">
        <v>19.330833535432053</v>
      </c>
      <c r="N143" s="1">
        <v>640.6322093</v>
      </c>
      <c r="O143" s="1">
        <v>39.40770761677382</v>
      </c>
      <c r="Q143">
        <f>_xlfn.RANK.AVG(Table25[[#This Row],[Control Avg (ms)]],Table25[Control Avg (ms)])</f>
        <v>142</v>
      </c>
      <c r="R143">
        <f>_xlfn.RANK.AVG(Table25[[#This Row],[Require Bundle Avg (ms)]],Table25[Require Bundle Avg (ms)])</f>
        <v>142</v>
      </c>
      <c r="S143">
        <f>_xlfn.RANK.AVG(Table25[[#This Row],[Use Versions Avg (ms)]],Table25[Use Versions Avg (ms)])</f>
        <v>142</v>
      </c>
      <c r="T143">
        <f>_xlfn.RANK.AVG(Table25[[#This Row],[Export Needed Packages Avg (ms)]],Table25[Export Needed Packages Avg (ms)])</f>
        <v>142</v>
      </c>
      <c r="U143">
        <f>_xlfn.RANK.AVG(Table25[[#This Row],[Minimize Dependencies Avg (ms)]],Table25[Minimize Dependencies Avg (ms)])</f>
        <v>142</v>
      </c>
      <c r="V143">
        <f>_xlfn.RANK.AVG(Table25[[#This Row],[Needed Packages Avg (ms)]],Table25[Needed Packages Avg (ms)])</f>
        <v>142</v>
      </c>
      <c r="W143">
        <f>_xlfn.RANK.AVG(Table25[[#This Row],[Dynamic Import Avg (ms)]],Table25[Dynamic Import Avg (ms)])</f>
        <v>142</v>
      </c>
    </row>
    <row r="144" spans="1:23" x14ac:dyDescent="0.2">
      <c r="A144" t="s">
        <v>142</v>
      </c>
      <c r="B144" s="1">
        <v>652.80798340000001</v>
      </c>
      <c r="C144" s="1">
        <v>27.5101234418165</v>
      </c>
      <c r="D144" s="1">
        <v>608.32216260000007</v>
      </c>
      <c r="E144" s="1">
        <v>24.828075183770515</v>
      </c>
      <c r="F144" s="1">
        <v>644.25855550000006</v>
      </c>
      <c r="G144" s="1">
        <v>23.581527097900953</v>
      </c>
      <c r="H144" s="1">
        <v>576.16239299999995</v>
      </c>
      <c r="I144" s="1">
        <v>34.059866128507473</v>
      </c>
      <c r="J144" s="1">
        <v>607.72644149999996</v>
      </c>
      <c r="K144" s="1">
        <v>17.022601763834622</v>
      </c>
      <c r="L144" s="1">
        <v>738.97928710000008</v>
      </c>
      <c r="M144" s="1">
        <v>17.889794470831511</v>
      </c>
      <c r="N144" s="1">
        <v>630.74076120000007</v>
      </c>
      <c r="O144" s="1">
        <v>38.035902148710854</v>
      </c>
      <c r="Q144">
        <f>_xlfn.RANK.AVG(Table25[[#This Row],[Control Avg (ms)]],Table25[Control Avg (ms)])</f>
        <v>149</v>
      </c>
      <c r="R144">
        <f>_xlfn.RANK.AVG(Table25[[#This Row],[Require Bundle Avg (ms)]],Table25[Require Bundle Avg (ms)])</f>
        <v>149</v>
      </c>
      <c r="S144">
        <f>_xlfn.RANK.AVG(Table25[[#This Row],[Use Versions Avg (ms)]],Table25[Use Versions Avg (ms)])</f>
        <v>149</v>
      </c>
      <c r="T144">
        <f>_xlfn.RANK.AVG(Table25[[#This Row],[Export Needed Packages Avg (ms)]],Table25[Export Needed Packages Avg (ms)])</f>
        <v>149</v>
      </c>
      <c r="U144">
        <f>_xlfn.RANK.AVG(Table25[[#This Row],[Minimize Dependencies Avg (ms)]],Table25[Minimize Dependencies Avg (ms)])</f>
        <v>149</v>
      </c>
      <c r="V144">
        <f>_xlfn.RANK.AVG(Table25[[#This Row],[Needed Packages Avg (ms)]],Table25[Needed Packages Avg (ms)])</f>
        <v>149</v>
      </c>
      <c r="W144">
        <f>_xlfn.RANK.AVG(Table25[[#This Row],[Dynamic Import Avg (ms)]],Table25[Dynamic Import Avg (ms)])</f>
        <v>149</v>
      </c>
    </row>
    <row r="145" spans="1:23" x14ac:dyDescent="0.2">
      <c r="A145" t="s">
        <v>143</v>
      </c>
      <c r="B145" s="1">
        <v>659.76304110000001</v>
      </c>
      <c r="C145" s="1">
        <v>27.146277671128576</v>
      </c>
      <c r="D145" s="1">
        <v>615.65608520000001</v>
      </c>
      <c r="E145" s="1">
        <v>25.389870499406843</v>
      </c>
      <c r="F145" s="1">
        <v>652.73298839999995</v>
      </c>
      <c r="G145" s="1">
        <v>23.85122317745283</v>
      </c>
      <c r="H145" s="1">
        <v>583.36376729999995</v>
      </c>
      <c r="I145" s="1">
        <v>34.150502585791735</v>
      </c>
      <c r="J145" s="1">
        <v>615.15496079999991</v>
      </c>
      <c r="K145" s="1">
        <v>16.873557539499995</v>
      </c>
      <c r="L145" s="1">
        <v>747.8241246</v>
      </c>
      <c r="M145" s="1">
        <v>19.102847528835902</v>
      </c>
      <c r="N145" s="1">
        <v>638.5277377000001</v>
      </c>
      <c r="O145" s="1">
        <v>39.179904911861485</v>
      </c>
      <c r="Q145">
        <f>_xlfn.RANK.AVG(Table25[[#This Row],[Control Avg (ms)]],Table25[Control Avg (ms)])</f>
        <v>144</v>
      </c>
      <c r="R145">
        <f>_xlfn.RANK.AVG(Table25[[#This Row],[Require Bundle Avg (ms)]],Table25[Require Bundle Avg (ms)])</f>
        <v>144</v>
      </c>
      <c r="S145">
        <f>_xlfn.RANK.AVG(Table25[[#This Row],[Use Versions Avg (ms)]],Table25[Use Versions Avg (ms)])</f>
        <v>144</v>
      </c>
      <c r="T145">
        <f>_xlfn.RANK.AVG(Table25[[#This Row],[Export Needed Packages Avg (ms)]],Table25[Export Needed Packages Avg (ms)])</f>
        <v>144</v>
      </c>
      <c r="U145">
        <f>_xlfn.RANK.AVG(Table25[[#This Row],[Minimize Dependencies Avg (ms)]],Table25[Minimize Dependencies Avg (ms)])</f>
        <v>144</v>
      </c>
      <c r="V145">
        <f>_xlfn.RANK.AVG(Table25[[#This Row],[Needed Packages Avg (ms)]],Table25[Needed Packages Avg (ms)])</f>
        <v>144</v>
      </c>
      <c r="W145">
        <f>_xlfn.RANK.AVG(Table25[[#This Row],[Dynamic Import Avg (ms)]],Table25[Dynamic Import Avg (ms)])</f>
        <v>144</v>
      </c>
    </row>
    <row r="146" spans="1:23" x14ac:dyDescent="0.2">
      <c r="A146" t="s">
        <v>144</v>
      </c>
      <c r="B146" s="1">
        <v>660.92949429999999</v>
      </c>
      <c r="C146" s="1">
        <v>27.133817439372141</v>
      </c>
      <c r="D146" s="1">
        <v>617.24208499999997</v>
      </c>
      <c r="E146" s="1">
        <v>25.486928545232164</v>
      </c>
      <c r="F146" s="1">
        <v>653.88573789999998</v>
      </c>
      <c r="G146" s="1">
        <v>23.899636894104717</v>
      </c>
      <c r="H146" s="1">
        <v>584.58979920000002</v>
      </c>
      <c r="I146" s="1">
        <v>34.382696916978873</v>
      </c>
      <c r="J146" s="1">
        <v>616.55280979999998</v>
      </c>
      <c r="K146" s="1">
        <v>16.746143967812586</v>
      </c>
      <c r="L146" s="1">
        <v>749.67535239999995</v>
      </c>
      <c r="M146" s="1">
        <v>19.107570620864774</v>
      </c>
      <c r="N146" s="1">
        <v>639.78999599999997</v>
      </c>
      <c r="O146" s="1">
        <v>39.52901900860148</v>
      </c>
      <c r="Q146">
        <f>_xlfn.RANK.AVG(Table25[[#This Row],[Control Avg (ms)]],Table25[Control Avg (ms)])</f>
        <v>143</v>
      </c>
      <c r="R146">
        <f>_xlfn.RANK.AVG(Table25[[#This Row],[Require Bundle Avg (ms)]],Table25[Require Bundle Avg (ms)])</f>
        <v>143</v>
      </c>
      <c r="S146">
        <f>_xlfn.RANK.AVG(Table25[[#This Row],[Use Versions Avg (ms)]],Table25[Use Versions Avg (ms)])</f>
        <v>143</v>
      </c>
      <c r="T146">
        <f>_xlfn.RANK.AVG(Table25[[#This Row],[Export Needed Packages Avg (ms)]],Table25[Export Needed Packages Avg (ms)])</f>
        <v>143</v>
      </c>
      <c r="U146">
        <f>_xlfn.RANK.AVG(Table25[[#This Row],[Minimize Dependencies Avg (ms)]],Table25[Minimize Dependencies Avg (ms)])</f>
        <v>143</v>
      </c>
      <c r="V146">
        <f>_xlfn.RANK.AVG(Table25[[#This Row],[Needed Packages Avg (ms)]],Table25[Needed Packages Avg (ms)])</f>
        <v>143</v>
      </c>
      <c r="W146">
        <f>_xlfn.RANK.AVG(Table25[[#This Row],[Dynamic Import Avg (ms)]],Table25[Dynamic Import Avg (ms)])</f>
        <v>143</v>
      </c>
    </row>
    <row r="147" spans="1:23" x14ac:dyDescent="0.2">
      <c r="A147" t="s">
        <v>145</v>
      </c>
      <c r="B147" s="1">
        <v>658.54962699999999</v>
      </c>
      <c r="C147" s="1">
        <v>27.219006363141897</v>
      </c>
      <c r="D147" s="1">
        <v>613.91601220000007</v>
      </c>
      <c r="E147" s="1">
        <v>24.811218184582319</v>
      </c>
      <c r="F147" s="1">
        <v>650.98816039999997</v>
      </c>
      <c r="G147" s="1">
        <v>23.992344623191514</v>
      </c>
      <c r="H147" s="1">
        <v>582.06507429999999</v>
      </c>
      <c r="I147" s="1">
        <v>34.262111400792278</v>
      </c>
      <c r="J147" s="1">
        <v>613.59017840000001</v>
      </c>
      <c r="K147" s="1">
        <v>17.018575805785368</v>
      </c>
      <c r="L147" s="1">
        <v>745.6824987</v>
      </c>
      <c r="M147" s="1">
        <v>18.555563557078386</v>
      </c>
      <c r="N147" s="1">
        <v>637.14870429999996</v>
      </c>
      <c r="O147" s="1">
        <v>38.755987195366203</v>
      </c>
      <c r="Q147">
        <f>_xlfn.RANK.AVG(Table25[[#This Row],[Control Avg (ms)]],Table25[Control Avg (ms)])</f>
        <v>145</v>
      </c>
      <c r="R147">
        <f>_xlfn.RANK.AVG(Table25[[#This Row],[Require Bundle Avg (ms)]],Table25[Require Bundle Avg (ms)])</f>
        <v>145</v>
      </c>
      <c r="S147">
        <f>_xlfn.RANK.AVG(Table25[[#This Row],[Use Versions Avg (ms)]],Table25[Use Versions Avg (ms)])</f>
        <v>145</v>
      </c>
      <c r="T147">
        <f>_xlfn.RANK.AVG(Table25[[#This Row],[Export Needed Packages Avg (ms)]],Table25[Export Needed Packages Avg (ms)])</f>
        <v>145</v>
      </c>
      <c r="U147">
        <f>_xlfn.RANK.AVG(Table25[[#This Row],[Minimize Dependencies Avg (ms)]],Table25[Minimize Dependencies Avg (ms)])</f>
        <v>145</v>
      </c>
      <c r="V147">
        <f>_xlfn.RANK.AVG(Table25[[#This Row],[Needed Packages Avg (ms)]],Table25[Needed Packages Avg (ms)])</f>
        <v>145</v>
      </c>
      <c r="W147">
        <f>_xlfn.RANK.AVG(Table25[[#This Row],[Dynamic Import Avg (ms)]],Table25[Dynamic Import Avg (ms)])</f>
        <v>145</v>
      </c>
    </row>
    <row r="148" spans="1:23" x14ac:dyDescent="0.2">
      <c r="A148" t="s">
        <v>146</v>
      </c>
      <c r="B148" s="1">
        <v>657.36513839999998</v>
      </c>
      <c r="C148" s="1">
        <v>27.263597253779384</v>
      </c>
      <c r="D148" s="1">
        <v>612.43920949999995</v>
      </c>
      <c r="E148" s="1">
        <v>24.830341810467409</v>
      </c>
      <c r="F148" s="1">
        <v>649.37839550000001</v>
      </c>
      <c r="G148" s="1">
        <v>24.064138888610174</v>
      </c>
      <c r="H148" s="1">
        <v>580.53413210000008</v>
      </c>
      <c r="I148" s="1">
        <v>34.149594031987561</v>
      </c>
      <c r="J148" s="1">
        <v>612.40383679999991</v>
      </c>
      <c r="K148" s="1">
        <v>17.097457014416584</v>
      </c>
      <c r="L148" s="1">
        <v>743.86082279999994</v>
      </c>
      <c r="M148" s="1">
        <v>17.91668745177471</v>
      </c>
      <c r="N148" s="1">
        <v>635.67525739999996</v>
      </c>
      <c r="O148" s="1">
        <v>38.169709696615016</v>
      </c>
      <c r="Q148">
        <f>_xlfn.RANK.AVG(Table25[[#This Row],[Control Avg (ms)]],Table25[Control Avg (ms)])</f>
        <v>146</v>
      </c>
      <c r="R148">
        <f>_xlfn.RANK.AVG(Table25[[#This Row],[Require Bundle Avg (ms)]],Table25[Require Bundle Avg (ms)])</f>
        <v>146</v>
      </c>
      <c r="S148">
        <f>_xlfn.RANK.AVG(Table25[[#This Row],[Use Versions Avg (ms)]],Table25[Use Versions Avg (ms)])</f>
        <v>146</v>
      </c>
      <c r="T148">
        <f>_xlfn.RANK.AVG(Table25[[#This Row],[Export Needed Packages Avg (ms)]],Table25[Export Needed Packages Avg (ms)])</f>
        <v>146</v>
      </c>
      <c r="U148">
        <f>_xlfn.RANK.AVG(Table25[[#This Row],[Minimize Dependencies Avg (ms)]],Table25[Minimize Dependencies Avg (ms)])</f>
        <v>146</v>
      </c>
      <c r="V148">
        <f>_xlfn.RANK.AVG(Table25[[#This Row],[Needed Packages Avg (ms)]],Table25[Needed Packages Avg (ms)])</f>
        <v>146</v>
      </c>
      <c r="W148">
        <f>_xlfn.RANK.AVG(Table25[[#This Row],[Dynamic Import Avg (ms)]],Table25[Dynamic Import Avg (ms)])</f>
        <v>146</v>
      </c>
    </row>
    <row r="149" spans="1:23" x14ac:dyDescent="0.2">
      <c r="A149" t="s">
        <v>147</v>
      </c>
      <c r="B149" s="1">
        <v>654.61029489999999</v>
      </c>
      <c r="C149" s="1">
        <v>27.488457415619173</v>
      </c>
      <c r="D149" s="1">
        <v>610.05608610000002</v>
      </c>
      <c r="E149" s="1">
        <v>24.836149351770651</v>
      </c>
      <c r="F149" s="1">
        <v>646.11780270000008</v>
      </c>
      <c r="G149" s="1">
        <v>23.539701208772097</v>
      </c>
      <c r="H149" s="1">
        <v>577.95516210000005</v>
      </c>
      <c r="I149" s="1">
        <v>34.124580406910866</v>
      </c>
      <c r="J149" s="1">
        <v>609.57014049999998</v>
      </c>
      <c r="K149" s="1">
        <v>17.157181715156177</v>
      </c>
      <c r="L149" s="1">
        <v>741.08323670000004</v>
      </c>
      <c r="M149" s="1">
        <v>18.039583459051023</v>
      </c>
      <c r="N149" s="1">
        <v>632.62520729999994</v>
      </c>
      <c r="O149" s="1">
        <v>37.923157972850767</v>
      </c>
      <c r="Q149">
        <f>_xlfn.RANK.AVG(Table25[[#This Row],[Control Avg (ms)]],Table25[Control Avg (ms)])</f>
        <v>148</v>
      </c>
      <c r="R149">
        <f>_xlfn.RANK.AVG(Table25[[#This Row],[Require Bundle Avg (ms)]],Table25[Require Bundle Avg (ms)])</f>
        <v>148</v>
      </c>
      <c r="S149">
        <f>_xlfn.RANK.AVG(Table25[[#This Row],[Use Versions Avg (ms)]],Table25[Use Versions Avg (ms)])</f>
        <v>148</v>
      </c>
      <c r="T149">
        <f>_xlfn.RANK.AVG(Table25[[#This Row],[Export Needed Packages Avg (ms)]],Table25[Export Needed Packages Avg (ms)])</f>
        <v>148</v>
      </c>
      <c r="U149">
        <f>_xlfn.RANK.AVG(Table25[[#This Row],[Minimize Dependencies Avg (ms)]],Table25[Minimize Dependencies Avg (ms)])</f>
        <v>148</v>
      </c>
      <c r="V149">
        <f>_xlfn.RANK.AVG(Table25[[#This Row],[Needed Packages Avg (ms)]],Table25[Needed Packages Avg (ms)])</f>
        <v>148</v>
      </c>
      <c r="W149">
        <f>_xlfn.RANK.AVG(Table25[[#This Row],[Dynamic Import Avg (ms)]],Table25[Dynamic Import Avg (ms)])</f>
        <v>148</v>
      </c>
    </row>
    <row r="150" spans="1:23" x14ac:dyDescent="0.2">
      <c r="A150" t="s">
        <v>148</v>
      </c>
      <c r="B150" s="1">
        <v>655.8048354</v>
      </c>
      <c r="C150" s="1">
        <v>27.448555081341546</v>
      </c>
      <c r="D150" s="1">
        <v>611.14824450000003</v>
      </c>
      <c r="E150" s="1">
        <v>24.799704267711167</v>
      </c>
      <c r="F150" s="1">
        <v>647.46183170000006</v>
      </c>
      <c r="G150" s="1">
        <v>24.058403219881388</v>
      </c>
      <c r="H150" s="1">
        <v>579.03122659999997</v>
      </c>
      <c r="I150" s="1">
        <v>34.03764224418034</v>
      </c>
      <c r="J150" s="1">
        <v>610.74273960000005</v>
      </c>
      <c r="K150" s="1">
        <v>17.353065961389785</v>
      </c>
      <c r="L150" s="1">
        <v>742.13219660000004</v>
      </c>
      <c r="M150" s="1">
        <v>17.969479273456049</v>
      </c>
      <c r="N150" s="1">
        <v>634.04073500000004</v>
      </c>
      <c r="O150" s="1">
        <v>38.109352953654543</v>
      </c>
      <c r="Q150">
        <f>_xlfn.RANK.AVG(Table25[[#This Row],[Control Avg (ms)]],Table25[Control Avg (ms)])</f>
        <v>147</v>
      </c>
      <c r="R150">
        <f>_xlfn.RANK.AVG(Table25[[#This Row],[Require Bundle Avg (ms)]],Table25[Require Bundle Avg (ms)])</f>
        <v>147</v>
      </c>
      <c r="S150">
        <f>_xlfn.RANK.AVG(Table25[[#This Row],[Use Versions Avg (ms)]],Table25[Use Versions Avg (ms)])</f>
        <v>147</v>
      </c>
      <c r="T150">
        <f>_xlfn.RANK.AVG(Table25[[#This Row],[Export Needed Packages Avg (ms)]],Table25[Export Needed Packages Avg (ms)])</f>
        <v>147</v>
      </c>
      <c r="U150">
        <f>_xlfn.RANK.AVG(Table25[[#This Row],[Minimize Dependencies Avg (ms)]],Table25[Minimize Dependencies Avg (ms)])</f>
        <v>147</v>
      </c>
      <c r="V150">
        <f>_xlfn.RANK.AVG(Table25[[#This Row],[Needed Packages Avg (ms)]],Table25[Needed Packages Avg (ms)])</f>
        <v>147</v>
      </c>
      <c r="W150">
        <f>_xlfn.RANK.AVG(Table25[[#This Row],[Dynamic Import Avg (ms)]],Table25[Dynamic Import Avg (ms)])</f>
        <v>147</v>
      </c>
    </row>
    <row r="151" spans="1:23" x14ac:dyDescent="0.2">
      <c r="A151" t="s">
        <v>149</v>
      </c>
      <c r="B151" s="1">
        <v>651.93262549999997</v>
      </c>
      <c r="C151" s="1">
        <v>27.496968948518891</v>
      </c>
      <c r="D151" s="1">
        <v>607.25177489999999</v>
      </c>
      <c r="E151" s="1">
        <v>24.854614705225544</v>
      </c>
      <c r="F151" s="1">
        <v>643.2306949</v>
      </c>
      <c r="G151" s="1">
        <v>23.471945719964594</v>
      </c>
      <c r="H151" s="1">
        <v>575.26906710000003</v>
      </c>
      <c r="I151" s="1">
        <v>34.167828447955877</v>
      </c>
      <c r="J151" s="1">
        <v>606.87667179999994</v>
      </c>
      <c r="K151" s="1">
        <v>16.927700573637143</v>
      </c>
      <c r="L151" s="1">
        <v>738.02817010000001</v>
      </c>
      <c r="M151" s="1">
        <v>17.665135427750457</v>
      </c>
      <c r="N151" s="1">
        <v>629.81487120000008</v>
      </c>
      <c r="O151" s="1">
        <v>38.077509904874979</v>
      </c>
      <c r="Q151">
        <f>_xlfn.RANK.AVG(Table25[[#This Row],[Control Avg (ms)]],Table25[Control Avg (ms)])</f>
        <v>150</v>
      </c>
      <c r="R151">
        <f>_xlfn.RANK.AVG(Table25[[#This Row],[Require Bundle Avg (ms)]],Table25[Require Bundle Avg (ms)])</f>
        <v>150</v>
      </c>
      <c r="S151">
        <f>_xlfn.RANK.AVG(Table25[[#This Row],[Use Versions Avg (ms)]],Table25[Use Versions Avg (ms)])</f>
        <v>150</v>
      </c>
      <c r="T151">
        <f>_xlfn.RANK.AVG(Table25[[#This Row],[Export Needed Packages Avg (ms)]],Table25[Export Needed Packages Avg (ms)])</f>
        <v>150</v>
      </c>
      <c r="U151">
        <f>_xlfn.RANK.AVG(Table25[[#This Row],[Minimize Dependencies Avg (ms)]],Table25[Minimize Dependencies Avg (ms)])</f>
        <v>150</v>
      </c>
      <c r="V151">
        <f>_xlfn.RANK.AVG(Table25[[#This Row],[Needed Packages Avg (ms)]],Table25[Needed Packages Avg (ms)])</f>
        <v>150</v>
      </c>
      <c r="W151">
        <f>_xlfn.RANK.AVG(Table25[[#This Row],[Dynamic Import Avg (ms)]],Table25[Dynamic Import Avg (ms)])</f>
        <v>150</v>
      </c>
    </row>
    <row r="152" spans="1:23" x14ac:dyDescent="0.2">
      <c r="A152" t="s">
        <v>150</v>
      </c>
      <c r="B152" s="1">
        <v>650.92010620000008</v>
      </c>
      <c r="C152" s="1">
        <v>27.382144533308701</v>
      </c>
      <c r="D152" s="1">
        <v>606.14843439999993</v>
      </c>
      <c r="E152" s="1">
        <v>24.857057324276507</v>
      </c>
      <c r="F152" s="1">
        <v>642.04538760000003</v>
      </c>
      <c r="G152" s="1">
        <v>23.488442809228101</v>
      </c>
      <c r="H152" s="1">
        <v>574.29728729999999</v>
      </c>
      <c r="I152" s="1">
        <v>34.165737223115421</v>
      </c>
      <c r="J152" s="1">
        <v>605.54567510000004</v>
      </c>
      <c r="K152" s="1">
        <v>16.74105325231568</v>
      </c>
      <c r="L152" s="1">
        <v>736.88667650000002</v>
      </c>
      <c r="M152" s="1">
        <v>17.720279444266232</v>
      </c>
      <c r="N152" s="1">
        <v>628.74790960000007</v>
      </c>
      <c r="O152" s="1">
        <v>38.075353642934033</v>
      </c>
      <c r="Q152">
        <f>_xlfn.RANK.AVG(Table25[[#This Row],[Control Avg (ms)]],Table25[Control Avg (ms)])</f>
        <v>151</v>
      </c>
      <c r="R152">
        <f>_xlfn.RANK.AVG(Table25[[#This Row],[Require Bundle Avg (ms)]],Table25[Require Bundle Avg (ms)])</f>
        <v>151</v>
      </c>
      <c r="S152">
        <f>_xlfn.RANK.AVG(Table25[[#This Row],[Use Versions Avg (ms)]],Table25[Use Versions Avg (ms)])</f>
        <v>151</v>
      </c>
      <c r="T152">
        <f>_xlfn.RANK.AVG(Table25[[#This Row],[Export Needed Packages Avg (ms)]],Table25[Export Needed Packages Avg (ms)])</f>
        <v>151</v>
      </c>
      <c r="U152">
        <f>_xlfn.RANK.AVG(Table25[[#This Row],[Minimize Dependencies Avg (ms)]],Table25[Minimize Dependencies Avg (ms)])</f>
        <v>151</v>
      </c>
      <c r="V152">
        <f>_xlfn.RANK.AVG(Table25[[#This Row],[Needed Packages Avg (ms)]],Table25[Needed Packages Avg (ms)])</f>
        <v>151</v>
      </c>
      <c r="W152">
        <f>_xlfn.RANK.AVG(Table25[[#This Row],[Dynamic Import Avg (ms)]],Table25[Dynamic Import Avg (ms)])</f>
        <v>151</v>
      </c>
    </row>
    <row r="153" spans="1:23" x14ac:dyDescent="0.2">
      <c r="A153" t="s">
        <v>151</v>
      </c>
      <c r="B153" s="1">
        <v>649.42900510000004</v>
      </c>
      <c r="C153" s="1">
        <v>27.73805062848778</v>
      </c>
      <c r="D153" s="1">
        <v>604.57649529999992</v>
      </c>
      <c r="E153" s="1">
        <v>25.062251145941055</v>
      </c>
      <c r="F153" s="1">
        <v>640.70297089999997</v>
      </c>
      <c r="G153" s="1">
        <v>23.495623102199975</v>
      </c>
      <c r="H153" s="1">
        <v>573.13473820000002</v>
      </c>
      <c r="I153" s="1">
        <v>34.195840663024981</v>
      </c>
      <c r="J153" s="1">
        <v>603.32094870000003</v>
      </c>
      <c r="K153" s="1">
        <v>15.634805045449877</v>
      </c>
      <c r="L153" s="1">
        <v>735.78508199999999</v>
      </c>
      <c r="M153" s="1">
        <v>17.649614350862869</v>
      </c>
      <c r="N153" s="1">
        <v>626.71254260000001</v>
      </c>
      <c r="O153" s="1">
        <v>37.750832455839728</v>
      </c>
      <c r="Q153">
        <f>_xlfn.RANK.AVG(Table25[[#This Row],[Control Avg (ms)]],Table25[Control Avg (ms)])</f>
        <v>152</v>
      </c>
      <c r="R153">
        <f>_xlfn.RANK.AVG(Table25[[#This Row],[Require Bundle Avg (ms)]],Table25[Require Bundle Avg (ms)])</f>
        <v>152</v>
      </c>
      <c r="S153">
        <f>_xlfn.RANK.AVG(Table25[[#This Row],[Use Versions Avg (ms)]],Table25[Use Versions Avg (ms)])</f>
        <v>152</v>
      </c>
      <c r="T153">
        <f>_xlfn.RANK.AVG(Table25[[#This Row],[Export Needed Packages Avg (ms)]],Table25[Export Needed Packages Avg (ms)])</f>
        <v>152</v>
      </c>
      <c r="U153">
        <f>_xlfn.RANK.AVG(Table25[[#This Row],[Minimize Dependencies Avg (ms)]],Table25[Minimize Dependencies Avg (ms)])</f>
        <v>152</v>
      </c>
      <c r="V153">
        <f>_xlfn.RANK.AVG(Table25[[#This Row],[Needed Packages Avg (ms)]],Table25[Needed Packages Avg (ms)])</f>
        <v>152</v>
      </c>
      <c r="W153">
        <f>_xlfn.RANK.AVG(Table25[[#This Row],[Dynamic Import Avg (ms)]],Table25[Dynamic Import Avg (ms)])</f>
        <v>152</v>
      </c>
    </row>
    <row r="154" spans="1:23" x14ac:dyDescent="0.2">
      <c r="A154" t="s">
        <v>152</v>
      </c>
      <c r="B154" s="1">
        <v>648.51785870000003</v>
      </c>
      <c r="C154" s="1">
        <v>27.66599852846403</v>
      </c>
      <c r="D154" s="1">
        <v>603.31465579999997</v>
      </c>
      <c r="E154" s="1">
        <v>25.239118666538424</v>
      </c>
      <c r="F154" s="1">
        <v>639.73642210000003</v>
      </c>
      <c r="G154" s="1">
        <v>23.522460259438013</v>
      </c>
      <c r="H154" s="1">
        <v>572.18771040000001</v>
      </c>
      <c r="I154" s="1">
        <v>34.185709379823926</v>
      </c>
      <c r="J154" s="1">
        <v>601.97738920000006</v>
      </c>
      <c r="K154" s="1">
        <v>15.633811922791894</v>
      </c>
      <c r="L154" s="1">
        <v>734.70489229999998</v>
      </c>
      <c r="M154" s="1">
        <v>17.520122650980628</v>
      </c>
      <c r="N154" s="1">
        <v>625.82297549999998</v>
      </c>
      <c r="O154" s="1">
        <v>37.671715599469252</v>
      </c>
      <c r="Q154">
        <f>_xlfn.RANK.AVG(Table25[[#This Row],[Control Avg (ms)]],Table25[Control Avg (ms)])</f>
        <v>153</v>
      </c>
      <c r="R154">
        <f>_xlfn.RANK.AVG(Table25[[#This Row],[Require Bundle Avg (ms)]],Table25[Require Bundle Avg (ms)])</f>
        <v>153</v>
      </c>
      <c r="S154">
        <f>_xlfn.RANK.AVG(Table25[[#This Row],[Use Versions Avg (ms)]],Table25[Use Versions Avg (ms)])</f>
        <v>153</v>
      </c>
      <c r="T154">
        <f>_xlfn.RANK.AVG(Table25[[#This Row],[Export Needed Packages Avg (ms)]],Table25[Export Needed Packages Avg (ms)])</f>
        <v>153</v>
      </c>
      <c r="U154">
        <f>_xlfn.RANK.AVG(Table25[[#This Row],[Minimize Dependencies Avg (ms)]],Table25[Minimize Dependencies Avg (ms)])</f>
        <v>153</v>
      </c>
      <c r="V154">
        <f>_xlfn.RANK.AVG(Table25[[#This Row],[Needed Packages Avg (ms)]],Table25[Needed Packages Avg (ms)])</f>
        <v>153</v>
      </c>
      <c r="W154">
        <f>_xlfn.RANK.AVG(Table25[[#This Row],[Dynamic Import Avg (ms)]],Table25[Dynamic Import Avg (ms)])</f>
        <v>153</v>
      </c>
    </row>
    <row r="155" spans="1:23" x14ac:dyDescent="0.2">
      <c r="A155" t="s">
        <v>153</v>
      </c>
      <c r="B155" s="1">
        <v>647.3833042</v>
      </c>
      <c r="C155" s="1">
        <v>27.572781643971208</v>
      </c>
      <c r="D155" s="1">
        <v>602.11265249999997</v>
      </c>
      <c r="E155" s="1">
        <v>25.14430676884848</v>
      </c>
      <c r="F155" s="1">
        <v>638.2551727</v>
      </c>
      <c r="G155" s="1">
        <v>23.428622855765273</v>
      </c>
      <c r="H155" s="1">
        <v>571.04081589999998</v>
      </c>
      <c r="I155" s="1">
        <v>34.334279562379905</v>
      </c>
      <c r="J155" s="1">
        <v>600.66166779999992</v>
      </c>
      <c r="K155" s="1">
        <v>15.602902739894514</v>
      </c>
      <c r="L155" s="1">
        <v>733.52302099999997</v>
      </c>
      <c r="M155" s="1">
        <v>17.534579861361536</v>
      </c>
      <c r="N155" s="1">
        <v>624.77184190000003</v>
      </c>
      <c r="O155" s="1">
        <v>37.624955495969154</v>
      </c>
      <c r="Q155">
        <f>_xlfn.RANK.AVG(Table25[[#This Row],[Control Avg (ms)]],Table25[Control Avg (ms)])</f>
        <v>154</v>
      </c>
      <c r="R155">
        <f>_xlfn.RANK.AVG(Table25[[#This Row],[Require Bundle Avg (ms)]],Table25[Require Bundle Avg (ms)])</f>
        <v>154</v>
      </c>
      <c r="S155">
        <f>_xlfn.RANK.AVG(Table25[[#This Row],[Use Versions Avg (ms)]],Table25[Use Versions Avg (ms)])</f>
        <v>154</v>
      </c>
      <c r="T155">
        <f>_xlfn.RANK.AVG(Table25[[#This Row],[Export Needed Packages Avg (ms)]],Table25[Export Needed Packages Avg (ms)])</f>
        <v>154</v>
      </c>
      <c r="U155">
        <f>_xlfn.RANK.AVG(Table25[[#This Row],[Minimize Dependencies Avg (ms)]],Table25[Minimize Dependencies Avg (ms)])</f>
        <v>154</v>
      </c>
      <c r="V155">
        <f>_xlfn.RANK.AVG(Table25[[#This Row],[Needed Packages Avg (ms)]],Table25[Needed Packages Avg (ms)])</f>
        <v>154</v>
      </c>
      <c r="W155">
        <f>_xlfn.RANK.AVG(Table25[[#This Row],[Dynamic Import Avg (ms)]],Table25[Dynamic Import Avg (ms)])</f>
        <v>154</v>
      </c>
    </row>
    <row r="156" spans="1:23" x14ac:dyDescent="0.2">
      <c r="A156" t="s">
        <v>154</v>
      </c>
      <c r="B156" s="1">
        <v>642.47115710000003</v>
      </c>
      <c r="C156" s="1">
        <v>27.43757966079988</v>
      </c>
      <c r="D156" s="1">
        <v>597.1887193</v>
      </c>
      <c r="E156" s="1">
        <v>24.857799066730724</v>
      </c>
      <c r="F156" s="1">
        <v>633.07039989999998</v>
      </c>
      <c r="G156" s="1">
        <v>23.479083976298725</v>
      </c>
      <c r="H156" s="1">
        <v>565.66366010000002</v>
      </c>
      <c r="I156" s="1">
        <v>34.990993047573951</v>
      </c>
      <c r="J156" s="1">
        <v>595.84425729999998</v>
      </c>
      <c r="K156" s="1">
        <v>15.356227025140408</v>
      </c>
      <c r="L156" s="1">
        <v>727.96849410000004</v>
      </c>
      <c r="M156" s="1">
        <v>17.076091228659561</v>
      </c>
      <c r="N156" s="1">
        <v>620.11127390000001</v>
      </c>
      <c r="O156" s="1">
        <v>37.409472694890411</v>
      </c>
      <c r="Q156">
        <f>_xlfn.RANK.AVG(Table25[[#This Row],[Control Avg (ms)]],Table25[Control Avg (ms)])</f>
        <v>157</v>
      </c>
      <c r="R156">
        <f>_xlfn.RANK.AVG(Table25[[#This Row],[Require Bundle Avg (ms)]],Table25[Require Bundle Avg (ms)])</f>
        <v>157</v>
      </c>
      <c r="S156">
        <f>_xlfn.RANK.AVG(Table25[[#This Row],[Use Versions Avg (ms)]],Table25[Use Versions Avg (ms)])</f>
        <v>157</v>
      </c>
      <c r="T156">
        <f>_xlfn.RANK.AVG(Table25[[#This Row],[Export Needed Packages Avg (ms)]],Table25[Export Needed Packages Avg (ms)])</f>
        <v>157</v>
      </c>
      <c r="U156">
        <f>_xlfn.RANK.AVG(Table25[[#This Row],[Minimize Dependencies Avg (ms)]],Table25[Minimize Dependencies Avg (ms)])</f>
        <v>157</v>
      </c>
      <c r="V156">
        <f>_xlfn.RANK.AVG(Table25[[#This Row],[Needed Packages Avg (ms)]],Table25[Needed Packages Avg (ms)])</f>
        <v>157</v>
      </c>
      <c r="W156">
        <f>_xlfn.RANK.AVG(Table25[[#This Row],[Dynamic Import Avg (ms)]],Table25[Dynamic Import Avg (ms)])</f>
        <v>157</v>
      </c>
    </row>
    <row r="157" spans="1:23" x14ac:dyDescent="0.2">
      <c r="A157" t="s">
        <v>155</v>
      </c>
      <c r="B157" s="1">
        <v>646.48970999999995</v>
      </c>
      <c r="C157" s="1">
        <v>27.584953980356616</v>
      </c>
      <c r="D157" s="1">
        <v>601.21326320000003</v>
      </c>
      <c r="E157" s="1">
        <v>25.088933707646291</v>
      </c>
      <c r="F157" s="1">
        <v>637.34109430000001</v>
      </c>
      <c r="G157" s="1">
        <v>23.434606132459738</v>
      </c>
      <c r="H157" s="1">
        <v>569.97870639999996</v>
      </c>
      <c r="I157" s="1">
        <v>34.454847658012909</v>
      </c>
      <c r="J157" s="1">
        <v>599.64346239999998</v>
      </c>
      <c r="K157" s="1">
        <v>15.476155556751017</v>
      </c>
      <c r="L157" s="1">
        <v>732.54116299999998</v>
      </c>
      <c r="M157" s="1">
        <v>17.632048086375395</v>
      </c>
      <c r="N157" s="1">
        <v>623.93714010000008</v>
      </c>
      <c r="O157" s="1">
        <v>37.60233598427493</v>
      </c>
      <c r="Q157">
        <f>_xlfn.RANK.AVG(Table25[[#This Row],[Control Avg (ms)]],Table25[Control Avg (ms)])</f>
        <v>155</v>
      </c>
      <c r="R157">
        <f>_xlfn.RANK.AVG(Table25[[#This Row],[Require Bundle Avg (ms)]],Table25[Require Bundle Avg (ms)])</f>
        <v>155</v>
      </c>
      <c r="S157">
        <f>_xlfn.RANK.AVG(Table25[[#This Row],[Use Versions Avg (ms)]],Table25[Use Versions Avg (ms)])</f>
        <v>155</v>
      </c>
      <c r="T157">
        <f>_xlfn.RANK.AVG(Table25[[#This Row],[Export Needed Packages Avg (ms)]],Table25[Export Needed Packages Avg (ms)])</f>
        <v>155</v>
      </c>
      <c r="U157">
        <f>_xlfn.RANK.AVG(Table25[[#This Row],[Minimize Dependencies Avg (ms)]],Table25[Minimize Dependencies Avg (ms)])</f>
        <v>155</v>
      </c>
      <c r="V157">
        <f>_xlfn.RANK.AVG(Table25[[#This Row],[Needed Packages Avg (ms)]],Table25[Needed Packages Avg (ms)])</f>
        <v>155</v>
      </c>
      <c r="W157">
        <f>_xlfn.RANK.AVG(Table25[[#This Row],[Dynamic Import Avg (ms)]],Table25[Dynamic Import Avg (ms)])</f>
        <v>155</v>
      </c>
    </row>
    <row r="158" spans="1:23" x14ac:dyDescent="0.2">
      <c r="A158" t="s">
        <v>156</v>
      </c>
      <c r="B158" s="1">
        <v>645.34977709999998</v>
      </c>
      <c r="C158" s="1">
        <v>27.629414937419259</v>
      </c>
      <c r="D158" s="1">
        <v>600.07260789999998</v>
      </c>
      <c r="E158" s="1">
        <v>24.939146928359328</v>
      </c>
      <c r="F158" s="1">
        <v>636.24419870000008</v>
      </c>
      <c r="G158" s="1">
        <v>23.42786315771205</v>
      </c>
      <c r="H158" s="1">
        <v>568.70873389999997</v>
      </c>
      <c r="I158" s="1">
        <v>34.489873233091551</v>
      </c>
      <c r="J158" s="1">
        <v>598.44448360000001</v>
      </c>
      <c r="K158" s="1">
        <v>15.573586568854253</v>
      </c>
      <c r="L158" s="1">
        <v>731.30006149999997</v>
      </c>
      <c r="M158" s="1">
        <v>17.382852362968119</v>
      </c>
      <c r="N158" s="1">
        <v>622.86675939999998</v>
      </c>
      <c r="O158" s="1">
        <v>37.512251300670542</v>
      </c>
      <c r="Q158">
        <f>_xlfn.RANK.AVG(Table25[[#This Row],[Control Avg (ms)]],Table25[Control Avg (ms)])</f>
        <v>156</v>
      </c>
      <c r="R158">
        <f>_xlfn.RANK.AVG(Table25[[#This Row],[Require Bundle Avg (ms)]],Table25[Require Bundle Avg (ms)])</f>
        <v>156</v>
      </c>
      <c r="S158">
        <f>_xlfn.RANK.AVG(Table25[[#This Row],[Use Versions Avg (ms)]],Table25[Use Versions Avg (ms)])</f>
        <v>156</v>
      </c>
      <c r="T158">
        <f>_xlfn.RANK.AVG(Table25[[#This Row],[Export Needed Packages Avg (ms)]],Table25[Export Needed Packages Avg (ms)])</f>
        <v>156</v>
      </c>
      <c r="U158">
        <f>_xlfn.RANK.AVG(Table25[[#This Row],[Minimize Dependencies Avg (ms)]],Table25[Minimize Dependencies Avg (ms)])</f>
        <v>156</v>
      </c>
      <c r="V158">
        <f>_xlfn.RANK.AVG(Table25[[#This Row],[Needed Packages Avg (ms)]],Table25[Needed Packages Avg (ms)])</f>
        <v>156</v>
      </c>
      <c r="W158">
        <f>_xlfn.RANK.AVG(Table25[[#This Row],[Dynamic Import Avg (ms)]],Table25[Dynamic Import Avg (ms)])</f>
        <v>156</v>
      </c>
    </row>
    <row r="159" spans="1:23" x14ac:dyDescent="0.2">
      <c r="A159" t="s">
        <v>157</v>
      </c>
      <c r="B159" s="1">
        <v>641.77908389999993</v>
      </c>
      <c r="C159" s="1">
        <v>27.368726992132451</v>
      </c>
      <c r="D159" s="1">
        <v>596.48760870000001</v>
      </c>
      <c r="E159" s="1">
        <v>24.840709289074649</v>
      </c>
      <c r="F159" s="1">
        <v>632.25536320000003</v>
      </c>
      <c r="G159" s="1">
        <v>23.366060672300552</v>
      </c>
      <c r="H159" s="1">
        <v>565.00716120000004</v>
      </c>
      <c r="I159" s="1">
        <v>35.020626601146056</v>
      </c>
      <c r="J159" s="1">
        <v>595.19183320000002</v>
      </c>
      <c r="K159" s="1">
        <v>15.302649203199199</v>
      </c>
      <c r="L159" s="1">
        <v>727.22684179999999</v>
      </c>
      <c r="M159" s="1">
        <v>17.102228168337803</v>
      </c>
      <c r="N159" s="1">
        <v>619.4559696</v>
      </c>
      <c r="O159" s="1">
        <v>37.402375514806479</v>
      </c>
      <c r="Q159">
        <f>_xlfn.RANK.AVG(Table25[[#This Row],[Control Avg (ms)]],Table25[Control Avg (ms)])</f>
        <v>158</v>
      </c>
      <c r="R159">
        <f>_xlfn.RANK.AVG(Table25[[#This Row],[Require Bundle Avg (ms)]],Table25[Require Bundle Avg (ms)])</f>
        <v>158</v>
      </c>
      <c r="S159">
        <f>_xlfn.RANK.AVG(Table25[[#This Row],[Use Versions Avg (ms)]],Table25[Use Versions Avg (ms)])</f>
        <v>158</v>
      </c>
      <c r="T159">
        <f>_xlfn.RANK.AVG(Table25[[#This Row],[Export Needed Packages Avg (ms)]],Table25[Export Needed Packages Avg (ms)])</f>
        <v>158</v>
      </c>
      <c r="U159">
        <f>_xlfn.RANK.AVG(Table25[[#This Row],[Minimize Dependencies Avg (ms)]],Table25[Minimize Dependencies Avg (ms)])</f>
        <v>158</v>
      </c>
      <c r="V159">
        <f>_xlfn.RANK.AVG(Table25[[#This Row],[Needed Packages Avg (ms)]],Table25[Needed Packages Avg (ms)])</f>
        <v>158</v>
      </c>
      <c r="W159">
        <f>_xlfn.RANK.AVG(Table25[[#This Row],[Dynamic Import Avg (ms)]],Table25[Dynamic Import Avg (ms)])</f>
        <v>158</v>
      </c>
    </row>
    <row r="160" spans="1:23" x14ac:dyDescent="0.2">
      <c r="A160" t="s">
        <v>158</v>
      </c>
      <c r="B160" s="1">
        <v>640.18243399999994</v>
      </c>
      <c r="C160" s="1">
        <v>27.343870553893666</v>
      </c>
      <c r="D160" s="1">
        <v>594.83031460000007</v>
      </c>
      <c r="E160" s="1">
        <v>24.776614271399183</v>
      </c>
      <c r="F160" s="1">
        <v>630.51237629999991</v>
      </c>
      <c r="G160" s="1">
        <v>23.14491502180589</v>
      </c>
      <c r="H160" s="1">
        <v>548.36211889999993</v>
      </c>
      <c r="I160" s="1">
        <v>35.049502355142494</v>
      </c>
      <c r="J160" s="1">
        <v>593.80795360000002</v>
      </c>
      <c r="K160" s="1">
        <v>15.222176310951205</v>
      </c>
      <c r="L160" s="1">
        <v>725.49557979999997</v>
      </c>
      <c r="M160" s="1">
        <v>17.281492374553537</v>
      </c>
      <c r="N160" s="1">
        <v>617.80459889999997</v>
      </c>
      <c r="O160" s="1">
        <v>37.085510716133868</v>
      </c>
      <c r="Q160">
        <f>_xlfn.RANK.AVG(Table25[[#This Row],[Control Avg (ms)]],Table25[Control Avg (ms)])</f>
        <v>160</v>
      </c>
      <c r="R160">
        <f>_xlfn.RANK.AVG(Table25[[#This Row],[Require Bundle Avg (ms)]],Table25[Require Bundle Avg (ms)])</f>
        <v>160</v>
      </c>
      <c r="S160">
        <f>_xlfn.RANK.AVG(Table25[[#This Row],[Use Versions Avg (ms)]],Table25[Use Versions Avg (ms)])</f>
        <v>160</v>
      </c>
      <c r="T160">
        <f>_xlfn.RANK.AVG(Table25[[#This Row],[Export Needed Packages Avg (ms)]],Table25[Export Needed Packages Avg (ms)])</f>
        <v>160</v>
      </c>
      <c r="U160">
        <f>_xlfn.RANK.AVG(Table25[[#This Row],[Minimize Dependencies Avg (ms)]],Table25[Minimize Dependencies Avg (ms)])</f>
        <v>160</v>
      </c>
      <c r="V160">
        <f>_xlfn.RANK.AVG(Table25[[#This Row],[Needed Packages Avg (ms)]],Table25[Needed Packages Avg (ms)])</f>
        <v>160</v>
      </c>
      <c r="W160">
        <f>_xlfn.RANK.AVG(Table25[[#This Row],[Dynamic Import Avg (ms)]],Table25[Dynamic Import Avg (ms)])</f>
        <v>160</v>
      </c>
    </row>
    <row r="161" spans="1:23" x14ac:dyDescent="0.2">
      <c r="A161" t="s">
        <v>159</v>
      </c>
      <c r="B161" s="1">
        <v>641.04057510000007</v>
      </c>
      <c r="C161" s="1">
        <v>27.344600182500816</v>
      </c>
      <c r="D161" s="1">
        <v>595.66249560000006</v>
      </c>
      <c r="E161" s="1">
        <v>24.825330697463286</v>
      </c>
      <c r="F161" s="1">
        <v>631.40865729999996</v>
      </c>
      <c r="G161" s="1">
        <v>23.413487998680537</v>
      </c>
      <c r="H161" s="1">
        <v>549.61821029999999</v>
      </c>
      <c r="I161" s="1">
        <v>35.149014590082977</v>
      </c>
      <c r="J161" s="1">
        <v>594.52959470000008</v>
      </c>
      <c r="K161" s="1">
        <v>15.230143053619649</v>
      </c>
      <c r="L161" s="1">
        <v>726.34451239999999</v>
      </c>
      <c r="M161" s="1">
        <v>17.242500046941299</v>
      </c>
      <c r="N161" s="1">
        <v>618.72394829999996</v>
      </c>
      <c r="O161" s="1">
        <v>37.311525014949652</v>
      </c>
      <c r="Q161">
        <f>_xlfn.RANK.AVG(Table25[[#This Row],[Control Avg (ms)]],Table25[Control Avg (ms)])</f>
        <v>159</v>
      </c>
      <c r="R161">
        <f>_xlfn.RANK.AVG(Table25[[#This Row],[Require Bundle Avg (ms)]],Table25[Require Bundle Avg (ms)])</f>
        <v>159</v>
      </c>
      <c r="S161">
        <f>_xlfn.RANK.AVG(Table25[[#This Row],[Use Versions Avg (ms)]],Table25[Use Versions Avg (ms)])</f>
        <v>159</v>
      </c>
      <c r="T161">
        <f>_xlfn.RANK.AVG(Table25[[#This Row],[Export Needed Packages Avg (ms)]],Table25[Export Needed Packages Avg (ms)])</f>
        <v>159</v>
      </c>
      <c r="U161">
        <f>_xlfn.RANK.AVG(Table25[[#This Row],[Minimize Dependencies Avg (ms)]],Table25[Minimize Dependencies Avg (ms)])</f>
        <v>159</v>
      </c>
      <c r="V161">
        <f>_xlfn.RANK.AVG(Table25[[#This Row],[Needed Packages Avg (ms)]],Table25[Needed Packages Avg (ms)])</f>
        <v>159</v>
      </c>
      <c r="W161">
        <f>_xlfn.RANK.AVG(Table25[[#This Row],[Dynamic Import Avg (ms)]],Table25[Dynamic Import Avg (ms)])</f>
        <v>159</v>
      </c>
    </row>
    <row r="162" spans="1:23" x14ac:dyDescent="0.2">
      <c r="A162" t="s">
        <v>160</v>
      </c>
      <c r="B162" s="1">
        <v>639.24796409999999</v>
      </c>
      <c r="C162" s="1">
        <v>27.341818834106096</v>
      </c>
      <c r="D162" s="1">
        <v>593.64177789999997</v>
      </c>
      <c r="E162" s="1">
        <v>24.797247630305439</v>
      </c>
      <c r="F162" s="1">
        <v>629.4419087</v>
      </c>
      <c r="G162" s="1">
        <v>23.12560384915427</v>
      </c>
      <c r="H162" s="1">
        <v>547.34430710000004</v>
      </c>
      <c r="I162" s="1">
        <v>35.183529570496717</v>
      </c>
      <c r="J162" s="1">
        <v>592.9713187000001</v>
      </c>
      <c r="K162" s="1">
        <v>15.213388015656554</v>
      </c>
      <c r="L162" s="1">
        <v>724.56469360000006</v>
      </c>
      <c r="M162" s="1">
        <v>17.388663528693549</v>
      </c>
      <c r="N162" s="1">
        <v>616.80113649999998</v>
      </c>
      <c r="O162" s="1">
        <v>37.022350825209671</v>
      </c>
      <c r="Q162">
        <f>_xlfn.RANK.AVG(Table25[[#This Row],[Control Avg (ms)]],Table25[Control Avg (ms)])</f>
        <v>161</v>
      </c>
      <c r="R162">
        <f>_xlfn.RANK.AVG(Table25[[#This Row],[Require Bundle Avg (ms)]],Table25[Require Bundle Avg (ms)])</f>
        <v>161</v>
      </c>
      <c r="S162">
        <f>_xlfn.RANK.AVG(Table25[[#This Row],[Use Versions Avg (ms)]],Table25[Use Versions Avg (ms)])</f>
        <v>161</v>
      </c>
      <c r="T162">
        <f>_xlfn.RANK.AVG(Table25[[#This Row],[Export Needed Packages Avg (ms)]],Table25[Export Needed Packages Avg (ms)])</f>
        <v>161</v>
      </c>
      <c r="U162">
        <f>_xlfn.RANK.AVG(Table25[[#This Row],[Minimize Dependencies Avg (ms)]],Table25[Minimize Dependencies Avg (ms)])</f>
        <v>161</v>
      </c>
      <c r="V162">
        <f>_xlfn.RANK.AVG(Table25[[#This Row],[Needed Packages Avg (ms)]],Table25[Needed Packages Avg (ms)])</f>
        <v>161</v>
      </c>
      <c r="W162">
        <f>_xlfn.RANK.AVG(Table25[[#This Row],[Dynamic Import Avg (ms)]],Table25[Dynamic Import Avg (ms)])</f>
        <v>161</v>
      </c>
    </row>
    <row r="163" spans="1:23" x14ac:dyDescent="0.2">
      <c r="A163" t="s">
        <v>161</v>
      </c>
      <c r="B163" s="1">
        <v>638.5863061</v>
      </c>
      <c r="C163" s="1">
        <v>27.350039907038717</v>
      </c>
      <c r="D163" s="1">
        <v>592.88487599999996</v>
      </c>
      <c r="E163" s="1">
        <v>24.903776441452138</v>
      </c>
      <c r="F163" s="1">
        <v>628.75300689999995</v>
      </c>
      <c r="G163" s="1">
        <v>23.076997998940993</v>
      </c>
      <c r="H163" s="1">
        <v>546.64428239999995</v>
      </c>
      <c r="I163" s="1">
        <v>35.179340766902747</v>
      </c>
      <c r="J163" s="1">
        <v>592.34803450000004</v>
      </c>
      <c r="K163" s="1">
        <v>15.161566044786538</v>
      </c>
      <c r="L163" s="1">
        <v>723.85329479999996</v>
      </c>
      <c r="M163" s="1">
        <v>17.495941876765595</v>
      </c>
      <c r="N163" s="1">
        <v>616.0284527</v>
      </c>
      <c r="O163" s="1">
        <v>36.809587514853142</v>
      </c>
      <c r="Q163">
        <f>_xlfn.RANK.AVG(Table25[[#This Row],[Control Avg (ms)]],Table25[Control Avg (ms)])</f>
        <v>162</v>
      </c>
      <c r="R163">
        <f>_xlfn.RANK.AVG(Table25[[#This Row],[Require Bundle Avg (ms)]],Table25[Require Bundle Avg (ms)])</f>
        <v>162</v>
      </c>
      <c r="S163">
        <f>_xlfn.RANK.AVG(Table25[[#This Row],[Use Versions Avg (ms)]],Table25[Use Versions Avg (ms)])</f>
        <v>162</v>
      </c>
      <c r="T163">
        <f>_xlfn.RANK.AVG(Table25[[#This Row],[Export Needed Packages Avg (ms)]],Table25[Export Needed Packages Avg (ms)])</f>
        <v>162</v>
      </c>
      <c r="U163">
        <f>_xlfn.RANK.AVG(Table25[[#This Row],[Minimize Dependencies Avg (ms)]],Table25[Minimize Dependencies Avg (ms)])</f>
        <v>162</v>
      </c>
      <c r="V163">
        <f>_xlfn.RANK.AVG(Table25[[#This Row],[Needed Packages Avg (ms)]],Table25[Needed Packages Avg (ms)])</f>
        <v>162</v>
      </c>
      <c r="W163">
        <f>_xlfn.RANK.AVG(Table25[[#This Row],[Dynamic Import Avg (ms)]],Table25[Dynamic Import Avg (ms)])</f>
        <v>162</v>
      </c>
    </row>
    <row r="164" spans="1:23" x14ac:dyDescent="0.2">
      <c r="A164" t="s">
        <v>162</v>
      </c>
      <c r="B164" s="1">
        <v>637.93091509999999</v>
      </c>
      <c r="C164" s="1">
        <v>27.371427401599799</v>
      </c>
      <c r="D164" s="1">
        <v>592.22006970000007</v>
      </c>
      <c r="E164" s="1">
        <v>24.956639315174939</v>
      </c>
      <c r="F164" s="1">
        <v>628.09915890000002</v>
      </c>
      <c r="G164" s="1">
        <v>23.051392272873979</v>
      </c>
      <c r="H164" s="1">
        <v>545.92393449999997</v>
      </c>
      <c r="I164" s="1">
        <v>35.178778307911699</v>
      </c>
      <c r="J164" s="1">
        <v>591.74735070000008</v>
      </c>
      <c r="K164" s="1">
        <v>15.114448558189251</v>
      </c>
      <c r="L164" s="1">
        <v>723.13485600000001</v>
      </c>
      <c r="M164" s="1">
        <v>17.544457279982637</v>
      </c>
      <c r="N164" s="1">
        <v>615.423857</v>
      </c>
      <c r="O164" s="1">
        <v>36.75297977177987</v>
      </c>
      <c r="Q164">
        <f>_xlfn.RANK.AVG(Table25[[#This Row],[Control Avg (ms)]],Table25[Control Avg (ms)])</f>
        <v>163</v>
      </c>
      <c r="R164">
        <f>_xlfn.RANK.AVG(Table25[[#This Row],[Require Bundle Avg (ms)]],Table25[Require Bundle Avg (ms)])</f>
        <v>163</v>
      </c>
      <c r="S164">
        <f>_xlfn.RANK.AVG(Table25[[#This Row],[Use Versions Avg (ms)]],Table25[Use Versions Avg (ms)])</f>
        <v>163</v>
      </c>
      <c r="T164">
        <f>_xlfn.RANK.AVG(Table25[[#This Row],[Export Needed Packages Avg (ms)]],Table25[Export Needed Packages Avg (ms)])</f>
        <v>163</v>
      </c>
      <c r="U164">
        <f>_xlfn.RANK.AVG(Table25[[#This Row],[Minimize Dependencies Avg (ms)]],Table25[Minimize Dependencies Avg (ms)])</f>
        <v>163</v>
      </c>
      <c r="V164">
        <f>_xlfn.RANK.AVG(Table25[[#This Row],[Needed Packages Avg (ms)]],Table25[Needed Packages Avg (ms)])</f>
        <v>163</v>
      </c>
      <c r="W164">
        <f>_xlfn.RANK.AVG(Table25[[#This Row],[Dynamic Import Avg (ms)]],Table25[Dynamic Import Avg (ms)])</f>
        <v>163</v>
      </c>
    </row>
    <row r="165" spans="1:23" x14ac:dyDescent="0.2">
      <c r="A165" t="s">
        <v>163</v>
      </c>
      <c r="B165" s="1">
        <v>637.21147310000003</v>
      </c>
      <c r="C165" s="1">
        <v>27.412532497645952</v>
      </c>
      <c r="D165" s="1">
        <v>591.47548889999996</v>
      </c>
      <c r="E165" s="1">
        <v>25.066382094549631</v>
      </c>
      <c r="F165" s="1">
        <v>627.16369989999998</v>
      </c>
      <c r="G165" s="1">
        <v>23.031442801064451</v>
      </c>
      <c r="H165" s="1">
        <v>545.11890029999995</v>
      </c>
      <c r="I165" s="1">
        <v>35.241989543605243</v>
      </c>
      <c r="J165" s="1">
        <v>591.09582760000001</v>
      </c>
      <c r="K165" s="1">
        <v>15.088751230374163</v>
      </c>
      <c r="L165" s="1">
        <v>722.25728920000006</v>
      </c>
      <c r="M165" s="1">
        <v>17.814416031348355</v>
      </c>
      <c r="N165" s="1">
        <v>614.7546519</v>
      </c>
      <c r="O165" s="1">
        <v>36.679572170657309</v>
      </c>
      <c r="Q165">
        <f>_xlfn.RANK.AVG(Table25[[#This Row],[Control Avg (ms)]],Table25[Control Avg (ms)])</f>
        <v>164</v>
      </c>
      <c r="R165">
        <f>_xlfn.RANK.AVG(Table25[[#This Row],[Require Bundle Avg (ms)]],Table25[Require Bundle Avg (ms)])</f>
        <v>164</v>
      </c>
      <c r="S165">
        <f>_xlfn.RANK.AVG(Table25[[#This Row],[Use Versions Avg (ms)]],Table25[Use Versions Avg (ms)])</f>
        <v>164</v>
      </c>
      <c r="T165">
        <f>_xlfn.RANK.AVG(Table25[[#This Row],[Export Needed Packages Avg (ms)]],Table25[Export Needed Packages Avg (ms)])</f>
        <v>164</v>
      </c>
      <c r="U165">
        <f>_xlfn.RANK.AVG(Table25[[#This Row],[Minimize Dependencies Avg (ms)]],Table25[Minimize Dependencies Avg (ms)])</f>
        <v>164</v>
      </c>
      <c r="V165">
        <f>_xlfn.RANK.AVG(Table25[[#This Row],[Needed Packages Avg (ms)]],Table25[Needed Packages Avg (ms)])</f>
        <v>164</v>
      </c>
      <c r="W165">
        <f>_xlfn.RANK.AVG(Table25[[#This Row],[Dynamic Import Avg (ms)]],Table25[Dynamic Import Avg (ms)])</f>
        <v>164</v>
      </c>
    </row>
    <row r="166" spans="1:23" x14ac:dyDescent="0.2">
      <c r="A166" t="s">
        <v>164</v>
      </c>
      <c r="B166" s="1">
        <v>636.34009289999995</v>
      </c>
      <c r="C166" s="1">
        <v>27.473027356918042</v>
      </c>
      <c r="D166" s="1">
        <v>590.6186629</v>
      </c>
      <c r="E166" s="1">
        <v>25.108965923454019</v>
      </c>
      <c r="F166" s="1">
        <v>626.01133779999998</v>
      </c>
      <c r="G166" s="1">
        <v>23.113120261142445</v>
      </c>
      <c r="H166" s="1">
        <v>544.2355364</v>
      </c>
      <c r="I166" s="1">
        <v>35.333218161285153</v>
      </c>
      <c r="J166" s="1">
        <v>590.08481280000001</v>
      </c>
      <c r="K166" s="1">
        <v>15.23560776121367</v>
      </c>
      <c r="L166" s="1">
        <v>721.34806639999999</v>
      </c>
      <c r="M166" s="1">
        <v>17.926160106854937</v>
      </c>
      <c r="N166" s="1">
        <v>613.89335789999996</v>
      </c>
      <c r="O166" s="1">
        <v>36.588546565950544</v>
      </c>
      <c r="Q166">
        <f>_xlfn.RANK.AVG(Table25[[#This Row],[Control Avg (ms)]],Table25[Control Avg (ms)])</f>
        <v>165</v>
      </c>
      <c r="R166">
        <f>_xlfn.RANK.AVG(Table25[[#This Row],[Require Bundle Avg (ms)]],Table25[Require Bundle Avg (ms)])</f>
        <v>165</v>
      </c>
      <c r="S166">
        <f>_xlfn.RANK.AVG(Table25[[#This Row],[Use Versions Avg (ms)]],Table25[Use Versions Avg (ms)])</f>
        <v>165</v>
      </c>
      <c r="T166">
        <f>_xlfn.RANK.AVG(Table25[[#This Row],[Export Needed Packages Avg (ms)]],Table25[Export Needed Packages Avg (ms)])</f>
        <v>165</v>
      </c>
      <c r="U166">
        <f>_xlfn.RANK.AVG(Table25[[#This Row],[Minimize Dependencies Avg (ms)]],Table25[Minimize Dependencies Avg (ms)])</f>
        <v>165</v>
      </c>
      <c r="V166">
        <f>_xlfn.RANK.AVG(Table25[[#This Row],[Needed Packages Avg (ms)]],Table25[Needed Packages Avg (ms)])</f>
        <v>165</v>
      </c>
      <c r="W166">
        <f>_xlfn.RANK.AVG(Table25[[#This Row],[Dynamic Import Avg (ms)]],Table25[Dynamic Import Avg (ms)])</f>
        <v>165</v>
      </c>
    </row>
    <row r="167" spans="1:23" x14ac:dyDescent="0.2">
      <c r="A167" t="s">
        <v>165</v>
      </c>
      <c r="B167" s="1">
        <v>634.83796400000006</v>
      </c>
      <c r="C167" s="1">
        <v>27.372097004769515</v>
      </c>
      <c r="D167" s="1">
        <v>589.03607520000003</v>
      </c>
      <c r="E167" s="1">
        <v>25.133936240439738</v>
      </c>
      <c r="F167" s="1">
        <v>624.00948660000006</v>
      </c>
      <c r="G167" s="1">
        <v>22.987320600269506</v>
      </c>
      <c r="H167" s="1">
        <v>543.00084049999998</v>
      </c>
      <c r="I167" s="1">
        <v>35.28607721787678</v>
      </c>
      <c r="J167" s="1">
        <v>588.43421239999998</v>
      </c>
      <c r="K167" s="1">
        <v>15.294365665405968</v>
      </c>
      <c r="L167" s="1">
        <v>719.49091150000004</v>
      </c>
      <c r="M167" s="1">
        <v>17.983584290672109</v>
      </c>
      <c r="N167" s="1">
        <v>612.1646197</v>
      </c>
      <c r="O167" s="1">
        <v>36.246471114813275</v>
      </c>
      <c r="Q167">
        <f>_xlfn.RANK.AVG(Table25[[#This Row],[Control Avg (ms)]],Table25[Control Avg (ms)])</f>
        <v>167</v>
      </c>
      <c r="R167">
        <f>_xlfn.RANK.AVG(Table25[[#This Row],[Require Bundle Avg (ms)]],Table25[Require Bundle Avg (ms)])</f>
        <v>167</v>
      </c>
      <c r="S167">
        <f>_xlfn.RANK.AVG(Table25[[#This Row],[Use Versions Avg (ms)]],Table25[Use Versions Avg (ms)])</f>
        <v>167</v>
      </c>
      <c r="T167">
        <f>_xlfn.RANK.AVG(Table25[[#This Row],[Export Needed Packages Avg (ms)]],Table25[Export Needed Packages Avg (ms)])</f>
        <v>167</v>
      </c>
      <c r="U167">
        <f>_xlfn.RANK.AVG(Table25[[#This Row],[Minimize Dependencies Avg (ms)]],Table25[Minimize Dependencies Avg (ms)])</f>
        <v>167</v>
      </c>
      <c r="V167">
        <f>_xlfn.RANK.AVG(Table25[[#This Row],[Needed Packages Avg (ms)]],Table25[Needed Packages Avg (ms)])</f>
        <v>167</v>
      </c>
      <c r="W167">
        <f>_xlfn.RANK.AVG(Table25[[#This Row],[Dynamic Import Avg (ms)]],Table25[Dynamic Import Avg (ms)])</f>
        <v>167</v>
      </c>
    </row>
    <row r="168" spans="1:23" x14ac:dyDescent="0.2">
      <c r="A168" t="s">
        <v>166</v>
      </c>
      <c r="B168" s="1">
        <v>635.63766299999997</v>
      </c>
      <c r="C168" s="1">
        <v>27.468075010053852</v>
      </c>
      <c r="D168" s="1">
        <v>589.83589110000003</v>
      </c>
      <c r="E168" s="1">
        <v>25.073417793123614</v>
      </c>
      <c r="F168" s="1">
        <v>624.89430160000006</v>
      </c>
      <c r="G168" s="1">
        <v>23.019547920771583</v>
      </c>
      <c r="H168" s="1">
        <v>543.6185637000001</v>
      </c>
      <c r="I168" s="1">
        <v>35.332461320550451</v>
      </c>
      <c r="J168" s="1">
        <v>589.25289739999994</v>
      </c>
      <c r="K168" s="1">
        <v>15.234363082877765</v>
      </c>
      <c r="L168" s="1">
        <v>720.22398420000002</v>
      </c>
      <c r="M168" s="1">
        <v>17.927865749784619</v>
      </c>
      <c r="N168" s="1">
        <v>613.11396329999991</v>
      </c>
      <c r="O168" s="1">
        <v>36.531724207425235</v>
      </c>
      <c r="Q168">
        <f>_xlfn.RANK.AVG(Table25[[#This Row],[Control Avg (ms)]],Table25[Control Avg (ms)])</f>
        <v>166</v>
      </c>
      <c r="R168">
        <f>_xlfn.RANK.AVG(Table25[[#This Row],[Require Bundle Avg (ms)]],Table25[Require Bundle Avg (ms)])</f>
        <v>166</v>
      </c>
      <c r="S168">
        <f>_xlfn.RANK.AVG(Table25[[#This Row],[Use Versions Avg (ms)]],Table25[Use Versions Avg (ms)])</f>
        <v>166</v>
      </c>
      <c r="T168">
        <f>_xlfn.RANK.AVG(Table25[[#This Row],[Export Needed Packages Avg (ms)]],Table25[Export Needed Packages Avg (ms)])</f>
        <v>166</v>
      </c>
      <c r="U168">
        <f>_xlfn.RANK.AVG(Table25[[#This Row],[Minimize Dependencies Avg (ms)]],Table25[Minimize Dependencies Avg (ms)])</f>
        <v>166</v>
      </c>
      <c r="V168">
        <f>_xlfn.RANK.AVG(Table25[[#This Row],[Needed Packages Avg (ms)]],Table25[Needed Packages Avg (ms)])</f>
        <v>166</v>
      </c>
      <c r="W168">
        <f>_xlfn.RANK.AVG(Table25[[#This Row],[Dynamic Import Avg (ms)]],Table25[Dynamic Import Avg (ms)])</f>
        <v>166</v>
      </c>
    </row>
    <row r="169" spans="1:23" x14ac:dyDescent="0.2">
      <c r="A169" t="s">
        <v>167</v>
      </c>
      <c r="B169" s="1">
        <v>634.00405810000007</v>
      </c>
      <c r="C169" s="1">
        <v>27.319731181276705</v>
      </c>
      <c r="D169" s="1">
        <v>588.08674619999999</v>
      </c>
      <c r="E169" s="1">
        <v>25.215463094011909</v>
      </c>
      <c r="F169" s="1">
        <v>622.99445829999991</v>
      </c>
      <c r="G169" s="1">
        <v>22.741816106608951</v>
      </c>
      <c r="H169" s="1">
        <v>542.18877170000007</v>
      </c>
      <c r="I169" s="1">
        <v>34.989114371997339</v>
      </c>
      <c r="J169" s="1">
        <v>587.54773379999995</v>
      </c>
      <c r="K169" s="1">
        <v>15.224701976977006</v>
      </c>
      <c r="L169" s="1">
        <v>718.42873659999998</v>
      </c>
      <c r="M169" s="1">
        <v>17.903793460813667</v>
      </c>
      <c r="N169" s="1">
        <v>611.1122646</v>
      </c>
      <c r="O169" s="1">
        <v>35.887231509360952</v>
      </c>
      <c r="Q169">
        <f>_xlfn.RANK.AVG(Table25[[#This Row],[Control Avg (ms)]],Table25[Control Avg (ms)])</f>
        <v>168</v>
      </c>
      <c r="R169">
        <f>_xlfn.RANK.AVG(Table25[[#This Row],[Require Bundle Avg (ms)]],Table25[Require Bundle Avg (ms)])</f>
        <v>168</v>
      </c>
      <c r="S169">
        <f>_xlfn.RANK.AVG(Table25[[#This Row],[Use Versions Avg (ms)]],Table25[Use Versions Avg (ms)])</f>
        <v>168</v>
      </c>
      <c r="T169">
        <f>_xlfn.RANK.AVG(Table25[[#This Row],[Export Needed Packages Avg (ms)]],Table25[Export Needed Packages Avg (ms)])</f>
        <v>168</v>
      </c>
      <c r="U169">
        <f>_xlfn.RANK.AVG(Table25[[#This Row],[Minimize Dependencies Avg (ms)]],Table25[Minimize Dependencies Avg (ms)])</f>
        <v>168</v>
      </c>
      <c r="V169">
        <f>_xlfn.RANK.AVG(Table25[[#This Row],[Needed Packages Avg (ms)]],Table25[Needed Packages Avg (ms)])</f>
        <v>168</v>
      </c>
      <c r="W169">
        <f>_xlfn.RANK.AVG(Table25[[#This Row],[Dynamic Import Avg (ms)]],Table25[Dynamic Import Avg (ms)])</f>
        <v>168</v>
      </c>
    </row>
    <row r="170" spans="1:23" x14ac:dyDescent="0.2">
      <c r="A170" t="s">
        <v>168</v>
      </c>
      <c r="B170" s="1">
        <v>633.06604140000002</v>
      </c>
      <c r="C170" s="1">
        <v>27.239366672094267</v>
      </c>
      <c r="D170" s="1">
        <v>586.98136250000005</v>
      </c>
      <c r="E170" s="1">
        <v>25.217193523805104</v>
      </c>
      <c r="F170" s="1">
        <v>621.72108649999996</v>
      </c>
      <c r="G170" s="1">
        <v>22.703173746318658</v>
      </c>
      <c r="H170" s="1">
        <v>541.27502729999992</v>
      </c>
      <c r="I170" s="1">
        <v>35.067391598324683</v>
      </c>
      <c r="J170" s="1">
        <v>586.6212137</v>
      </c>
      <c r="K170" s="1">
        <v>15.222746452351318</v>
      </c>
      <c r="L170" s="1">
        <v>717.42681229999994</v>
      </c>
      <c r="M170" s="1">
        <v>18.034304613387381</v>
      </c>
      <c r="N170" s="1">
        <v>609.84906439999997</v>
      </c>
      <c r="O170" s="1">
        <v>35.448724265838671</v>
      </c>
      <c r="Q170">
        <f>_xlfn.RANK.AVG(Table25[[#This Row],[Control Avg (ms)]],Table25[Control Avg (ms)])</f>
        <v>169</v>
      </c>
      <c r="R170">
        <f>_xlfn.RANK.AVG(Table25[[#This Row],[Require Bundle Avg (ms)]],Table25[Require Bundle Avg (ms)])</f>
        <v>169</v>
      </c>
      <c r="S170">
        <f>_xlfn.RANK.AVG(Table25[[#This Row],[Use Versions Avg (ms)]],Table25[Use Versions Avg (ms)])</f>
        <v>169</v>
      </c>
      <c r="T170">
        <f>_xlfn.RANK.AVG(Table25[[#This Row],[Export Needed Packages Avg (ms)]],Table25[Export Needed Packages Avg (ms)])</f>
        <v>169</v>
      </c>
      <c r="U170">
        <f>_xlfn.RANK.AVG(Table25[[#This Row],[Minimize Dependencies Avg (ms)]],Table25[Minimize Dependencies Avg (ms)])</f>
        <v>169</v>
      </c>
      <c r="V170">
        <f>_xlfn.RANK.AVG(Table25[[#This Row],[Needed Packages Avg (ms)]],Table25[Needed Packages Avg (ms)])</f>
        <v>169</v>
      </c>
      <c r="W170">
        <f>_xlfn.RANK.AVG(Table25[[#This Row],[Dynamic Import Avg (ms)]],Table25[Dynamic Import Avg (ms)])</f>
        <v>169</v>
      </c>
    </row>
    <row r="171" spans="1:23" x14ac:dyDescent="0.2">
      <c r="A171" t="s">
        <v>169</v>
      </c>
      <c r="B171" s="1">
        <v>628.08237899999995</v>
      </c>
      <c r="C171" s="1">
        <v>26.887273533988349</v>
      </c>
      <c r="D171" s="1">
        <v>581.56069760000003</v>
      </c>
      <c r="E171" s="1">
        <v>25.286870015210287</v>
      </c>
      <c r="F171" s="1">
        <v>615.85781379999992</v>
      </c>
      <c r="G171" s="1">
        <v>22.48884577484063</v>
      </c>
      <c r="H171" s="1">
        <v>536.29622470000004</v>
      </c>
      <c r="I171" s="1">
        <v>34.848664965798513</v>
      </c>
      <c r="J171" s="1">
        <v>580.29121989999999</v>
      </c>
      <c r="K171" s="1">
        <v>15.179858811726167</v>
      </c>
      <c r="L171" s="1">
        <v>711.88422429999991</v>
      </c>
      <c r="M171" s="1">
        <v>18.09415323084534</v>
      </c>
      <c r="N171" s="1">
        <v>603.89509429999998</v>
      </c>
      <c r="O171" s="1">
        <v>34.987833405243904</v>
      </c>
      <c r="Q171">
        <f>_xlfn.RANK.AVG(Table25[[#This Row],[Control Avg (ms)]],Table25[Control Avg (ms)])</f>
        <v>173</v>
      </c>
      <c r="R171">
        <f>_xlfn.RANK.AVG(Table25[[#This Row],[Require Bundle Avg (ms)]],Table25[Require Bundle Avg (ms)])</f>
        <v>173</v>
      </c>
      <c r="S171">
        <f>_xlfn.RANK.AVG(Table25[[#This Row],[Use Versions Avg (ms)]],Table25[Use Versions Avg (ms)])</f>
        <v>173</v>
      </c>
      <c r="T171">
        <f>_xlfn.RANK.AVG(Table25[[#This Row],[Export Needed Packages Avg (ms)]],Table25[Export Needed Packages Avg (ms)])</f>
        <v>173</v>
      </c>
      <c r="U171">
        <f>_xlfn.RANK.AVG(Table25[[#This Row],[Minimize Dependencies Avg (ms)]],Table25[Minimize Dependencies Avg (ms)])</f>
        <v>173</v>
      </c>
      <c r="V171">
        <f>_xlfn.RANK.AVG(Table25[[#This Row],[Needed Packages Avg (ms)]],Table25[Needed Packages Avg (ms)])</f>
        <v>173</v>
      </c>
      <c r="W171">
        <f>_xlfn.RANK.AVG(Table25[[#This Row],[Dynamic Import Avg (ms)]],Table25[Dynamic Import Avg (ms)])</f>
        <v>173</v>
      </c>
    </row>
    <row r="172" spans="1:23" x14ac:dyDescent="0.2">
      <c r="A172" t="s">
        <v>170</v>
      </c>
      <c r="B172" s="1">
        <v>631.7286805</v>
      </c>
      <c r="C172" s="1">
        <v>27.102250768287227</v>
      </c>
      <c r="D172" s="1">
        <v>585.56675459999997</v>
      </c>
      <c r="E172" s="1">
        <v>25.189653833433312</v>
      </c>
      <c r="F172" s="1">
        <v>620.31708079999999</v>
      </c>
      <c r="G172" s="1">
        <v>22.650429114248251</v>
      </c>
      <c r="H172" s="1">
        <v>540.0232797000001</v>
      </c>
      <c r="I172" s="1">
        <v>35.045269468487</v>
      </c>
      <c r="J172" s="1">
        <v>585.16294800000003</v>
      </c>
      <c r="K172" s="1">
        <v>15.321493907934384</v>
      </c>
      <c r="L172" s="1">
        <v>715.85754829999996</v>
      </c>
      <c r="M172" s="1">
        <v>18.123465293597796</v>
      </c>
      <c r="N172" s="1">
        <v>608.45944910000003</v>
      </c>
      <c r="O172" s="1">
        <v>35.447960098669292</v>
      </c>
      <c r="Q172">
        <f>_xlfn.RANK.AVG(Table25[[#This Row],[Control Avg (ms)]],Table25[Control Avg (ms)])</f>
        <v>170</v>
      </c>
      <c r="R172">
        <f>_xlfn.RANK.AVG(Table25[[#This Row],[Require Bundle Avg (ms)]],Table25[Require Bundle Avg (ms)])</f>
        <v>170</v>
      </c>
      <c r="S172">
        <f>_xlfn.RANK.AVG(Table25[[#This Row],[Use Versions Avg (ms)]],Table25[Use Versions Avg (ms)])</f>
        <v>170</v>
      </c>
      <c r="T172">
        <f>_xlfn.RANK.AVG(Table25[[#This Row],[Export Needed Packages Avg (ms)]],Table25[Export Needed Packages Avg (ms)])</f>
        <v>170</v>
      </c>
      <c r="U172">
        <f>_xlfn.RANK.AVG(Table25[[#This Row],[Minimize Dependencies Avg (ms)]],Table25[Minimize Dependencies Avg (ms)])</f>
        <v>170</v>
      </c>
      <c r="V172">
        <f>_xlfn.RANK.AVG(Table25[[#This Row],[Needed Packages Avg (ms)]],Table25[Needed Packages Avg (ms)])</f>
        <v>170</v>
      </c>
      <c r="W172">
        <f>_xlfn.RANK.AVG(Table25[[#This Row],[Dynamic Import Avg (ms)]],Table25[Dynamic Import Avg (ms)])</f>
        <v>170</v>
      </c>
    </row>
    <row r="173" spans="1:23" x14ac:dyDescent="0.2">
      <c r="A173" t="s">
        <v>171</v>
      </c>
      <c r="B173" s="1">
        <v>630.50540479999995</v>
      </c>
      <c r="C173" s="1">
        <v>27.010107813665581</v>
      </c>
      <c r="D173" s="1">
        <v>584.14634960000001</v>
      </c>
      <c r="E173" s="1">
        <v>25.266476559935313</v>
      </c>
      <c r="F173" s="1">
        <v>618.95715059999998</v>
      </c>
      <c r="G173" s="1">
        <v>22.631568823105653</v>
      </c>
      <c r="H173" s="1">
        <v>538.75242500000002</v>
      </c>
      <c r="I173" s="1">
        <v>35.002656338064888</v>
      </c>
      <c r="J173" s="1">
        <v>583.42373699999996</v>
      </c>
      <c r="K173" s="1">
        <v>15.398144811025876</v>
      </c>
      <c r="L173" s="1">
        <v>714.48321739999994</v>
      </c>
      <c r="M173" s="1">
        <v>18.028960696619244</v>
      </c>
      <c r="N173" s="1">
        <v>607.03026320000004</v>
      </c>
      <c r="O173" s="1">
        <v>35.325187476763283</v>
      </c>
      <c r="Q173">
        <f>_xlfn.RANK.AVG(Table25[[#This Row],[Control Avg (ms)]],Table25[Control Avg (ms)])</f>
        <v>171</v>
      </c>
      <c r="R173">
        <f>_xlfn.RANK.AVG(Table25[[#This Row],[Require Bundle Avg (ms)]],Table25[Require Bundle Avg (ms)])</f>
        <v>171</v>
      </c>
      <c r="S173">
        <f>_xlfn.RANK.AVG(Table25[[#This Row],[Use Versions Avg (ms)]],Table25[Use Versions Avg (ms)])</f>
        <v>171</v>
      </c>
      <c r="T173">
        <f>_xlfn.RANK.AVG(Table25[[#This Row],[Export Needed Packages Avg (ms)]],Table25[Export Needed Packages Avg (ms)])</f>
        <v>171</v>
      </c>
      <c r="U173">
        <f>_xlfn.RANK.AVG(Table25[[#This Row],[Minimize Dependencies Avg (ms)]],Table25[Minimize Dependencies Avg (ms)])</f>
        <v>171</v>
      </c>
      <c r="V173">
        <f>_xlfn.RANK.AVG(Table25[[#This Row],[Needed Packages Avg (ms)]],Table25[Needed Packages Avg (ms)])</f>
        <v>171</v>
      </c>
      <c r="W173">
        <f>_xlfn.RANK.AVG(Table25[[#This Row],[Dynamic Import Avg (ms)]],Table25[Dynamic Import Avg (ms)])</f>
        <v>171</v>
      </c>
    </row>
    <row r="174" spans="1:23" x14ac:dyDescent="0.2">
      <c r="A174" t="s">
        <v>172</v>
      </c>
      <c r="B174" s="1">
        <v>629.30834909999999</v>
      </c>
      <c r="C174" s="1">
        <v>26.956860325301477</v>
      </c>
      <c r="D174" s="1">
        <v>582.66550720000009</v>
      </c>
      <c r="E174" s="1">
        <v>25.271903081303506</v>
      </c>
      <c r="F174" s="1">
        <v>617.45081960000005</v>
      </c>
      <c r="G174" s="1">
        <v>22.612114466347869</v>
      </c>
      <c r="H174" s="1">
        <v>537.40775059999999</v>
      </c>
      <c r="I174" s="1">
        <v>34.894193677586706</v>
      </c>
      <c r="J174" s="1">
        <v>581.45789960000002</v>
      </c>
      <c r="K174" s="1">
        <v>15.240325094318074</v>
      </c>
      <c r="L174" s="1">
        <v>713.09500489999994</v>
      </c>
      <c r="M174" s="1">
        <v>18.154465769348619</v>
      </c>
      <c r="N174" s="1">
        <v>605.44117320000009</v>
      </c>
      <c r="O174" s="1">
        <v>35.165316201663664</v>
      </c>
      <c r="Q174">
        <f>_xlfn.RANK.AVG(Table25[[#This Row],[Control Avg (ms)]],Table25[Control Avg (ms)])</f>
        <v>172</v>
      </c>
      <c r="R174">
        <f>_xlfn.RANK.AVG(Table25[[#This Row],[Require Bundle Avg (ms)]],Table25[Require Bundle Avg (ms)])</f>
        <v>172</v>
      </c>
      <c r="S174">
        <f>_xlfn.RANK.AVG(Table25[[#This Row],[Use Versions Avg (ms)]],Table25[Use Versions Avg (ms)])</f>
        <v>172</v>
      </c>
      <c r="T174">
        <f>_xlfn.RANK.AVG(Table25[[#This Row],[Export Needed Packages Avg (ms)]],Table25[Export Needed Packages Avg (ms)])</f>
        <v>172</v>
      </c>
      <c r="U174">
        <f>_xlfn.RANK.AVG(Table25[[#This Row],[Minimize Dependencies Avg (ms)]],Table25[Minimize Dependencies Avg (ms)])</f>
        <v>172</v>
      </c>
      <c r="V174">
        <f>_xlfn.RANK.AVG(Table25[[#This Row],[Needed Packages Avg (ms)]],Table25[Needed Packages Avg (ms)])</f>
        <v>172</v>
      </c>
      <c r="W174">
        <f>_xlfn.RANK.AVG(Table25[[#This Row],[Dynamic Import Avg (ms)]],Table25[Dynamic Import Avg (ms)])</f>
        <v>172</v>
      </c>
    </row>
    <row r="175" spans="1:23" x14ac:dyDescent="0.2">
      <c r="A175" t="s">
        <v>173</v>
      </c>
      <c r="B175" s="1">
        <v>592.71733360000007</v>
      </c>
      <c r="C175" s="1">
        <v>27.871083648884241</v>
      </c>
      <c r="D175" s="1">
        <v>548.06695620000005</v>
      </c>
      <c r="E175" s="1">
        <v>25.779039689524769</v>
      </c>
      <c r="F175" s="1">
        <v>578.72083359999999</v>
      </c>
      <c r="G175" s="1">
        <v>18.446211447979444</v>
      </c>
      <c r="H175" s="1">
        <v>504.91972119999997</v>
      </c>
      <c r="I175" s="1">
        <v>35.019931906420894</v>
      </c>
      <c r="J175" s="1">
        <v>544.96964760000003</v>
      </c>
      <c r="K175" s="1">
        <v>15.481695005256606</v>
      </c>
      <c r="L175" s="1">
        <v>675.0136637999999</v>
      </c>
      <c r="M175" s="1">
        <v>16.435976994950867</v>
      </c>
      <c r="N175" s="1">
        <v>569.84837770000001</v>
      </c>
      <c r="O175" s="1">
        <v>34.362337093139182</v>
      </c>
      <c r="Q175">
        <f>_xlfn.RANK.AVG(Table25[[#This Row],[Control Avg (ms)]],Table25[Control Avg (ms)])</f>
        <v>193</v>
      </c>
      <c r="R175">
        <f>_xlfn.RANK.AVG(Table25[[#This Row],[Require Bundle Avg (ms)]],Table25[Require Bundle Avg (ms)])</f>
        <v>193</v>
      </c>
      <c r="S175">
        <f>_xlfn.RANK.AVG(Table25[[#This Row],[Use Versions Avg (ms)]],Table25[Use Versions Avg (ms)])</f>
        <v>193</v>
      </c>
      <c r="T175">
        <f>_xlfn.RANK.AVG(Table25[[#This Row],[Export Needed Packages Avg (ms)]],Table25[Export Needed Packages Avg (ms)])</f>
        <v>193</v>
      </c>
      <c r="U175">
        <f>_xlfn.RANK.AVG(Table25[[#This Row],[Minimize Dependencies Avg (ms)]],Table25[Minimize Dependencies Avg (ms)])</f>
        <v>193</v>
      </c>
      <c r="V175">
        <f>_xlfn.RANK.AVG(Table25[[#This Row],[Needed Packages Avg (ms)]],Table25[Needed Packages Avg (ms)])</f>
        <v>193</v>
      </c>
      <c r="W175">
        <f>_xlfn.RANK.AVG(Table25[[#This Row],[Dynamic Import Avg (ms)]],Table25[Dynamic Import Avg (ms)])</f>
        <v>193</v>
      </c>
    </row>
    <row r="176" spans="1:23" x14ac:dyDescent="0.2">
      <c r="A176" t="s">
        <v>174</v>
      </c>
      <c r="B176" s="1">
        <v>627.1274742999999</v>
      </c>
      <c r="C176" s="1">
        <v>26.933631223320113</v>
      </c>
      <c r="D176" s="1">
        <v>580.65256539999996</v>
      </c>
      <c r="E176" s="1">
        <v>25.315601745022594</v>
      </c>
      <c r="F176" s="1">
        <v>614.85755649999999</v>
      </c>
      <c r="G176" s="1">
        <v>22.435546101942144</v>
      </c>
      <c r="H176" s="1">
        <v>535.33866610000007</v>
      </c>
      <c r="I176" s="1">
        <v>34.888581622322278</v>
      </c>
      <c r="J176" s="1">
        <v>579.54485460000001</v>
      </c>
      <c r="K176" s="1">
        <v>15.244325699858599</v>
      </c>
      <c r="L176" s="1">
        <v>711.09993829999996</v>
      </c>
      <c r="M176" s="1">
        <v>18.176890495647143</v>
      </c>
      <c r="N176" s="1">
        <v>603.15108859999998</v>
      </c>
      <c r="O176" s="1">
        <v>34.872523783977165</v>
      </c>
      <c r="Q176">
        <f>_xlfn.RANK.AVG(Table25[[#This Row],[Control Avg (ms)]],Table25[Control Avg (ms)])</f>
        <v>174</v>
      </c>
      <c r="R176">
        <f>_xlfn.RANK.AVG(Table25[[#This Row],[Require Bundle Avg (ms)]],Table25[Require Bundle Avg (ms)])</f>
        <v>174</v>
      </c>
      <c r="S176">
        <f>_xlfn.RANK.AVG(Table25[[#This Row],[Use Versions Avg (ms)]],Table25[Use Versions Avg (ms)])</f>
        <v>174</v>
      </c>
      <c r="T176">
        <f>_xlfn.RANK.AVG(Table25[[#This Row],[Export Needed Packages Avg (ms)]],Table25[Export Needed Packages Avg (ms)])</f>
        <v>174</v>
      </c>
      <c r="U176">
        <f>_xlfn.RANK.AVG(Table25[[#This Row],[Minimize Dependencies Avg (ms)]],Table25[Minimize Dependencies Avg (ms)])</f>
        <v>174</v>
      </c>
      <c r="V176">
        <f>_xlfn.RANK.AVG(Table25[[#This Row],[Needed Packages Avg (ms)]],Table25[Needed Packages Avg (ms)])</f>
        <v>174</v>
      </c>
      <c r="W176">
        <f>_xlfn.RANK.AVG(Table25[[#This Row],[Dynamic Import Avg (ms)]],Table25[Dynamic Import Avg (ms)])</f>
        <v>174</v>
      </c>
    </row>
    <row r="177" spans="1:23" x14ac:dyDescent="0.2">
      <c r="A177" t="s">
        <v>175</v>
      </c>
      <c r="B177" s="1">
        <v>625.70763729999999</v>
      </c>
      <c r="C177" s="1">
        <v>26.900037015190954</v>
      </c>
      <c r="D177" s="1">
        <v>579.31638829999997</v>
      </c>
      <c r="E177" s="1">
        <v>25.321995165653526</v>
      </c>
      <c r="F177" s="1">
        <v>613.0374114</v>
      </c>
      <c r="G177" s="1">
        <v>21.592593178750263</v>
      </c>
      <c r="H177" s="1">
        <v>533.93254810000008</v>
      </c>
      <c r="I177" s="1">
        <v>34.459278995708225</v>
      </c>
      <c r="J177" s="1">
        <v>578.0720986</v>
      </c>
      <c r="K177" s="1">
        <v>15.326656820460583</v>
      </c>
      <c r="L177" s="1">
        <v>709.78682229999993</v>
      </c>
      <c r="M177" s="1">
        <v>18.112016399078755</v>
      </c>
      <c r="N177" s="1">
        <v>601.63862620000009</v>
      </c>
      <c r="O177" s="1">
        <v>35.197320653853609</v>
      </c>
      <c r="Q177">
        <f>_xlfn.RANK.AVG(Table25[[#This Row],[Control Avg (ms)]],Table25[Control Avg (ms)])</f>
        <v>175</v>
      </c>
      <c r="R177">
        <f>_xlfn.RANK.AVG(Table25[[#This Row],[Require Bundle Avg (ms)]],Table25[Require Bundle Avg (ms)])</f>
        <v>175</v>
      </c>
      <c r="S177">
        <f>_xlfn.RANK.AVG(Table25[[#This Row],[Use Versions Avg (ms)]],Table25[Use Versions Avg (ms)])</f>
        <v>175</v>
      </c>
      <c r="T177">
        <f>_xlfn.RANK.AVG(Table25[[#This Row],[Export Needed Packages Avg (ms)]],Table25[Export Needed Packages Avg (ms)])</f>
        <v>175</v>
      </c>
      <c r="U177">
        <f>_xlfn.RANK.AVG(Table25[[#This Row],[Minimize Dependencies Avg (ms)]],Table25[Minimize Dependencies Avg (ms)])</f>
        <v>175</v>
      </c>
      <c r="V177">
        <f>_xlfn.RANK.AVG(Table25[[#This Row],[Needed Packages Avg (ms)]],Table25[Needed Packages Avg (ms)])</f>
        <v>175</v>
      </c>
      <c r="W177">
        <f>_xlfn.RANK.AVG(Table25[[#This Row],[Dynamic Import Avg (ms)]],Table25[Dynamic Import Avg (ms)])</f>
        <v>175</v>
      </c>
    </row>
    <row r="178" spans="1:23" x14ac:dyDescent="0.2">
      <c r="A178" t="s">
        <v>176</v>
      </c>
      <c r="B178" s="1">
        <v>624.8220687999999</v>
      </c>
      <c r="C178" s="1">
        <v>26.863710229647804</v>
      </c>
      <c r="D178" s="1">
        <v>578.40686779999999</v>
      </c>
      <c r="E178" s="1">
        <v>25.319075749240266</v>
      </c>
      <c r="F178" s="1">
        <v>612.08747400000004</v>
      </c>
      <c r="G178" s="1">
        <v>21.513073834760434</v>
      </c>
      <c r="H178" s="1">
        <v>533.13444849999996</v>
      </c>
      <c r="I178" s="1">
        <v>34.430299953007406</v>
      </c>
      <c r="J178" s="1">
        <v>576.91996689999996</v>
      </c>
      <c r="K178" s="1">
        <v>15.450904269552845</v>
      </c>
      <c r="L178" s="1">
        <v>708.85455810000008</v>
      </c>
      <c r="M178" s="1">
        <v>18.07667161046616</v>
      </c>
      <c r="N178" s="1">
        <v>600.58250350000003</v>
      </c>
      <c r="O178" s="1">
        <v>35.081212336785043</v>
      </c>
      <c r="Q178">
        <f>_xlfn.RANK.AVG(Table25[[#This Row],[Control Avg (ms)]],Table25[Control Avg (ms)])</f>
        <v>176</v>
      </c>
      <c r="R178">
        <f>_xlfn.RANK.AVG(Table25[[#This Row],[Require Bundle Avg (ms)]],Table25[Require Bundle Avg (ms)])</f>
        <v>176</v>
      </c>
      <c r="S178">
        <f>_xlfn.RANK.AVG(Table25[[#This Row],[Use Versions Avg (ms)]],Table25[Use Versions Avg (ms)])</f>
        <v>176</v>
      </c>
      <c r="T178">
        <f>_xlfn.RANK.AVG(Table25[[#This Row],[Export Needed Packages Avg (ms)]],Table25[Export Needed Packages Avg (ms)])</f>
        <v>176</v>
      </c>
      <c r="U178">
        <f>_xlfn.RANK.AVG(Table25[[#This Row],[Minimize Dependencies Avg (ms)]],Table25[Minimize Dependencies Avg (ms)])</f>
        <v>176</v>
      </c>
      <c r="V178">
        <f>_xlfn.RANK.AVG(Table25[[#This Row],[Needed Packages Avg (ms)]],Table25[Needed Packages Avg (ms)])</f>
        <v>176</v>
      </c>
      <c r="W178">
        <f>_xlfn.RANK.AVG(Table25[[#This Row],[Dynamic Import Avg (ms)]],Table25[Dynamic Import Avg (ms)])</f>
        <v>176</v>
      </c>
    </row>
    <row r="179" spans="1:23" x14ac:dyDescent="0.2">
      <c r="A179" t="s">
        <v>177</v>
      </c>
      <c r="B179" s="1">
        <v>623.80801559999998</v>
      </c>
      <c r="C179" s="1">
        <v>27.062779187585015</v>
      </c>
      <c r="D179" s="1">
        <v>577.48919189999992</v>
      </c>
      <c r="E179" s="1">
        <v>25.355185102469736</v>
      </c>
      <c r="F179" s="1">
        <v>610.96577890000003</v>
      </c>
      <c r="G179" s="1">
        <v>21.404777572521638</v>
      </c>
      <c r="H179" s="1">
        <v>532.3430214</v>
      </c>
      <c r="I179" s="1">
        <v>34.434564115957045</v>
      </c>
      <c r="J179" s="1">
        <v>575.90865099999996</v>
      </c>
      <c r="K179" s="1">
        <v>15.630609027961031</v>
      </c>
      <c r="L179" s="1">
        <v>707.56905949999998</v>
      </c>
      <c r="M179" s="1">
        <v>18.133206466514761</v>
      </c>
      <c r="N179" s="1">
        <v>599.53542620000007</v>
      </c>
      <c r="O179" s="1">
        <v>34.737888553154086</v>
      </c>
      <c r="Q179">
        <f>_xlfn.RANK.AVG(Table25[[#This Row],[Control Avg (ms)]],Table25[Control Avg (ms)])</f>
        <v>177</v>
      </c>
      <c r="R179">
        <f>_xlfn.RANK.AVG(Table25[[#This Row],[Require Bundle Avg (ms)]],Table25[Require Bundle Avg (ms)])</f>
        <v>177</v>
      </c>
      <c r="S179">
        <f>_xlfn.RANK.AVG(Table25[[#This Row],[Use Versions Avg (ms)]],Table25[Use Versions Avg (ms)])</f>
        <v>177</v>
      </c>
      <c r="T179">
        <f>_xlfn.RANK.AVG(Table25[[#This Row],[Export Needed Packages Avg (ms)]],Table25[Export Needed Packages Avg (ms)])</f>
        <v>177</v>
      </c>
      <c r="U179">
        <f>_xlfn.RANK.AVG(Table25[[#This Row],[Minimize Dependencies Avg (ms)]],Table25[Minimize Dependencies Avg (ms)])</f>
        <v>177</v>
      </c>
      <c r="V179">
        <f>_xlfn.RANK.AVG(Table25[[#This Row],[Needed Packages Avg (ms)]],Table25[Needed Packages Avg (ms)])</f>
        <v>177</v>
      </c>
      <c r="W179">
        <f>_xlfn.RANK.AVG(Table25[[#This Row],[Dynamic Import Avg (ms)]],Table25[Dynamic Import Avg (ms)])</f>
        <v>177</v>
      </c>
    </row>
    <row r="180" spans="1:23" x14ac:dyDescent="0.2">
      <c r="A180" t="s">
        <v>178</v>
      </c>
      <c r="B180" s="1">
        <v>622.67266039999993</v>
      </c>
      <c r="C180" s="1">
        <v>27.27144795247758</v>
      </c>
      <c r="D180" s="1">
        <v>576.52189599999997</v>
      </c>
      <c r="E180" s="1">
        <v>25.388973593107988</v>
      </c>
      <c r="F180" s="1">
        <v>609.83178439999995</v>
      </c>
      <c r="G180" s="1">
        <v>21.214729639098717</v>
      </c>
      <c r="H180" s="1">
        <v>531.5059718</v>
      </c>
      <c r="I180" s="1">
        <v>34.420143787918185</v>
      </c>
      <c r="J180" s="1">
        <v>574.80029449999995</v>
      </c>
      <c r="K180" s="1">
        <v>15.604816762671144</v>
      </c>
      <c r="L180" s="1">
        <v>706.46065070000009</v>
      </c>
      <c r="M180" s="1">
        <v>18.176922791988442</v>
      </c>
      <c r="N180" s="1">
        <v>598.53697120000004</v>
      </c>
      <c r="O180" s="1">
        <v>34.632495494326591</v>
      </c>
      <c r="Q180">
        <f>_xlfn.RANK.AVG(Table25[[#This Row],[Control Avg (ms)]],Table25[Control Avg (ms)])</f>
        <v>178</v>
      </c>
      <c r="R180">
        <f>_xlfn.RANK.AVG(Table25[[#This Row],[Require Bundle Avg (ms)]],Table25[Require Bundle Avg (ms)])</f>
        <v>178</v>
      </c>
      <c r="S180">
        <f>_xlfn.RANK.AVG(Table25[[#This Row],[Use Versions Avg (ms)]],Table25[Use Versions Avg (ms)])</f>
        <v>178</v>
      </c>
      <c r="T180">
        <f>_xlfn.RANK.AVG(Table25[[#This Row],[Export Needed Packages Avg (ms)]],Table25[Export Needed Packages Avg (ms)])</f>
        <v>178</v>
      </c>
      <c r="U180">
        <f>_xlfn.RANK.AVG(Table25[[#This Row],[Minimize Dependencies Avg (ms)]],Table25[Minimize Dependencies Avg (ms)])</f>
        <v>178</v>
      </c>
      <c r="V180">
        <f>_xlfn.RANK.AVG(Table25[[#This Row],[Needed Packages Avg (ms)]],Table25[Needed Packages Avg (ms)])</f>
        <v>178</v>
      </c>
      <c r="W180">
        <f>_xlfn.RANK.AVG(Table25[[#This Row],[Dynamic Import Avg (ms)]],Table25[Dynamic Import Avg (ms)])</f>
        <v>178</v>
      </c>
    </row>
    <row r="181" spans="1:23" x14ac:dyDescent="0.2">
      <c r="A181" t="s">
        <v>179</v>
      </c>
      <c r="B181" s="1">
        <v>621.92499970000006</v>
      </c>
      <c r="C181" s="1">
        <v>27.288040166600013</v>
      </c>
      <c r="D181" s="1">
        <v>575.79161150000004</v>
      </c>
      <c r="E181" s="1">
        <v>25.372176768522799</v>
      </c>
      <c r="F181" s="1">
        <v>609.12415639999995</v>
      </c>
      <c r="G181" s="1">
        <v>21.210174611541543</v>
      </c>
      <c r="H181" s="1">
        <v>530.8139099</v>
      </c>
      <c r="I181" s="1">
        <v>34.50025122647299</v>
      </c>
      <c r="J181" s="1">
        <v>574.05936859999997</v>
      </c>
      <c r="K181" s="1">
        <v>15.60658521891548</v>
      </c>
      <c r="L181" s="1">
        <v>705.64958979999994</v>
      </c>
      <c r="M181" s="1">
        <v>18.239395262137901</v>
      </c>
      <c r="N181" s="1">
        <v>597.82681129999992</v>
      </c>
      <c r="O181" s="1">
        <v>34.644726627659068</v>
      </c>
      <c r="Q181">
        <f>_xlfn.RANK.AVG(Table25[[#This Row],[Control Avg (ms)]],Table25[Control Avg (ms)])</f>
        <v>179</v>
      </c>
      <c r="R181">
        <f>_xlfn.RANK.AVG(Table25[[#This Row],[Require Bundle Avg (ms)]],Table25[Require Bundle Avg (ms)])</f>
        <v>179</v>
      </c>
      <c r="S181">
        <f>_xlfn.RANK.AVG(Table25[[#This Row],[Use Versions Avg (ms)]],Table25[Use Versions Avg (ms)])</f>
        <v>179</v>
      </c>
      <c r="T181">
        <f>_xlfn.RANK.AVG(Table25[[#This Row],[Export Needed Packages Avg (ms)]],Table25[Export Needed Packages Avg (ms)])</f>
        <v>179</v>
      </c>
      <c r="U181">
        <f>_xlfn.RANK.AVG(Table25[[#This Row],[Minimize Dependencies Avg (ms)]],Table25[Minimize Dependencies Avg (ms)])</f>
        <v>179</v>
      </c>
      <c r="V181">
        <f>_xlfn.RANK.AVG(Table25[[#This Row],[Needed Packages Avg (ms)]],Table25[Needed Packages Avg (ms)])</f>
        <v>179</v>
      </c>
      <c r="W181">
        <f>_xlfn.RANK.AVG(Table25[[#This Row],[Dynamic Import Avg (ms)]],Table25[Dynamic Import Avg (ms)])</f>
        <v>179</v>
      </c>
    </row>
    <row r="182" spans="1:23" x14ac:dyDescent="0.2">
      <c r="A182" t="s">
        <v>180</v>
      </c>
      <c r="B182" s="1">
        <v>615.85155310000005</v>
      </c>
      <c r="C182" s="1">
        <v>27.577520537786778</v>
      </c>
      <c r="D182" s="1">
        <v>570.19471779999992</v>
      </c>
      <c r="E182" s="1">
        <v>25.67102823643086</v>
      </c>
      <c r="F182" s="1">
        <v>602.77506389999996</v>
      </c>
      <c r="G182" s="1">
        <v>19.801746248974442</v>
      </c>
      <c r="H182" s="1">
        <v>525.40547670000001</v>
      </c>
      <c r="I182" s="1">
        <v>34.323716716675392</v>
      </c>
      <c r="J182" s="1">
        <v>568.48290339999994</v>
      </c>
      <c r="K182" s="1">
        <v>15.879353710740943</v>
      </c>
      <c r="L182" s="1">
        <v>699.87480349999998</v>
      </c>
      <c r="M182" s="1">
        <v>18.354532974731107</v>
      </c>
      <c r="N182" s="1">
        <v>592.16369610000004</v>
      </c>
      <c r="O182" s="1">
        <v>34.490790488270697</v>
      </c>
      <c r="Q182">
        <f>_xlfn.RANK.AVG(Table25[[#This Row],[Control Avg (ms)]],Table25[Control Avg (ms)])</f>
        <v>182</v>
      </c>
      <c r="R182">
        <f>_xlfn.RANK.AVG(Table25[[#This Row],[Require Bundle Avg (ms)]],Table25[Require Bundle Avg (ms)])</f>
        <v>182</v>
      </c>
      <c r="S182">
        <f>_xlfn.RANK.AVG(Table25[[#This Row],[Use Versions Avg (ms)]],Table25[Use Versions Avg (ms)])</f>
        <v>182</v>
      </c>
      <c r="T182">
        <f>_xlfn.RANK.AVG(Table25[[#This Row],[Export Needed Packages Avg (ms)]],Table25[Export Needed Packages Avg (ms)])</f>
        <v>182</v>
      </c>
      <c r="U182">
        <f>_xlfn.RANK.AVG(Table25[[#This Row],[Minimize Dependencies Avg (ms)]],Table25[Minimize Dependencies Avg (ms)])</f>
        <v>182</v>
      </c>
      <c r="V182">
        <f>_xlfn.RANK.AVG(Table25[[#This Row],[Needed Packages Avg (ms)]],Table25[Needed Packages Avg (ms)])</f>
        <v>182</v>
      </c>
      <c r="W182">
        <f>_xlfn.RANK.AVG(Table25[[#This Row],[Dynamic Import Avg (ms)]],Table25[Dynamic Import Avg (ms)])</f>
        <v>182</v>
      </c>
    </row>
    <row r="183" spans="1:23" x14ac:dyDescent="0.2">
      <c r="A183" t="s">
        <v>181</v>
      </c>
      <c r="B183" s="1">
        <v>620.8860128</v>
      </c>
      <c r="C183" s="1">
        <v>27.531327449016509</v>
      </c>
      <c r="D183" s="1">
        <v>574.90879740000003</v>
      </c>
      <c r="E183" s="1">
        <v>25.313006021497962</v>
      </c>
      <c r="F183" s="1">
        <v>608.05709009999998</v>
      </c>
      <c r="G183" s="1">
        <v>20.803761785629078</v>
      </c>
      <c r="H183" s="1">
        <v>529.96262119999994</v>
      </c>
      <c r="I183" s="1">
        <v>34.534891808613978</v>
      </c>
      <c r="J183" s="1">
        <v>573.11513000000002</v>
      </c>
      <c r="K183" s="1">
        <v>15.667709837683226</v>
      </c>
      <c r="L183" s="1">
        <v>704.71560490000002</v>
      </c>
      <c r="M183" s="1">
        <v>18.192281692535676</v>
      </c>
      <c r="N183" s="1">
        <v>597.00179349999996</v>
      </c>
      <c r="O183" s="1">
        <v>34.630941629006259</v>
      </c>
      <c r="Q183">
        <f>_xlfn.RANK.AVG(Table25[[#This Row],[Control Avg (ms)]],Table25[Control Avg (ms)])</f>
        <v>180</v>
      </c>
      <c r="R183">
        <f>_xlfn.RANK.AVG(Table25[[#This Row],[Require Bundle Avg (ms)]],Table25[Require Bundle Avg (ms)])</f>
        <v>180</v>
      </c>
      <c r="S183">
        <f>_xlfn.RANK.AVG(Table25[[#This Row],[Use Versions Avg (ms)]],Table25[Use Versions Avg (ms)])</f>
        <v>180</v>
      </c>
      <c r="T183">
        <f>_xlfn.RANK.AVG(Table25[[#This Row],[Export Needed Packages Avg (ms)]],Table25[Export Needed Packages Avg (ms)])</f>
        <v>180</v>
      </c>
      <c r="U183">
        <f>_xlfn.RANK.AVG(Table25[[#This Row],[Minimize Dependencies Avg (ms)]],Table25[Minimize Dependencies Avg (ms)])</f>
        <v>180</v>
      </c>
      <c r="V183">
        <f>_xlfn.RANK.AVG(Table25[[#This Row],[Needed Packages Avg (ms)]],Table25[Needed Packages Avg (ms)])</f>
        <v>180</v>
      </c>
      <c r="W183">
        <f>_xlfn.RANK.AVG(Table25[[#This Row],[Dynamic Import Avg (ms)]],Table25[Dynamic Import Avg (ms)])</f>
        <v>180</v>
      </c>
    </row>
    <row r="184" spans="1:23" x14ac:dyDescent="0.2">
      <c r="A184" t="s">
        <v>182</v>
      </c>
      <c r="B184" s="1">
        <v>619.42329239999992</v>
      </c>
      <c r="C184" s="1">
        <v>27.762329646022145</v>
      </c>
      <c r="D184" s="1">
        <v>573.83440510000003</v>
      </c>
      <c r="E184" s="1">
        <v>25.406182531577397</v>
      </c>
      <c r="F184" s="1">
        <v>606.40812440000002</v>
      </c>
      <c r="G184" s="1">
        <v>19.962366920255487</v>
      </c>
      <c r="H184" s="1">
        <v>528.91667470000004</v>
      </c>
      <c r="I184" s="1">
        <v>34.500577631537872</v>
      </c>
      <c r="J184" s="1">
        <v>571.93635370000004</v>
      </c>
      <c r="K184" s="1">
        <v>15.860433918508276</v>
      </c>
      <c r="L184" s="1">
        <v>703.64067490000002</v>
      </c>
      <c r="M184" s="1">
        <v>18.32842974152236</v>
      </c>
      <c r="N184" s="1">
        <v>595.63168870000004</v>
      </c>
      <c r="O184" s="1">
        <v>34.534249014847319</v>
      </c>
      <c r="Q184">
        <f>_xlfn.RANK.AVG(Table25[[#This Row],[Control Avg (ms)]],Table25[Control Avg (ms)])</f>
        <v>181</v>
      </c>
      <c r="R184">
        <f>_xlfn.RANK.AVG(Table25[[#This Row],[Require Bundle Avg (ms)]],Table25[Require Bundle Avg (ms)])</f>
        <v>181</v>
      </c>
      <c r="S184">
        <f>_xlfn.RANK.AVG(Table25[[#This Row],[Use Versions Avg (ms)]],Table25[Use Versions Avg (ms)])</f>
        <v>181</v>
      </c>
      <c r="T184">
        <f>_xlfn.RANK.AVG(Table25[[#This Row],[Export Needed Packages Avg (ms)]],Table25[Export Needed Packages Avg (ms)])</f>
        <v>181</v>
      </c>
      <c r="U184">
        <f>_xlfn.RANK.AVG(Table25[[#This Row],[Minimize Dependencies Avg (ms)]],Table25[Minimize Dependencies Avg (ms)])</f>
        <v>181</v>
      </c>
      <c r="V184">
        <f>_xlfn.RANK.AVG(Table25[[#This Row],[Needed Packages Avg (ms)]],Table25[Needed Packages Avg (ms)])</f>
        <v>181</v>
      </c>
      <c r="W184">
        <f>_xlfn.RANK.AVG(Table25[[#This Row],[Dynamic Import Avg (ms)]],Table25[Dynamic Import Avg (ms)])</f>
        <v>181</v>
      </c>
    </row>
    <row r="185" spans="1:23" x14ac:dyDescent="0.2">
      <c r="A185" t="s">
        <v>183</v>
      </c>
      <c r="B185" s="1">
        <v>612.30372790000001</v>
      </c>
      <c r="C185" s="1">
        <v>27.586196625972089</v>
      </c>
      <c r="D185" s="1">
        <v>566.43962539999995</v>
      </c>
      <c r="E185" s="1">
        <v>25.407192931352341</v>
      </c>
      <c r="F185" s="1">
        <v>598.7268219</v>
      </c>
      <c r="G185" s="1">
        <v>19.886108844815954</v>
      </c>
      <c r="H185" s="1">
        <v>521.94168880000007</v>
      </c>
      <c r="I185" s="1">
        <v>34.096566705390181</v>
      </c>
      <c r="J185" s="1">
        <v>564.96477429999993</v>
      </c>
      <c r="K185" s="1">
        <v>15.874516088787555</v>
      </c>
      <c r="L185" s="1">
        <v>695.61242010000001</v>
      </c>
      <c r="M185" s="1">
        <v>18.100073644815033</v>
      </c>
      <c r="N185" s="1">
        <v>588.95255050000003</v>
      </c>
      <c r="O185" s="1">
        <v>34.445084445943394</v>
      </c>
      <c r="Q185">
        <f>_xlfn.RANK.AVG(Table25[[#This Row],[Control Avg (ms)]],Table25[Control Avg (ms)])</f>
        <v>184</v>
      </c>
      <c r="R185">
        <f>_xlfn.RANK.AVG(Table25[[#This Row],[Require Bundle Avg (ms)]],Table25[Require Bundle Avg (ms)])</f>
        <v>184</v>
      </c>
      <c r="S185">
        <f>_xlfn.RANK.AVG(Table25[[#This Row],[Use Versions Avg (ms)]],Table25[Use Versions Avg (ms)])</f>
        <v>184</v>
      </c>
      <c r="T185">
        <f>_xlfn.RANK.AVG(Table25[[#This Row],[Export Needed Packages Avg (ms)]],Table25[Export Needed Packages Avg (ms)])</f>
        <v>184</v>
      </c>
      <c r="U185">
        <f>_xlfn.RANK.AVG(Table25[[#This Row],[Minimize Dependencies Avg (ms)]],Table25[Minimize Dependencies Avg (ms)])</f>
        <v>184</v>
      </c>
      <c r="V185">
        <f>_xlfn.RANK.AVG(Table25[[#This Row],[Needed Packages Avg (ms)]],Table25[Needed Packages Avg (ms)])</f>
        <v>184</v>
      </c>
      <c r="W185">
        <f>_xlfn.RANK.AVG(Table25[[#This Row],[Dynamic Import Avg (ms)]],Table25[Dynamic Import Avg (ms)])</f>
        <v>184</v>
      </c>
    </row>
    <row r="186" spans="1:23" x14ac:dyDescent="0.2">
      <c r="A186" t="s">
        <v>184</v>
      </c>
      <c r="B186" s="1">
        <v>613.28928550000001</v>
      </c>
      <c r="C186" s="1">
        <v>27.656992590685554</v>
      </c>
      <c r="D186" s="1">
        <v>567.5205312999999</v>
      </c>
      <c r="E186" s="1">
        <v>25.517513421892613</v>
      </c>
      <c r="F186" s="1">
        <v>599.97492110000007</v>
      </c>
      <c r="G186" s="1">
        <v>19.749110722384028</v>
      </c>
      <c r="H186" s="1">
        <v>522.91065100000003</v>
      </c>
      <c r="I186" s="1">
        <v>34.039796705146657</v>
      </c>
      <c r="J186" s="1">
        <v>566.0130112999999</v>
      </c>
      <c r="K186" s="1">
        <v>15.889762562562467</v>
      </c>
      <c r="L186" s="1">
        <v>696.72475350000002</v>
      </c>
      <c r="M186" s="1">
        <v>18.192038650164552</v>
      </c>
      <c r="N186" s="1">
        <v>589.92009259999998</v>
      </c>
      <c r="O186" s="1">
        <v>34.497134994134242</v>
      </c>
      <c r="Q186">
        <f>_xlfn.RANK.AVG(Table25[[#This Row],[Control Avg (ms)]],Table25[Control Avg (ms)])</f>
        <v>183</v>
      </c>
      <c r="R186">
        <f>_xlfn.RANK.AVG(Table25[[#This Row],[Require Bundle Avg (ms)]],Table25[Require Bundle Avg (ms)])</f>
        <v>183</v>
      </c>
      <c r="S186">
        <f>_xlfn.RANK.AVG(Table25[[#This Row],[Use Versions Avg (ms)]],Table25[Use Versions Avg (ms)])</f>
        <v>183</v>
      </c>
      <c r="T186">
        <f>_xlfn.RANK.AVG(Table25[[#This Row],[Export Needed Packages Avg (ms)]],Table25[Export Needed Packages Avg (ms)])</f>
        <v>183</v>
      </c>
      <c r="U186">
        <f>_xlfn.RANK.AVG(Table25[[#This Row],[Minimize Dependencies Avg (ms)]],Table25[Minimize Dependencies Avg (ms)])</f>
        <v>183</v>
      </c>
      <c r="V186">
        <f>_xlfn.RANK.AVG(Table25[[#This Row],[Needed Packages Avg (ms)]],Table25[Needed Packages Avg (ms)])</f>
        <v>183</v>
      </c>
      <c r="W186">
        <f>_xlfn.RANK.AVG(Table25[[#This Row],[Dynamic Import Avg (ms)]],Table25[Dynamic Import Avg (ms)])</f>
        <v>183</v>
      </c>
    </row>
    <row r="187" spans="1:23" x14ac:dyDescent="0.2">
      <c r="A187" t="s">
        <v>185</v>
      </c>
      <c r="B187" s="1">
        <v>608.20984499999997</v>
      </c>
      <c r="C187" s="1">
        <v>27.386866433526837</v>
      </c>
      <c r="D187" s="1">
        <v>562.20191310000007</v>
      </c>
      <c r="E187" s="1">
        <v>25.292130522021111</v>
      </c>
      <c r="F187" s="1">
        <v>593.35780890000001</v>
      </c>
      <c r="G187" s="1">
        <v>19.366883068386855</v>
      </c>
      <c r="H187" s="1">
        <v>517.87621000000001</v>
      </c>
      <c r="I187" s="1">
        <v>34.194667040340832</v>
      </c>
      <c r="J187" s="1">
        <v>560.20957099999998</v>
      </c>
      <c r="K187" s="1">
        <v>15.219494145793151</v>
      </c>
      <c r="L187" s="1">
        <v>689.79269199999999</v>
      </c>
      <c r="M187" s="1">
        <v>16.371398352352855</v>
      </c>
      <c r="N187" s="1">
        <v>584.99676679999993</v>
      </c>
      <c r="O187" s="1">
        <v>34.177439165760092</v>
      </c>
      <c r="Q187">
        <f>_xlfn.RANK.AVG(Table25[[#This Row],[Control Avg (ms)]],Table25[Control Avg (ms)])</f>
        <v>188</v>
      </c>
      <c r="R187">
        <f>_xlfn.RANK.AVG(Table25[[#This Row],[Require Bundle Avg (ms)]],Table25[Require Bundle Avg (ms)])</f>
        <v>188</v>
      </c>
      <c r="S187">
        <f>_xlfn.RANK.AVG(Table25[[#This Row],[Use Versions Avg (ms)]],Table25[Use Versions Avg (ms)])</f>
        <v>188</v>
      </c>
      <c r="T187">
        <f>_xlfn.RANK.AVG(Table25[[#This Row],[Export Needed Packages Avg (ms)]],Table25[Export Needed Packages Avg (ms)])</f>
        <v>188</v>
      </c>
      <c r="U187">
        <f>_xlfn.RANK.AVG(Table25[[#This Row],[Minimize Dependencies Avg (ms)]],Table25[Minimize Dependencies Avg (ms)])</f>
        <v>188</v>
      </c>
      <c r="V187">
        <f>_xlfn.RANK.AVG(Table25[[#This Row],[Needed Packages Avg (ms)]],Table25[Needed Packages Avg (ms)])</f>
        <v>188</v>
      </c>
      <c r="W187">
        <f>_xlfn.RANK.AVG(Table25[[#This Row],[Dynamic Import Avg (ms)]],Table25[Dynamic Import Avg (ms)])</f>
        <v>188</v>
      </c>
    </row>
    <row r="188" spans="1:23" x14ac:dyDescent="0.2">
      <c r="A188" t="s">
        <v>186</v>
      </c>
      <c r="B188" s="1">
        <v>611.28876389999994</v>
      </c>
      <c r="C188" s="1">
        <v>27.526554110622914</v>
      </c>
      <c r="D188" s="1">
        <v>565.24271190000002</v>
      </c>
      <c r="E188" s="1">
        <v>25.216311981563138</v>
      </c>
      <c r="F188" s="1">
        <v>597.37897250000003</v>
      </c>
      <c r="G188" s="1">
        <v>19.631033995080209</v>
      </c>
      <c r="H188" s="1">
        <v>520.93393760000004</v>
      </c>
      <c r="I188" s="1">
        <v>34.156481746482228</v>
      </c>
      <c r="J188" s="1">
        <v>563.6628978</v>
      </c>
      <c r="K188" s="1">
        <v>15.973991132456234</v>
      </c>
      <c r="L188" s="1">
        <v>694.35313739999992</v>
      </c>
      <c r="M188" s="1">
        <v>18.157294972038468</v>
      </c>
      <c r="N188" s="1">
        <v>587.95842500000003</v>
      </c>
      <c r="O188" s="1">
        <v>34.416368763135388</v>
      </c>
      <c r="Q188">
        <f>_xlfn.RANK.AVG(Table25[[#This Row],[Control Avg (ms)]],Table25[Control Avg (ms)])</f>
        <v>185</v>
      </c>
      <c r="R188">
        <f>_xlfn.RANK.AVG(Table25[[#This Row],[Require Bundle Avg (ms)]],Table25[Require Bundle Avg (ms)])</f>
        <v>185</v>
      </c>
      <c r="S188">
        <f>_xlfn.RANK.AVG(Table25[[#This Row],[Use Versions Avg (ms)]],Table25[Use Versions Avg (ms)])</f>
        <v>185</v>
      </c>
      <c r="T188">
        <f>_xlfn.RANK.AVG(Table25[[#This Row],[Export Needed Packages Avg (ms)]],Table25[Export Needed Packages Avg (ms)])</f>
        <v>185</v>
      </c>
      <c r="U188">
        <f>_xlfn.RANK.AVG(Table25[[#This Row],[Minimize Dependencies Avg (ms)]],Table25[Minimize Dependencies Avg (ms)])</f>
        <v>185</v>
      </c>
      <c r="V188">
        <f>_xlfn.RANK.AVG(Table25[[#This Row],[Needed Packages Avg (ms)]],Table25[Needed Packages Avg (ms)])</f>
        <v>185</v>
      </c>
      <c r="W188">
        <f>_xlfn.RANK.AVG(Table25[[#This Row],[Dynamic Import Avg (ms)]],Table25[Dynamic Import Avg (ms)])</f>
        <v>185</v>
      </c>
    </row>
    <row r="189" spans="1:23" x14ac:dyDescent="0.2">
      <c r="A189" t="s">
        <v>187</v>
      </c>
      <c r="B189" s="1">
        <v>610.52532020000001</v>
      </c>
      <c r="C189" s="1">
        <v>27.508651378510397</v>
      </c>
      <c r="D189" s="1">
        <v>564.40409250000005</v>
      </c>
      <c r="E189" s="1">
        <v>25.225829260709709</v>
      </c>
      <c r="F189" s="1">
        <v>596.23180620000005</v>
      </c>
      <c r="G189" s="1">
        <v>19.407011689658166</v>
      </c>
      <c r="H189" s="1">
        <v>520.20835050000005</v>
      </c>
      <c r="I189" s="1">
        <v>34.169077842669665</v>
      </c>
      <c r="J189" s="1">
        <v>562.78087189999997</v>
      </c>
      <c r="K189" s="1">
        <v>15.917931505377947</v>
      </c>
      <c r="L189" s="1">
        <v>693.45463189999998</v>
      </c>
      <c r="M189" s="1">
        <v>18.283629801576158</v>
      </c>
      <c r="N189" s="1">
        <v>587.22409870000001</v>
      </c>
      <c r="O189" s="1">
        <v>34.357008903487042</v>
      </c>
      <c r="Q189">
        <f>_xlfn.RANK.AVG(Table25[[#This Row],[Control Avg (ms)]],Table25[Control Avg (ms)])</f>
        <v>186</v>
      </c>
      <c r="R189">
        <f>_xlfn.RANK.AVG(Table25[[#This Row],[Require Bundle Avg (ms)]],Table25[Require Bundle Avg (ms)])</f>
        <v>186</v>
      </c>
      <c r="S189">
        <f>_xlfn.RANK.AVG(Table25[[#This Row],[Use Versions Avg (ms)]],Table25[Use Versions Avg (ms)])</f>
        <v>186</v>
      </c>
      <c r="T189">
        <f>_xlfn.RANK.AVG(Table25[[#This Row],[Export Needed Packages Avg (ms)]],Table25[Export Needed Packages Avg (ms)])</f>
        <v>186</v>
      </c>
      <c r="U189">
        <f>_xlfn.RANK.AVG(Table25[[#This Row],[Minimize Dependencies Avg (ms)]],Table25[Minimize Dependencies Avg (ms)])</f>
        <v>186</v>
      </c>
      <c r="V189">
        <f>_xlfn.RANK.AVG(Table25[[#This Row],[Needed Packages Avg (ms)]],Table25[Needed Packages Avg (ms)])</f>
        <v>186</v>
      </c>
      <c r="W189">
        <f>_xlfn.RANK.AVG(Table25[[#This Row],[Dynamic Import Avg (ms)]],Table25[Dynamic Import Avg (ms)])</f>
        <v>186</v>
      </c>
    </row>
    <row r="190" spans="1:23" x14ac:dyDescent="0.2">
      <c r="A190" t="s">
        <v>188</v>
      </c>
      <c r="B190" s="1">
        <v>609.67120220000004</v>
      </c>
      <c r="C190" s="1">
        <v>27.460839756009893</v>
      </c>
      <c r="D190" s="1">
        <v>563.54529839999998</v>
      </c>
      <c r="E190" s="1">
        <v>25.307524278269</v>
      </c>
      <c r="F190" s="1">
        <v>594.84788729999991</v>
      </c>
      <c r="G190" s="1">
        <v>19.454077426765689</v>
      </c>
      <c r="H190" s="1">
        <v>519.44766379999999</v>
      </c>
      <c r="I190" s="1">
        <v>34.169178126153405</v>
      </c>
      <c r="J190" s="1">
        <v>561.86906779999993</v>
      </c>
      <c r="K190" s="1">
        <v>15.752847467603068</v>
      </c>
      <c r="L190" s="1">
        <v>692.52753039999993</v>
      </c>
      <c r="M190" s="1">
        <v>18.158752004612008</v>
      </c>
      <c r="N190" s="1">
        <v>586.27486870000007</v>
      </c>
      <c r="O190" s="1">
        <v>34.251458778140879</v>
      </c>
      <c r="Q190">
        <f>_xlfn.RANK.AVG(Table25[[#This Row],[Control Avg (ms)]],Table25[Control Avg (ms)])</f>
        <v>187</v>
      </c>
      <c r="R190">
        <f>_xlfn.RANK.AVG(Table25[[#This Row],[Require Bundle Avg (ms)]],Table25[Require Bundle Avg (ms)])</f>
        <v>187</v>
      </c>
      <c r="S190">
        <f>_xlfn.RANK.AVG(Table25[[#This Row],[Use Versions Avg (ms)]],Table25[Use Versions Avg (ms)])</f>
        <v>187</v>
      </c>
      <c r="T190">
        <f>_xlfn.RANK.AVG(Table25[[#This Row],[Export Needed Packages Avg (ms)]],Table25[Export Needed Packages Avg (ms)])</f>
        <v>187</v>
      </c>
      <c r="U190">
        <f>_xlfn.RANK.AVG(Table25[[#This Row],[Minimize Dependencies Avg (ms)]],Table25[Minimize Dependencies Avg (ms)])</f>
        <v>187</v>
      </c>
      <c r="V190">
        <f>_xlfn.RANK.AVG(Table25[[#This Row],[Needed Packages Avg (ms)]],Table25[Needed Packages Avg (ms)])</f>
        <v>187</v>
      </c>
      <c r="W190">
        <f>_xlfn.RANK.AVG(Table25[[#This Row],[Dynamic Import Avg (ms)]],Table25[Dynamic Import Avg (ms)])</f>
        <v>187</v>
      </c>
    </row>
    <row r="191" spans="1:23" x14ac:dyDescent="0.2">
      <c r="A191" t="s">
        <v>189</v>
      </c>
      <c r="B191" s="1">
        <v>605.10264329999995</v>
      </c>
      <c r="C191" s="1">
        <v>26.99471744515591</v>
      </c>
      <c r="D191" s="1">
        <v>559.3019637000001</v>
      </c>
      <c r="E191" s="1">
        <v>25.434193918367598</v>
      </c>
      <c r="F191" s="1">
        <v>590.31393739999999</v>
      </c>
      <c r="G191" s="1">
        <v>19.353126077797455</v>
      </c>
      <c r="H191" s="1">
        <v>514.48019639999995</v>
      </c>
      <c r="I191" s="1">
        <v>34.576033115853598</v>
      </c>
      <c r="J191" s="1">
        <v>556.4852386</v>
      </c>
      <c r="K191" s="1">
        <v>14.862348294155524</v>
      </c>
      <c r="L191" s="1">
        <v>686.81544039999994</v>
      </c>
      <c r="M191" s="1">
        <v>16.368837353886136</v>
      </c>
      <c r="N191" s="1">
        <v>581.58457299999998</v>
      </c>
      <c r="O191" s="1">
        <v>34.48903591282064</v>
      </c>
      <c r="Q191">
        <f>_xlfn.RANK.AVG(Table25[[#This Row],[Control Avg (ms)]],Table25[Control Avg (ms)])</f>
        <v>191</v>
      </c>
      <c r="R191">
        <f>_xlfn.RANK.AVG(Table25[[#This Row],[Require Bundle Avg (ms)]],Table25[Require Bundle Avg (ms)])</f>
        <v>191</v>
      </c>
      <c r="S191">
        <f>_xlfn.RANK.AVG(Table25[[#This Row],[Use Versions Avg (ms)]],Table25[Use Versions Avg (ms)])</f>
        <v>191</v>
      </c>
      <c r="T191">
        <f>_xlfn.RANK.AVG(Table25[[#This Row],[Export Needed Packages Avg (ms)]],Table25[Export Needed Packages Avg (ms)])</f>
        <v>191</v>
      </c>
      <c r="U191">
        <f>_xlfn.RANK.AVG(Table25[[#This Row],[Minimize Dependencies Avg (ms)]],Table25[Minimize Dependencies Avg (ms)])</f>
        <v>191</v>
      </c>
      <c r="V191">
        <f>_xlfn.RANK.AVG(Table25[[#This Row],[Needed Packages Avg (ms)]],Table25[Needed Packages Avg (ms)])</f>
        <v>191</v>
      </c>
      <c r="W191">
        <f>_xlfn.RANK.AVG(Table25[[#This Row],[Dynamic Import Avg (ms)]],Table25[Dynamic Import Avg (ms)])</f>
        <v>191</v>
      </c>
    </row>
    <row r="192" spans="1:23" x14ac:dyDescent="0.2">
      <c r="A192" t="s">
        <v>190</v>
      </c>
      <c r="B192" s="1">
        <v>607.46038050000004</v>
      </c>
      <c r="C192" s="1">
        <v>27.416872574578711</v>
      </c>
      <c r="D192" s="1">
        <v>561.42490559999999</v>
      </c>
      <c r="E192" s="1">
        <v>25.301934016739587</v>
      </c>
      <c r="F192" s="1">
        <v>592.41765529999998</v>
      </c>
      <c r="G192" s="1">
        <v>19.490316774716881</v>
      </c>
      <c r="H192" s="1">
        <v>517.0577839</v>
      </c>
      <c r="I192" s="1">
        <v>34.237680900142749</v>
      </c>
      <c r="J192" s="1">
        <v>559.29010649999998</v>
      </c>
      <c r="K192" s="1">
        <v>15.211402175510822</v>
      </c>
      <c r="L192" s="1">
        <v>689.02204629999994</v>
      </c>
      <c r="M192" s="1">
        <v>16.341026234729391</v>
      </c>
      <c r="N192" s="1">
        <v>584.21713479999994</v>
      </c>
      <c r="O192" s="1">
        <v>34.126543256286965</v>
      </c>
      <c r="Q192">
        <f>_xlfn.RANK.AVG(Table25[[#This Row],[Control Avg (ms)]],Table25[Control Avg (ms)])</f>
        <v>189</v>
      </c>
      <c r="R192">
        <f>_xlfn.RANK.AVG(Table25[[#This Row],[Require Bundle Avg (ms)]],Table25[Require Bundle Avg (ms)])</f>
        <v>189</v>
      </c>
      <c r="S192">
        <f>_xlfn.RANK.AVG(Table25[[#This Row],[Use Versions Avg (ms)]],Table25[Use Versions Avg (ms)])</f>
        <v>189</v>
      </c>
      <c r="T192">
        <f>_xlfn.RANK.AVG(Table25[[#This Row],[Export Needed Packages Avg (ms)]],Table25[Export Needed Packages Avg (ms)])</f>
        <v>189</v>
      </c>
      <c r="U192">
        <f>_xlfn.RANK.AVG(Table25[[#This Row],[Minimize Dependencies Avg (ms)]],Table25[Minimize Dependencies Avg (ms)])</f>
        <v>189</v>
      </c>
      <c r="V192">
        <f>_xlfn.RANK.AVG(Table25[[#This Row],[Needed Packages Avg (ms)]],Table25[Needed Packages Avg (ms)])</f>
        <v>189</v>
      </c>
      <c r="W192">
        <f>_xlfn.RANK.AVG(Table25[[#This Row],[Dynamic Import Avg (ms)]],Table25[Dynamic Import Avg (ms)])</f>
        <v>189</v>
      </c>
    </row>
    <row r="193" spans="1:23" x14ac:dyDescent="0.2">
      <c r="A193" t="s">
        <v>191</v>
      </c>
      <c r="B193" s="1">
        <v>606.42105579999998</v>
      </c>
      <c r="C193" s="1">
        <v>27.114300875465265</v>
      </c>
      <c r="D193" s="1">
        <v>560.5164367000001</v>
      </c>
      <c r="E193" s="1">
        <v>25.390752332873642</v>
      </c>
      <c r="F193" s="1">
        <v>591.53987629999995</v>
      </c>
      <c r="G193" s="1">
        <v>19.432776372630631</v>
      </c>
      <c r="H193" s="1">
        <v>515.89145039999994</v>
      </c>
      <c r="I193" s="1">
        <v>34.448164756981427</v>
      </c>
      <c r="J193" s="1">
        <v>558.03561109999998</v>
      </c>
      <c r="K193" s="1">
        <v>15.115429410961379</v>
      </c>
      <c r="L193" s="1">
        <v>688.10830510000005</v>
      </c>
      <c r="M193" s="1">
        <v>16.384823963535059</v>
      </c>
      <c r="N193" s="1">
        <v>582.90938549999998</v>
      </c>
      <c r="O193" s="1">
        <v>34.451538211507206</v>
      </c>
      <c r="Q193">
        <f>_xlfn.RANK.AVG(Table25[[#This Row],[Control Avg (ms)]],Table25[Control Avg (ms)])</f>
        <v>190</v>
      </c>
      <c r="R193">
        <f>_xlfn.RANK.AVG(Table25[[#This Row],[Require Bundle Avg (ms)]],Table25[Require Bundle Avg (ms)])</f>
        <v>190</v>
      </c>
      <c r="S193">
        <f>_xlfn.RANK.AVG(Table25[[#This Row],[Use Versions Avg (ms)]],Table25[Use Versions Avg (ms)])</f>
        <v>190</v>
      </c>
      <c r="T193">
        <f>_xlfn.RANK.AVG(Table25[[#This Row],[Export Needed Packages Avg (ms)]],Table25[Export Needed Packages Avg (ms)])</f>
        <v>190</v>
      </c>
      <c r="U193">
        <f>_xlfn.RANK.AVG(Table25[[#This Row],[Minimize Dependencies Avg (ms)]],Table25[Minimize Dependencies Avg (ms)])</f>
        <v>190</v>
      </c>
      <c r="V193">
        <f>_xlfn.RANK.AVG(Table25[[#This Row],[Needed Packages Avg (ms)]],Table25[Needed Packages Avg (ms)])</f>
        <v>190</v>
      </c>
      <c r="W193">
        <f>_xlfn.RANK.AVG(Table25[[#This Row],[Dynamic Import Avg (ms)]],Table25[Dynamic Import Avg (ms)])</f>
        <v>190</v>
      </c>
    </row>
    <row r="194" spans="1:23" x14ac:dyDescent="0.2">
      <c r="A194" t="s">
        <v>192</v>
      </c>
      <c r="B194" s="1">
        <v>593.8317174</v>
      </c>
      <c r="C194" s="1">
        <v>27.781264167680519</v>
      </c>
      <c r="D194" s="1">
        <v>549.2340357999999</v>
      </c>
      <c r="E194" s="1">
        <v>25.534831268624409</v>
      </c>
      <c r="F194" s="1">
        <v>579.93951560000005</v>
      </c>
      <c r="G194" s="1">
        <v>18.257542971200284</v>
      </c>
      <c r="H194" s="1">
        <v>505.94059319999997</v>
      </c>
      <c r="I194" s="1">
        <v>34.823208047453718</v>
      </c>
      <c r="J194" s="1">
        <v>545.84507170000006</v>
      </c>
      <c r="K194" s="1">
        <v>15.63935743993804</v>
      </c>
      <c r="L194" s="1">
        <v>676.21336150000002</v>
      </c>
      <c r="M194" s="1">
        <v>16.273325398600615</v>
      </c>
      <c r="N194" s="1">
        <v>571.03826370000002</v>
      </c>
      <c r="O194" s="1">
        <v>34.160223666265452</v>
      </c>
      <c r="Q194">
        <f>_xlfn.RANK.AVG(Table25[[#This Row],[Control Avg (ms)]],Table25[Control Avg (ms)])</f>
        <v>192</v>
      </c>
      <c r="R194">
        <f>_xlfn.RANK.AVG(Table25[[#This Row],[Require Bundle Avg (ms)]],Table25[Require Bundle Avg (ms)])</f>
        <v>192</v>
      </c>
      <c r="S194">
        <f>_xlfn.RANK.AVG(Table25[[#This Row],[Use Versions Avg (ms)]],Table25[Use Versions Avg (ms)])</f>
        <v>192</v>
      </c>
      <c r="T194">
        <f>_xlfn.RANK.AVG(Table25[[#This Row],[Export Needed Packages Avg (ms)]],Table25[Export Needed Packages Avg (ms)])</f>
        <v>192</v>
      </c>
      <c r="U194">
        <f>_xlfn.RANK.AVG(Table25[[#This Row],[Minimize Dependencies Avg (ms)]],Table25[Minimize Dependencies Avg (ms)])</f>
        <v>192</v>
      </c>
      <c r="V194">
        <f>_xlfn.RANK.AVG(Table25[[#This Row],[Needed Packages Avg (ms)]],Table25[Needed Packages Avg (ms)])</f>
        <v>192</v>
      </c>
      <c r="W194">
        <f>_xlfn.RANK.AVG(Table25[[#This Row],[Dynamic Import Avg (ms)]],Table25[Dynamic Import Avg (ms)])</f>
        <v>192</v>
      </c>
    </row>
    <row r="195" spans="1:23" x14ac:dyDescent="0.2">
      <c r="A195" t="s">
        <v>193</v>
      </c>
      <c r="B195" s="1">
        <v>591.9308587999999</v>
      </c>
      <c r="C195" s="1">
        <v>27.847192579259019</v>
      </c>
      <c r="D195" s="1">
        <v>547.27236029999995</v>
      </c>
      <c r="E195" s="1">
        <v>25.787584458583328</v>
      </c>
      <c r="F195" s="1">
        <v>577.70095160000005</v>
      </c>
      <c r="G195" s="1">
        <v>18.409858475933596</v>
      </c>
      <c r="H195" s="1">
        <v>504.18734669999998</v>
      </c>
      <c r="I195" s="1">
        <v>35.16414678947298</v>
      </c>
      <c r="J195" s="1">
        <v>544.12304810000001</v>
      </c>
      <c r="K195" s="1">
        <v>15.429463883173881</v>
      </c>
      <c r="L195" s="1">
        <v>673.97187139999994</v>
      </c>
      <c r="M195" s="1">
        <v>16.553880605311939</v>
      </c>
      <c r="N195" s="1">
        <v>568.97132020000004</v>
      </c>
      <c r="O195" s="1">
        <v>34.511210707630902</v>
      </c>
      <c r="Q195">
        <f>_xlfn.RANK.AVG(Table25[[#This Row],[Control Avg (ms)]],Table25[Control Avg (ms)])</f>
        <v>194</v>
      </c>
      <c r="R195">
        <f>_xlfn.RANK.AVG(Table25[[#This Row],[Require Bundle Avg (ms)]],Table25[Require Bundle Avg (ms)])</f>
        <v>194</v>
      </c>
      <c r="S195">
        <f>_xlfn.RANK.AVG(Table25[[#This Row],[Use Versions Avg (ms)]],Table25[Use Versions Avg (ms)])</f>
        <v>194</v>
      </c>
      <c r="T195">
        <f>_xlfn.RANK.AVG(Table25[[#This Row],[Export Needed Packages Avg (ms)]],Table25[Export Needed Packages Avg (ms)])</f>
        <v>194</v>
      </c>
      <c r="U195">
        <f>_xlfn.RANK.AVG(Table25[[#This Row],[Minimize Dependencies Avg (ms)]],Table25[Minimize Dependencies Avg (ms)])</f>
        <v>194</v>
      </c>
      <c r="V195">
        <f>_xlfn.RANK.AVG(Table25[[#This Row],[Needed Packages Avg (ms)]],Table25[Needed Packages Avg (ms)])</f>
        <v>194</v>
      </c>
      <c r="W195">
        <f>_xlfn.RANK.AVG(Table25[[#This Row],[Dynamic Import Avg (ms)]],Table25[Dynamic Import Avg (ms)])</f>
        <v>194</v>
      </c>
    </row>
    <row r="196" spans="1:23" x14ac:dyDescent="0.2">
      <c r="A196" t="s">
        <v>194</v>
      </c>
      <c r="B196" s="1">
        <v>590.98717929999998</v>
      </c>
      <c r="C196" s="1">
        <v>27.832785657240837</v>
      </c>
      <c r="D196" s="1">
        <v>546.39419820000001</v>
      </c>
      <c r="E196" s="1">
        <v>25.802150846968352</v>
      </c>
      <c r="F196" s="1">
        <v>576.74855389999993</v>
      </c>
      <c r="G196" s="1">
        <v>18.39439715406694</v>
      </c>
      <c r="H196" s="1">
        <v>503.29204660000005</v>
      </c>
      <c r="I196" s="1">
        <v>35.225951432409424</v>
      </c>
      <c r="J196" s="1">
        <v>543.23158599999999</v>
      </c>
      <c r="K196" s="1">
        <v>15.405762080979201</v>
      </c>
      <c r="L196" s="1">
        <v>672.97841340000002</v>
      </c>
      <c r="M196" s="1">
        <v>16.588426358743686</v>
      </c>
      <c r="N196" s="1">
        <v>567.96189320000008</v>
      </c>
      <c r="O196" s="1">
        <v>34.290237606023148</v>
      </c>
      <c r="Q196">
        <f>_xlfn.RANK.AVG(Table25[[#This Row],[Control Avg (ms)]],Table25[Control Avg (ms)])</f>
        <v>195</v>
      </c>
      <c r="R196">
        <f>_xlfn.RANK.AVG(Table25[[#This Row],[Require Bundle Avg (ms)]],Table25[Require Bundle Avg (ms)])</f>
        <v>195</v>
      </c>
      <c r="S196">
        <f>_xlfn.RANK.AVG(Table25[[#This Row],[Use Versions Avg (ms)]],Table25[Use Versions Avg (ms)])</f>
        <v>195</v>
      </c>
      <c r="T196">
        <f>_xlfn.RANK.AVG(Table25[[#This Row],[Export Needed Packages Avg (ms)]],Table25[Export Needed Packages Avg (ms)])</f>
        <v>195</v>
      </c>
      <c r="U196">
        <f>_xlfn.RANK.AVG(Table25[[#This Row],[Minimize Dependencies Avg (ms)]],Table25[Minimize Dependencies Avg (ms)])</f>
        <v>195</v>
      </c>
      <c r="V196">
        <f>_xlfn.RANK.AVG(Table25[[#This Row],[Needed Packages Avg (ms)]],Table25[Needed Packages Avg (ms)])</f>
        <v>195</v>
      </c>
      <c r="W196">
        <f>_xlfn.RANK.AVG(Table25[[#This Row],[Dynamic Import Avg (ms)]],Table25[Dynamic Import Avg (ms)])</f>
        <v>195</v>
      </c>
    </row>
    <row r="197" spans="1:23" x14ac:dyDescent="0.2">
      <c r="A197" t="s">
        <v>195</v>
      </c>
      <c r="B197" s="1">
        <v>590.16880570000001</v>
      </c>
      <c r="C197" s="1">
        <v>27.815306435246569</v>
      </c>
      <c r="D197" s="1">
        <v>545.37015759999997</v>
      </c>
      <c r="E197" s="1">
        <v>25.589531126266191</v>
      </c>
      <c r="F197" s="1">
        <v>575.92303589999995</v>
      </c>
      <c r="G197" s="1">
        <v>18.406310892453341</v>
      </c>
      <c r="H197" s="1">
        <v>502.41746319999999</v>
      </c>
      <c r="I197" s="1">
        <v>35.221200263113474</v>
      </c>
      <c r="J197" s="1">
        <v>542.35979889999999</v>
      </c>
      <c r="K197" s="1">
        <v>15.480635011744715</v>
      </c>
      <c r="L197" s="1">
        <v>672.12421210000002</v>
      </c>
      <c r="M197" s="1">
        <v>16.566774225549768</v>
      </c>
      <c r="N197" s="1">
        <v>567.13165549999997</v>
      </c>
      <c r="O197" s="1">
        <v>34.197218152280364</v>
      </c>
      <c r="Q197">
        <f>_xlfn.RANK.AVG(Table25[[#This Row],[Control Avg (ms)]],Table25[Control Avg (ms)])</f>
        <v>196</v>
      </c>
      <c r="R197">
        <f>_xlfn.RANK.AVG(Table25[[#This Row],[Require Bundle Avg (ms)]],Table25[Require Bundle Avg (ms)])</f>
        <v>196</v>
      </c>
      <c r="S197">
        <f>_xlfn.RANK.AVG(Table25[[#This Row],[Use Versions Avg (ms)]],Table25[Use Versions Avg (ms)])</f>
        <v>196</v>
      </c>
      <c r="T197">
        <f>_xlfn.RANK.AVG(Table25[[#This Row],[Export Needed Packages Avg (ms)]],Table25[Export Needed Packages Avg (ms)])</f>
        <v>196</v>
      </c>
      <c r="U197">
        <f>_xlfn.RANK.AVG(Table25[[#This Row],[Minimize Dependencies Avg (ms)]],Table25[Minimize Dependencies Avg (ms)])</f>
        <v>196</v>
      </c>
      <c r="V197">
        <f>_xlfn.RANK.AVG(Table25[[#This Row],[Needed Packages Avg (ms)]],Table25[Needed Packages Avg (ms)])</f>
        <v>196</v>
      </c>
      <c r="W197">
        <f>_xlfn.RANK.AVG(Table25[[#This Row],[Dynamic Import Avg (ms)]],Table25[Dynamic Import Avg (ms)])</f>
        <v>196</v>
      </c>
    </row>
    <row r="198" spans="1:23" x14ac:dyDescent="0.2">
      <c r="A198" t="s">
        <v>196</v>
      </c>
      <c r="B198" s="1">
        <v>588.91559029999996</v>
      </c>
      <c r="C198" s="1">
        <v>28.051086313398965</v>
      </c>
      <c r="D198" s="1">
        <v>544.44289760000004</v>
      </c>
      <c r="E198" s="1">
        <v>25.566308023695036</v>
      </c>
      <c r="F198" s="1">
        <v>574.90805049999994</v>
      </c>
      <c r="G198" s="1">
        <v>18.379748960465175</v>
      </c>
      <c r="H198" s="1">
        <v>501.430701</v>
      </c>
      <c r="I198" s="1">
        <v>35.22842534373595</v>
      </c>
      <c r="J198" s="1">
        <v>541.42699279999999</v>
      </c>
      <c r="K198" s="1">
        <v>15.494223556714747</v>
      </c>
      <c r="L198" s="1">
        <v>670.83715700000005</v>
      </c>
      <c r="M198" s="1">
        <v>16.835371006867977</v>
      </c>
      <c r="N198" s="1">
        <v>566.0529679</v>
      </c>
      <c r="O198" s="1">
        <v>34.066561111974501</v>
      </c>
      <c r="Q198">
        <f>_xlfn.RANK.AVG(Table25[[#This Row],[Control Avg (ms)]],Table25[Control Avg (ms)])</f>
        <v>197</v>
      </c>
      <c r="R198">
        <f>_xlfn.RANK.AVG(Table25[[#This Row],[Require Bundle Avg (ms)]],Table25[Require Bundle Avg (ms)])</f>
        <v>197</v>
      </c>
      <c r="S198">
        <f>_xlfn.RANK.AVG(Table25[[#This Row],[Use Versions Avg (ms)]],Table25[Use Versions Avg (ms)])</f>
        <v>197</v>
      </c>
      <c r="T198">
        <f>_xlfn.RANK.AVG(Table25[[#This Row],[Export Needed Packages Avg (ms)]],Table25[Export Needed Packages Avg (ms)])</f>
        <v>197</v>
      </c>
      <c r="U198">
        <f>_xlfn.RANK.AVG(Table25[[#This Row],[Minimize Dependencies Avg (ms)]],Table25[Minimize Dependencies Avg (ms)])</f>
        <v>197</v>
      </c>
      <c r="V198">
        <f>_xlfn.RANK.AVG(Table25[[#This Row],[Needed Packages Avg (ms)]],Table25[Needed Packages Avg (ms)])</f>
        <v>197</v>
      </c>
      <c r="W198">
        <f>_xlfn.RANK.AVG(Table25[[#This Row],[Dynamic Import Avg (ms)]],Table25[Dynamic Import Avg (ms)])</f>
        <v>197</v>
      </c>
    </row>
    <row r="199" spans="1:23" x14ac:dyDescent="0.2">
      <c r="A199" t="s">
        <v>197</v>
      </c>
      <c r="B199" s="1">
        <v>587.49918539999999</v>
      </c>
      <c r="C199" s="1">
        <v>28.316391083554251</v>
      </c>
      <c r="D199" s="1">
        <v>543.15770979999991</v>
      </c>
      <c r="E199" s="1">
        <v>25.548823387269991</v>
      </c>
      <c r="F199" s="1">
        <v>573.55247450000002</v>
      </c>
      <c r="G199" s="1">
        <v>18.482981754469556</v>
      </c>
      <c r="H199" s="1">
        <v>499.75451029999999</v>
      </c>
      <c r="I199" s="1">
        <v>35.804822363990603</v>
      </c>
      <c r="J199" s="1">
        <v>540.07737229999998</v>
      </c>
      <c r="K199" s="1">
        <v>15.604048442462853</v>
      </c>
      <c r="L199" s="1">
        <v>669.51083100000005</v>
      </c>
      <c r="M199" s="1">
        <v>16.903221870415901</v>
      </c>
      <c r="N199" s="1">
        <v>564.45510899999999</v>
      </c>
      <c r="O199" s="1">
        <v>33.882483376340225</v>
      </c>
      <c r="Q199">
        <f>_xlfn.RANK.AVG(Table25[[#This Row],[Control Avg (ms)]],Table25[Control Avg (ms)])</f>
        <v>198</v>
      </c>
      <c r="R199">
        <f>_xlfn.RANK.AVG(Table25[[#This Row],[Require Bundle Avg (ms)]],Table25[Require Bundle Avg (ms)])</f>
        <v>198</v>
      </c>
      <c r="S199">
        <f>_xlfn.RANK.AVG(Table25[[#This Row],[Use Versions Avg (ms)]],Table25[Use Versions Avg (ms)])</f>
        <v>198</v>
      </c>
      <c r="T199">
        <f>_xlfn.RANK.AVG(Table25[[#This Row],[Export Needed Packages Avg (ms)]],Table25[Export Needed Packages Avg (ms)])</f>
        <v>198</v>
      </c>
      <c r="U199">
        <f>_xlfn.RANK.AVG(Table25[[#This Row],[Minimize Dependencies Avg (ms)]],Table25[Minimize Dependencies Avg (ms)])</f>
        <v>198</v>
      </c>
      <c r="V199">
        <f>_xlfn.RANK.AVG(Table25[[#This Row],[Needed Packages Avg (ms)]],Table25[Needed Packages Avg (ms)])</f>
        <v>198</v>
      </c>
      <c r="W199">
        <f>_xlfn.RANK.AVG(Table25[[#This Row],[Dynamic Import Avg (ms)]],Table25[Dynamic Import Avg (ms)])</f>
        <v>198</v>
      </c>
    </row>
    <row r="200" spans="1:23" x14ac:dyDescent="0.2">
      <c r="A200" t="s">
        <v>198</v>
      </c>
      <c r="B200" s="1">
        <v>586.41406649999999</v>
      </c>
      <c r="C200" s="1">
        <v>28.369870849331008</v>
      </c>
      <c r="D200" s="1">
        <v>541.9588442999999</v>
      </c>
      <c r="E200" s="1">
        <v>25.363807800215625</v>
      </c>
      <c r="F200" s="1">
        <v>572.3857233</v>
      </c>
      <c r="G200" s="1">
        <v>18.513931953282942</v>
      </c>
      <c r="H200" s="1">
        <v>498.5549426</v>
      </c>
      <c r="I200" s="1">
        <v>35.942228558115495</v>
      </c>
      <c r="J200" s="1">
        <v>538.96295199999997</v>
      </c>
      <c r="K200" s="1">
        <v>15.602805070113039</v>
      </c>
      <c r="L200" s="1">
        <v>668.16954270000008</v>
      </c>
      <c r="M200" s="1">
        <v>17.162998568628904</v>
      </c>
      <c r="N200" s="1">
        <v>563.26887039999997</v>
      </c>
      <c r="O200" s="1">
        <v>33.726274755448983</v>
      </c>
      <c r="Q200">
        <f>_xlfn.RANK.AVG(Table25[[#This Row],[Control Avg (ms)]],Table25[Control Avg (ms)])</f>
        <v>199</v>
      </c>
      <c r="R200">
        <f>_xlfn.RANK.AVG(Table25[[#This Row],[Require Bundle Avg (ms)]],Table25[Require Bundle Avg (ms)])</f>
        <v>199</v>
      </c>
      <c r="S200">
        <f>_xlfn.RANK.AVG(Table25[[#This Row],[Use Versions Avg (ms)]],Table25[Use Versions Avg (ms)])</f>
        <v>199</v>
      </c>
      <c r="T200">
        <f>_xlfn.RANK.AVG(Table25[[#This Row],[Export Needed Packages Avg (ms)]],Table25[Export Needed Packages Avg (ms)])</f>
        <v>199</v>
      </c>
      <c r="U200">
        <f>_xlfn.RANK.AVG(Table25[[#This Row],[Minimize Dependencies Avg (ms)]],Table25[Minimize Dependencies Avg (ms)])</f>
        <v>199</v>
      </c>
      <c r="V200">
        <f>_xlfn.RANK.AVG(Table25[[#This Row],[Needed Packages Avg (ms)]],Table25[Needed Packages Avg (ms)])</f>
        <v>199</v>
      </c>
      <c r="W200">
        <f>_xlfn.RANK.AVG(Table25[[#This Row],[Dynamic Import Avg (ms)]],Table25[Dynamic Import Avg (ms)])</f>
        <v>199</v>
      </c>
    </row>
    <row r="201" spans="1:23" x14ac:dyDescent="0.2">
      <c r="A201" t="s">
        <v>199</v>
      </c>
      <c r="B201" s="1">
        <v>585.24154720000001</v>
      </c>
      <c r="C201" s="1">
        <v>28.403573694931811</v>
      </c>
      <c r="D201" s="1">
        <v>540.58425979999993</v>
      </c>
      <c r="E201" s="1">
        <v>25.022541647366509</v>
      </c>
      <c r="F201" s="1">
        <v>571.04978660000006</v>
      </c>
      <c r="G201" s="1">
        <v>18.474189251367928</v>
      </c>
      <c r="H201" s="1">
        <v>496.42449579999999</v>
      </c>
      <c r="I201" s="1">
        <v>36.487134582745782</v>
      </c>
      <c r="J201" s="1">
        <v>537.62233839999999</v>
      </c>
      <c r="K201" s="1">
        <v>15.344674414287663</v>
      </c>
      <c r="L201" s="1">
        <v>666.66676689999997</v>
      </c>
      <c r="M201" s="1">
        <v>17.329483664398651</v>
      </c>
      <c r="N201" s="1">
        <v>561.64440560000003</v>
      </c>
      <c r="O201" s="1">
        <v>33.550068056022511</v>
      </c>
      <c r="Q201">
        <f>_xlfn.RANK.AVG(Table25[[#This Row],[Control Avg (ms)]],Table25[Control Avg (ms)])</f>
        <v>200</v>
      </c>
      <c r="R201">
        <f>_xlfn.RANK.AVG(Table25[[#This Row],[Require Bundle Avg (ms)]],Table25[Require Bundle Avg (ms)])</f>
        <v>200</v>
      </c>
      <c r="S201">
        <f>_xlfn.RANK.AVG(Table25[[#This Row],[Use Versions Avg (ms)]],Table25[Use Versions Avg (ms)])</f>
        <v>200</v>
      </c>
      <c r="T201">
        <f>_xlfn.RANK.AVG(Table25[[#This Row],[Export Needed Packages Avg (ms)]],Table25[Export Needed Packages Avg (ms)])</f>
        <v>200</v>
      </c>
      <c r="U201">
        <f>_xlfn.RANK.AVG(Table25[[#This Row],[Minimize Dependencies Avg (ms)]],Table25[Minimize Dependencies Avg (ms)])</f>
        <v>200</v>
      </c>
      <c r="V201">
        <f>_xlfn.RANK.AVG(Table25[[#This Row],[Needed Packages Avg (ms)]],Table25[Needed Packages Avg (ms)])</f>
        <v>200</v>
      </c>
      <c r="W201">
        <f>_xlfn.RANK.AVG(Table25[[#This Row],[Dynamic Import Avg (ms)]],Table25[Dynamic Import Avg (ms)])</f>
        <v>200</v>
      </c>
    </row>
    <row r="202" spans="1:23" x14ac:dyDescent="0.2">
      <c r="A202" t="s">
        <v>200</v>
      </c>
      <c r="B202" s="1">
        <v>578.11666849999995</v>
      </c>
      <c r="C202" s="1">
        <v>27.84017555406998</v>
      </c>
      <c r="D202" s="1">
        <v>533.32681089999994</v>
      </c>
      <c r="E202" s="1">
        <v>25.494206318090033</v>
      </c>
      <c r="F202" s="1">
        <v>564.84473300000002</v>
      </c>
      <c r="G202" s="1">
        <v>18.857116245044807</v>
      </c>
      <c r="H202" s="1">
        <v>489.93633349999999</v>
      </c>
      <c r="I202" s="1">
        <v>36.746943225646945</v>
      </c>
      <c r="J202" s="1">
        <v>530.62262520000002</v>
      </c>
      <c r="K202" s="1">
        <v>14.976784149126962</v>
      </c>
      <c r="L202" s="1">
        <v>659.92154020000009</v>
      </c>
      <c r="M202" s="1">
        <v>17.631058182460659</v>
      </c>
      <c r="N202" s="1">
        <v>555.33984579999992</v>
      </c>
      <c r="O202" s="1">
        <v>33.499691622489827</v>
      </c>
      <c r="Q202">
        <f>_xlfn.RANK.AVG(Table25[[#This Row],[Control Avg (ms)]],Table25[Control Avg (ms)])</f>
        <v>204</v>
      </c>
      <c r="R202">
        <f>_xlfn.RANK.AVG(Table25[[#This Row],[Require Bundle Avg (ms)]],Table25[Require Bundle Avg (ms)])</f>
        <v>204</v>
      </c>
      <c r="S202">
        <f>_xlfn.RANK.AVG(Table25[[#This Row],[Use Versions Avg (ms)]],Table25[Use Versions Avg (ms)])</f>
        <v>204</v>
      </c>
      <c r="T202">
        <f>_xlfn.RANK.AVG(Table25[[#This Row],[Export Needed Packages Avg (ms)]],Table25[Export Needed Packages Avg (ms)])</f>
        <v>204</v>
      </c>
      <c r="U202">
        <f>_xlfn.RANK.AVG(Table25[[#This Row],[Minimize Dependencies Avg (ms)]],Table25[Minimize Dependencies Avg (ms)])</f>
        <v>204</v>
      </c>
      <c r="V202">
        <f>_xlfn.RANK.AVG(Table25[[#This Row],[Needed Packages Avg (ms)]],Table25[Needed Packages Avg (ms)])</f>
        <v>204</v>
      </c>
      <c r="W202">
        <f>_xlfn.RANK.AVG(Table25[[#This Row],[Dynamic Import Avg (ms)]],Table25[Dynamic Import Avg (ms)])</f>
        <v>204</v>
      </c>
    </row>
    <row r="203" spans="1:23" x14ac:dyDescent="0.2">
      <c r="A203" t="s">
        <v>201</v>
      </c>
      <c r="B203" s="1">
        <v>583.68829370000003</v>
      </c>
      <c r="C203" s="1">
        <v>28.385309464405431</v>
      </c>
      <c r="D203" s="1">
        <v>538.84477570000001</v>
      </c>
      <c r="E203" s="1">
        <v>25.26071707199274</v>
      </c>
      <c r="F203" s="1">
        <v>569.65576120000003</v>
      </c>
      <c r="G203" s="1">
        <v>18.505116915779048</v>
      </c>
      <c r="H203" s="1">
        <v>494.89797960000004</v>
      </c>
      <c r="I203" s="1">
        <v>36.663819650281624</v>
      </c>
      <c r="J203" s="1">
        <v>536.08835250000004</v>
      </c>
      <c r="K203" s="1">
        <v>15.05876526678658</v>
      </c>
      <c r="L203" s="1">
        <v>665.18336570000008</v>
      </c>
      <c r="M203" s="1">
        <v>17.492046630608407</v>
      </c>
      <c r="N203" s="1">
        <v>560.05998160000001</v>
      </c>
      <c r="O203" s="1">
        <v>33.742098856390967</v>
      </c>
      <c r="Q203">
        <f>_xlfn.RANK.AVG(Table25[[#This Row],[Control Avg (ms)]],Table25[Control Avg (ms)])</f>
        <v>201</v>
      </c>
      <c r="R203">
        <f>_xlfn.RANK.AVG(Table25[[#This Row],[Require Bundle Avg (ms)]],Table25[Require Bundle Avg (ms)])</f>
        <v>201</v>
      </c>
      <c r="S203">
        <f>_xlfn.RANK.AVG(Table25[[#This Row],[Use Versions Avg (ms)]],Table25[Use Versions Avg (ms)])</f>
        <v>201</v>
      </c>
      <c r="T203">
        <f>_xlfn.RANK.AVG(Table25[[#This Row],[Export Needed Packages Avg (ms)]],Table25[Export Needed Packages Avg (ms)])</f>
        <v>201</v>
      </c>
      <c r="U203">
        <f>_xlfn.RANK.AVG(Table25[[#This Row],[Minimize Dependencies Avg (ms)]],Table25[Minimize Dependencies Avg (ms)])</f>
        <v>201</v>
      </c>
      <c r="V203">
        <f>_xlfn.RANK.AVG(Table25[[#This Row],[Needed Packages Avg (ms)]],Table25[Needed Packages Avg (ms)])</f>
        <v>201</v>
      </c>
      <c r="W203">
        <f>_xlfn.RANK.AVG(Table25[[#This Row],[Dynamic Import Avg (ms)]],Table25[Dynamic Import Avg (ms)])</f>
        <v>201</v>
      </c>
    </row>
    <row r="204" spans="1:23" x14ac:dyDescent="0.2">
      <c r="A204" t="s">
        <v>202</v>
      </c>
      <c r="B204" s="1">
        <v>582.17664460000003</v>
      </c>
      <c r="C204" s="1">
        <v>28.399728745846669</v>
      </c>
      <c r="D204" s="1">
        <v>537.42330470000002</v>
      </c>
      <c r="E204" s="1">
        <v>25.398083759806301</v>
      </c>
      <c r="F204" s="1">
        <v>568.31401260000007</v>
      </c>
      <c r="G204" s="1">
        <v>18.596225187244062</v>
      </c>
      <c r="H204" s="1">
        <v>493.5883584</v>
      </c>
      <c r="I204" s="1">
        <v>36.679654931276566</v>
      </c>
      <c r="J204" s="1">
        <v>534.80190809999999</v>
      </c>
      <c r="K204" s="1">
        <v>15.061547113445739</v>
      </c>
      <c r="L204" s="1">
        <v>663.75984549999998</v>
      </c>
      <c r="M204" s="1">
        <v>17.528596932543813</v>
      </c>
      <c r="N204" s="1">
        <v>558.89495179999994</v>
      </c>
      <c r="O204" s="1">
        <v>33.704654467095189</v>
      </c>
      <c r="Q204">
        <f>_xlfn.RANK.AVG(Table25[[#This Row],[Control Avg (ms)]],Table25[Control Avg (ms)])</f>
        <v>202</v>
      </c>
      <c r="R204">
        <f>_xlfn.RANK.AVG(Table25[[#This Row],[Require Bundle Avg (ms)]],Table25[Require Bundle Avg (ms)])</f>
        <v>202</v>
      </c>
      <c r="S204">
        <f>_xlfn.RANK.AVG(Table25[[#This Row],[Use Versions Avg (ms)]],Table25[Use Versions Avg (ms)])</f>
        <v>202</v>
      </c>
      <c r="T204">
        <f>_xlfn.RANK.AVG(Table25[[#This Row],[Export Needed Packages Avg (ms)]],Table25[Export Needed Packages Avg (ms)])</f>
        <v>202</v>
      </c>
      <c r="U204">
        <f>_xlfn.RANK.AVG(Table25[[#This Row],[Minimize Dependencies Avg (ms)]],Table25[Minimize Dependencies Avg (ms)])</f>
        <v>202</v>
      </c>
      <c r="V204">
        <f>_xlfn.RANK.AVG(Table25[[#This Row],[Needed Packages Avg (ms)]],Table25[Needed Packages Avg (ms)])</f>
        <v>202</v>
      </c>
      <c r="W204">
        <f>_xlfn.RANK.AVG(Table25[[#This Row],[Dynamic Import Avg (ms)]],Table25[Dynamic Import Avg (ms)])</f>
        <v>202</v>
      </c>
    </row>
    <row r="205" spans="1:23" x14ac:dyDescent="0.2">
      <c r="A205" t="s">
        <v>203</v>
      </c>
      <c r="B205" s="1">
        <v>580.32596139999998</v>
      </c>
      <c r="C205" s="1">
        <v>28.274123161220047</v>
      </c>
      <c r="D205" s="1">
        <v>535.37476900000001</v>
      </c>
      <c r="E205" s="1">
        <v>25.434688061087581</v>
      </c>
      <c r="F205" s="1">
        <v>566.60715289999996</v>
      </c>
      <c r="G205" s="1">
        <v>18.760392891323516</v>
      </c>
      <c r="H205" s="1">
        <v>491.80821100000003</v>
      </c>
      <c r="I205" s="1">
        <v>36.7409369793629</v>
      </c>
      <c r="J205" s="1">
        <v>532.80760280000004</v>
      </c>
      <c r="K205" s="1">
        <v>15.063350790943812</v>
      </c>
      <c r="L205" s="1">
        <v>661.8488486</v>
      </c>
      <c r="M205" s="1">
        <v>17.481951258909174</v>
      </c>
      <c r="N205" s="1">
        <v>557.11222559999999</v>
      </c>
      <c r="O205" s="1">
        <v>33.580230594488263</v>
      </c>
      <c r="Q205">
        <f>_xlfn.RANK.AVG(Table25[[#This Row],[Control Avg (ms)]],Table25[Control Avg (ms)])</f>
        <v>203</v>
      </c>
      <c r="R205">
        <f>_xlfn.RANK.AVG(Table25[[#This Row],[Require Bundle Avg (ms)]],Table25[Require Bundle Avg (ms)])</f>
        <v>203</v>
      </c>
      <c r="S205">
        <f>_xlfn.RANK.AVG(Table25[[#This Row],[Use Versions Avg (ms)]],Table25[Use Versions Avg (ms)])</f>
        <v>203</v>
      </c>
      <c r="T205">
        <f>_xlfn.RANK.AVG(Table25[[#This Row],[Export Needed Packages Avg (ms)]],Table25[Export Needed Packages Avg (ms)])</f>
        <v>203</v>
      </c>
      <c r="U205">
        <f>_xlfn.RANK.AVG(Table25[[#This Row],[Minimize Dependencies Avg (ms)]],Table25[Minimize Dependencies Avg (ms)])</f>
        <v>203</v>
      </c>
      <c r="V205">
        <f>_xlfn.RANK.AVG(Table25[[#This Row],[Needed Packages Avg (ms)]],Table25[Needed Packages Avg (ms)])</f>
        <v>203</v>
      </c>
      <c r="W205">
        <f>_xlfn.RANK.AVG(Table25[[#This Row],[Dynamic Import Avg (ms)]],Table25[Dynamic Import Avg (ms)])</f>
        <v>203</v>
      </c>
    </row>
    <row r="206" spans="1:23" x14ac:dyDescent="0.2">
      <c r="A206" t="s">
        <v>204</v>
      </c>
      <c r="B206" s="1">
        <v>577.34448520000001</v>
      </c>
      <c r="C206" s="1">
        <v>27.823566072984299</v>
      </c>
      <c r="D206" s="1">
        <v>532.5141615</v>
      </c>
      <c r="E206" s="1">
        <v>25.465237910554091</v>
      </c>
      <c r="F206" s="1">
        <v>564.07817310000007</v>
      </c>
      <c r="G206" s="1">
        <v>18.778484646129378</v>
      </c>
      <c r="H206" s="1">
        <v>489.2001242</v>
      </c>
      <c r="I206" s="1">
        <v>36.733253928253333</v>
      </c>
      <c r="J206" s="1">
        <v>529.62653699999998</v>
      </c>
      <c r="K206" s="1">
        <v>14.896300491206286</v>
      </c>
      <c r="L206" s="1">
        <v>659.13405899999998</v>
      </c>
      <c r="M206" s="1">
        <v>17.619140192590773</v>
      </c>
      <c r="N206" s="1">
        <v>554.6252892</v>
      </c>
      <c r="O206" s="1">
        <v>33.485438023393669</v>
      </c>
      <c r="Q206">
        <f>_xlfn.RANK.AVG(Table25[[#This Row],[Control Avg (ms)]],Table25[Control Avg (ms)])</f>
        <v>205</v>
      </c>
      <c r="R206">
        <f>_xlfn.RANK.AVG(Table25[[#This Row],[Require Bundle Avg (ms)]],Table25[Require Bundle Avg (ms)])</f>
        <v>205</v>
      </c>
      <c r="S206">
        <f>_xlfn.RANK.AVG(Table25[[#This Row],[Use Versions Avg (ms)]],Table25[Use Versions Avg (ms)])</f>
        <v>205</v>
      </c>
      <c r="T206">
        <f>_xlfn.RANK.AVG(Table25[[#This Row],[Export Needed Packages Avg (ms)]],Table25[Export Needed Packages Avg (ms)])</f>
        <v>205</v>
      </c>
      <c r="U206">
        <f>_xlfn.RANK.AVG(Table25[[#This Row],[Minimize Dependencies Avg (ms)]],Table25[Minimize Dependencies Avg (ms)])</f>
        <v>205</v>
      </c>
      <c r="V206">
        <f>_xlfn.RANK.AVG(Table25[[#This Row],[Needed Packages Avg (ms)]],Table25[Needed Packages Avg (ms)])</f>
        <v>205</v>
      </c>
      <c r="W206">
        <f>_xlfn.RANK.AVG(Table25[[#This Row],[Dynamic Import Avg (ms)]],Table25[Dynamic Import Avg (ms)])</f>
        <v>205</v>
      </c>
    </row>
    <row r="207" spans="1:23" x14ac:dyDescent="0.2">
      <c r="A207" t="s">
        <v>205</v>
      </c>
      <c r="B207" s="1">
        <v>576.40809950000005</v>
      </c>
      <c r="C207" s="1">
        <v>27.797838240712753</v>
      </c>
      <c r="D207" s="1">
        <v>531.5572856</v>
      </c>
      <c r="E207" s="1">
        <v>25.368422341375304</v>
      </c>
      <c r="F207" s="1">
        <v>562.56850529999997</v>
      </c>
      <c r="G207" s="1">
        <v>17.441681401178176</v>
      </c>
      <c r="H207" s="1">
        <v>488.29252930000001</v>
      </c>
      <c r="I207" s="1">
        <v>36.773042187098476</v>
      </c>
      <c r="J207" s="1">
        <v>528.04354790000002</v>
      </c>
      <c r="K207" s="1">
        <v>14.901514645382033</v>
      </c>
      <c r="L207" s="1">
        <v>658.04676440000003</v>
      </c>
      <c r="M207" s="1">
        <v>17.715750832520932</v>
      </c>
      <c r="N207" s="1">
        <v>553.7555208</v>
      </c>
      <c r="O207" s="1">
        <v>33.405407280744519</v>
      </c>
      <c r="Q207">
        <f>_xlfn.RANK.AVG(Table25[[#This Row],[Control Avg (ms)]],Table25[Control Avg (ms)])</f>
        <v>206</v>
      </c>
      <c r="R207">
        <f>_xlfn.RANK.AVG(Table25[[#This Row],[Require Bundle Avg (ms)]],Table25[Require Bundle Avg (ms)])</f>
        <v>206</v>
      </c>
      <c r="S207">
        <f>_xlfn.RANK.AVG(Table25[[#This Row],[Use Versions Avg (ms)]],Table25[Use Versions Avg (ms)])</f>
        <v>206</v>
      </c>
      <c r="T207">
        <f>_xlfn.RANK.AVG(Table25[[#This Row],[Export Needed Packages Avg (ms)]],Table25[Export Needed Packages Avg (ms)])</f>
        <v>206</v>
      </c>
      <c r="U207">
        <f>_xlfn.RANK.AVG(Table25[[#This Row],[Minimize Dependencies Avg (ms)]],Table25[Minimize Dependencies Avg (ms)])</f>
        <v>206</v>
      </c>
      <c r="V207">
        <f>_xlfn.RANK.AVG(Table25[[#This Row],[Needed Packages Avg (ms)]],Table25[Needed Packages Avg (ms)])</f>
        <v>206</v>
      </c>
      <c r="W207">
        <f>_xlfn.RANK.AVG(Table25[[#This Row],[Dynamic Import Avg (ms)]],Table25[Dynamic Import Avg (ms)])</f>
        <v>206</v>
      </c>
    </row>
    <row r="208" spans="1:23" x14ac:dyDescent="0.2">
      <c r="A208" t="s">
        <v>206</v>
      </c>
      <c r="B208" s="1">
        <v>574.72990000000004</v>
      </c>
      <c r="C208" s="1">
        <v>27.993097442656271</v>
      </c>
      <c r="D208" s="1">
        <v>530.08816869999998</v>
      </c>
      <c r="E208" s="1">
        <v>25.161017779150235</v>
      </c>
      <c r="F208" s="1">
        <v>560.7937799</v>
      </c>
      <c r="G208" s="1">
        <v>17.264946372706465</v>
      </c>
      <c r="H208" s="1">
        <v>486.95891929999999</v>
      </c>
      <c r="I208" s="1">
        <v>36.793559190904368</v>
      </c>
      <c r="J208" s="1">
        <v>526.15721629999996</v>
      </c>
      <c r="K208" s="1">
        <v>15.009512813384784</v>
      </c>
      <c r="L208" s="1">
        <v>655.79818450000005</v>
      </c>
      <c r="M208" s="1">
        <v>18.174690540958434</v>
      </c>
      <c r="N208" s="1">
        <v>552.14378199999999</v>
      </c>
      <c r="O208" s="1">
        <v>33.363902740301313</v>
      </c>
      <c r="Q208">
        <f>_xlfn.RANK.AVG(Table25[[#This Row],[Control Avg (ms)]],Table25[Control Avg (ms)])</f>
        <v>207</v>
      </c>
      <c r="R208">
        <f>_xlfn.RANK.AVG(Table25[[#This Row],[Require Bundle Avg (ms)]],Table25[Require Bundle Avg (ms)])</f>
        <v>207</v>
      </c>
      <c r="S208">
        <f>_xlfn.RANK.AVG(Table25[[#This Row],[Use Versions Avg (ms)]],Table25[Use Versions Avg (ms)])</f>
        <v>207</v>
      </c>
      <c r="T208">
        <f>_xlfn.RANK.AVG(Table25[[#This Row],[Export Needed Packages Avg (ms)]],Table25[Export Needed Packages Avg (ms)])</f>
        <v>207</v>
      </c>
      <c r="U208">
        <f>_xlfn.RANK.AVG(Table25[[#This Row],[Minimize Dependencies Avg (ms)]],Table25[Minimize Dependencies Avg (ms)])</f>
        <v>207</v>
      </c>
      <c r="V208">
        <f>_xlfn.RANK.AVG(Table25[[#This Row],[Needed Packages Avg (ms)]],Table25[Needed Packages Avg (ms)])</f>
        <v>207</v>
      </c>
      <c r="W208">
        <f>_xlfn.RANK.AVG(Table25[[#This Row],[Dynamic Import Avg (ms)]],Table25[Dynamic Import Avg (ms)])</f>
        <v>207</v>
      </c>
    </row>
    <row r="209" spans="1:23" x14ac:dyDescent="0.2">
      <c r="A209" t="s">
        <v>207</v>
      </c>
      <c r="B209" s="1">
        <v>572.21865839999998</v>
      </c>
      <c r="C209" s="1">
        <v>29.077419248251072</v>
      </c>
      <c r="D209" s="1">
        <v>528.1286053</v>
      </c>
      <c r="E209" s="1">
        <v>24.952721684940514</v>
      </c>
      <c r="F209" s="1">
        <v>557.92076779999991</v>
      </c>
      <c r="G209" s="1">
        <v>17.004724529489071</v>
      </c>
      <c r="H209" s="1">
        <v>485.24474249999997</v>
      </c>
      <c r="I209" s="1">
        <v>36.875454454478792</v>
      </c>
      <c r="J209" s="1">
        <v>524.23663420000003</v>
      </c>
      <c r="K209" s="1">
        <v>15.442039183567267</v>
      </c>
      <c r="L209" s="1">
        <v>653.58190579999996</v>
      </c>
      <c r="M209" s="1">
        <v>18.680036595481056</v>
      </c>
      <c r="N209" s="1">
        <v>550.2569651</v>
      </c>
      <c r="O209" s="1">
        <v>32.869171626811244</v>
      </c>
      <c r="Q209">
        <f>_xlfn.RANK.AVG(Table25[[#This Row],[Control Avg (ms)]],Table25[Control Avg (ms)])</f>
        <v>208</v>
      </c>
      <c r="R209">
        <f>_xlfn.RANK.AVG(Table25[[#This Row],[Require Bundle Avg (ms)]],Table25[Require Bundle Avg (ms)])</f>
        <v>208</v>
      </c>
      <c r="S209">
        <f>_xlfn.RANK.AVG(Table25[[#This Row],[Use Versions Avg (ms)]],Table25[Use Versions Avg (ms)])</f>
        <v>208</v>
      </c>
      <c r="T209">
        <f>_xlfn.RANK.AVG(Table25[[#This Row],[Export Needed Packages Avg (ms)]],Table25[Export Needed Packages Avg (ms)])</f>
        <v>208</v>
      </c>
      <c r="U209">
        <f>_xlfn.RANK.AVG(Table25[[#This Row],[Minimize Dependencies Avg (ms)]],Table25[Minimize Dependencies Avg (ms)])</f>
        <v>208</v>
      </c>
      <c r="V209">
        <f>_xlfn.RANK.AVG(Table25[[#This Row],[Needed Packages Avg (ms)]],Table25[Needed Packages Avg (ms)])</f>
        <v>208</v>
      </c>
      <c r="W209">
        <f>_xlfn.RANK.AVG(Table25[[#This Row],[Dynamic Import Avg (ms)]],Table25[Dynamic Import Avg (ms)])</f>
        <v>208</v>
      </c>
    </row>
    <row r="210" spans="1:23" x14ac:dyDescent="0.2">
      <c r="A210" t="s">
        <v>208</v>
      </c>
      <c r="B210" s="1">
        <v>571.2412422000001</v>
      </c>
      <c r="C210" s="1">
        <v>28.894640336907397</v>
      </c>
      <c r="D210" s="1">
        <v>527.0726856</v>
      </c>
      <c r="E210" s="1">
        <v>24.82963107257676</v>
      </c>
      <c r="F210" s="1">
        <v>556.9289632</v>
      </c>
      <c r="G210" s="1">
        <v>16.822498636656885</v>
      </c>
      <c r="H210" s="1">
        <v>484.32231360000003</v>
      </c>
      <c r="I210" s="1">
        <v>36.911718244660605</v>
      </c>
      <c r="J210" s="1">
        <v>523.23493529999996</v>
      </c>
      <c r="K210" s="1">
        <v>15.689546331104578</v>
      </c>
      <c r="L210" s="1">
        <v>652.78153339999994</v>
      </c>
      <c r="M210" s="1">
        <v>18.707666823039002</v>
      </c>
      <c r="N210" s="1">
        <v>549.06505089999996</v>
      </c>
      <c r="O210" s="1">
        <v>33.332934050090493</v>
      </c>
      <c r="Q210">
        <f>_xlfn.RANK.AVG(Table25[[#This Row],[Control Avg (ms)]],Table25[Control Avg (ms)])</f>
        <v>209</v>
      </c>
      <c r="R210">
        <f>_xlfn.RANK.AVG(Table25[[#This Row],[Require Bundle Avg (ms)]],Table25[Require Bundle Avg (ms)])</f>
        <v>209</v>
      </c>
      <c r="S210">
        <f>_xlfn.RANK.AVG(Table25[[#This Row],[Use Versions Avg (ms)]],Table25[Use Versions Avg (ms)])</f>
        <v>209</v>
      </c>
      <c r="T210">
        <f>_xlfn.RANK.AVG(Table25[[#This Row],[Export Needed Packages Avg (ms)]],Table25[Export Needed Packages Avg (ms)])</f>
        <v>209</v>
      </c>
      <c r="U210">
        <f>_xlfn.RANK.AVG(Table25[[#This Row],[Minimize Dependencies Avg (ms)]],Table25[Minimize Dependencies Avg (ms)])</f>
        <v>209</v>
      </c>
      <c r="V210">
        <f>_xlfn.RANK.AVG(Table25[[#This Row],[Needed Packages Avg (ms)]],Table25[Needed Packages Avg (ms)])</f>
        <v>209</v>
      </c>
      <c r="W210">
        <f>_xlfn.RANK.AVG(Table25[[#This Row],[Dynamic Import Avg (ms)]],Table25[Dynamic Import Avg (ms)])</f>
        <v>209</v>
      </c>
    </row>
    <row r="211" spans="1:23" x14ac:dyDescent="0.2">
      <c r="A211" t="s">
        <v>209</v>
      </c>
      <c r="B211" s="1">
        <v>570.37972789999992</v>
      </c>
      <c r="C211" s="1">
        <v>28.81159694770199</v>
      </c>
      <c r="D211" s="1">
        <v>525.98256809999998</v>
      </c>
      <c r="E211" s="1">
        <v>24.860476401670027</v>
      </c>
      <c r="F211" s="1">
        <v>555.92745079999997</v>
      </c>
      <c r="G211" s="1">
        <v>16.417884427181097</v>
      </c>
      <c r="H211" s="1">
        <v>483.16366379999999</v>
      </c>
      <c r="I211" s="1">
        <v>37.29103965349853</v>
      </c>
      <c r="J211" s="1">
        <v>522.40466349999997</v>
      </c>
      <c r="K211" s="1">
        <v>15.540465414356042</v>
      </c>
      <c r="L211" s="1">
        <v>651.96669129999998</v>
      </c>
      <c r="M211" s="1">
        <v>18.820663286880443</v>
      </c>
      <c r="N211" s="1">
        <v>548.21943320000003</v>
      </c>
      <c r="O211" s="1">
        <v>33.407574921970323</v>
      </c>
      <c r="Q211">
        <f>_xlfn.RANK.AVG(Table25[[#This Row],[Control Avg (ms)]],Table25[Control Avg (ms)])</f>
        <v>210</v>
      </c>
      <c r="R211">
        <f>_xlfn.RANK.AVG(Table25[[#This Row],[Require Bundle Avg (ms)]],Table25[Require Bundle Avg (ms)])</f>
        <v>210</v>
      </c>
      <c r="S211">
        <f>_xlfn.RANK.AVG(Table25[[#This Row],[Use Versions Avg (ms)]],Table25[Use Versions Avg (ms)])</f>
        <v>210</v>
      </c>
      <c r="T211">
        <f>_xlfn.RANK.AVG(Table25[[#This Row],[Export Needed Packages Avg (ms)]],Table25[Export Needed Packages Avg (ms)])</f>
        <v>210</v>
      </c>
      <c r="U211">
        <f>_xlfn.RANK.AVG(Table25[[#This Row],[Minimize Dependencies Avg (ms)]],Table25[Minimize Dependencies Avg (ms)])</f>
        <v>210</v>
      </c>
      <c r="V211">
        <f>_xlfn.RANK.AVG(Table25[[#This Row],[Needed Packages Avg (ms)]],Table25[Needed Packages Avg (ms)])</f>
        <v>210</v>
      </c>
      <c r="W211">
        <f>_xlfn.RANK.AVG(Table25[[#This Row],[Dynamic Import Avg (ms)]],Table25[Dynamic Import Avg (ms)])</f>
        <v>210</v>
      </c>
    </row>
    <row r="212" spans="1:23" x14ac:dyDescent="0.2">
      <c r="A212" t="s">
        <v>210</v>
      </c>
      <c r="B212" s="1">
        <v>569.2125587999999</v>
      </c>
      <c r="C212" s="1">
        <v>28.785647635295433</v>
      </c>
      <c r="D212" s="1">
        <v>524.80551909999997</v>
      </c>
      <c r="E212" s="1">
        <v>24.882329336437632</v>
      </c>
      <c r="F212" s="1">
        <v>554.70927760000006</v>
      </c>
      <c r="G212" s="1">
        <v>16.395607414982543</v>
      </c>
      <c r="H212" s="1">
        <v>481.8225726</v>
      </c>
      <c r="I212" s="1">
        <v>37.534961617343228</v>
      </c>
      <c r="J212" s="1">
        <v>521.24946399999999</v>
      </c>
      <c r="K212" s="1">
        <v>15.510057017073141</v>
      </c>
      <c r="L212" s="1">
        <v>650.79363810000007</v>
      </c>
      <c r="M212" s="1">
        <v>18.857579035817107</v>
      </c>
      <c r="N212" s="1">
        <v>547.12863029999994</v>
      </c>
      <c r="O212" s="1">
        <v>33.391150237078705</v>
      </c>
      <c r="Q212">
        <f>_xlfn.RANK.AVG(Table25[[#This Row],[Control Avg (ms)]],Table25[Control Avg (ms)])</f>
        <v>211</v>
      </c>
      <c r="R212">
        <f>_xlfn.RANK.AVG(Table25[[#This Row],[Require Bundle Avg (ms)]],Table25[Require Bundle Avg (ms)])</f>
        <v>211</v>
      </c>
      <c r="S212">
        <f>_xlfn.RANK.AVG(Table25[[#This Row],[Use Versions Avg (ms)]],Table25[Use Versions Avg (ms)])</f>
        <v>211</v>
      </c>
      <c r="T212">
        <f>_xlfn.RANK.AVG(Table25[[#This Row],[Export Needed Packages Avg (ms)]],Table25[Export Needed Packages Avg (ms)])</f>
        <v>211</v>
      </c>
      <c r="U212">
        <f>_xlfn.RANK.AVG(Table25[[#This Row],[Minimize Dependencies Avg (ms)]],Table25[Minimize Dependencies Avg (ms)])</f>
        <v>211</v>
      </c>
      <c r="V212">
        <f>_xlfn.RANK.AVG(Table25[[#This Row],[Needed Packages Avg (ms)]],Table25[Needed Packages Avg (ms)])</f>
        <v>211</v>
      </c>
      <c r="W212">
        <f>_xlfn.RANK.AVG(Table25[[#This Row],[Dynamic Import Avg (ms)]],Table25[Dynamic Import Avg (ms)])</f>
        <v>211</v>
      </c>
    </row>
    <row r="213" spans="1:23" x14ac:dyDescent="0.2">
      <c r="A213" t="s">
        <v>211</v>
      </c>
      <c r="B213" s="1">
        <v>568.15089829999999</v>
      </c>
      <c r="C213" s="1">
        <v>28.68574529157252</v>
      </c>
      <c r="D213" s="1">
        <v>523.97149760000002</v>
      </c>
      <c r="E213" s="1">
        <v>24.851033315195817</v>
      </c>
      <c r="F213" s="1">
        <v>553.90650089999997</v>
      </c>
      <c r="G213" s="1">
        <v>16.387788710160077</v>
      </c>
      <c r="H213" s="1">
        <v>480.55693060000004</v>
      </c>
      <c r="I213" s="1">
        <v>37.862620055088996</v>
      </c>
      <c r="J213" s="1">
        <v>520.50645599999996</v>
      </c>
      <c r="K213" s="1">
        <v>15.538343001555953</v>
      </c>
      <c r="L213" s="1">
        <v>649.98566949999997</v>
      </c>
      <c r="M213" s="1">
        <v>19.012595363753757</v>
      </c>
      <c r="N213" s="1">
        <v>546.21357049999995</v>
      </c>
      <c r="O213" s="1">
        <v>33.531439641815894</v>
      </c>
      <c r="Q213">
        <f>_xlfn.RANK.AVG(Table25[[#This Row],[Control Avg (ms)]],Table25[Control Avg (ms)])</f>
        <v>212</v>
      </c>
      <c r="R213">
        <f>_xlfn.RANK.AVG(Table25[[#This Row],[Require Bundle Avg (ms)]],Table25[Require Bundle Avg (ms)])</f>
        <v>212</v>
      </c>
      <c r="S213">
        <f>_xlfn.RANK.AVG(Table25[[#This Row],[Use Versions Avg (ms)]],Table25[Use Versions Avg (ms)])</f>
        <v>212</v>
      </c>
      <c r="T213">
        <f>_xlfn.RANK.AVG(Table25[[#This Row],[Export Needed Packages Avg (ms)]],Table25[Export Needed Packages Avg (ms)])</f>
        <v>212</v>
      </c>
      <c r="U213">
        <f>_xlfn.RANK.AVG(Table25[[#This Row],[Minimize Dependencies Avg (ms)]],Table25[Minimize Dependencies Avg (ms)])</f>
        <v>212</v>
      </c>
      <c r="V213">
        <f>_xlfn.RANK.AVG(Table25[[#This Row],[Needed Packages Avg (ms)]],Table25[Needed Packages Avg (ms)])</f>
        <v>212</v>
      </c>
      <c r="W213">
        <f>_xlfn.RANK.AVG(Table25[[#This Row],[Dynamic Import Avg (ms)]],Table25[Dynamic Import Avg (ms)])</f>
        <v>212</v>
      </c>
    </row>
    <row r="214" spans="1:23" x14ac:dyDescent="0.2">
      <c r="A214" t="s">
        <v>212</v>
      </c>
      <c r="B214" s="1">
        <v>530.00913400000002</v>
      </c>
      <c r="C214" s="1">
        <v>28.193219640423013</v>
      </c>
      <c r="D214" s="1">
        <v>485.61792070000001</v>
      </c>
      <c r="E214" s="1">
        <v>23.213115288928069</v>
      </c>
      <c r="F214" s="1">
        <v>515.66301629999998</v>
      </c>
      <c r="G214" s="1">
        <v>13.187270533673955</v>
      </c>
      <c r="H214" s="1">
        <v>445.78679469999997</v>
      </c>
      <c r="I214" s="1">
        <v>38.294412614660693</v>
      </c>
      <c r="J214" s="1">
        <v>484.06503410000005</v>
      </c>
      <c r="K214" s="1">
        <v>14.391299888263282</v>
      </c>
      <c r="L214" s="1">
        <v>611.25971400000003</v>
      </c>
      <c r="M214" s="1">
        <v>18.307448449241321</v>
      </c>
      <c r="N214" s="1">
        <v>509.34252269999996</v>
      </c>
      <c r="O214" s="1">
        <v>31.850907523078803</v>
      </c>
      <c r="Q214">
        <f>_xlfn.RANK.AVG(Table25[[#This Row],[Control Avg (ms)]],Table25[Control Avg (ms)])</f>
        <v>240</v>
      </c>
      <c r="R214">
        <f>_xlfn.RANK.AVG(Table25[[#This Row],[Require Bundle Avg (ms)]],Table25[Require Bundle Avg (ms)])</f>
        <v>240</v>
      </c>
      <c r="S214">
        <f>_xlfn.RANK.AVG(Table25[[#This Row],[Use Versions Avg (ms)]],Table25[Use Versions Avg (ms)])</f>
        <v>240</v>
      </c>
      <c r="T214">
        <f>_xlfn.RANK.AVG(Table25[[#This Row],[Export Needed Packages Avg (ms)]],Table25[Export Needed Packages Avg (ms)])</f>
        <v>240</v>
      </c>
      <c r="U214">
        <f>_xlfn.RANK.AVG(Table25[[#This Row],[Minimize Dependencies Avg (ms)]],Table25[Minimize Dependencies Avg (ms)])</f>
        <v>240</v>
      </c>
      <c r="V214">
        <f>_xlfn.RANK.AVG(Table25[[#This Row],[Needed Packages Avg (ms)]],Table25[Needed Packages Avg (ms)])</f>
        <v>240</v>
      </c>
      <c r="W214">
        <f>_xlfn.RANK.AVG(Table25[[#This Row],[Dynamic Import Avg (ms)]],Table25[Dynamic Import Avg (ms)])</f>
        <v>240</v>
      </c>
    </row>
    <row r="215" spans="1:23" x14ac:dyDescent="0.2">
      <c r="A215" t="s">
        <v>213</v>
      </c>
      <c r="B215" s="1">
        <v>550.87059510000006</v>
      </c>
      <c r="C215" s="1">
        <v>27.426138054908762</v>
      </c>
      <c r="D215" s="1">
        <v>505.96566760000002</v>
      </c>
      <c r="E215" s="1">
        <v>24.490617177330297</v>
      </c>
      <c r="F215" s="1">
        <v>536.01599499999998</v>
      </c>
      <c r="G215" s="1">
        <v>14.148024860229855</v>
      </c>
      <c r="H215" s="1">
        <v>465.04633960000001</v>
      </c>
      <c r="I215" s="1">
        <v>38.334938505914309</v>
      </c>
      <c r="J215" s="1">
        <v>503.58372450000002</v>
      </c>
      <c r="K215" s="1">
        <v>14.672376822379924</v>
      </c>
      <c r="L215" s="1">
        <v>633.29120009999997</v>
      </c>
      <c r="M215" s="1">
        <v>17.463801664440368</v>
      </c>
      <c r="N215" s="1">
        <v>530.83659019999993</v>
      </c>
      <c r="O215" s="1">
        <v>33.679290993761391</v>
      </c>
      <c r="Q215">
        <f>_xlfn.RANK.AVG(Table25[[#This Row],[Control Avg (ms)]],Table25[Control Avg (ms)])</f>
        <v>226</v>
      </c>
      <c r="R215">
        <f>_xlfn.RANK.AVG(Table25[[#This Row],[Require Bundle Avg (ms)]],Table25[Require Bundle Avg (ms)])</f>
        <v>226</v>
      </c>
      <c r="S215">
        <f>_xlfn.RANK.AVG(Table25[[#This Row],[Use Versions Avg (ms)]],Table25[Use Versions Avg (ms)])</f>
        <v>226</v>
      </c>
      <c r="T215">
        <f>_xlfn.RANK.AVG(Table25[[#This Row],[Export Needed Packages Avg (ms)]],Table25[Export Needed Packages Avg (ms)])</f>
        <v>226</v>
      </c>
      <c r="U215">
        <f>_xlfn.RANK.AVG(Table25[[#This Row],[Minimize Dependencies Avg (ms)]],Table25[Minimize Dependencies Avg (ms)])</f>
        <v>226</v>
      </c>
      <c r="V215">
        <f>_xlfn.RANK.AVG(Table25[[#This Row],[Needed Packages Avg (ms)]],Table25[Needed Packages Avg (ms)])</f>
        <v>226</v>
      </c>
      <c r="W215">
        <f>_xlfn.RANK.AVG(Table25[[#This Row],[Dynamic Import Avg (ms)]],Table25[Dynamic Import Avg (ms)])</f>
        <v>226</v>
      </c>
    </row>
    <row r="216" spans="1:23" x14ac:dyDescent="0.2">
      <c r="A216" t="s">
        <v>214</v>
      </c>
      <c r="B216" s="1">
        <v>564.05813479999995</v>
      </c>
      <c r="C216" s="1">
        <v>28.25207447563956</v>
      </c>
      <c r="D216" s="1">
        <v>519.59961939999994</v>
      </c>
      <c r="E216" s="1">
        <v>24.733268687547632</v>
      </c>
      <c r="F216" s="1">
        <v>549.67435679999994</v>
      </c>
      <c r="G216" s="1">
        <v>16.336991364057418</v>
      </c>
      <c r="H216" s="1">
        <v>476.54649060000003</v>
      </c>
      <c r="I216" s="1">
        <v>36.484727407742611</v>
      </c>
      <c r="J216" s="1">
        <v>516.56578969999998</v>
      </c>
      <c r="K216" s="1">
        <v>15.409103013311553</v>
      </c>
      <c r="L216" s="1">
        <v>645.19096750000006</v>
      </c>
      <c r="M216" s="1">
        <v>18.422580524617665</v>
      </c>
      <c r="N216" s="1">
        <v>542.24922200000003</v>
      </c>
      <c r="O216" s="1">
        <v>32.910433582269995</v>
      </c>
      <c r="Q216">
        <f>_xlfn.RANK.AVG(Table25[[#This Row],[Control Avg (ms)]],Table25[Control Avg (ms)])</f>
        <v>213</v>
      </c>
      <c r="R216">
        <f>_xlfn.RANK.AVG(Table25[[#This Row],[Require Bundle Avg (ms)]],Table25[Require Bundle Avg (ms)])</f>
        <v>213</v>
      </c>
      <c r="S216">
        <f>_xlfn.RANK.AVG(Table25[[#This Row],[Use Versions Avg (ms)]],Table25[Use Versions Avg (ms)])</f>
        <v>213</v>
      </c>
      <c r="T216">
        <f>_xlfn.RANK.AVG(Table25[[#This Row],[Export Needed Packages Avg (ms)]],Table25[Export Needed Packages Avg (ms)])</f>
        <v>213</v>
      </c>
      <c r="U216">
        <f>_xlfn.RANK.AVG(Table25[[#This Row],[Minimize Dependencies Avg (ms)]],Table25[Minimize Dependencies Avg (ms)])</f>
        <v>213</v>
      </c>
      <c r="V216">
        <f>_xlfn.RANK.AVG(Table25[[#This Row],[Needed Packages Avg (ms)]],Table25[Needed Packages Avg (ms)])</f>
        <v>213</v>
      </c>
      <c r="W216">
        <f>_xlfn.RANK.AVG(Table25[[#This Row],[Dynamic Import Avg (ms)]],Table25[Dynamic Import Avg (ms)])</f>
        <v>213</v>
      </c>
    </row>
    <row r="217" spans="1:23" x14ac:dyDescent="0.2">
      <c r="A217" t="s">
        <v>215</v>
      </c>
      <c r="B217" s="1">
        <v>562.64704640000002</v>
      </c>
      <c r="C217" s="1">
        <v>27.551742855722981</v>
      </c>
      <c r="D217" s="1">
        <v>518.7919253</v>
      </c>
      <c r="E217" s="1">
        <v>24.671158962127713</v>
      </c>
      <c r="F217" s="1">
        <v>548.58035310000002</v>
      </c>
      <c r="G217" s="1">
        <v>16.553764462452264</v>
      </c>
      <c r="H217" s="1">
        <v>475.78825189999998</v>
      </c>
      <c r="I217" s="1">
        <v>36.461541825603653</v>
      </c>
      <c r="J217" s="1">
        <v>516.06555800000001</v>
      </c>
      <c r="K217" s="1">
        <v>15.392219904124342</v>
      </c>
      <c r="L217" s="1">
        <v>644.3400795</v>
      </c>
      <c r="M217" s="1">
        <v>18.311045080044195</v>
      </c>
      <c r="N217" s="1">
        <v>541.59189809999998</v>
      </c>
      <c r="O217" s="1">
        <v>32.927512388895479</v>
      </c>
      <c r="Q217">
        <f>_xlfn.RANK.AVG(Table25[[#This Row],[Control Avg (ms)]],Table25[Control Avg (ms)])</f>
        <v>214</v>
      </c>
      <c r="R217">
        <f>_xlfn.RANK.AVG(Table25[[#This Row],[Require Bundle Avg (ms)]],Table25[Require Bundle Avg (ms)])</f>
        <v>214</v>
      </c>
      <c r="S217">
        <f>_xlfn.RANK.AVG(Table25[[#This Row],[Use Versions Avg (ms)]],Table25[Use Versions Avg (ms)])</f>
        <v>214</v>
      </c>
      <c r="T217">
        <f>_xlfn.RANK.AVG(Table25[[#This Row],[Export Needed Packages Avg (ms)]],Table25[Export Needed Packages Avg (ms)])</f>
        <v>214</v>
      </c>
      <c r="U217">
        <f>_xlfn.RANK.AVG(Table25[[#This Row],[Minimize Dependencies Avg (ms)]],Table25[Minimize Dependencies Avg (ms)])</f>
        <v>214</v>
      </c>
      <c r="V217">
        <f>_xlfn.RANK.AVG(Table25[[#This Row],[Needed Packages Avg (ms)]],Table25[Needed Packages Avg (ms)])</f>
        <v>214</v>
      </c>
      <c r="W217">
        <f>_xlfn.RANK.AVG(Table25[[#This Row],[Dynamic Import Avg (ms)]],Table25[Dynamic Import Avg (ms)])</f>
        <v>214</v>
      </c>
    </row>
    <row r="218" spans="1:23" x14ac:dyDescent="0.2">
      <c r="A218" t="s">
        <v>216</v>
      </c>
      <c r="B218" s="1">
        <v>561.35947639999995</v>
      </c>
      <c r="C218" s="1">
        <v>28.220256541645398</v>
      </c>
      <c r="D218" s="1">
        <v>517.49397199999999</v>
      </c>
      <c r="E218" s="1">
        <v>25.265141940950457</v>
      </c>
      <c r="F218" s="1">
        <v>546.27535920000003</v>
      </c>
      <c r="G218" s="1">
        <v>14.80353591465475</v>
      </c>
      <c r="H218" s="1">
        <v>474.92003779999999</v>
      </c>
      <c r="I218" s="1">
        <v>36.344054046720274</v>
      </c>
      <c r="J218" s="1">
        <v>514.44874800000002</v>
      </c>
      <c r="K218" s="1">
        <v>15.826491164931573</v>
      </c>
      <c r="L218" s="1">
        <v>642.72731079999994</v>
      </c>
      <c r="M218" s="1">
        <v>17.297087546417266</v>
      </c>
      <c r="N218" s="1">
        <v>540.88047949999998</v>
      </c>
      <c r="O218" s="1">
        <v>32.898239045232764</v>
      </c>
      <c r="Q218">
        <f>_xlfn.RANK.AVG(Table25[[#This Row],[Control Avg (ms)]],Table25[Control Avg (ms)])</f>
        <v>215</v>
      </c>
      <c r="R218">
        <f>_xlfn.RANK.AVG(Table25[[#This Row],[Require Bundle Avg (ms)]],Table25[Require Bundle Avg (ms)])</f>
        <v>215</v>
      </c>
      <c r="S218">
        <f>_xlfn.RANK.AVG(Table25[[#This Row],[Use Versions Avg (ms)]],Table25[Use Versions Avg (ms)])</f>
        <v>215</v>
      </c>
      <c r="T218">
        <f>_xlfn.RANK.AVG(Table25[[#This Row],[Export Needed Packages Avg (ms)]],Table25[Export Needed Packages Avg (ms)])</f>
        <v>215</v>
      </c>
      <c r="U218">
        <f>_xlfn.RANK.AVG(Table25[[#This Row],[Minimize Dependencies Avg (ms)]],Table25[Minimize Dependencies Avg (ms)])</f>
        <v>215</v>
      </c>
      <c r="V218">
        <f>_xlfn.RANK.AVG(Table25[[#This Row],[Needed Packages Avg (ms)]],Table25[Needed Packages Avg (ms)])</f>
        <v>215</v>
      </c>
      <c r="W218">
        <f>_xlfn.RANK.AVG(Table25[[#This Row],[Dynamic Import Avg (ms)]],Table25[Dynamic Import Avg (ms)])</f>
        <v>215</v>
      </c>
    </row>
    <row r="219" spans="1:23" x14ac:dyDescent="0.2">
      <c r="A219" t="s">
        <v>217</v>
      </c>
      <c r="B219" s="1">
        <v>560.65735910000001</v>
      </c>
      <c r="C219" s="1">
        <v>28.281683848866177</v>
      </c>
      <c r="D219" s="1">
        <v>516.77457100000004</v>
      </c>
      <c r="E219" s="1">
        <v>25.329995971467593</v>
      </c>
      <c r="F219" s="1">
        <v>545.41609749999998</v>
      </c>
      <c r="G219" s="1">
        <v>14.854014202170942</v>
      </c>
      <c r="H219" s="1">
        <v>474.28114789999995</v>
      </c>
      <c r="I219" s="1">
        <v>36.629640308115626</v>
      </c>
      <c r="J219" s="1">
        <v>513.75260979999996</v>
      </c>
      <c r="K219" s="1">
        <v>15.830327881677503</v>
      </c>
      <c r="L219" s="1">
        <v>642.15947349999999</v>
      </c>
      <c r="M219" s="1">
        <v>17.331339158011318</v>
      </c>
      <c r="N219" s="1">
        <v>540.0217189</v>
      </c>
      <c r="O219" s="1">
        <v>32.760169877689997</v>
      </c>
      <c r="Q219">
        <f>_xlfn.RANK.AVG(Table25[[#This Row],[Control Avg (ms)]],Table25[Control Avg (ms)])</f>
        <v>216</v>
      </c>
      <c r="R219">
        <f>_xlfn.RANK.AVG(Table25[[#This Row],[Require Bundle Avg (ms)]],Table25[Require Bundle Avg (ms)])</f>
        <v>216</v>
      </c>
      <c r="S219">
        <f>_xlfn.RANK.AVG(Table25[[#This Row],[Use Versions Avg (ms)]],Table25[Use Versions Avg (ms)])</f>
        <v>216</v>
      </c>
      <c r="T219">
        <f>_xlfn.RANK.AVG(Table25[[#This Row],[Export Needed Packages Avg (ms)]],Table25[Export Needed Packages Avg (ms)])</f>
        <v>216</v>
      </c>
      <c r="U219">
        <f>_xlfn.RANK.AVG(Table25[[#This Row],[Minimize Dependencies Avg (ms)]],Table25[Minimize Dependencies Avg (ms)])</f>
        <v>216</v>
      </c>
      <c r="V219">
        <f>_xlfn.RANK.AVG(Table25[[#This Row],[Needed Packages Avg (ms)]],Table25[Needed Packages Avg (ms)])</f>
        <v>216</v>
      </c>
      <c r="W219">
        <f>_xlfn.RANK.AVG(Table25[[#This Row],[Dynamic Import Avg (ms)]],Table25[Dynamic Import Avg (ms)])</f>
        <v>216</v>
      </c>
    </row>
    <row r="220" spans="1:23" x14ac:dyDescent="0.2">
      <c r="A220" t="s">
        <v>218</v>
      </c>
      <c r="B220" s="1">
        <v>559.99369239999999</v>
      </c>
      <c r="C220" s="1">
        <v>28.268501696832367</v>
      </c>
      <c r="D220" s="1">
        <v>515.87963509999997</v>
      </c>
      <c r="E220" s="1">
        <v>25.399816947491878</v>
      </c>
      <c r="F220" s="1">
        <v>544.62850600000002</v>
      </c>
      <c r="G220" s="1">
        <v>14.859496632815281</v>
      </c>
      <c r="H220" s="1">
        <v>473.53033699999997</v>
      </c>
      <c r="I220" s="1">
        <v>36.587973135657109</v>
      </c>
      <c r="J220" s="1">
        <v>512.45813780000003</v>
      </c>
      <c r="K220" s="1">
        <v>15.05501162235011</v>
      </c>
      <c r="L220" s="1">
        <v>641.54673460000004</v>
      </c>
      <c r="M220" s="1">
        <v>17.29467933502772</v>
      </c>
      <c r="N220" s="1">
        <v>539.31364079999992</v>
      </c>
      <c r="O220" s="1">
        <v>32.85270028648371</v>
      </c>
      <c r="Q220">
        <f>_xlfn.RANK.AVG(Table25[[#This Row],[Control Avg (ms)]],Table25[Control Avg (ms)])</f>
        <v>217</v>
      </c>
      <c r="R220">
        <f>_xlfn.RANK.AVG(Table25[[#This Row],[Require Bundle Avg (ms)]],Table25[Require Bundle Avg (ms)])</f>
        <v>217</v>
      </c>
      <c r="S220">
        <f>_xlfn.RANK.AVG(Table25[[#This Row],[Use Versions Avg (ms)]],Table25[Use Versions Avg (ms)])</f>
        <v>217</v>
      </c>
      <c r="T220">
        <f>_xlfn.RANK.AVG(Table25[[#This Row],[Export Needed Packages Avg (ms)]],Table25[Export Needed Packages Avg (ms)])</f>
        <v>217</v>
      </c>
      <c r="U220">
        <f>_xlfn.RANK.AVG(Table25[[#This Row],[Minimize Dependencies Avg (ms)]],Table25[Minimize Dependencies Avg (ms)])</f>
        <v>217</v>
      </c>
      <c r="V220">
        <f>_xlfn.RANK.AVG(Table25[[#This Row],[Needed Packages Avg (ms)]],Table25[Needed Packages Avg (ms)])</f>
        <v>217</v>
      </c>
      <c r="W220">
        <f>_xlfn.RANK.AVG(Table25[[#This Row],[Dynamic Import Avg (ms)]],Table25[Dynamic Import Avg (ms)])</f>
        <v>217</v>
      </c>
    </row>
    <row r="221" spans="1:23" x14ac:dyDescent="0.2">
      <c r="A221" t="s">
        <v>219</v>
      </c>
      <c r="B221" s="1">
        <v>558.85211879999997</v>
      </c>
      <c r="C221" s="1">
        <v>27.452074180715286</v>
      </c>
      <c r="D221" s="1">
        <v>515.25456899999995</v>
      </c>
      <c r="E221" s="1">
        <v>25.439093915947979</v>
      </c>
      <c r="F221" s="1">
        <v>543.8177306</v>
      </c>
      <c r="G221" s="1">
        <v>14.679615003043567</v>
      </c>
      <c r="H221" s="1">
        <v>472.88419860000005</v>
      </c>
      <c r="I221" s="1">
        <v>36.593876998326955</v>
      </c>
      <c r="J221" s="1">
        <v>511.7610828</v>
      </c>
      <c r="K221" s="1">
        <v>15.06227961449555</v>
      </c>
      <c r="L221" s="1">
        <v>641.0061584</v>
      </c>
      <c r="M221" s="1">
        <v>17.272882020305278</v>
      </c>
      <c r="N221" s="1">
        <v>538.5935872</v>
      </c>
      <c r="O221" s="1">
        <v>32.764096202451405</v>
      </c>
      <c r="Q221">
        <f>_xlfn.RANK.AVG(Table25[[#This Row],[Control Avg (ms)]],Table25[Control Avg (ms)])</f>
        <v>218</v>
      </c>
      <c r="R221">
        <f>_xlfn.RANK.AVG(Table25[[#This Row],[Require Bundle Avg (ms)]],Table25[Require Bundle Avg (ms)])</f>
        <v>218</v>
      </c>
      <c r="S221">
        <f>_xlfn.RANK.AVG(Table25[[#This Row],[Use Versions Avg (ms)]],Table25[Use Versions Avg (ms)])</f>
        <v>218</v>
      </c>
      <c r="T221">
        <f>_xlfn.RANK.AVG(Table25[[#This Row],[Export Needed Packages Avg (ms)]],Table25[Export Needed Packages Avg (ms)])</f>
        <v>218</v>
      </c>
      <c r="U221">
        <f>_xlfn.RANK.AVG(Table25[[#This Row],[Minimize Dependencies Avg (ms)]],Table25[Minimize Dependencies Avg (ms)])</f>
        <v>218</v>
      </c>
      <c r="V221">
        <f>_xlfn.RANK.AVG(Table25[[#This Row],[Needed Packages Avg (ms)]],Table25[Needed Packages Avg (ms)])</f>
        <v>218</v>
      </c>
      <c r="W221">
        <f>_xlfn.RANK.AVG(Table25[[#This Row],[Dynamic Import Avg (ms)]],Table25[Dynamic Import Avg (ms)])</f>
        <v>218</v>
      </c>
    </row>
    <row r="222" spans="1:23" x14ac:dyDescent="0.2">
      <c r="A222" t="s">
        <v>220</v>
      </c>
      <c r="B222" s="1">
        <v>558.11218699999995</v>
      </c>
      <c r="C222" s="1">
        <v>27.305185282901864</v>
      </c>
      <c r="D222" s="1">
        <v>514.6262997</v>
      </c>
      <c r="E222" s="1">
        <v>25.450630984190955</v>
      </c>
      <c r="F222" s="1">
        <v>542.95895279999991</v>
      </c>
      <c r="G222" s="1">
        <v>14.138329710591886</v>
      </c>
      <c r="H222" s="1">
        <v>472.11953749999998</v>
      </c>
      <c r="I222" s="1">
        <v>36.688214680466452</v>
      </c>
      <c r="J222" s="1">
        <v>511.12937169999998</v>
      </c>
      <c r="K222" s="1">
        <v>15.022292826115814</v>
      </c>
      <c r="L222" s="1">
        <v>640.44297749999998</v>
      </c>
      <c r="M222" s="1">
        <v>17.26201405150487</v>
      </c>
      <c r="N222" s="1">
        <v>537.99039829999992</v>
      </c>
      <c r="O222" s="1">
        <v>32.759613226765488</v>
      </c>
      <c r="Q222">
        <f>_xlfn.RANK.AVG(Table25[[#This Row],[Control Avg (ms)]],Table25[Control Avg (ms)])</f>
        <v>219</v>
      </c>
      <c r="R222">
        <f>_xlfn.RANK.AVG(Table25[[#This Row],[Require Bundle Avg (ms)]],Table25[Require Bundle Avg (ms)])</f>
        <v>219</v>
      </c>
      <c r="S222">
        <f>_xlfn.RANK.AVG(Table25[[#This Row],[Use Versions Avg (ms)]],Table25[Use Versions Avg (ms)])</f>
        <v>219</v>
      </c>
      <c r="T222">
        <f>_xlfn.RANK.AVG(Table25[[#This Row],[Export Needed Packages Avg (ms)]],Table25[Export Needed Packages Avg (ms)])</f>
        <v>219</v>
      </c>
      <c r="U222">
        <f>_xlfn.RANK.AVG(Table25[[#This Row],[Minimize Dependencies Avg (ms)]],Table25[Minimize Dependencies Avg (ms)])</f>
        <v>219</v>
      </c>
      <c r="V222">
        <f>_xlfn.RANK.AVG(Table25[[#This Row],[Needed Packages Avg (ms)]],Table25[Needed Packages Avg (ms)])</f>
        <v>219</v>
      </c>
      <c r="W222">
        <f>_xlfn.RANK.AVG(Table25[[#This Row],[Dynamic Import Avg (ms)]],Table25[Dynamic Import Avg (ms)])</f>
        <v>219</v>
      </c>
    </row>
    <row r="223" spans="1:23" x14ac:dyDescent="0.2">
      <c r="A223" t="s">
        <v>221</v>
      </c>
      <c r="B223" s="1">
        <v>556.90520989999993</v>
      </c>
      <c r="C223" s="1">
        <v>27.131895251959392</v>
      </c>
      <c r="D223" s="1">
        <v>512.71827439999993</v>
      </c>
      <c r="E223" s="1">
        <v>25.293434861596705</v>
      </c>
      <c r="F223" s="1">
        <v>542.2077647000001</v>
      </c>
      <c r="G223" s="1">
        <v>14.03162680183565</v>
      </c>
      <c r="H223" s="1">
        <v>471.19717850000001</v>
      </c>
      <c r="I223" s="1">
        <v>36.638827016764267</v>
      </c>
      <c r="J223" s="1">
        <v>510.25011280000001</v>
      </c>
      <c r="K223" s="1">
        <v>15.019413566140575</v>
      </c>
      <c r="L223" s="1">
        <v>639.63823489999993</v>
      </c>
      <c r="M223" s="1">
        <v>17.156182133873138</v>
      </c>
      <c r="N223" s="1">
        <v>537.21457020000003</v>
      </c>
      <c r="O223" s="1">
        <v>32.687491723174055</v>
      </c>
      <c r="Q223">
        <f>_xlfn.RANK.AVG(Table25[[#This Row],[Control Avg (ms)]],Table25[Control Avg (ms)])</f>
        <v>220</v>
      </c>
      <c r="R223">
        <f>_xlfn.RANK.AVG(Table25[[#This Row],[Require Bundle Avg (ms)]],Table25[Require Bundle Avg (ms)])</f>
        <v>220</v>
      </c>
      <c r="S223">
        <f>_xlfn.RANK.AVG(Table25[[#This Row],[Use Versions Avg (ms)]],Table25[Use Versions Avg (ms)])</f>
        <v>220</v>
      </c>
      <c r="T223">
        <f>_xlfn.RANK.AVG(Table25[[#This Row],[Export Needed Packages Avg (ms)]],Table25[Export Needed Packages Avg (ms)])</f>
        <v>220</v>
      </c>
      <c r="U223">
        <f>_xlfn.RANK.AVG(Table25[[#This Row],[Minimize Dependencies Avg (ms)]],Table25[Minimize Dependencies Avg (ms)])</f>
        <v>220</v>
      </c>
      <c r="V223">
        <f>_xlfn.RANK.AVG(Table25[[#This Row],[Needed Packages Avg (ms)]],Table25[Needed Packages Avg (ms)])</f>
        <v>220</v>
      </c>
      <c r="W223">
        <f>_xlfn.RANK.AVG(Table25[[#This Row],[Dynamic Import Avg (ms)]],Table25[Dynamic Import Avg (ms)])</f>
        <v>220</v>
      </c>
    </row>
    <row r="224" spans="1:23" x14ac:dyDescent="0.2">
      <c r="A224" t="s">
        <v>222</v>
      </c>
      <c r="B224" s="1">
        <v>556.24289439999995</v>
      </c>
      <c r="C224" s="1">
        <v>27.163422268907468</v>
      </c>
      <c r="D224" s="1">
        <v>512.01946299999997</v>
      </c>
      <c r="E224" s="1">
        <v>25.269338263083228</v>
      </c>
      <c r="F224" s="1">
        <v>541.35465470000008</v>
      </c>
      <c r="G224" s="1">
        <v>13.999485476699691</v>
      </c>
      <c r="H224" s="1">
        <v>470.54794179999999</v>
      </c>
      <c r="I224" s="1">
        <v>37.573314810302051</v>
      </c>
      <c r="J224" s="1">
        <v>509.6731135</v>
      </c>
      <c r="K224" s="1">
        <v>14.934322263154714</v>
      </c>
      <c r="L224" s="1">
        <v>639.19278939999992</v>
      </c>
      <c r="M224" s="1">
        <v>17.302040683382273</v>
      </c>
      <c r="N224" s="1">
        <v>536.51428829999998</v>
      </c>
      <c r="O224" s="1">
        <v>32.889762223490862</v>
      </c>
      <c r="Q224">
        <f>_xlfn.RANK.AVG(Table25[[#This Row],[Control Avg (ms)]],Table25[Control Avg (ms)])</f>
        <v>221</v>
      </c>
      <c r="R224">
        <f>_xlfn.RANK.AVG(Table25[[#This Row],[Require Bundle Avg (ms)]],Table25[Require Bundle Avg (ms)])</f>
        <v>221</v>
      </c>
      <c r="S224">
        <f>_xlfn.RANK.AVG(Table25[[#This Row],[Use Versions Avg (ms)]],Table25[Use Versions Avg (ms)])</f>
        <v>221</v>
      </c>
      <c r="T224">
        <f>_xlfn.RANK.AVG(Table25[[#This Row],[Export Needed Packages Avg (ms)]],Table25[Export Needed Packages Avg (ms)])</f>
        <v>221</v>
      </c>
      <c r="U224">
        <f>_xlfn.RANK.AVG(Table25[[#This Row],[Minimize Dependencies Avg (ms)]],Table25[Minimize Dependencies Avg (ms)])</f>
        <v>221</v>
      </c>
      <c r="V224">
        <f>_xlfn.RANK.AVG(Table25[[#This Row],[Needed Packages Avg (ms)]],Table25[Needed Packages Avg (ms)])</f>
        <v>221</v>
      </c>
      <c r="W224">
        <f>_xlfn.RANK.AVG(Table25[[#This Row],[Dynamic Import Avg (ms)]],Table25[Dynamic Import Avg (ms)])</f>
        <v>221</v>
      </c>
    </row>
    <row r="225" spans="1:23" x14ac:dyDescent="0.2">
      <c r="A225" t="s">
        <v>223</v>
      </c>
      <c r="B225" s="1">
        <v>555.63087920000009</v>
      </c>
      <c r="C225" s="1">
        <v>27.16286208699605</v>
      </c>
      <c r="D225" s="1">
        <v>511.22504620000001</v>
      </c>
      <c r="E225" s="1">
        <v>25.340688493079185</v>
      </c>
      <c r="F225" s="1">
        <v>540.67451549999998</v>
      </c>
      <c r="G225" s="1">
        <v>13.976392249136584</v>
      </c>
      <c r="H225" s="1">
        <v>470.03337920000001</v>
      </c>
      <c r="I225" s="1">
        <v>37.674898551464594</v>
      </c>
      <c r="J225" s="1">
        <v>508.25360000000001</v>
      </c>
      <c r="K225" s="1">
        <v>14.623161790940252</v>
      </c>
      <c r="L225" s="1">
        <v>638.54491099999996</v>
      </c>
      <c r="M225" s="1">
        <v>17.327028930408787</v>
      </c>
      <c r="N225" s="1">
        <v>535.37424539999995</v>
      </c>
      <c r="O225" s="1">
        <v>33.541035924821905</v>
      </c>
      <c r="Q225">
        <f>_xlfn.RANK.AVG(Table25[[#This Row],[Control Avg (ms)]],Table25[Control Avg (ms)])</f>
        <v>222</v>
      </c>
      <c r="R225">
        <f>_xlfn.RANK.AVG(Table25[[#This Row],[Require Bundle Avg (ms)]],Table25[Require Bundle Avg (ms)])</f>
        <v>222</v>
      </c>
      <c r="S225">
        <f>_xlfn.RANK.AVG(Table25[[#This Row],[Use Versions Avg (ms)]],Table25[Use Versions Avg (ms)])</f>
        <v>222</v>
      </c>
      <c r="T225">
        <f>_xlfn.RANK.AVG(Table25[[#This Row],[Export Needed Packages Avg (ms)]],Table25[Export Needed Packages Avg (ms)])</f>
        <v>222</v>
      </c>
      <c r="U225">
        <f>_xlfn.RANK.AVG(Table25[[#This Row],[Minimize Dependencies Avg (ms)]],Table25[Minimize Dependencies Avg (ms)])</f>
        <v>222</v>
      </c>
      <c r="V225">
        <f>_xlfn.RANK.AVG(Table25[[#This Row],[Needed Packages Avg (ms)]],Table25[Needed Packages Avg (ms)])</f>
        <v>222</v>
      </c>
      <c r="W225">
        <f>_xlfn.RANK.AVG(Table25[[#This Row],[Dynamic Import Avg (ms)]],Table25[Dynamic Import Avg (ms)])</f>
        <v>222</v>
      </c>
    </row>
    <row r="226" spans="1:23" x14ac:dyDescent="0.2">
      <c r="A226" t="s">
        <v>224</v>
      </c>
      <c r="B226" s="1">
        <v>555.03399060000004</v>
      </c>
      <c r="C226" s="1">
        <v>27.187123977252124</v>
      </c>
      <c r="D226" s="1">
        <v>510.4659509</v>
      </c>
      <c r="E226" s="1">
        <v>25.278267758916662</v>
      </c>
      <c r="F226" s="1">
        <v>540.03136940000002</v>
      </c>
      <c r="G226" s="1">
        <v>13.939456166574729</v>
      </c>
      <c r="H226" s="1">
        <v>469.3367801</v>
      </c>
      <c r="I226" s="1">
        <v>37.84369510185946</v>
      </c>
      <c r="J226" s="1">
        <v>507.6002307</v>
      </c>
      <c r="K226" s="1">
        <v>14.574774849127218</v>
      </c>
      <c r="L226" s="1">
        <v>637.83213320000004</v>
      </c>
      <c r="M226" s="1">
        <v>17.201696647271461</v>
      </c>
      <c r="N226" s="1">
        <v>534.77703269999995</v>
      </c>
      <c r="O226" s="1">
        <v>33.528872398901058</v>
      </c>
      <c r="Q226">
        <f>_xlfn.RANK.AVG(Table25[[#This Row],[Control Avg (ms)]],Table25[Control Avg (ms)])</f>
        <v>223</v>
      </c>
      <c r="R226">
        <f>_xlfn.RANK.AVG(Table25[[#This Row],[Require Bundle Avg (ms)]],Table25[Require Bundle Avg (ms)])</f>
        <v>223</v>
      </c>
      <c r="S226">
        <f>_xlfn.RANK.AVG(Table25[[#This Row],[Use Versions Avg (ms)]],Table25[Use Versions Avg (ms)])</f>
        <v>223</v>
      </c>
      <c r="T226">
        <f>_xlfn.RANK.AVG(Table25[[#This Row],[Export Needed Packages Avg (ms)]],Table25[Export Needed Packages Avg (ms)])</f>
        <v>223</v>
      </c>
      <c r="U226">
        <f>_xlfn.RANK.AVG(Table25[[#This Row],[Minimize Dependencies Avg (ms)]],Table25[Minimize Dependencies Avg (ms)])</f>
        <v>223</v>
      </c>
      <c r="V226">
        <f>_xlfn.RANK.AVG(Table25[[#This Row],[Needed Packages Avg (ms)]],Table25[Needed Packages Avg (ms)])</f>
        <v>223</v>
      </c>
      <c r="W226">
        <f>_xlfn.RANK.AVG(Table25[[#This Row],[Dynamic Import Avg (ms)]],Table25[Dynamic Import Avg (ms)])</f>
        <v>223</v>
      </c>
    </row>
    <row r="227" spans="1:23" x14ac:dyDescent="0.2">
      <c r="A227" t="s">
        <v>225</v>
      </c>
      <c r="B227" s="1">
        <v>554.43255220000003</v>
      </c>
      <c r="C227" s="1">
        <v>27.210678583270795</v>
      </c>
      <c r="D227" s="1">
        <v>509.81135539999997</v>
      </c>
      <c r="E227" s="1">
        <v>25.273040518425688</v>
      </c>
      <c r="F227" s="1">
        <v>539.41534850000005</v>
      </c>
      <c r="G227" s="1">
        <v>13.988613198806746</v>
      </c>
      <c r="H227" s="1">
        <v>468.69490289999999</v>
      </c>
      <c r="I227" s="1">
        <v>37.839743171959675</v>
      </c>
      <c r="J227" s="1">
        <v>506.9661863</v>
      </c>
      <c r="K227" s="1">
        <v>14.551560854132157</v>
      </c>
      <c r="L227" s="1">
        <v>636.94968060000008</v>
      </c>
      <c r="M227" s="1">
        <v>17.250375100409563</v>
      </c>
      <c r="N227" s="1">
        <v>534.18395629999998</v>
      </c>
      <c r="O227" s="1">
        <v>33.504042387304423</v>
      </c>
      <c r="Q227">
        <f>_xlfn.RANK.AVG(Table25[[#This Row],[Control Avg (ms)]],Table25[Control Avg (ms)])</f>
        <v>224</v>
      </c>
      <c r="R227">
        <f>_xlfn.RANK.AVG(Table25[[#This Row],[Require Bundle Avg (ms)]],Table25[Require Bundle Avg (ms)])</f>
        <v>224</v>
      </c>
      <c r="S227">
        <f>_xlfn.RANK.AVG(Table25[[#This Row],[Use Versions Avg (ms)]],Table25[Use Versions Avg (ms)])</f>
        <v>224</v>
      </c>
      <c r="T227">
        <f>_xlfn.RANK.AVG(Table25[[#This Row],[Export Needed Packages Avg (ms)]],Table25[Export Needed Packages Avg (ms)])</f>
        <v>224</v>
      </c>
      <c r="U227">
        <f>_xlfn.RANK.AVG(Table25[[#This Row],[Minimize Dependencies Avg (ms)]],Table25[Minimize Dependencies Avg (ms)])</f>
        <v>224</v>
      </c>
      <c r="V227">
        <f>_xlfn.RANK.AVG(Table25[[#This Row],[Needed Packages Avg (ms)]],Table25[Needed Packages Avg (ms)])</f>
        <v>224</v>
      </c>
      <c r="W227">
        <f>_xlfn.RANK.AVG(Table25[[#This Row],[Dynamic Import Avg (ms)]],Table25[Dynamic Import Avg (ms)])</f>
        <v>224</v>
      </c>
    </row>
    <row r="228" spans="1:23" x14ac:dyDescent="0.2">
      <c r="A228" t="s">
        <v>226</v>
      </c>
      <c r="B228" s="1">
        <v>552.81080699999995</v>
      </c>
      <c r="C228" s="1">
        <v>27.278858772303231</v>
      </c>
      <c r="D228" s="1">
        <v>508.20790829999999</v>
      </c>
      <c r="E228" s="1">
        <v>25.237687684253398</v>
      </c>
      <c r="F228" s="1">
        <v>537.7778538</v>
      </c>
      <c r="G228" s="1">
        <v>14.009753827867266</v>
      </c>
      <c r="H228" s="1">
        <v>466.98422110000001</v>
      </c>
      <c r="I228" s="1">
        <v>37.916780400959581</v>
      </c>
      <c r="J228" s="1">
        <v>505.29474850000003</v>
      </c>
      <c r="K228" s="1">
        <v>14.618003899395196</v>
      </c>
      <c r="L228" s="1">
        <v>634.96364040000003</v>
      </c>
      <c r="M228" s="1">
        <v>17.550002982084862</v>
      </c>
      <c r="N228" s="1">
        <v>532.46838479999997</v>
      </c>
      <c r="O228" s="1">
        <v>33.678123686140196</v>
      </c>
      <c r="Q228">
        <f>_xlfn.RANK.AVG(Table25[[#This Row],[Control Avg (ms)]],Table25[Control Avg (ms)])</f>
        <v>225</v>
      </c>
      <c r="R228">
        <f>_xlfn.RANK.AVG(Table25[[#This Row],[Require Bundle Avg (ms)]],Table25[Require Bundle Avg (ms)])</f>
        <v>225</v>
      </c>
      <c r="S228">
        <f>_xlfn.RANK.AVG(Table25[[#This Row],[Use Versions Avg (ms)]],Table25[Use Versions Avg (ms)])</f>
        <v>225</v>
      </c>
      <c r="T228">
        <f>_xlfn.RANK.AVG(Table25[[#This Row],[Export Needed Packages Avg (ms)]],Table25[Export Needed Packages Avg (ms)])</f>
        <v>225</v>
      </c>
      <c r="U228">
        <f>_xlfn.RANK.AVG(Table25[[#This Row],[Minimize Dependencies Avg (ms)]],Table25[Minimize Dependencies Avg (ms)])</f>
        <v>225</v>
      </c>
      <c r="V228">
        <f>_xlfn.RANK.AVG(Table25[[#This Row],[Needed Packages Avg (ms)]],Table25[Needed Packages Avg (ms)])</f>
        <v>225</v>
      </c>
      <c r="W228">
        <f>_xlfn.RANK.AVG(Table25[[#This Row],[Dynamic Import Avg (ms)]],Table25[Dynamic Import Avg (ms)])</f>
        <v>225</v>
      </c>
    </row>
    <row r="229" spans="1:23" x14ac:dyDescent="0.2">
      <c r="A229" t="s">
        <v>227</v>
      </c>
      <c r="B229" s="1">
        <v>549.51659740000002</v>
      </c>
      <c r="C229" s="1">
        <v>27.639057562290173</v>
      </c>
      <c r="D229" s="1">
        <v>504.67349489999998</v>
      </c>
      <c r="E229" s="1">
        <v>24.454515570186025</v>
      </c>
      <c r="F229" s="1">
        <v>534.83455800000002</v>
      </c>
      <c r="G229" s="1">
        <v>14.280077157742998</v>
      </c>
      <c r="H229" s="1">
        <v>463.90642880000001</v>
      </c>
      <c r="I229" s="1">
        <v>38.352513701628062</v>
      </c>
      <c r="J229" s="1">
        <v>502.72145869999997</v>
      </c>
      <c r="K229" s="1">
        <v>14.692695645702399</v>
      </c>
      <c r="L229" s="1">
        <v>632.33022160000007</v>
      </c>
      <c r="M229" s="1">
        <v>17.445634274727492</v>
      </c>
      <c r="N229" s="1">
        <v>529.25658480000004</v>
      </c>
      <c r="O229" s="1">
        <v>33.257618672879218</v>
      </c>
      <c r="Q229">
        <f>_xlfn.RANK.AVG(Table25[[#This Row],[Control Avg (ms)]],Table25[Control Avg (ms)])</f>
        <v>227</v>
      </c>
      <c r="R229">
        <f>_xlfn.RANK.AVG(Table25[[#This Row],[Require Bundle Avg (ms)]],Table25[Require Bundle Avg (ms)])</f>
        <v>227</v>
      </c>
      <c r="S229">
        <f>_xlfn.RANK.AVG(Table25[[#This Row],[Use Versions Avg (ms)]],Table25[Use Versions Avg (ms)])</f>
        <v>227</v>
      </c>
      <c r="T229">
        <f>_xlfn.RANK.AVG(Table25[[#This Row],[Export Needed Packages Avg (ms)]],Table25[Export Needed Packages Avg (ms)])</f>
        <v>227</v>
      </c>
      <c r="U229">
        <f>_xlfn.RANK.AVG(Table25[[#This Row],[Minimize Dependencies Avg (ms)]],Table25[Minimize Dependencies Avg (ms)])</f>
        <v>227</v>
      </c>
      <c r="V229">
        <f>_xlfn.RANK.AVG(Table25[[#This Row],[Needed Packages Avg (ms)]],Table25[Needed Packages Avg (ms)])</f>
        <v>227</v>
      </c>
      <c r="W229">
        <f>_xlfn.RANK.AVG(Table25[[#This Row],[Dynamic Import Avg (ms)]],Table25[Dynamic Import Avg (ms)])</f>
        <v>227</v>
      </c>
    </row>
    <row r="230" spans="1:23" x14ac:dyDescent="0.2">
      <c r="A230" t="s">
        <v>228</v>
      </c>
      <c r="B230" s="1">
        <v>546.79333479999991</v>
      </c>
      <c r="C230" s="1">
        <v>28.352649976649381</v>
      </c>
      <c r="D230" s="1">
        <v>502.80252730000001</v>
      </c>
      <c r="E230" s="1">
        <v>24.474462492115933</v>
      </c>
      <c r="F230" s="1">
        <v>532.51132259999997</v>
      </c>
      <c r="G230" s="1">
        <v>14.353000614226593</v>
      </c>
      <c r="H230" s="1">
        <v>461.86555199999998</v>
      </c>
      <c r="I230" s="1">
        <v>38.172558303616306</v>
      </c>
      <c r="J230" s="1">
        <v>500.64762589999998</v>
      </c>
      <c r="K230" s="1">
        <v>14.862668919110698</v>
      </c>
      <c r="L230" s="1">
        <v>630.16653670000005</v>
      </c>
      <c r="M230" s="1">
        <v>17.366389497395986</v>
      </c>
      <c r="N230" s="1">
        <v>526.70896830000004</v>
      </c>
      <c r="O230" s="1">
        <v>32.971182257172906</v>
      </c>
      <c r="Q230">
        <f>_xlfn.RANK.AVG(Table25[[#This Row],[Control Avg (ms)]],Table25[Control Avg (ms)])</f>
        <v>228</v>
      </c>
      <c r="R230">
        <f>_xlfn.RANK.AVG(Table25[[#This Row],[Require Bundle Avg (ms)]],Table25[Require Bundle Avg (ms)])</f>
        <v>228</v>
      </c>
      <c r="S230">
        <f>_xlfn.RANK.AVG(Table25[[#This Row],[Use Versions Avg (ms)]],Table25[Use Versions Avg (ms)])</f>
        <v>228</v>
      </c>
      <c r="T230">
        <f>_xlfn.RANK.AVG(Table25[[#This Row],[Export Needed Packages Avg (ms)]],Table25[Export Needed Packages Avg (ms)])</f>
        <v>228</v>
      </c>
      <c r="U230">
        <f>_xlfn.RANK.AVG(Table25[[#This Row],[Minimize Dependencies Avg (ms)]],Table25[Minimize Dependencies Avg (ms)])</f>
        <v>228</v>
      </c>
      <c r="V230">
        <f>_xlfn.RANK.AVG(Table25[[#This Row],[Needed Packages Avg (ms)]],Table25[Needed Packages Avg (ms)])</f>
        <v>228</v>
      </c>
      <c r="W230">
        <f>_xlfn.RANK.AVG(Table25[[#This Row],[Dynamic Import Avg (ms)]],Table25[Dynamic Import Avg (ms)])</f>
        <v>228</v>
      </c>
    </row>
    <row r="231" spans="1:23" x14ac:dyDescent="0.2">
      <c r="A231" t="s">
        <v>229</v>
      </c>
      <c r="B231" s="1">
        <v>545.81284229999994</v>
      </c>
      <c r="C231" s="1">
        <v>28.324503397637791</v>
      </c>
      <c r="D231" s="1">
        <v>501.94245789999997</v>
      </c>
      <c r="E231" s="1">
        <v>24.434945236321916</v>
      </c>
      <c r="F231" s="1">
        <v>531.49773349999998</v>
      </c>
      <c r="G231" s="1">
        <v>14.348478676071297</v>
      </c>
      <c r="H231" s="1">
        <v>460.99322599999999</v>
      </c>
      <c r="I231" s="1">
        <v>38.183885673292252</v>
      </c>
      <c r="J231" s="1">
        <v>499.72363949999999</v>
      </c>
      <c r="K231" s="1">
        <v>14.917147902733493</v>
      </c>
      <c r="L231" s="1">
        <v>628.64949520000005</v>
      </c>
      <c r="M231" s="1">
        <v>17.822418224116316</v>
      </c>
      <c r="N231" s="1">
        <v>525.77958380000007</v>
      </c>
      <c r="O231" s="1">
        <v>32.960330448892755</v>
      </c>
      <c r="Q231">
        <f>_xlfn.RANK.AVG(Table25[[#This Row],[Control Avg (ms)]],Table25[Control Avg (ms)])</f>
        <v>229</v>
      </c>
      <c r="R231">
        <f>_xlfn.RANK.AVG(Table25[[#This Row],[Require Bundle Avg (ms)]],Table25[Require Bundle Avg (ms)])</f>
        <v>229</v>
      </c>
      <c r="S231">
        <f>_xlfn.RANK.AVG(Table25[[#This Row],[Use Versions Avg (ms)]],Table25[Use Versions Avg (ms)])</f>
        <v>229</v>
      </c>
      <c r="T231">
        <f>_xlfn.RANK.AVG(Table25[[#This Row],[Export Needed Packages Avg (ms)]],Table25[Export Needed Packages Avg (ms)])</f>
        <v>229</v>
      </c>
      <c r="U231">
        <f>_xlfn.RANK.AVG(Table25[[#This Row],[Minimize Dependencies Avg (ms)]],Table25[Minimize Dependencies Avg (ms)])</f>
        <v>229</v>
      </c>
      <c r="V231">
        <f>_xlfn.RANK.AVG(Table25[[#This Row],[Needed Packages Avg (ms)]],Table25[Needed Packages Avg (ms)])</f>
        <v>229</v>
      </c>
      <c r="W231">
        <f>_xlfn.RANK.AVG(Table25[[#This Row],[Dynamic Import Avg (ms)]],Table25[Dynamic Import Avg (ms)])</f>
        <v>229</v>
      </c>
    </row>
    <row r="232" spans="1:23" x14ac:dyDescent="0.2">
      <c r="A232" t="s">
        <v>230</v>
      </c>
      <c r="B232" s="1">
        <v>544.92163329999994</v>
      </c>
      <c r="C232" s="1">
        <v>28.38890948354128</v>
      </c>
      <c r="D232" s="1">
        <v>501.19170680000002</v>
      </c>
      <c r="E232" s="1">
        <v>24.38294350917301</v>
      </c>
      <c r="F232" s="1">
        <v>530.64557789999992</v>
      </c>
      <c r="G232" s="1">
        <v>14.316921051437758</v>
      </c>
      <c r="H232" s="1">
        <v>460.23761350000001</v>
      </c>
      <c r="I232" s="1">
        <v>38.219742609578354</v>
      </c>
      <c r="J232" s="1">
        <v>498.8920971</v>
      </c>
      <c r="K232" s="1">
        <v>14.948745979039767</v>
      </c>
      <c r="L232" s="1">
        <v>627.81014629999993</v>
      </c>
      <c r="M232" s="1">
        <v>17.929922959043331</v>
      </c>
      <c r="N232" s="1">
        <v>524.90747650000003</v>
      </c>
      <c r="O232" s="1">
        <v>32.894622121689451</v>
      </c>
      <c r="Q232">
        <f>_xlfn.RANK.AVG(Table25[[#This Row],[Control Avg (ms)]],Table25[Control Avg (ms)])</f>
        <v>230</v>
      </c>
      <c r="R232">
        <f>_xlfn.RANK.AVG(Table25[[#This Row],[Require Bundle Avg (ms)]],Table25[Require Bundle Avg (ms)])</f>
        <v>230</v>
      </c>
      <c r="S232">
        <f>_xlfn.RANK.AVG(Table25[[#This Row],[Use Versions Avg (ms)]],Table25[Use Versions Avg (ms)])</f>
        <v>230</v>
      </c>
      <c r="T232">
        <f>_xlfn.RANK.AVG(Table25[[#This Row],[Export Needed Packages Avg (ms)]],Table25[Export Needed Packages Avg (ms)])</f>
        <v>230</v>
      </c>
      <c r="U232">
        <f>_xlfn.RANK.AVG(Table25[[#This Row],[Minimize Dependencies Avg (ms)]],Table25[Minimize Dependencies Avg (ms)])</f>
        <v>230</v>
      </c>
      <c r="V232">
        <f>_xlfn.RANK.AVG(Table25[[#This Row],[Needed Packages Avg (ms)]],Table25[Needed Packages Avg (ms)])</f>
        <v>230</v>
      </c>
      <c r="W232">
        <f>_xlfn.RANK.AVG(Table25[[#This Row],[Dynamic Import Avg (ms)]],Table25[Dynamic Import Avg (ms)])</f>
        <v>230</v>
      </c>
    </row>
    <row r="233" spans="1:23" x14ac:dyDescent="0.2">
      <c r="A233" t="s">
        <v>231</v>
      </c>
      <c r="B233" s="1">
        <v>543.82333400000005</v>
      </c>
      <c r="C233" s="1">
        <v>28.389465370317023</v>
      </c>
      <c r="D233" s="1">
        <v>500.177573</v>
      </c>
      <c r="E233" s="1">
        <v>24.252363841779072</v>
      </c>
      <c r="F233" s="1">
        <v>529.62955020000004</v>
      </c>
      <c r="G233" s="1">
        <v>14.292170583680063</v>
      </c>
      <c r="H233" s="1">
        <v>459.29687619999999</v>
      </c>
      <c r="I233" s="1">
        <v>38.242822417224261</v>
      </c>
      <c r="J233" s="1">
        <v>498.06824039999998</v>
      </c>
      <c r="K233" s="1">
        <v>15.325459540769117</v>
      </c>
      <c r="L233" s="1">
        <v>626.60870420000003</v>
      </c>
      <c r="M233" s="1">
        <v>17.996073314829864</v>
      </c>
      <c r="N233" s="1">
        <v>523.83842119999997</v>
      </c>
      <c r="O233" s="1">
        <v>32.882453686430374</v>
      </c>
      <c r="Q233">
        <f>_xlfn.RANK.AVG(Table25[[#This Row],[Control Avg (ms)]],Table25[Control Avg (ms)])</f>
        <v>231</v>
      </c>
      <c r="R233">
        <f>_xlfn.RANK.AVG(Table25[[#This Row],[Require Bundle Avg (ms)]],Table25[Require Bundle Avg (ms)])</f>
        <v>231</v>
      </c>
      <c r="S233">
        <f>_xlfn.RANK.AVG(Table25[[#This Row],[Use Versions Avg (ms)]],Table25[Use Versions Avg (ms)])</f>
        <v>231</v>
      </c>
      <c r="T233">
        <f>_xlfn.RANK.AVG(Table25[[#This Row],[Export Needed Packages Avg (ms)]],Table25[Export Needed Packages Avg (ms)])</f>
        <v>231</v>
      </c>
      <c r="U233">
        <f>_xlfn.RANK.AVG(Table25[[#This Row],[Minimize Dependencies Avg (ms)]],Table25[Minimize Dependencies Avg (ms)])</f>
        <v>231</v>
      </c>
      <c r="V233">
        <f>_xlfn.RANK.AVG(Table25[[#This Row],[Needed Packages Avg (ms)]],Table25[Needed Packages Avg (ms)])</f>
        <v>231</v>
      </c>
      <c r="W233">
        <f>_xlfn.RANK.AVG(Table25[[#This Row],[Dynamic Import Avg (ms)]],Table25[Dynamic Import Avg (ms)])</f>
        <v>231</v>
      </c>
    </row>
    <row r="234" spans="1:23" x14ac:dyDescent="0.2">
      <c r="A234" t="s">
        <v>232</v>
      </c>
      <c r="B234" s="1">
        <v>543.08592099999998</v>
      </c>
      <c r="C234" s="1">
        <v>28.359840237224919</v>
      </c>
      <c r="D234" s="1">
        <v>499.48133810000002</v>
      </c>
      <c r="E234" s="1">
        <v>24.142761467758046</v>
      </c>
      <c r="F234" s="1">
        <v>528.91276470000003</v>
      </c>
      <c r="G234" s="1">
        <v>14.283613039507673</v>
      </c>
      <c r="H234" s="1">
        <v>458.49418839999998</v>
      </c>
      <c r="I234" s="1">
        <v>38.137057069210087</v>
      </c>
      <c r="J234" s="1">
        <v>497.5255712</v>
      </c>
      <c r="K234" s="1">
        <v>15.480006897354974</v>
      </c>
      <c r="L234" s="1">
        <v>625.80655850000005</v>
      </c>
      <c r="M234" s="1">
        <v>18.004539513928886</v>
      </c>
      <c r="N234" s="1">
        <v>523.03151049999997</v>
      </c>
      <c r="O234" s="1">
        <v>32.935163985021305</v>
      </c>
      <c r="Q234">
        <f>_xlfn.RANK.AVG(Table25[[#This Row],[Control Avg (ms)]],Table25[Control Avg (ms)])</f>
        <v>232</v>
      </c>
      <c r="R234">
        <f>_xlfn.RANK.AVG(Table25[[#This Row],[Require Bundle Avg (ms)]],Table25[Require Bundle Avg (ms)])</f>
        <v>232</v>
      </c>
      <c r="S234">
        <f>_xlfn.RANK.AVG(Table25[[#This Row],[Use Versions Avg (ms)]],Table25[Use Versions Avg (ms)])</f>
        <v>232</v>
      </c>
      <c r="T234">
        <f>_xlfn.RANK.AVG(Table25[[#This Row],[Export Needed Packages Avg (ms)]],Table25[Export Needed Packages Avg (ms)])</f>
        <v>232</v>
      </c>
      <c r="U234">
        <f>_xlfn.RANK.AVG(Table25[[#This Row],[Minimize Dependencies Avg (ms)]],Table25[Minimize Dependencies Avg (ms)])</f>
        <v>232</v>
      </c>
      <c r="V234">
        <f>_xlfn.RANK.AVG(Table25[[#This Row],[Needed Packages Avg (ms)]],Table25[Needed Packages Avg (ms)])</f>
        <v>232</v>
      </c>
      <c r="W234">
        <f>_xlfn.RANK.AVG(Table25[[#This Row],[Dynamic Import Avg (ms)]],Table25[Dynamic Import Avg (ms)])</f>
        <v>232</v>
      </c>
    </row>
    <row r="235" spans="1:23" x14ac:dyDescent="0.2">
      <c r="A235" t="s">
        <v>233</v>
      </c>
      <c r="B235" s="1">
        <v>542.27765499999998</v>
      </c>
      <c r="C235" s="1">
        <v>28.333130595331209</v>
      </c>
      <c r="D235" s="1">
        <v>498.71212589999999</v>
      </c>
      <c r="E235" s="1">
        <v>24.080564450926225</v>
      </c>
      <c r="F235" s="1">
        <v>528.06823729999996</v>
      </c>
      <c r="G235" s="1">
        <v>14.349792542545639</v>
      </c>
      <c r="H235" s="1">
        <v>457.74195370000001</v>
      </c>
      <c r="I235" s="1">
        <v>38.09077305778365</v>
      </c>
      <c r="J235" s="1">
        <v>496.83551030000001</v>
      </c>
      <c r="K235" s="1">
        <v>15.467990025246978</v>
      </c>
      <c r="L235" s="1">
        <v>624.90193390000002</v>
      </c>
      <c r="M235" s="1">
        <v>17.979951408598588</v>
      </c>
      <c r="N235" s="1">
        <v>522.20620659999997</v>
      </c>
      <c r="O235" s="1">
        <v>32.917239450158107</v>
      </c>
      <c r="Q235">
        <f>_xlfn.RANK.AVG(Table25[[#This Row],[Control Avg (ms)]],Table25[Control Avg (ms)])</f>
        <v>233</v>
      </c>
      <c r="R235">
        <f>_xlfn.RANK.AVG(Table25[[#This Row],[Require Bundle Avg (ms)]],Table25[Require Bundle Avg (ms)])</f>
        <v>233</v>
      </c>
      <c r="S235">
        <f>_xlfn.RANK.AVG(Table25[[#This Row],[Use Versions Avg (ms)]],Table25[Use Versions Avg (ms)])</f>
        <v>233</v>
      </c>
      <c r="T235">
        <f>_xlfn.RANK.AVG(Table25[[#This Row],[Export Needed Packages Avg (ms)]],Table25[Export Needed Packages Avg (ms)])</f>
        <v>233</v>
      </c>
      <c r="U235">
        <f>_xlfn.RANK.AVG(Table25[[#This Row],[Minimize Dependencies Avg (ms)]],Table25[Minimize Dependencies Avg (ms)])</f>
        <v>233</v>
      </c>
      <c r="V235">
        <f>_xlfn.RANK.AVG(Table25[[#This Row],[Needed Packages Avg (ms)]],Table25[Needed Packages Avg (ms)])</f>
        <v>233</v>
      </c>
      <c r="W235">
        <f>_xlfn.RANK.AVG(Table25[[#This Row],[Dynamic Import Avg (ms)]],Table25[Dynamic Import Avg (ms)])</f>
        <v>233</v>
      </c>
    </row>
    <row r="236" spans="1:23" x14ac:dyDescent="0.2">
      <c r="A236" t="s">
        <v>234</v>
      </c>
      <c r="B236" s="1">
        <v>541.34398070000009</v>
      </c>
      <c r="C236" s="1">
        <v>28.319400520899247</v>
      </c>
      <c r="D236" s="1">
        <v>497.56602820000001</v>
      </c>
      <c r="E236" s="1">
        <v>24.138097002109497</v>
      </c>
      <c r="F236" s="1">
        <v>526.78822789999992</v>
      </c>
      <c r="G236" s="1">
        <v>13.414568717231331</v>
      </c>
      <c r="H236" s="1">
        <v>456.93122199999999</v>
      </c>
      <c r="I236" s="1">
        <v>37.959629826421448</v>
      </c>
      <c r="J236" s="1">
        <v>495.94292989999997</v>
      </c>
      <c r="K236" s="1">
        <v>15.540783532697931</v>
      </c>
      <c r="L236" s="1">
        <v>623.60671449999995</v>
      </c>
      <c r="M236" s="1">
        <v>17.873263994297155</v>
      </c>
      <c r="N236" s="1">
        <v>521.25185439999996</v>
      </c>
      <c r="O236" s="1">
        <v>32.893179224881081</v>
      </c>
      <c r="Q236">
        <f>_xlfn.RANK.AVG(Table25[[#This Row],[Control Avg (ms)]],Table25[Control Avg (ms)])</f>
        <v>234</v>
      </c>
      <c r="R236">
        <f>_xlfn.RANK.AVG(Table25[[#This Row],[Require Bundle Avg (ms)]],Table25[Require Bundle Avg (ms)])</f>
        <v>234</v>
      </c>
      <c r="S236">
        <f>_xlfn.RANK.AVG(Table25[[#This Row],[Use Versions Avg (ms)]],Table25[Use Versions Avg (ms)])</f>
        <v>234</v>
      </c>
      <c r="T236">
        <f>_xlfn.RANK.AVG(Table25[[#This Row],[Export Needed Packages Avg (ms)]],Table25[Export Needed Packages Avg (ms)])</f>
        <v>234</v>
      </c>
      <c r="U236">
        <f>_xlfn.RANK.AVG(Table25[[#This Row],[Minimize Dependencies Avg (ms)]],Table25[Minimize Dependencies Avg (ms)])</f>
        <v>234</v>
      </c>
      <c r="V236">
        <f>_xlfn.RANK.AVG(Table25[[#This Row],[Needed Packages Avg (ms)]],Table25[Needed Packages Avg (ms)])</f>
        <v>234</v>
      </c>
      <c r="W236">
        <f>_xlfn.RANK.AVG(Table25[[#This Row],[Dynamic Import Avg (ms)]],Table25[Dynamic Import Avg (ms)])</f>
        <v>234</v>
      </c>
    </row>
    <row r="237" spans="1:23" x14ac:dyDescent="0.2">
      <c r="A237" t="s">
        <v>235</v>
      </c>
      <c r="B237" s="1">
        <v>540.48254150000002</v>
      </c>
      <c r="C237" s="1">
        <v>28.349617907076382</v>
      </c>
      <c r="D237" s="1">
        <v>496.62801710000002</v>
      </c>
      <c r="E237" s="1">
        <v>24.137761635168754</v>
      </c>
      <c r="F237" s="1">
        <v>526.03420289999997</v>
      </c>
      <c r="G237" s="1">
        <v>13.420557622087024</v>
      </c>
      <c r="H237" s="1">
        <v>456.07018139999997</v>
      </c>
      <c r="I237" s="1">
        <v>38.127413909262721</v>
      </c>
      <c r="J237" s="1">
        <v>495.26782919999999</v>
      </c>
      <c r="K237" s="1">
        <v>15.570126910534215</v>
      </c>
      <c r="L237" s="1">
        <v>622.75209170000005</v>
      </c>
      <c r="M237" s="1">
        <v>17.909611852101683</v>
      </c>
      <c r="N237" s="1">
        <v>520.30646960000001</v>
      </c>
      <c r="O237" s="1">
        <v>32.900105218882338</v>
      </c>
      <c r="Q237">
        <f>_xlfn.RANK.AVG(Table25[[#This Row],[Control Avg (ms)]],Table25[Control Avg (ms)])</f>
        <v>235</v>
      </c>
      <c r="R237">
        <f>_xlfn.RANK.AVG(Table25[[#This Row],[Require Bundle Avg (ms)]],Table25[Require Bundle Avg (ms)])</f>
        <v>235</v>
      </c>
      <c r="S237">
        <f>_xlfn.RANK.AVG(Table25[[#This Row],[Use Versions Avg (ms)]],Table25[Use Versions Avg (ms)])</f>
        <v>235</v>
      </c>
      <c r="T237">
        <f>_xlfn.RANK.AVG(Table25[[#This Row],[Export Needed Packages Avg (ms)]],Table25[Export Needed Packages Avg (ms)])</f>
        <v>235</v>
      </c>
      <c r="U237">
        <f>_xlfn.RANK.AVG(Table25[[#This Row],[Minimize Dependencies Avg (ms)]],Table25[Minimize Dependencies Avg (ms)])</f>
        <v>235</v>
      </c>
      <c r="V237">
        <f>_xlfn.RANK.AVG(Table25[[#This Row],[Needed Packages Avg (ms)]],Table25[Needed Packages Avg (ms)])</f>
        <v>235</v>
      </c>
      <c r="W237">
        <f>_xlfn.RANK.AVG(Table25[[#This Row],[Dynamic Import Avg (ms)]],Table25[Dynamic Import Avg (ms)])</f>
        <v>235</v>
      </c>
    </row>
    <row r="238" spans="1:23" x14ac:dyDescent="0.2">
      <c r="A238" t="s">
        <v>236</v>
      </c>
      <c r="B238" s="1">
        <v>539.34467219999999</v>
      </c>
      <c r="C238" s="1">
        <v>28.376997679369303</v>
      </c>
      <c r="D238" s="1">
        <v>495.2542297</v>
      </c>
      <c r="E238" s="1">
        <v>23.837866689972955</v>
      </c>
      <c r="F238" s="1">
        <v>524.7366485</v>
      </c>
      <c r="G238" s="1">
        <v>13.249687549306856</v>
      </c>
      <c r="H238" s="1">
        <v>454.84525480000002</v>
      </c>
      <c r="I238" s="1">
        <v>37.896671553504476</v>
      </c>
      <c r="J238" s="1">
        <v>494.34614249999998</v>
      </c>
      <c r="K238" s="1">
        <v>15.604727015433525</v>
      </c>
      <c r="L238" s="1">
        <v>620.95013879999999</v>
      </c>
      <c r="M238" s="1">
        <v>17.942958719776115</v>
      </c>
      <c r="N238" s="1">
        <v>519.02258640000002</v>
      </c>
      <c r="O238" s="1">
        <v>32.749729058220019</v>
      </c>
      <c r="Q238">
        <f>_xlfn.RANK.AVG(Table25[[#This Row],[Control Avg (ms)]],Table25[Control Avg (ms)])</f>
        <v>236</v>
      </c>
      <c r="R238">
        <f>_xlfn.RANK.AVG(Table25[[#This Row],[Require Bundle Avg (ms)]],Table25[Require Bundle Avg (ms)])</f>
        <v>236</v>
      </c>
      <c r="S238">
        <f>_xlfn.RANK.AVG(Table25[[#This Row],[Use Versions Avg (ms)]],Table25[Use Versions Avg (ms)])</f>
        <v>236</v>
      </c>
      <c r="T238">
        <f>_xlfn.RANK.AVG(Table25[[#This Row],[Export Needed Packages Avg (ms)]],Table25[Export Needed Packages Avg (ms)])</f>
        <v>236</v>
      </c>
      <c r="U238">
        <f>_xlfn.RANK.AVG(Table25[[#This Row],[Minimize Dependencies Avg (ms)]],Table25[Minimize Dependencies Avg (ms)])</f>
        <v>236</v>
      </c>
      <c r="V238">
        <f>_xlfn.RANK.AVG(Table25[[#This Row],[Needed Packages Avg (ms)]],Table25[Needed Packages Avg (ms)])</f>
        <v>236</v>
      </c>
      <c r="W238">
        <f>_xlfn.RANK.AVG(Table25[[#This Row],[Dynamic Import Avg (ms)]],Table25[Dynamic Import Avg (ms)])</f>
        <v>236</v>
      </c>
    </row>
    <row r="239" spans="1:23" x14ac:dyDescent="0.2">
      <c r="A239" t="s">
        <v>237</v>
      </c>
      <c r="B239" s="1">
        <v>537.8027313</v>
      </c>
      <c r="C239" s="1">
        <v>28.396294277169055</v>
      </c>
      <c r="D239" s="1">
        <v>493.56921319999998</v>
      </c>
      <c r="E239" s="1">
        <v>23.849302048775929</v>
      </c>
      <c r="F239" s="1">
        <v>523.25534809999999</v>
      </c>
      <c r="G239" s="1">
        <v>13.23936555028949</v>
      </c>
      <c r="H239" s="1">
        <v>453.47046879999999</v>
      </c>
      <c r="I239" s="1">
        <v>37.892014912116274</v>
      </c>
      <c r="J239" s="1">
        <v>491.94178429999999</v>
      </c>
      <c r="K239" s="1">
        <v>14.142861094759686</v>
      </c>
      <c r="L239" s="1">
        <v>619.24758059999999</v>
      </c>
      <c r="M239" s="1">
        <v>17.927925882011753</v>
      </c>
      <c r="N239" s="1">
        <v>517.28604989999997</v>
      </c>
      <c r="O239" s="1">
        <v>32.45250265292249</v>
      </c>
      <c r="Q239">
        <f>_xlfn.RANK.AVG(Table25[[#This Row],[Control Avg (ms)]],Table25[Control Avg (ms)])</f>
        <v>237</v>
      </c>
      <c r="R239">
        <f>_xlfn.RANK.AVG(Table25[[#This Row],[Require Bundle Avg (ms)]],Table25[Require Bundle Avg (ms)])</f>
        <v>237</v>
      </c>
      <c r="S239">
        <f>_xlfn.RANK.AVG(Table25[[#This Row],[Use Versions Avg (ms)]],Table25[Use Versions Avg (ms)])</f>
        <v>237</v>
      </c>
      <c r="T239">
        <f>_xlfn.RANK.AVG(Table25[[#This Row],[Export Needed Packages Avg (ms)]],Table25[Export Needed Packages Avg (ms)])</f>
        <v>237</v>
      </c>
      <c r="U239">
        <f>_xlfn.RANK.AVG(Table25[[#This Row],[Minimize Dependencies Avg (ms)]],Table25[Minimize Dependencies Avg (ms)])</f>
        <v>237</v>
      </c>
      <c r="V239">
        <f>_xlfn.RANK.AVG(Table25[[#This Row],[Needed Packages Avg (ms)]],Table25[Needed Packages Avg (ms)])</f>
        <v>237</v>
      </c>
      <c r="W239">
        <f>_xlfn.RANK.AVG(Table25[[#This Row],[Dynamic Import Avg (ms)]],Table25[Dynamic Import Avg (ms)])</f>
        <v>237</v>
      </c>
    </row>
    <row r="240" spans="1:23" x14ac:dyDescent="0.2">
      <c r="A240" t="s">
        <v>238</v>
      </c>
      <c r="B240" s="1">
        <v>530.77725889999999</v>
      </c>
      <c r="C240" s="1">
        <v>28.197297545033646</v>
      </c>
      <c r="D240" s="1">
        <v>486.42360819999999</v>
      </c>
      <c r="E240" s="1">
        <v>23.307954980053253</v>
      </c>
      <c r="F240" s="1">
        <v>516.43288500000006</v>
      </c>
      <c r="G240" s="1">
        <v>13.217267222814085</v>
      </c>
      <c r="H240" s="1">
        <v>447.0890867</v>
      </c>
      <c r="I240" s="1">
        <v>38.213936772884026</v>
      </c>
      <c r="J240" s="1">
        <v>484.916156</v>
      </c>
      <c r="K240" s="1">
        <v>14.360014438036265</v>
      </c>
      <c r="L240" s="1">
        <v>612.06985699999996</v>
      </c>
      <c r="M240" s="1">
        <v>18.204608727478448</v>
      </c>
      <c r="N240" s="1">
        <v>510.05816529999998</v>
      </c>
      <c r="O240" s="1">
        <v>31.856863735905147</v>
      </c>
      <c r="Q240">
        <f>_xlfn.RANK.AVG(Table25[[#This Row],[Control Avg (ms)]],Table25[Control Avg (ms)])</f>
        <v>239</v>
      </c>
      <c r="R240">
        <f>_xlfn.RANK.AVG(Table25[[#This Row],[Require Bundle Avg (ms)]],Table25[Require Bundle Avg (ms)])</f>
        <v>239</v>
      </c>
      <c r="S240">
        <f>_xlfn.RANK.AVG(Table25[[#This Row],[Use Versions Avg (ms)]],Table25[Use Versions Avg (ms)])</f>
        <v>239</v>
      </c>
      <c r="T240">
        <f>_xlfn.RANK.AVG(Table25[[#This Row],[Export Needed Packages Avg (ms)]],Table25[Export Needed Packages Avg (ms)])</f>
        <v>239</v>
      </c>
      <c r="U240">
        <f>_xlfn.RANK.AVG(Table25[[#This Row],[Minimize Dependencies Avg (ms)]],Table25[Minimize Dependencies Avg (ms)])</f>
        <v>239</v>
      </c>
      <c r="V240">
        <f>_xlfn.RANK.AVG(Table25[[#This Row],[Needed Packages Avg (ms)]],Table25[Needed Packages Avg (ms)])</f>
        <v>239</v>
      </c>
      <c r="W240">
        <f>_xlfn.RANK.AVG(Table25[[#This Row],[Dynamic Import Avg (ms)]],Table25[Dynamic Import Avg (ms)])</f>
        <v>239</v>
      </c>
    </row>
    <row r="241" spans="1:23" x14ac:dyDescent="0.2">
      <c r="A241" t="s">
        <v>239</v>
      </c>
      <c r="B241" s="1">
        <v>536.56611580000003</v>
      </c>
      <c r="C241" s="1">
        <v>28.378999711050092</v>
      </c>
      <c r="D241" s="1">
        <v>492.18333080000002</v>
      </c>
      <c r="E241" s="1">
        <v>23.566886445463801</v>
      </c>
      <c r="F241" s="1">
        <v>521.87470610000003</v>
      </c>
      <c r="G241" s="1">
        <v>13.278835968935125</v>
      </c>
      <c r="H241" s="1">
        <v>452.20330889999997</v>
      </c>
      <c r="I241" s="1">
        <v>37.851948703554811</v>
      </c>
      <c r="J241" s="1">
        <v>490.7710672</v>
      </c>
      <c r="K241" s="1">
        <v>14.135155686685676</v>
      </c>
      <c r="L241" s="1">
        <v>617.93110879999995</v>
      </c>
      <c r="M241" s="1">
        <v>18.016887802715416</v>
      </c>
      <c r="N241" s="1">
        <v>515.98181739999995</v>
      </c>
      <c r="O241" s="1">
        <v>32.313224879060847</v>
      </c>
      <c r="Q241">
        <f>_xlfn.RANK.AVG(Table25[[#This Row],[Control Avg (ms)]],Table25[Control Avg (ms)])</f>
        <v>238</v>
      </c>
      <c r="R241">
        <f>_xlfn.RANK.AVG(Table25[[#This Row],[Require Bundle Avg (ms)]],Table25[Require Bundle Avg (ms)])</f>
        <v>238</v>
      </c>
      <c r="S241">
        <f>_xlfn.RANK.AVG(Table25[[#This Row],[Use Versions Avg (ms)]],Table25[Use Versions Avg (ms)])</f>
        <v>238</v>
      </c>
      <c r="T241">
        <f>_xlfn.RANK.AVG(Table25[[#This Row],[Export Needed Packages Avg (ms)]],Table25[Export Needed Packages Avg (ms)])</f>
        <v>238</v>
      </c>
      <c r="U241">
        <f>_xlfn.RANK.AVG(Table25[[#This Row],[Minimize Dependencies Avg (ms)]],Table25[Minimize Dependencies Avg (ms)])</f>
        <v>238</v>
      </c>
      <c r="V241">
        <f>_xlfn.RANK.AVG(Table25[[#This Row],[Needed Packages Avg (ms)]],Table25[Needed Packages Avg (ms)])</f>
        <v>238</v>
      </c>
      <c r="W241">
        <f>_xlfn.RANK.AVG(Table25[[#This Row],[Dynamic Import Avg (ms)]],Table25[Dynamic Import Avg (ms)])</f>
        <v>238</v>
      </c>
    </row>
    <row r="242" spans="1:23" x14ac:dyDescent="0.2">
      <c r="A242" t="s">
        <v>240</v>
      </c>
      <c r="B242" s="1">
        <v>529.16645819999997</v>
      </c>
      <c r="C242" s="1">
        <v>28.141663713402959</v>
      </c>
      <c r="D242" s="1">
        <v>484.86326580000002</v>
      </c>
      <c r="E242" s="1">
        <v>23.123368810236247</v>
      </c>
      <c r="F242" s="1">
        <v>514.73635780000006</v>
      </c>
      <c r="G242" s="1">
        <v>13.299201383689153</v>
      </c>
      <c r="H242" s="1">
        <v>444.73229939999999</v>
      </c>
      <c r="I242" s="1">
        <v>38.330465653420404</v>
      </c>
      <c r="J242" s="1">
        <v>483.2092227</v>
      </c>
      <c r="K242" s="1">
        <v>14.332353829203857</v>
      </c>
      <c r="L242" s="1">
        <v>610.34498589999998</v>
      </c>
      <c r="M242" s="1">
        <v>18.323321185995898</v>
      </c>
      <c r="N242" s="1">
        <v>508.53145460000002</v>
      </c>
      <c r="O242" s="1">
        <v>31.855957435323955</v>
      </c>
      <c r="Q242">
        <f>_xlfn.RANK.AVG(Table25[[#This Row],[Control Avg (ms)]],Table25[Control Avg (ms)])</f>
        <v>241</v>
      </c>
      <c r="R242">
        <f>_xlfn.RANK.AVG(Table25[[#This Row],[Require Bundle Avg (ms)]],Table25[Require Bundle Avg (ms)])</f>
        <v>241</v>
      </c>
      <c r="S242">
        <f>_xlfn.RANK.AVG(Table25[[#This Row],[Use Versions Avg (ms)]],Table25[Use Versions Avg (ms)])</f>
        <v>241</v>
      </c>
      <c r="T242">
        <f>_xlfn.RANK.AVG(Table25[[#This Row],[Export Needed Packages Avg (ms)]],Table25[Export Needed Packages Avg (ms)])</f>
        <v>241</v>
      </c>
      <c r="U242">
        <f>_xlfn.RANK.AVG(Table25[[#This Row],[Minimize Dependencies Avg (ms)]],Table25[Minimize Dependencies Avg (ms)])</f>
        <v>241</v>
      </c>
      <c r="V242">
        <f>_xlfn.RANK.AVG(Table25[[#This Row],[Needed Packages Avg (ms)]],Table25[Needed Packages Avg (ms)])</f>
        <v>241</v>
      </c>
      <c r="W242">
        <f>_xlfn.RANK.AVG(Table25[[#This Row],[Dynamic Import Avg (ms)]],Table25[Dynamic Import Avg (ms)])</f>
        <v>241</v>
      </c>
    </row>
    <row r="243" spans="1:23" x14ac:dyDescent="0.2">
      <c r="A243" t="s">
        <v>241</v>
      </c>
      <c r="B243" s="1">
        <v>528.30935790000001</v>
      </c>
      <c r="C243" s="1">
        <v>28.459789870338295</v>
      </c>
      <c r="D243" s="1">
        <v>484.2861881</v>
      </c>
      <c r="E243" s="1">
        <v>23.087663617757705</v>
      </c>
      <c r="F243" s="1">
        <v>514.14629170000001</v>
      </c>
      <c r="G243" s="1">
        <v>13.357463300528826</v>
      </c>
      <c r="H243" s="1">
        <v>444.19022289999998</v>
      </c>
      <c r="I243" s="1">
        <v>38.508619366028888</v>
      </c>
      <c r="J243" s="1">
        <v>482.52567010000001</v>
      </c>
      <c r="K243" s="1">
        <v>14.45716578608849</v>
      </c>
      <c r="L243" s="1">
        <v>609.50194260000001</v>
      </c>
      <c r="M243" s="1">
        <v>18.242277267468062</v>
      </c>
      <c r="N243" s="1">
        <v>508.01170289999999</v>
      </c>
      <c r="O243" s="1">
        <v>31.858580334014146</v>
      </c>
      <c r="Q243">
        <f>_xlfn.RANK.AVG(Table25[[#This Row],[Control Avg (ms)]],Table25[Control Avg (ms)])</f>
        <v>242</v>
      </c>
      <c r="R243">
        <f>_xlfn.RANK.AVG(Table25[[#This Row],[Require Bundle Avg (ms)]],Table25[Require Bundle Avg (ms)])</f>
        <v>242</v>
      </c>
      <c r="S243">
        <f>_xlfn.RANK.AVG(Table25[[#This Row],[Use Versions Avg (ms)]],Table25[Use Versions Avg (ms)])</f>
        <v>242</v>
      </c>
      <c r="T243">
        <f>_xlfn.RANK.AVG(Table25[[#This Row],[Export Needed Packages Avg (ms)]],Table25[Export Needed Packages Avg (ms)])</f>
        <v>242</v>
      </c>
      <c r="U243">
        <f>_xlfn.RANK.AVG(Table25[[#This Row],[Minimize Dependencies Avg (ms)]],Table25[Minimize Dependencies Avg (ms)])</f>
        <v>242</v>
      </c>
      <c r="V243">
        <f>_xlfn.RANK.AVG(Table25[[#This Row],[Needed Packages Avg (ms)]],Table25[Needed Packages Avg (ms)])</f>
        <v>242</v>
      </c>
      <c r="W243">
        <f>_xlfn.RANK.AVG(Table25[[#This Row],[Dynamic Import Avg (ms)]],Table25[Dynamic Import Avg (ms)])</f>
        <v>242</v>
      </c>
    </row>
    <row r="244" spans="1:23" x14ac:dyDescent="0.2">
      <c r="A244" t="s">
        <v>242</v>
      </c>
      <c r="B244" s="1">
        <v>527.04279220000001</v>
      </c>
      <c r="C244" s="1">
        <v>28.112718470077372</v>
      </c>
      <c r="D244" s="1">
        <v>483.28525610000003</v>
      </c>
      <c r="E244" s="1">
        <v>22.994597715788721</v>
      </c>
      <c r="F244" s="1">
        <v>512.98494330000005</v>
      </c>
      <c r="G244" s="1">
        <v>13.458732683769162</v>
      </c>
      <c r="H244" s="1">
        <v>443.2121353</v>
      </c>
      <c r="I244" s="1">
        <v>38.481295216585131</v>
      </c>
      <c r="J244" s="1">
        <v>481.60576570000001</v>
      </c>
      <c r="K244" s="1">
        <v>14.41807064110108</v>
      </c>
      <c r="L244" s="1">
        <v>608.38452199999995</v>
      </c>
      <c r="M244" s="1">
        <v>18.099000149928191</v>
      </c>
      <c r="N244" s="1">
        <v>507.02837489999996</v>
      </c>
      <c r="O244" s="1">
        <v>31.674354166069175</v>
      </c>
      <c r="Q244">
        <f>_xlfn.RANK.AVG(Table25[[#This Row],[Control Avg (ms)]],Table25[Control Avg (ms)])</f>
        <v>243</v>
      </c>
      <c r="R244">
        <f>_xlfn.RANK.AVG(Table25[[#This Row],[Require Bundle Avg (ms)]],Table25[Require Bundle Avg (ms)])</f>
        <v>243</v>
      </c>
      <c r="S244">
        <f>_xlfn.RANK.AVG(Table25[[#This Row],[Use Versions Avg (ms)]],Table25[Use Versions Avg (ms)])</f>
        <v>243</v>
      </c>
      <c r="T244">
        <f>_xlfn.RANK.AVG(Table25[[#This Row],[Export Needed Packages Avg (ms)]],Table25[Export Needed Packages Avg (ms)])</f>
        <v>243</v>
      </c>
      <c r="U244">
        <f>_xlfn.RANK.AVG(Table25[[#This Row],[Minimize Dependencies Avg (ms)]],Table25[Minimize Dependencies Avg (ms)])</f>
        <v>243</v>
      </c>
      <c r="V244">
        <f>_xlfn.RANK.AVG(Table25[[#This Row],[Needed Packages Avg (ms)]],Table25[Needed Packages Avg (ms)])</f>
        <v>243</v>
      </c>
      <c r="W244">
        <f>_xlfn.RANK.AVG(Table25[[#This Row],[Dynamic Import Avg (ms)]],Table25[Dynamic Import Avg (ms)])</f>
        <v>243</v>
      </c>
    </row>
    <row r="245" spans="1:23" x14ac:dyDescent="0.2">
      <c r="A245" t="s">
        <v>243</v>
      </c>
      <c r="B245" s="1">
        <v>525.89230759999998</v>
      </c>
      <c r="C245" s="1">
        <v>28.154130785201247</v>
      </c>
      <c r="D245" s="1">
        <v>482.24063310000003</v>
      </c>
      <c r="E245" s="1">
        <v>22.983496557538224</v>
      </c>
      <c r="F245" s="1">
        <v>511.81293669999997</v>
      </c>
      <c r="G245" s="1">
        <v>13.609741840389749</v>
      </c>
      <c r="H245" s="1">
        <v>442.11067919999999</v>
      </c>
      <c r="I245" s="1">
        <v>38.417282678405307</v>
      </c>
      <c r="J245" s="1">
        <v>480.54466939999998</v>
      </c>
      <c r="K245" s="1">
        <v>14.44510262370088</v>
      </c>
      <c r="L245" s="1">
        <v>607.24840989999996</v>
      </c>
      <c r="M245" s="1">
        <v>18.100531699275059</v>
      </c>
      <c r="N245" s="1">
        <v>505.88149279999999</v>
      </c>
      <c r="O245" s="1">
        <v>31.500439391123038</v>
      </c>
      <c r="Q245">
        <f>_xlfn.RANK.AVG(Table25[[#This Row],[Control Avg (ms)]],Table25[Control Avg (ms)])</f>
        <v>245</v>
      </c>
      <c r="R245">
        <f>_xlfn.RANK.AVG(Table25[[#This Row],[Require Bundle Avg (ms)]],Table25[Require Bundle Avg (ms)])</f>
        <v>245</v>
      </c>
      <c r="S245">
        <f>_xlfn.RANK.AVG(Table25[[#This Row],[Use Versions Avg (ms)]],Table25[Use Versions Avg (ms)])</f>
        <v>245</v>
      </c>
      <c r="T245">
        <f>_xlfn.RANK.AVG(Table25[[#This Row],[Export Needed Packages Avg (ms)]],Table25[Export Needed Packages Avg (ms)])</f>
        <v>245</v>
      </c>
      <c r="U245">
        <f>_xlfn.RANK.AVG(Table25[[#This Row],[Minimize Dependencies Avg (ms)]],Table25[Minimize Dependencies Avg (ms)])</f>
        <v>245</v>
      </c>
      <c r="V245">
        <f>_xlfn.RANK.AVG(Table25[[#This Row],[Needed Packages Avg (ms)]],Table25[Needed Packages Avg (ms)])</f>
        <v>245</v>
      </c>
      <c r="W245">
        <f>_xlfn.RANK.AVG(Table25[[#This Row],[Dynamic Import Avg (ms)]],Table25[Dynamic Import Avg (ms)])</f>
        <v>245</v>
      </c>
    </row>
    <row r="246" spans="1:23" x14ac:dyDescent="0.2">
      <c r="A246" t="s">
        <v>244</v>
      </c>
      <c r="B246" s="1">
        <v>526.45972730000005</v>
      </c>
      <c r="C246" s="1">
        <v>28.1515640244628</v>
      </c>
      <c r="D246" s="1">
        <v>482.69835619999998</v>
      </c>
      <c r="E246" s="1">
        <v>22.98676270891016</v>
      </c>
      <c r="F246" s="1">
        <v>512.41543219999994</v>
      </c>
      <c r="G246" s="1">
        <v>13.530032221964808</v>
      </c>
      <c r="H246" s="1">
        <v>442.69889089999998</v>
      </c>
      <c r="I246" s="1">
        <v>38.441815309829686</v>
      </c>
      <c r="J246" s="1">
        <v>481.0585997</v>
      </c>
      <c r="K246" s="1">
        <v>14.439410319683658</v>
      </c>
      <c r="L246" s="1">
        <v>607.8392169</v>
      </c>
      <c r="M246" s="1">
        <v>18.076988688247702</v>
      </c>
      <c r="N246" s="1">
        <v>506.4732128</v>
      </c>
      <c r="O246" s="1">
        <v>31.564172589457474</v>
      </c>
      <c r="Q246">
        <f>_xlfn.RANK.AVG(Table25[[#This Row],[Control Avg (ms)]],Table25[Control Avg (ms)])</f>
        <v>244</v>
      </c>
      <c r="R246">
        <f>_xlfn.RANK.AVG(Table25[[#This Row],[Require Bundle Avg (ms)]],Table25[Require Bundle Avg (ms)])</f>
        <v>244</v>
      </c>
      <c r="S246">
        <f>_xlfn.RANK.AVG(Table25[[#This Row],[Use Versions Avg (ms)]],Table25[Use Versions Avg (ms)])</f>
        <v>244</v>
      </c>
      <c r="T246">
        <f>_xlfn.RANK.AVG(Table25[[#This Row],[Export Needed Packages Avg (ms)]],Table25[Export Needed Packages Avg (ms)])</f>
        <v>244</v>
      </c>
      <c r="U246">
        <f>_xlfn.RANK.AVG(Table25[[#This Row],[Minimize Dependencies Avg (ms)]],Table25[Minimize Dependencies Avg (ms)])</f>
        <v>244</v>
      </c>
      <c r="V246">
        <f>_xlfn.RANK.AVG(Table25[[#This Row],[Needed Packages Avg (ms)]],Table25[Needed Packages Avg (ms)])</f>
        <v>244</v>
      </c>
      <c r="W246">
        <f>_xlfn.RANK.AVG(Table25[[#This Row],[Dynamic Import Avg (ms)]],Table25[Dynamic Import Avg (ms)])</f>
        <v>244</v>
      </c>
    </row>
    <row r="247" spans="1:23" x14ac:dyDescent="0.2">
      <c r="A247" t="s">
        <v>245</v>
      </c>
      <c r="B247" s="1">
        <v>524.73502020000001</v>
      </c>
      <c r="C247" s="1">
        <v>28.073731088704662</v>
      </c>
      <c r="D247" s="1">
        <v>481.17071750000002</v>
      </c>
      <c r="E247" s="1">
        <v>22.900693915213754</v>
      </c>
      <c r="F247" s="1">
        <v>510.41596770000001</v>
      </c>
      <c r="G247" s="1">
        <v>13.610650190881552</v>
      </c>
      <c r="H247" s="1">
        <v>441.10606580000001</v>
      </c>
      <c r="I247" s="1">
        <v>38.343435206003242</v>
      </c>
      <c r="J247" s="1">
        <v>479.36060310000005</v>
      </c>
      <c r="K247" s="1">
        <v>14.32557283479529</v>
      </c>
      <c r="L247" s="1">
        <v>605.93015860000003</v>
      </c>
      <c r="M247" s="1">
        <v>18.082310357324243</v>
      </c>
      <c r="N247" s="1">
        <v>504.70949080000003</v>
      </c>
      <c r="O247" s="1">
        <v>31.47666364169579</v>
      </c>
      <c r="Q247">
        <f>_xlfn.RANK.AVG(Table25[[#This Row],[Control Avg (ms)]],Table25[Control Avg (ms)])</f>
        <v>246</v>
      </c>
      <c r="R247">
        <f>_xlfn.RANK.AVG(Table25[[#This Row],[Require Bundle Avg (ms)]],Table25[Require Bundle Avg (ms)])</f>
        <v>246</v>
      </c>
      <c r="S247">
        <f>_xlfn.RANK.AVG(Table25[[#This Row],[Use Versions Avg (ms)]],Table25[Use Versions Avg (ms)])</f>
        <v>246</v>
      </c>
      <c r="T247">
        <f>_xlfn.RANK.AVG(Table25[[#This Row],[Export Needed Packages Avg (ms)]],Table25[Export Needed Packages Avg (ms)])</f>
        <v>246</v>
      </c>
      <c r="U247">
        <f>_xlfn.RANK.AVG(Table25[[#This Row],[Minimize Dependencies Avg (ms)]],Table25[Minimize Dependencies Avg (ms)])</f>
        <v>246</v>
      </c>
      <c r="V247">
        <f>_xlfn.RANK.AVG(Table25[[#This Row],[Needed Packages Avg (ms)]],Table25[Needed Packages Avg (ms)])</f>
        <v>246</v>
      </c>
      <c r="W247">
        <f>_xlfn.RANK.AVG(Table25[[#This Row],[Dynamic Import Avg (ms)]],Table25[Dynamic Import Avg (ms)])</f>
        <v>246</v>
      </c>
    </row>
    <row r="248" spans="1:23" x14ac:dyDescent="0.2">
      <c r="A248" t="s">
        <v>246</v>
      </c>
      <c r="B248" s="1">
        <v>493.02775789999998</v>
      </c>
      <c r="C248" s="1">
        <v>27.404317610920931</v>
      </c>
      <c r="D248" s="1">
        <v>448.65349360000005</v>
      </c>
      <c r="E248" s="1">
        <v>21.431215093762212</v>
      </c>
      <c r="F248" s="1">
        <v>476.8403907</v>
      </c>
      <c r="G248" s="1">
        <v>14.106515881677558</v>
      </c>
      <c r="H248" s="1">
        <v>413.48707639999998</v>
      </c>
      <c r="I248" s="1">
        <v>38.756730329400689</v>
      </c>
      <c r="J248" s="1">
        <v>447.31328430000002</v>
      </c>
      <c r="K248" s="1">
        <v>14.821969968797582</v>
      </c>
      <c r="L248" s="1">
        <v>572.40741869999999</v>
      </c>
      <c r="M248" s="1">
        <v>17.343571498774782</v>
      </c>
      <c r="N248" s="1">
        <v>474.43144589999997</v>
      </c>
      <c r="O248" s="1">
        <v>30.23099110301515</v>
      </c>
      <c r="Q248">
        <f>_xlfn.RANK.AVG(Table25[[#This Row],[Control Avg (ms)]],Table25[Control Avg (ms)])</f>
        <v>254</v>
      </c>
      <c r="R248">
        <f>_xlfn.RANK.AVG(Table25[[#This Row],[Require Bundle Avg (ms)]],Table25[Require Bundle Avg (ms)])</f>
        <v>254</v>
      </c>
      <c r="S248">
        <f>_xlfn.RANK.AVG(Table25[[#This Row],[Use Versions Avg (ms)]],Table25[Use Versions Avg (ms)])</f>
        <v>254</v>
      </c>
      <c r="T248">
        <f>_xlfn.RANK.AVG(Table25[[#This Row],[Export Needed Packages Avg (ms)]],Table25[Export Needed Packages Avg (ms)])</f>
        <v>254</v>
      </c>
      <c r="U248">
        <f>_xlfn.RANK.AVG(Table25[[#This Row],[Minimize Dependencies Avg (ms)]],Table25[Minimize Dependencies Avg (ms)])</f>
        <v>254</v>
      </c>
      <c r="V248">
        <f>_xlfn.RANK.AVG(Table25[[#This Row],[Needed Packages Avg (ms)]],Table25[Needed Packages Avg (ms)])</f>
        <v>254</v>
      </c>
      <c r="W248">
        <f>_xlfn.RANK.AVG(Table25[[#This Row],[Dynamic Import Avg (ms)]],Table25[Dynamic Import Avg (ms)])</f>
        <v>254</v>
      </c>
    </row>
    <row r="249" spans="1:23" x14ac:dyDescent="0.2">
      <c r="A249" t="s">
        <v>247</v>
      </c>
      <c r="B249" s="1">
        <v>522.90730410000003</v>
      </c>
      <c r="C249" s="1">
        <v>28.083678800638474</v>
      </c>
      <c r="D249" s="1">
        <v>479.5629022</v>
      </c>
      <c r="E249" s="1">
        <v>22.918743441416996</v>
      </c>
      <c r="F249" s="1">
        <v>508.30584429999999</v>
      </c>
      <c r="G249" s="1">
        <v>13.921961297710306</v>
      </c>
      <c r="H249" s="1">
        <v>439.61038810000002</v>
      </c>
      <c r="I249" s="1">
        <v>38.316526205366046</v>
      </c>
      <c r="J249" s="1">
        <v>477.48524380000003</v>
      </c>
      <c r="K249" s="1">
        <v>14.224235973268815</v>
      </c>
      <c r="L249" s="1">
        <v>604.07586189999995</v>
      </c>
      <c r="M249" s="1">
        <v>18.055179197080662</v>
      </c>
      <c r="N249" s="1">
        <v>502.86249510000005</v>
      </c>
      <c r="O249" s="1">
        <v>31.443951589676455</v>
      </c>
      <c r="Q249">
        <f>_xlfn.RANK.AVG(Table25[[#This Row],[Control Avg (ms)]],Table25[Control Avg (ms)])</f>
        <v>247</v>
      </c>
      <c r="R249">
        <f>_xlfn.RANK.AVG(Table25[[#This Row],[Require Bundle Avg (ms)]],Table25[Require Bundle Avg (ms)])</f>
        <v>247</v>
      </c>
      <c r="S249">
        <f>_xlfn.RANK.AVG(Table25[[#This Row],[Use Versions Avg (ms)]],Table25[Use Versions Avg (ms)])</f>
        <v>247</v>
      </c>
      <c r="T249">
        <f>_xlfn.RANK.AVG(Table25[[#This Row],[Export Needed Packages Avg (ms)]],Table25[Export Needed Packages Avg (ms)])</f>
        <v>247</v>
      </c>
      <c r="U249">
        <f>_xlfn.RANK.AVG(Table25[[#This Row],[Minimize Dependencies Avg (ms)]],Table25[Minimize Dependencies Avg (ms)])</f>
        <v>247</v>
      </c>
      <c r="V249">
        <f>_xlfn.RANK.AVG(Table25[[#This Row],[Needed Packages Avg (ms)]],Table25[Needed Packages Avg (ms)])</f>
        <v>247</v>
      </c>
      <c r="W249">
        <f>_xlfn.RANK.AVG(Table25[[#This Row],[Dynamic Import Avg (ms)]],Table25[Dynamic Import Avg (ms)])</f>
        <v>247</v>
      </c>
    </row>
    <row r="250" spans="1:23" x14ac:dyDescent="0.2">
      <c r="A250" t="s">
        <v>248</v>
      </c>
      <c r="B250" s="1">
        <v>519.172101</v>
      </c>
      <c r="C250" s="1">
        <v>27.80930713707221</v>
      </c>
      <c r="D250" s="1">
        <v>475.04074250000002</v>
      </c>
      <c r="E250" s="1">
        <v>22.615835507053394</v>
      </c>
      <c r="F250" s="1">
        <v>503.7553388</v>
      </c>
      <c r="G250" s="1">
        <v>13.92267664096298</v>
      </c>
      <c r="H250" s="1">
        <v>436.53803579999999</v>
      </c>
      <c r="I250" s="1">
        <v>40.077670992602187</v>
      </c>
      <c r="J250" s="1">
        <v>473.58786720000001</v>
      </c>
      <c r="K250" s="1">
        <v>14.436662825947204</v>
      </c>
      <c r="L250" s="1">
        <v>600.00573350000002</v>
      </c>
      <c r="M250" s="1">
        <v>17.95790776343053</v>
      </c>
      <c r="N250" s="1">
        <v>499.27286289999995</v>
      </c>
      <c r="O250" s="1">
        <v>31.295060432081453</v>
      </c>
      <c r="Q250">
        <f>_xlfn.RANK.AVG(Table25[[#This Row],[Control Avg (ms)]],Table25[Control Avg (ms)])</f>
        <v>252</v>
      </c>
      <c r="R250">
        <f>_xlfn.RANK.AVG(Table25[[#This Row],[Require Bundle Avg (ms)]],Table25[Require Bundle Avg (ms)])</f>
        <v>252</v>
      </c>
      <c r="S250">
        <f>_xlfn.RANK.AVG(Table25[[#This Row],[Use Versions Avg (ms)]],Table25[Use Versions Avg (ms)])</f>
        <v>252</v>
      </c>
      <c r="T250">
        <f>_xlfn.RANK.AVG(Table25[[#This Row],[Export Needed Packages Avg (ms)]],Table25[Export Needed Packages Avg (ms)])</f>
        <v>252</v>
      </c>
      <c r="U250">
        <f>_xlfn.RANK.AVG(Table25[[#This Row],[Minimize Dependencies Avg (ms)]],Table25[Minimize Dependencies Avg (ms)])</f>
        <v>252</v>
      </c>
      <c r="V250">
        <f>_xlfn.RANK.AVG(Table25[[#This Row],[Needed Packages Avg (ms)]],Table25[Needed Packages Avg (ms)])</f>
        <v>252</v>
      </c>
      <c r="W250">
        <f>_xlfn.RANK.AVG(Table25[[#This Row],[Dynamic Import Avg (ms)]],Table25[Dynamic Import Avg (ms)])</f>
        <v>252</v>
      </c>
    </row>
    <row r="251" spans="1:23" x14ac:dyDescent="0.2">
      <c r="A251" t="s">
        <v>249</v>
      </c>
      <c r="B251" s="1">
        <v>522.24380539999993</v>
      </c>
      <c r="C251" s="1">
        <v>28.028345174897282</v>
      </c>
      <c r="D251" s="1">
        <v>478.74788639999997</v>
      </c>
      <c r="E251" s="1">
        <v>22.739681457361154</v>
      </c>
      <c r="F251" s="1">
        <v>507.52956949999998</v>
      </c>
      <c r="G251" s="1">
        <v>13.881967047793026</v>
      </c>
      <c r="H251" s="1">
        <v>439.52239100000003</v>
      </c>
      <c r="I251" s="1">
        <v>39.820422195977393</v>
      </c>
      <c r="J251" s="1">
        <v>476.80795719999998</v>
      </c>
      <c r="K251" s="1">
        <v>14.218838252211354</v>
      </c>
      <c r="L251" s="1">
        <v>603.32611010000005</v>
      </c>
      <c r="M251" s="1">
        <v>18.023206952588755</v>
      </c>
      <c r="N251" s="1">
        <v>502.22054330000003</v>
      </c>
      <c r="O251" s="1">
        <v>31.352155103631663</v>
      </c>
      <c r="Q251">
        <f>_xlfn.RANK.AVG(Table25[[#This Row],[Control Avg (ms)]],Table25[Control Avg (ms)])</f>
        <v>248</v>
      </c>
      <c r="R251">
        <f>_xlfn.RANK.AVG(Table25[[#This Row],[Require Bundle Avg (ms)]],Table25[Require Bundle Avg (ms)])</f>
        <v>248</v>
      </c>
      <c r="S251">
        <f>_xlfn.RANK.AVG(Table25[[#This Row],[Use Versions Avg (ms)]],Table25[Use Versions Avg (ms)])</f>
        <v>248</v>
      </c>
      <c r="T251">
        <f>_xlfn.RANK.AVG(Table25[[#This Row],[Export Needed Packages Avg (ms)]],Table25[Export Needed Packages Avg (ms)])</f>
        <v>248</v>
      </c>
      <c r="U251">
        <f>_xlfn.RANK.AVG(Table25[[#This Row],[Minimize Dependencies Avg (ms)]],Table25[Minimize Dependencies Avg (ms)])</f>
        <v>248</v>
      </c>
      <c r="V251">
        <f>_xlfn.RANK.AVG(Table25[[#This Row],[Needed Packages Avg (ms)]],Table25[Needed Packages Avg (ms)])</f>
        <v>248</v>
      </c>
      <c r="W251">
        <f>_xlfn.RANK.AVG(Table25[[#This Row],[Dynamic Import Avg (ms)]],Table25[Dynamic Import Avg (ms)])</f>
        <v>248</v>
      </c>
    </row>
    <row r="252" spans="1:23" x14ac:dyDescent="0.2">
      <c r="A252" t="s">
        <v>250</v>
      </c>
      <c r="B252" s="1">
        <v>521.71607189999997</v>
      </c>
      <c r="C252" s="1">
        <v>27.966619296053747</v>
      </c>
      <c r="D252" s="1">
        <v>478.10412550000001</v>
      </c>
      <c r="E252" s="1">
        <v>22.725465248620914</v>
      </c>
      <c r="F252" s="1">
        <v>506.82081899999997</v>
      </c>
      <c r="G252" s="1">
        <v>13.859418633243788</v>
      </c>
      <c r="H252" s="1">
        <v>438.96271460000003</v>
      </c>
      <c r="I252" s="1">
        <v>39.856609075886489</v>
      </c>
      <c r="J252" s="1">
        <v>476.22162310000004</v>
      </c>
      <c r="K252" s="1">
        <v>14.229570025623657</v>
      </c>
      <c r="L252" s="1">
        <v>602.68358379999995</v>
      </c>
      <c r="M252" s="1">
        <v>18.049956029033048</v>
      </c>
      <c r="N252" s="1">
        <v>501.67450000000002</v>
      </c>
      <c r="O252" s="1">
        <v>31.251128856069325</v>
      </c>
      <c r="Q252">
        <f>_xlfn.RANK.AVG(Table25[[#This Row],[Control Avg (ms)]],Table25[Control Avg (ms)])</f>
        <v>249</v>
      </c>
      <c r="R252">
        <f>_xlfn.RANK.AVG(Table25[[#This Row],[Require Bundle Avg (ms)]],Table25[Require Bundle Avg (ms)])</f>
        <v>249</v>
      </c>
      <c r="S252">
        <f>_xlfn.RANK.AVG(Table25[[#This Row],[Use Versions Avg (ms)]],Table25[Use Versions Avg (ms)])</f>
        <v>249</v>
      </c>
      <c r="T252">
        <f>_xlfn.RANK.AVG(Table25[[#This Row],[Export Needed Packages Avg (ms)]],Table25[Export Needed Packages Avg (ms)])</f>
        <v>249</v>
      </c>
      <c r="U252">
        <f>_xlfn.RANK.AVG(Table25[[#This Row],[Minimize Dependencies Avg (ms)]],Table25[Minimize Dependencies Avg (ms)])</f>
        <v>249</v>
      </c>
      <c r="V252">
        <f>_xlfn.RANK.AVG(Table25[[#This Row],[Needed Packages Avg (ms)]],Table25[Needed Packages Avg (ms)])</f>
        <v>249</v>
      </c>
      <c r="W252">
        <f>_xlfn.RANK.AVG(Table25[[#This Row],[Dynamic Import Avg (ms)]],Table25[Dynamic Import Avg (ms)])</f>
        <v>249</v>
      </c>
    </row>
    <row r="253" spans="1:23" x14ac:dyDescent="0.2">
      <c r="A253" t="s">
        <v>251</v>
      </c>
      <c r="B253" s="1">
        <v>521.1164622</v>
      </c>
      <c r="C253" s="1">
        <v>27.967825152307491</v>
      </c>
      <c r="D253" s="1">
        <v>477.47377460000001</v>
      </c>
      <c r="E253" s="1">
        <v>22.709767823423572</v>
      </c>
      <c r="F253" s="1">
        <v>506.02021619999999</v>
      </c>
      <c r="G253" s="1">
        <v>13.854029114113441</v>
      </c>
      <c r="H253" s="1">
        <v>438.46780949999999</v>
      </c>
      <c r="I253" s="1">
        <v>40.163883764229944</v>
      </c>
      <c r="J253" s="1">
        <v>475.61872139999997</v>
      </c>
      <c r="K253" s="1">
        <v>14.278127045878946</v>
      </c>
      <c r="L253" s="1">
        <v>602.07242239999994</v>
      </c>
      <c r="M253" s="1">
        <v>18.066101416856746</v>
      </c>
      <c r="N253" s="1">
        <v>501.16138030000002</v>
      </c>
      <c r="O253" s="1">
        <v>31.167642018755078</v>
      </c>
      <c r="Q253">
        <f>_xlfn.RANK.AVG(Table25[[#This Row],[Control Avg (ms)]],Table25[Control Avg (ms)])</f>
        <v>250</v>
      </c>
      <c r="R253">
        <f>_xlfn.RANK.AVG(Table25[[#This Row],[Require Bundle Avg (ms)]],Table25[Require Bundle Avg (ms)])</f>
        <v>250</v>
      </c>
      <c r="S253">
        <f>_xlfn.RANK.AVG(Table25[[#This Row],[Use Versions Avg (ms)]],Table25[Use Versions Avg (ms)])</f>
        <v>250</v>
      </c>
      <c r="T253">
        <f>_xlfn.RANK.AVG(Table25[[#This Row],[Export Needed Packages Avg (ms)]],Table25[Export Needed Packages Avg (ms)])</f>
        <v>250</v>
      </c>
      <c r="U253">
        <f>_xlfn.RANK.AVG(Table25[[#This Row],[Minimize Dependencies Avg (ms)]],Table25[Minimize Dependencies Avg (ms)])</f>
        <v>250</v>
      </c>
      <c r="V253">
        <f>_xlfn.RANK.AVG(Table25[[#This Row],[Needed Packages Avg (ms)]],Table25[Needed Packages Avg (ms)])</f>
        <v>250</v>
      </c>
      <c r="W253">
        <f>_xlfn.RANK.AVG(Table25[[#This Row],[Dynamic Import Avg (ms)]],Table25[Dynamic Import Avg (ms)])</f>
        <v>250</v>
      </c>
    </row>
    <row r="254" spans="1:23" x14ac:dyDescent="0.2">
      <c r="A254" t="s">
        <v>252</v>
      </c>
      <c r="B254" s="1">
        <v>520.61873439999999</v>
      </c>
      <c r="C254" s="1">
        <v>27.93753245174992</v>
      </c>
      <c r="D254" s="1">
        <v>476.6367669</v>
      </c>
      <c r="E254" s="1">
        <v>22.66811629643064</v>
      </c>
      <c r="F254" s="1">
        <v>505.31141650000001</v>
      </c>
      <c r="G254" s="1">
        <v>13.961278073853055</v>
      </c>
      <c r="H254" s="1">
        <v>437.91905710000003</v>
      </c>
      <c r="I254" s="1">
        <v>40.151052042787796</v>
      </c>
      <c r="J254" s="1">
        <v>475.0850365</v>
      </c>
      <c r="K254" s="1">
        <v>14.334632330684261</v>
      </c>
      <c r="L254" s="1">
        <v>601.5072007</v>
      </c>
      <c r="M254" s="1">
        <v>18.063237628177152</v>
      </c>
      <c r="N254" s="1">
        <v>500.70371019999999</v>
      </c>
      <c r="O254" s="1">
        <v>31.106766124901167</v>
      </c>
      <c r="Q254">
        <f>_xlfn.RANK.AVG(Table25[[#This Row],[Control Avg (ms)]],Table25[Control Avg (ms)])</f>
        <v>251</v>
      </c>
      <c r="R254">
        <f>_xlfn.RANK.AVG(Table25[[#This Row],[Require Bundle Avg (ms)]],Table25[Require Bundle Avg (ms)])</f>
        <v>251</v>
      </c>
      <c r="S254">
        <f>_xlfn.RANK.AVG(Table25[[#This Row],[Use Versions Avg (ms)]],Table25[Use Versions Avg (ms)])</f>
        <v>251</v>
      </c>
      <c r="T254">
        <f>_xlfn.RANK.AVG(Table25[[#This Row],[Export Needed Packages Avg (ms)]],Table25[Export Needed Packages Avg (ms)])</f>
        <v>251</v>
      </c>
      <c r="U254">
        <f>_xlfn.RANK.AVG(Table25[[#This Row],[Minimize Dependencies Avg (ms)]],Table25[Minimize Dependencies Avg (ms)])</f>
        <v>251</v>
      </c>
      <c r="V254">
        <f>_xlfn.RANK.AVG(Table25[[#This Row],[Needed Packages Avg (ms)]],Table25[Needed Packages Avg (ms)])</f>
        <v>251</v>
      </c>
      <c r="W254">
        <f>_xlfn.RANK.AVG(Table25[[#This Row],[Dynamic Import Avg (ms)]],Table25[Dynamic Import Avg (ms)])</f>
        <v>251</v>
      </c>
    </row>
    <row r="255" spans="1:23" x14ac:dyDescent="0.2">
      <c r="A255" t="s">
        <v>253</v>
      </c>
      <c r="B255" s="1">
        <v>496.9847173</v>
      </c>
      <c r="C255" s="1">
        <v>27.384761926285488</v>
      </c>
      <c r="D255" s="1">
        <v>453.07499689999997</v>
      </c>
      <c r="E255" s="1">
        <v>21.589635860683515</v>
      </c>
      <c r="F255" s="1">
        <v>481.09291680000001</v>
      </c>
      <c r="G255" s="1">
        <v>13.851965214245665</v>
      </c>
      <c r="H255" s="1">
        <v>417.24498219999998</v>
      </c>
      <c r="I255" s="1">
        <v>38.732930345351946</v>
      </c>
      <c r="J255" s="1">
        <v>451.66791480000001</v>
      </c>
      <c r="K255" s="1">
        <v>14.869327463911509</v>
      </c>
      <c r="L255" s="1">
        <v>577.2382672</v>
      </c>
      <c r="M255" s="1">
        <v>17.657921062605585</v>
      </c>
      <c r="N255" s="1">
        <v>478.35842489999999</v>
      </c>
      <c r="O255" s="1">
        <v>30.389975426790034</v>
      </c>
      <c r="Q255">
        <f>_xlfn.RANK.AVG(Table25[[#This Row],[Control Avg (ms)]],Table25[Control Avg (ms)])</f>
        <v>253</v>
      </c>
      <c r="R255">
        <f>_xlfn.RANK.AVG(Table25[[#This Row],[Require Bundle Avg (ms)]],Table25[Require Bundle Avg (ms)])</f>
        <v>253</v>
      </c>
      <c r="S255">
        <f>_xlfn.RANK.AVG(Table25[[#This Row],[Use Versions Avg (ms)]],Table25[Use Versions Avg (ms)])</f>
        <v>253</v>
      </c>
      <c r="T255">
        <f>_xlfn.RANK.AVG(Table25[[#This Row],[Export Needed Packages Avg (ms)]],Table25[Export Needed Packages Avg (ms)])</f>
        <v>253</v>
      </c>
      <c r="U255">
        <f>_xlfn.RANK.AVG(Table25[[#This Row],[Minimize Dependencies Avg (ms)]],Table25[Minimize Dependencies Avg (ms)])</f>
        <v>253</v>
      </c>
      <c r="V255">
        <f>_xlfn.RANK.AVG(Table25[[#This Row],[Needed Packages Avg (ms)]],Table25[Needed Packages Avg (ms)])</f>
        <v>253</v>
      </c>
      <c r="W255">
        <f>_xlfn.RANK.AVG(Table25[[#This Row],[Dynamic Import Avg (ms)]],Table25[Dynamic Import Avg (ms)])</f>
        <v>253</v>
      </c>
    </row>
    <row r="256" spans="1:23" x14ac:dyDescent="0.2">
      <c r="A256" t="s">
        <v>254</v>
      </c>
      <c r="B256" s="1">
        <v>492.00905239999997</v>
      </c>
      <c r="C256" s="1">
        <v>27.445160227237906</v>
      </c>
      <c r="D256" s="1">
        <v>447.71730180000003</v>
      </c>
      <c r="E256" s="1">
        <v>21.502278469797634</v>
      </c>
      <c r="F256" s="1">
        <v>475.52836589999998</v>
      </c>
      <c r="G256" s="1">
        <v>14.181787794222375</v>
      </c>
      <c r="H256" s="1">
        <v>412.59634060000002</v>
      </c>
      <c r="I256" s="1">
        <v>38.63767824711887</v>
      </c>
      <c r="J256" s="1">
        <v>446.29853539999999</v>
      </c>
      <c r="K256" s="1">
        <v>14.857367217455074</v>
      </c>
      <c r="L256" s="1">
        <v>571.21885770000006</v>
      </c>
      <c r="M256" s="1">
        <v>17.376735191021023</v>
      </c>
      <c r="N256" s="1">
        <v>473.41759289999999</v>
      </c>
      <c r="O256" s="1">
        <v>30.226697334883369</v>
      </c>
      <c r="Q256">
        <f>_xlfn.RANK.AVG(Table25[[#This Row],[Control Avg (ms)]],Table25[Control Avg (ms)])</f>
        <v>255</v>
      </c>
      <c r="R256">
        <f>_xlfn.RANK.AVG(Table25[[#This Row],[Require Bundle Avg (ms)]],Table25[Require Bundle Avg (ms)])</f>
        <v>255</v>
      </c>
      <c r="S256">
        <f>_xlfn.RANK.AVG(Table25[[#This Row],[Use Versions Avg (ms)]],Table25[Use Versions Avg (ms)])</f>
        <v>255</v>
      </c>
      <c r="T256">
        <f>_xlfn.RANK.AVG(Table25[[#This Row],[Export Needed Packages Avg (ms)]],Table25[Export Needed Packages Avg (ms)])</f>
        <v>255</v>
      </c>
      <c r="U256">
        <f>_xlfn.RANK.AVG(Table25[[#This Row],[Minimize Dependencies Avg (ms)]],Table25[Minimize Dependencies Avg (ms)])</f>
        <v>255</v>
      </c>
      <c r="V256">
        <f>_xlfn.RANK.AVG(Table25[[#This Row],[Needed Packages Avg (ms)]],Table25[Needed Packages Avg (ms)])</f>
        <v>255</v>
      </c>
      <c r="W256">
        <f>_xlfn.RANK.AVG(Table25[[#This Row],[Dynamic Import Avg (ms)]],Table25[Dynamic Import Avg (ms)])</f>
        <v>255</v>
      </c>
    </row>
    <row r="257" spans="1:23" x14ac:dyDescent="0.2">
      <c r="A257" t="s">
        <v>255</v>
      </c>
      <c r="B257" s="1">
        <v>490.82146729999999</v>
      </c>
      <c r="C257" s="1">
        <v>27.523497404613376</v>
      </c>
      <c r="D257" s="1">
        <v>446.63723680000004</v>
      </c>
      <c r="E257" s="1">
        <v>21.532194463322437</v>
      </c>
      <c r="F257" s="1">
        <v>474.13007860000005</v>
      </c>
      <c r="G257" s="1">
        <v>14.257447028458738</v>
      </c>
      <c r="H257" s="1">
        <v>411.49701399999998</v>
      </c>
      <c r="I257" s="1">
        <v>38.655673118484295</v>
      </c>
      <c r="J257" s="1">
        <v>445.08113500000002</v>
      </c>
      <c r="K257" s="1">
        <v>14.902955544315585</v>
      </c>
      <c r="L257" s="1">
        <v>569.90547509999999</v>
      </c>
      <c r="M257" s="1">
        <v>17.391157689222371</v>
      </c>
      <c r="N257" s="1">
        <v>472.22139630000004</v>
      </c>
      <c r="O257" s="1">
        <v>30.158925609435478</v>
      </c>
      <c r="Q257">
        <f>_xlfn.RANK.AVG(Table25[[#This Row],[Control Avg (ms)]],Table25[Control Avg (ms)])</f>
        <v>256</v>
      </c>
      <c r="R257">
        <f>_xlfn.RANK.AVG(Table25[[#This Row],[Require Bundle Avg (ms)]],Table25[Require Bundle Avg (ms)])</f>
        <v>256</v>
      </c>
      <c r="S257">
        <f>_xlfn.RANK.AVG(Table25[[#This Row],[Use Versions Avg (ms)]],Table25[Use Versions Avg (ms)])</f>
        <v>256</v>
      </c>
      <c r="T257">
        <f>_xlfn.RANK.AVG(Table25[[#This Row],[Export Needed Packages Avg (ms)]],Table25[Export Needed Packages Avg (ms)])</f>
        <v>256</v>
      </c>
      <c r="U257">
        <f>_xlfn.RANK.AVG(Table25[[#This Row],[Minimize Dependencies Avg (ms)]],Table25[Minimize Dependencies Avg (ms)])</f>
        <v>256</v>
      </c>
      <c r="V257">
        <f>_xlfn.RANK.AVG(Table25[[#This Row],[Needed Packages Avg (ms)]],Table25[Needed Packages Avg (ms)])</f>
        <v>256</v>
      </c>
      <c r="W257">
        <f>_xlfn.RANK.AVG(Table25[[#This Row],[Dynamic Import Avg (ms)]],Table25[Dynamic Import Avg (ms)])</f>
        <v>256</v>
      </c>
    </row>
    <row r="258" spans="1:23" x14ac:dyDescent="0.2">
      <c r="A258" t="s">
        <v>256</v>
      </c>
      <c r="B258" s="1">
        <v>490.0124022</v>
      </c>
      <c r="C258" s="1">
        <v>27.49232763812633</v>
      </c>
      <c r="D258" s="1">
        <v>446.07549410000001</v>
      </c>
      <c r="E258" s="1">
        <v>21.606403156383575</v>
      </c>
      <c r="F258" s="1">
        <v>473.34243939999999</v>
      </c>
      <c r="G258" s="1">
        <v>14.346844379183219</v>
      </c>
      <c r="H258" s="1">
        <v>410.77951669999999</v>
      </c>
      <c r="I258" s="1">
        <v>38.734836325236508</v>
      </c>
      <c r="J258" s="1">
        <v>444.4305908</v>
      </c>
      <c r="K258" s="1">
        <v>14.956916673207763</v>
      </c>
      <c r="L258" s="1">
        <v>569.08119539999996</v>
      </c>
      <c r="M258" s="1">
        <v>17.441352044180814</v>
      </c>
      <c r="N258" s="1">
        <v>471.38421889999995</v>
      </c>
      <c r="O258" s="1">
        <v>30.018634870029793</v>
      </c>
      <c r="Q258">
        <f>_xlfn.RANK.AVG(Table25[[#This Row],[Control Avg (ms)]],Table25[Control Avg (ms)])</f>
        <v>257</v>
      </c>
      <c r="R258">
        <f>_xlfn.RANK.AVG(Table25[[#This Row],[Require Bundle Avg (ms)]],Table25[Require Bundle Avg (ms)])</f>
        <v>257</v>
      </c>
      <c r="S258">
        <f>_xlfn.RANK.AVG(Table25[[#This Row],[Use Versions Avg (ms)]],Table25[Use Versions Avg (ms)])</f>
        <v>257</v>
      </c>
      <c r="T258">
        <f>_xlfn.RANK.AVG(Table25[[#This Row],[Export Needed Packages Avg (ms)]],Table25[Export Needed Packages Avg (ms)])</f>
        <v>257</v>
      </c>
      <c r="U258">
        <f>_xlfn.RANK.AVG(Table25[[#This Row],[Minimize Dependencies Avg (ms)]],Table25[Minimize Dependencies Avg (ms)])</f>
        <v>257</v>
      </c>
      <c r="V258">
        <f>_xlfn.RANK.AVG(Table25[[#This Row],[Needed Packages Avg (ms)]],Table25[Needed Packages Avg (ms)])</f>
        <v>257</v>
      </c>
      <c r="W258">
        <f>_xlfn.RANK.AVG(Table25[[#This Row],[Dynamic Import Avg (ms)]],Table25[Dynamic Import Avg (ms)])</f>
        <v>257</v>
      </c>
    </row>
    <row r="259" spans="1:23" x14ac:dyDescent="0.2">
      <c r="A259" t="s">
        <v>257</v>
      </c>
      <c r="B259" s="1">
        <v>487.96065119999997</v>
      </c>
      <c r="C259" s="1">
        <v>27.483298476532958</v>
      </c>
      <c r="D259" s="1">
        <v>444.19118530000003</v>
      </c>
      <c r="E259" s="1">
        <v>21.65073049601942</v>
      </c>
      <c r="F259" s="1">
        <v>470.99403380000001</v>
      </c>
      <c r="G259" s="1">
        <v>14.428206867653433</v>
      </c>
      <c r="H259" s="1">
        <v>408.46504950000002</v>
      </c>
      <c r="I259" s="1">
        <v>38.797758337106053</v>
      </c>
      <c r="J259" s="1">
        <v>442.54417739999997</v>
      </c>
      <c r="K259" s="1">
        <v>14.819714250624795</v>
      </c>
      <c r="L259" s="1">
        <v>566.18075650000003</v>
      </c>
      <c r="M259" s="1">
        <v>17.58351607102054</v>
      </c>
      <c r="N259" s="1">
        <v>469.34118339999998</v>
      </c>
      <c r="O259" s="1">
        <v>29.923019910636782</v>
      </c>
      <c r="Q259">
        <f>_xlfn.RANK.AVG(Table25[[#This Row],[Control Avg (ms)]],Table25[Control Avg (ms)])</f>
        <v>258</v>
      </c>
      <c r="R259">
        <f>_xlfn.RANK.AVG(Table25[[#This Row],[Require Bundle Avg (ms)]],Table25[Require Bundle Avg (ms)])</f>
        <v>258</v>
      </c>
      <c r="S259">
        <f>_xlfn.RANK.AVG(Table25[[#This Row],[Use Versions Avg (ms)]],Table25[Use Versions Avg (ms)])</f>
        <v>258</v>
      </c>
      <c r="T259">
        <f>_xlfn.RANK.AVG(Table25[[#This Row],[Export Needed Packages Avg (ms)]],Table25[Export Needed Packages Avg (ms)])</f>
        <v>258</v>
      </c>
      <c r="U259">
        <f>_xlfn.RANK.AVG(Table25[[#This Row],[Minimize Dependencies Avg (ms)]],Table25[Minimize Dependencies Avg (ms)])</f>
        <v>258</v>
      </c>
      <c r="V259">
        <f>_xlfn.RANK.AVG(Table25[[#This Row],[Needed Packages Avg (ms)]],Table25[Needed Packages Avg (ms)])</f>
        <v>258</v>
      </c>
      <c r="W259">
        <f>_xlfn.RANK.AVG(Table25[[#This Row],[Dynamic Import Avg (ms)]],Table25[Dynamic Import Avg (ms)])</f>
        <v>258</v>
      </c>
    </row>
    <row r="260" spans="1:23" x14ac:dyDescent="0.2">
      <c r="A260" t="s">
        <v>258</v>
      </c>
      <c r="B260" s="1">
        <v>486.9091914</v>
      </c>
      <c r="C260" s="1">
        <v>27.478877778161095</v>
      </c>
      <c r="D260" s="1">
        <v>443.15718189999996</v>
      </c>
      <c r="E260" s="1">
        <v>21.570575528041303</v>
      </c>
      <c r="F260" s="1">
        <v>469.69517789999998</v>
      </c>
      <c r="G260" s="1">
        <v>14.479155556410483</v>
      </c>
      <c r="H260" s="1">
        <v>407.20693189999997</v>
      </c>
      <c r="I260" s="1">
        <v>38.990465361598034</v>
      </c>
      <c r="J260" s="1">
        <v>441.3381503</v>
      </c>
      <c r="K260" s="1">
        <v>14.596776988819768</v>
      </c>
      <c r="L260" s="1">
        <v>564.99403210000003</v>
      </c>
      <c r="M260" s="1">
        <v>17.531317710102989</v>
      </c>
      <c r="N260" s="1">
        <v>468.06549869999998</v>
      </c>
      <c r="O260" s="1">
        <v>29.640278454585683</v>
      </c>
      <c r="Q260">
        <f>_xlfn.RANK.AVG(Table25[[#This Row],[Control Avg (ms)]],Table25[Control Avg (ms)])</f>
        <v>259</v>
      </c>
      <c r="R260">
        <f>_xlfn.RANK.AVG(Table25[[#This Row],[Require Bundle Avg (ms)]],Table25[Require Bundle Avg (ms)])</f>
        <v>259</v>
      </c>
      <c r="S260">
        <f>_xlfn.RANK.AVG(Table25[[#This Row],[Use Versions Avg (ms)]],Table25[Use Versions Avg (ms)])</f>
        <v>259</v>
      </c>
      <c r="T260">
        <f>_xlfn.RANK.AVG(Table25[[#This Row],[Export Needed Packages Avg (ms)]],Table25[Export Needed Packages Avg (ms)])</f>
        <v>259</v>
      </c>
      <c r="U260">
        <f>_xlfn.RANK.AVG(Table25[[#This Row],[Minimize Dependencies Avg (ms)]],Table25[Minimize Dependencies Avg (ms)])</f>
        <v>259</v>
      </c>
      <c r="V260">
        <f>_xlfn.RANK.AVG(Table25[[#This Row],[Needed Packages Avg (ms)]],Table25[Needed Packages Avg (ms)])</f>
        <v>259</v>
      </c>
      <c r="W260">
        <f>_xlfn.RANK.AVG(Table25[[#This Row],[Dynamic Import Avg (ms)]],Table25[Dynamic Import Avg (ms)])</f>
        <v>259</v>
      </c>
    </row>
    <row r="261" spans="1:23" x14ac:dyDescent="0.2">
      <c r="A261" t="s">
        <v>259</v>
      </c>
      <c r="B261" s="1">
        <v>484.9292064</v>
      </c>
      <c r="C261" s="1">
        <v>27.447944909712874</v>
      </c>
      <c r="D261" s="1">
        <v>441.38246079999999</v>
      </c>
      <c r="E261" s="1">
        <v>21.521559480318352</v>
      </c>
      <c r="F261" s="1">
        <v>467.28236039999996</v>
      </c>
      <c r="G261" s="1">
        <v>14.8555348275036</v>
      </c>
      <c r="H261" s="1">
        <v>405.05289310000001</v>
      </c>
      <c r="I261" s="1">
        <v>39.113666397280511</v>
      </c>
      <c r="J261" s="1">
        <v>439.27788660000004</v>
      </c>
      <c r="K261" s="1">
        <v>14.602625479763121</v>
      </c>
      <c r="L261" s="1">
        <v>562.3949073</v>
      </c>
      <c r="M261" s="1">
        <v>17.629834931601476</v>
      </c>
      <c r="N261" s="1">
        <v>466.03534730000001</v>
      </c>
      <c r="O261" s="1">
        <v>29.497778393267897</v>
      </c>
      <c r="Q261">
        <f>_xlfn.RANK.AVG(Table25[[#This Row],[Control Avg (ms)]],Table25[Control Avg (ms)])</f>
        <v>260</v>
      </c>
      <c r="R261">
        <f>_xlfn.RANK.AVG(Table25[[#This Row],[Require Bundle Avg (ms)]],Table25[Require Bundle Avg (ms)])</f>
        <v>260</v>
      </c>
      <c r="S261">
        <f>_xlfn.RANK.AVG(Table25[[#This Row],[Use Versions Avg (ms)]],Table25[Use Versions Avg (ms)])</f>
        <v>260</v>
      </c>
      <c r="T261">
        <f>_xlfn.RANK.AVG(Table25[[#This Row],[Export Needed Packages Avg (ms)]],Table25[Export Needed Packages Avg (ms)])</f>
        <v>260</v>
      </c>
      <c r="U261">
        <f>_xlfn.RANK.AVG(Table25[[#This Row],[Minimize Dependencies Avg (ms)]],Table25[Minimize Dependencies Avg (ms)])</f>
        <v>260</v>
      </c>
      <c r="V261">
        <f>_xlfn.RANK.AVG(Table25[[#This Row],[Needed Packages Avg (ms)]],Table25[Needed Packages Avg (ms)])</f>
        <v>260</v>
      </c>
      <c r="W261">
        <f>_xlfn.RANK.AVG(Table25[[#This Row],[Dynamic Import Avg (ms)]],Table25[Dynamic Import Avg (ms)])</f>
        <v>260</v>
      </c>
    </row>
    <row r="262" spans="1:23" x14ac:dyDescent="0.2">
      <c r="A262" t="s">
        <v>260</v>
      </c>
      <c r="B262" s="1">
        <v>483.65104780000001</v>
      </c>
      <c r="C262" s="1">
        <v>27.430332595355544</v>
      </c>
      <c r="D262" s="1">
        <v>440.2049897</v>
      </c>
      <c r="E262" s="1">
        <v>21.537014827437108</v>
      </c>
      <c r="F262" s="1">
        <v>466.06401960000005</v>
      </c>
      <c r="G262" s="1">
        <v>14.853743052537375</v>
      </c>
      <c r="H262" s="1">
        <v>403.71937060000005</v>
      </c>
      <c r="I262" s="1">
        <v>38.94078666565315</v>
      </c>
      <c r="J262" s="1">
        <v>438.1204146</v>
      </c>
      <c r="K262" s="1">
        <v>14.617541431754049</v>
      </c>
      <c r="L262" s="1">
        <v>561.04693779999991</v>
      </c>
      <c r="M262" s="1">
        <v>17.580709154222578</v>
      </c>
      <c r="N262" s="1">
        <v>464.76779699999997</v>
      </c>
      <c r="O262" s="1">
        <v>29.480259785276814</v>
      </c>
      <c r="Q262">
        <f>_xlfn.RANK.AVG(Table25[[#This Row],[Control Avg (ms)]],Table25[Control Avg (ms)])</f>
        <v>262</v>
      </c>
      <c r="R262">
        <f>_xlfn.RANK.AVG(Table25[[#This Row],[Require Bundle Avg (ms)]],Table25[Require Bundle Avg (ms)])</f>
        <v>262</v>
      </c>
      <c r="S262">
        <f>_xlfn.RANK.AVG(Table25[[#This Row],[Use Versions Avg (ms)]],Table25[Use Versions Avg (ms)])</f>
        <v>262</v>
      </c>
      <c r="T262">
        <f>_xlfn.RANK.AVG(Table25[[#This Row],[Export Needed Packages Avg (ms)]],Table25[Export Needed Packages Avg (ms)])</f>
        <v>262</v>
      </c>
      <c r="U262">
        <f>_xlfn.RANK.AVG(Table25[[#This Row],[Minimize Dependencies Avg (ms)]],Table25[Minimize Dependencies Avg (ms)])</f>
        <v>262</v>
      </c>
      <c r="V262">
        <f>_xlfn.RANK.AVG(Table25[[#This Row],[Needed Packages Avg (ms)]],Table25[Needed Packages Avg (ms)])</f>
        <v>262</v>
      </c>
      <c r="W262">
        <f>_xlfn.RANK.AVG(Table25[[#This Row],[Dynamic Import Avg (ms)]],Table25[Dynamic Import Avg (ms)])</f>
        <v>262</v>
      </c>
    </row>
    <row r="263" spans="1:23" x14ac:dyDescent="0.2">
      <c r="A263" t="s">
        <v>261</v>
      </c>
      <c r="B263" s="1">
        <v>484.35339479999999</v>
      </c>
      <c r="C263" s="1">
        <v>27.40876400343188</v>
      </c>
      <c r="D263" s="1">
        <v>440.85789419999998</v>
      </c>
      <c r="E263" s="1">
        <v>21.530892179098384</v>
      </c>
      <c r="F263" s="1">
        <v>466.73959100000002</v>
      </c>
      <c r="G263" s="1">
        <v>14.868442211584268</v>
      </c>
      <c r="H263" s="1">
        <v>404.41708999999997</v>
      </c>
      <c r="I263" s="1">
        <v>39.014744770341721</v>
      </c>
      <c r="J263" s="1">
        <v>438.72723930000001</v>
      </c>
      <c r="K263" s="1">
        <v>14.609081276491718</v>
      </c>
      <c r="L263" s="1">
        <v>561.76536160000001</v>
      </c>
      <c r="M263" s="1">
        <v>17.587035911258877</v>
      </c>
      <c r="N263" s="1">
        <v>465.44003939999999</v>
      </c>
      <c r="O263" s="1">
        <v>29.509803891010211</v>
      </c>
      <c r="Q263">
        <f>_xlfn.RANK.AVG(Table25[[#This Row],[Control Avg (ms)]],Table25[Control Avg (ms)])</f>
        <v>261</v>
      </c>
      <c r="R263">
        <f>_xlfn.RANK.AVG(Table25[[#This Row],[Require Bundle Avg (ms)]],Table25[Require Bundle Avg (ms)])</f>
        <v>261</v>
      </c>
      <c r="S263">
        <f>_xlfn.RANK.AVG(Table25[[#This Row],[Use Versions Avg (ms)]],Table25[Use Versions Avg (ms)])</f>
        <v>261</v>
      </c>
      <c r="T263">
        <f>_xlfn.RANK.AVG(Table25[[#This Row],[Export Needed Packages Avg (ms)]],Table25[Export Needed Packages Avg (ms)])</f>
        <v>261</v>
      </c>
      <c r="U263">
        <f>_xlfn.RANK.AVG(Table25[[#This Row],[Minimize Dependencies Avg (ms)]],Table25[Minimize Dependencies Avg (ms)])</f>
        <v>261</v>
      </c>
      <c r="V263">
        <f>_xlfn.RANK.AVG(Table25[[#This Row],[Needed Packages Avg (ms)]],Table25[Needed Packages Avg (ms)])</f>
        <v>261</v>
      </c>
      <c r="W263">
        <f>_xlfn.RANK.AVG(Table25[[#This Row],[Dynamic Import Avg (ms)]],Table25[Dynamic Import Avg (ms)])</f>
        <v>261</v>
      </c>
    </row>
    <row r="264" spans="1:23" x14ac:dyDescent="0.2">
      <c r="A264" t="s">
        <v>262</v>
      </c>
      <c r="B264" s="1">
        <v>482.87905480000001</v>
      </c>
      <c r="C264" s="1">
        <v>27.633147000102127</v>
      </c>
      <c r="D264" s="1">
        <v>439.3693447</v>
      </c>
      <c r="E264" s="1">
        <v>21.530859142538837</v>
      </c>
      <c r="F264" s="1">
        <v>465.06708880000002</v>
      </c>
      <c r="G264" s="1">
        <v>14.622144276205409</v>
      </c>
      <c r="H264" s="1">
        <v>402.90237239999999</v>
      </c>
      <c r="I264" s="1">
        <v>38.831513474975587</v>
      </c>
      <c r="J264" s="1">
        <v>437.35052719999999</v>
      </c>
      <c r="K264" s="1">
        <v>14.613262579842035</v>
      </c>
      <c r="L264" s="1">
        <v>560.18391199999996</v>
      </c>
      <c r="M264" s="1">
        <v>17.611191669247042</v>
      </c>
      <c r="N264" s="1">
        <v>463.9969974</v>
      </c>
      <c r="O264" s="1">
        <v>29.409613221814027</v>
      </c>
      <c r="Q264">
        <f>_xlfn.RANK.AVG(Table25[[#This Row],[Control Avg (ms)]],Table25[Control Avg (ms)])</f>
        <v>263</v>
      </c>
      <c r="R264">
        <f>_xlfn.RANK.AVG(Table25[[#This Row],[Require Bundle Avg (ms)]],Table25[Require Bundle Avg (ms)])</f>
        <v>263</v>
      </c>
      <c r="S264">
        <f>_xlfn.RANK.AVG(Table25[[#This Row],[Use Versions Avg (ms)]],Table25[Use Versions Avg (ms)])</f>
        <v>263</v>
      </c>
      <c r="T264">
        <f>_xlfn.RANK.AVG(Table25[[#This Row],[Export Needed Packages Avg (ms)]],Table25[Export Needed Packages Avg (ms)])</f>
        <v>263</v>
      </c>
      <c r="U264">
        <f>_xlfn.RANK.AVG(Table25[[#This Row],[Minimize Dependencies Avg (ms)]],Table25[Minimize Dependencies Avg (ms)])</f>
        <v>263</v>
      </c>
      <c r="V264">
        <f>_xlfn.RANK.AVG(Table25[[#This Row],[Needed Packages Avg (ms)]],Table25[Needed Packages Avg (ms)])</f>
        <v>263</v>
      </c>
      <c r="W264">
        <f>_xlfn.RANK.AVG(Table25[[#This Row],[Dynamic Import Avg (ms)]],Table25[Dynamic Import Avg (ms)])</f>
        <v>263</v>
      </c>
    </row>
    <row r="265" spans="1:23" x14ac:dyDescent="0.2">
      <c r="A265" t="s">
        <v>263</v>
      </c>
      <c r="B265" s="1">
        <v>449.87400650000001</v>
      </c>
      <c r="C265" s="1">
        <v>27.483124654147105</v>
      </c>
      <c r="D265" s="1">
        <v>404.16795489999998</v>
      </c>
      <c r="E265" s="1">
        <v>21.162252885142788</v>
      </c>
      <c r="F265" s="1">
        <v>429.14997729999999</v>
      </c>
      <c r="G265" s="1">
        <v>13.429402641387517</v>
      </c>
      <c r="H265" s="1">
        <v>373.88639210000002</v>
      </c>
      <c r="I265" s="1">
        <v>37.540657022782206</v>
      </c>
      <c r="J265" s="1">
        <v>404.09544189999997</v>
      </c>
      <c r="K265" s="1">
        <v>14.453487323643079</v>
      </c>
      <c r="L265" s="1">
        <v>523.40676499999995</v>
      </c>
      <c r="M265" s="1">
        <v>16.391786951399972</v>
      </c>
      <c r="N265" s="1">
        <v>433.44369879999999</v>
      </c>
      <c r="O265" s="1">
        <v>27.885991022996333</v>
      </c>
      <c r="Q265">
        <f>_xlfn.RANK.AVG(Table25[[#This Row],[Control Avg (ms)]],Table25[Control Avg (ms)])</f>
        <v>295</v>
      </c>
      <c r="R265">
        <f>_xlfn.RANK.AVG(Table25[[#This Row],[Require Bundle Avg (ms)]],Table25[Require Bundle Avg (ms)])</f>
        <v>295</v>
      </c>
      <c r="S265">
        <f>_xlfn.RANK.AVG(Table25[[#This Row],[Use Versions Avg (ms)]],Table25[Use Versions Avg (ms)])</f>
        <v>295</v>
      </c>
      <c r="T265">
        <f>_xlfn.RANK.AVG(Table25[[#This Row],[Export Needed Packages Avg (ms)]],Table25[Export Needed Packages Avg (ms)])</f>
        <v>295</v>
      </c>
      <c r="U265">
        <f>_xlfn.RANK.AVG(Table25[[#This Row],[Minimize Dependencies Avg (ms)]],Table25[Minimize Dependencies Avg (ms)])</f>
        <v>295</v>
      </c>
      <c r="V265">
        <f>_xlfn.RANK.AVG(Table25[[#This Row],[Needed Packages Avg (ms)]],Table25[Needed Packages Avg (ms)])</f>
        <v>295</v>
      </c>
      <c r="W265">
        <f>_xlfn.RANK.AVG(Table25[[#This Row],[Dynamic Import Avg (ms)]],Table25[Dynamic Import Avg (ms)])</f>
        <v>295</v>
      </c>
    </row>
    <row r="266" spans="1:23" x14ac:dyDescent="0.2">
      <c r="A266" t="s">
        <v>264</v>
      </c>
      <c r="B266" s="1">
        <v>481.8934577</v>
      </c>
      <c r="C266" s="1">
        <v>27.705361179037716</v>
      </c>
      <c r="D266" s="1">
        <v>438.01236310000002</v>
      </c>
      <c r="E266" s="1">
        <v>21.454946792243845</v>
      </c>
      <c r="F266" s="1">
        <v>463.9200328</v>
      </c>
      <c r="G266" s="1">
        <v>14.60243525519256</v>
      </c>
      <c r="H266" s="1">
        <v>401.93457910000001</v>
      </c>
      <c r="I266" s="1">
        <v>38.892220953830794</v>
      </c>
      <c r="J266" s="1">
        <v>436.40428919999999</v>
      </c>
      <c r="K266" s="1">
        <v>14.713626352371303</v>
      </c>
      <c r="L266" s="1">
        <v>559.11472949999995</v>
      </c>
      <c r="M266" s="1">
        <v>17.546055205073547</v>
      </c>
      <c r="N266" s="1">
        <v>463.13782910000003</v>
      </c>
      <c r="O266" s="1">
        <v>29.352308772675855</v>
      </c>
      <c r="Q266">
        <f>_xlfn.RANK.AVG(Table25[[#This Row],[Control Avg (ms)]],Table25[Control Avg (ms)])</f>
        <v>264</v>
      </c>
      <c r="R266">
        <f>_xlfn.RANK.AVG(Table25[[#This Row],[Require Bundle Avg (ms)]],Table25[Require Bundle Avg (ms)])</f>
        <v>264</v>
      </c>
      <c r="S266">
        <f>_xlfn.RANK.AVG(Table25[[#This Row],[Use Versions Avg (ms)]],Table25[Use Versions Avg (ms)])</f>
        <v>264</v>
      </c>
      <c r="T266">
        <f>_xlfn.RANK.AVG(Table25[[#This Row],[Export Needed Packages Avg (ms)]],Table25[Export Needed Packages Avg (ms)])</f>
        <v>264</v>
      </c>
      <c r="U266">
        <f>_xlfn.RANK.AVG(Table25[[#This Row],[Minimize Dependencies Avg (ms)]],Table25[Minimize Dependencies Avg (ms)])</f>
        <v>264</v>
      </c>
      <c r="V266">
        <f>_xlfn.RANK.AVG(Table25[[#This Row],[Needed Packages Avg (ms)]],Table25[Needed Packages Avg (ms)])</f>
        <v>264</v>
      </c>
      <c r="W266">
        <f>_xlfn.RANK.AVG(Table25[[#This Row],[Dynamic Import Avg (ms)]],Table25[Dynamic Import Avg (ms)])</f>
        <v>264</v>
      </c>
    </row>
    <row r="267" spans="1:23" x14ac:dyDescent="0.2">
      <c r="A267" t="s">
        <v>265</v>
      </c>
      <c r="B267" s="1">
        <v>480.89772419999997</v>
      </c>
      <c r="C267" s="1">
        <v>27.691623360586746</v>
      </c>
      <c r="D267" s="1">
        <v>436.9067632</v>
      </c>
      <c r="E267" s="1">
        <v>21.405269021076965</v>
      </c>
      <c r="F267" s="1">
        <v>462.68333239999998</v>
      </c>
      <c r="G267" s="1">
        <v>14.653952291911931</v>
      </c>
      <c r="H267" s="1">
        <v>400.85433419999998</v>
      </c>
      <c r="I267" s="1">
        <v>38.796404155575829</v>
      </c>
      <c r="J267" s="1">
        <v>435.24452389999999</v>
      </c>
      <c r="K267" s="1">
        <v>14.677577311649046</v>
      </c>
      <c r="L267" s="1">
        <v>557.97805060000007</v>
      </c>
      <c r="M267" s="1">
        <v>17.574835558110721</v>
      </c>
      <c r="N267" s="1">
        <v>462.2083624</v>
      </c>
      <c r="O267" s="1">
        <v>29.293956341448428</v>
      </c>
      <c r="Q267">
        <f>_xlfn.RANK.AVG(Table25[[#This Row],[Control Avg (ms)]],Table25[Control Avg (ms)])</f>
        <v>265</v>
      </c>
      <c r="R267">
        <f>_xlfn.RANK.AVG(Table25[[#This Row],[Require Bundle Avg (ms)]],Table25[Require Bundle Avg (ms)])</f>
        <v>265</v>
      </c>
      <c r="S267">
        <f>_xlfn.RANK.AVG(Table25[[#This Row],[Use Versions Avg (ms)]],Table25[Use Versions Avg (ms)])</f>
        <v>265</v>
      </c>
      <c r="T267">
        <f>_xlfn.RANK.AVG(Table25[[#This Row],[Export Needed Packages Avg (ms)]],Table25[Export Needed Packages Avg (ms)])</f>
        <v>265</v>
      </c>
      <c r="U267">
        <f>_xlfn.RANK.AVG(Table25[[#This Row],[Minimize Dependencies Avg (ms)]],Table25[Minimize Dependencies Avg (ms)])</f>
        <v>265</v>
      </c>
      <c r="V267">
        <f>_xlfn.RANK.AVG(Table25[[#This Row],[Needed Packages Avg (ms)]],Table25[Needed Packages Avg (ms)])</f>
        <v>265</v>
      </c>
      <c r="W267">
        <f>_xlfn.RANK.AVG(Table25[[#This Row],[Dynamic Import Avg (ms)]],Table25[Dynamic Import Avg (ms)])</f>
        <v>265</v>
      </c>
    </row>
    <row r="268" spans="1:23" x14ac:dyDescent="0.2">
      <c r="A268" t="s">
        <v>266</v>
      </c>
      <c r="B268" s="1">
        <v>480.32025339999996</v>
      </c>
      <c r="C268" s="1">
        <v>27.557309424425057</v>
      </c>
      <c r="D268" s="1">
        <v>436.09519939999996</v>
      </c>
      <c r="E268" s="1">
        <v>21.474683500522509</v>
      </c>
      <c r="F268" s="1">
        <v>462.02775580000002</v>
      </c>
      <c r="G268" s="1">
        <v>14.707573374783827</v>
      </c>
      <c r="H268" s="1">
        <v>400.26824119999998</v>
      </c>
      <c r="I268" s="1">
        <v>38.770416723125102</v>
      </c>
      <c r="J268" s="1">
        <v>434.56032089999997</v>
      </c>
      <c r="K268" s="1">
        <v>14.742049192882019</v>
      </c>
      <c r="L268" s="1">
        <v>557.38518529999999</v>
      </c>
      <c r="M268" s="1">
        <v>17.581272896618589</v>
      </c>
      <c r="N268" s="1">
        <v>461.72022850000002</v>
      </c>
      <c r="O268" s="1">
        <v>29.226073044774189</v>
      </c>
      <c r="Q268">
        <f>_xlfn.RANK.AVG(Table25[[#This Row],[Control Avg (ms)]],Table25[Control Avg (ms)])</f>
        <v>266</v>
      </c>
      <c r="R268">
        <f>_xlfn.RANK.AVG(Table25[[#This Row],[Require Bundle Avg (ms)]],Table25[Require Bundle Avg (ms)])</f>
        <v>266</v>
      </c>
      <c r="S268">
        <f>_xlfn.RANK.AVG(Table25[[#This Row],[Use Versions Avg (ms)]],Table25[Use Versions Avg (ms)])</f>
        <v>266</v>
      </c>
      <c r="T268">
        <f>_xlfn.RANK.AVG(Table25[[#This Row],[Export Needed Packages Avg (ms)]],Table25[Export Needed Packages Avg (ms)])</f>
        <v>266</v>
      </c>
      <c r="U268">
        <f>_xlfn.RANK.AVG(Table25[[#This Row],[Minimize Dependencies Avg (ms)]],Table25[Minimize Dependencies Avg (ms)])</f>
        <v>266</v>
      </c>
      <c r="V268">
        <f>_xlfn.RANK.AVG(Table25[[#This Row],[Needed Packages Avg (ms)]],Table25[Needed Packages Avg (ms)])</f>
        <v>266</v>
      </c>
      <c r="W268">
        <f>_xlfn.RANK.AVG(Table25[[#This Row],[Dynamic Import Avg (ms)]],Table25[Dynamic Import Avg (ms)])</f>
        <v>266</v>
      </c>
    </row>
    <row r="269" spans="1:23" x14ac:dyDescent="0.2">
      <c r="A269" t="s">
        <v>267</v>
      </c>
      <c r="B269" s="1">
        <v>479.56730019999998</v>
      </c>
      <c r="C269" s="1">
        <v>27.508218736569539</v>
      </c>
      <c r="D269" s="1">
        <v>435.24936170000001</v>
      </c>
      <c r="E269" s="1">
        <v>21.532867235327135</v>
      </c>
      <c r="F269" s="1">
        <v>461.02898439999996</v>
      </c>
      <c r="G269" s="1">
        <v>14.477487708514378</v>
      </c>
      <c r="H269" s="1">
        <v>399.52921839999999</v>
      </c>
      <c r="I269" s="1">
        <v>38.729677438920454</v>
      </c>
      <c r="J269" s="1">
        <v>433.74049839999998</v>
      </c>
      <c r="K269" s="1">
        <v>14.86259359034616</v>
      </c>
      <c r="L269" s="1">
        <v>556.52841379999995</v>
      </c>
      <c r="M269" s="1">
        <v>17.660064118988331</v>
      </c>
      <c r="N269" s="1">
        <v>461.05058889999998</v>
      </c>
      <c r="O269" s="1">
        <v>29.140261897516737</v>
      </c>
      <c r="Q269">
        <f>_xlfn.RANK.AVG(Table25[[#This Row],[Control Avg (ms)]],Table25[Control Avg (ms)])</f>
        <v>267</v>
      </c>
      <c r="R269">
        <f>_xlfn.RANK.AVG(Table25[[#This Row],[Require Bundle Avg (ms)]],Table25[Require Bundle Avg (ms)])</f>
        <v>267</v>
      </c>
      <c r="S269">
        <f>_xlfn.RANK.AVG(Table25[[#This Row],[Use Versions Avg (ms)]],Table25[Use Versions Avg (ms)])</f>
        <v>267</v>
      </c>
      <c r="T269">
        <f>_xlfn.RANK.AVG(Table25[[#This Row],[Export Needed Packages Avg (ms)]],Table25[Export Needed Packages Avg (ms)])</f>
        <v>267</v>
      </c>
      <c r="U269">
        <f>_xlfn.RANK.AVG(Table25[[#This Row],[Minimize Dependencies Avg (ms)]],Table25[Minimize Dependencies Avg (ms)])</f>
        <v>267</v>
      </c>
      <c r="V269">
        <f>_xlfn.RANK.AVG(Table25[[#This Row],[Needed Packages Avg (ms)]],Table25[Needed Packages Avg (ms)])</f>
        <v>267</v>
      </c>
      <c r="W269">
        <f>_xlfn.RANK.AVG(Table25[[#This Row],[Dynamic Import Avg (ms)]],Table25[Dynamic Import Avg (ms)])</f>
        <v>267</v>
      </c>
    </row>
    <row r="270" spans="1:23" x14ac:dyDescent="0.2">
      <c r="A270" t="s">
        <v>268</v>
      </c>
      <c r="B270" s="1">
        <v>478.2431656</v>
      </c>
      <c r="C270" s="1">
        <v>27.525030210638086</v>
      </c>
      <c r="D270" s="1">
        <v>433.66993819999999</v>
      </c>
      <c r="E270" s="1">
        <v>21.537639513586271</v>
      </c>
      <c r="F270" s="1">
        <v>459.5951068</v>
      </c>
      <c r="G270" s="1">
        <v>14.328987487168053</v>
      </c>
      <c r="H270" s="1">
        <v>398.42174130000001</v>
      </c>
      <c r="I270" s="1">
        <v>38.643549627589906</v>
      </c>
      <c r="J270" s="1">
        <v>432.3601127</v>
      </c>
      <c r="K270" s="1">
        <v>14.994223202683603</v>
      </c>
      <c r="L270" s="1">
        <v>554.90535870000008</v>
      </c>
      <c r="M270" s="1">
        <v>17.425262133518277</v>
      </c>
      <c r="N270" s="1">
        <v>459.4473251</v>
      </c>
      <c r="O270" s="1">
        <v>28.839875301835551</v>
      </c>
      <c r="Q270">
        <f>_xlfn.RANK.AVG(Table25[[#This Row],[Control Avg (ms)]],Table25[Control Avg (ms)])</f>
        <v>268</v>
      </c>
      <c r="R270">
        <f>_xlfn.RANK.AVG(Table25[[#This Row],[Require Bundle Avg (ms)]],Table25[Require Bundle Avg (ms)])</f>
        <v>268</v>
      </c>
      <c r="S270">
        <f>_xlfn.RANK.AVG(Table25[[#This Row],[Use Versions Avg (ms)]],Table25[Use Versions Avg (ms)])</f>
        <v>268</v>
      </c>
      <c r="T270">
        <f>_xlfn.RANK.AVG(Table25[[#This Row],[Export Needed Packages Avg (ms)]],Table25[Export Needed Packages Avg (ms)])</f>
        <v>268</v>
      </c>
      <c r="U270">
        <f>_xlfn.RANK.AVG(Table25[[#This Row],[Minimize Dependencies Avg (ms)]],Table25[Minimize Dependencies Avg (ms)])</f>
        <v>268</v>
      </c>
      <c r="V270">
        <f>_xlfn.RANK.AVG(Table25[[#This Row],[Needed Packages Avg (ms)]],Table25[Needed Packages Avg (ms)])</f>
        <v>268</v>
      </c>
      <c r="W270">
        <f>_xlfn.RANK.AVG(Table25[[#This Row],[Dynamic Import Avg (ms)]],Table25[Dynamic Import Avg (ms)])</f>
        <v>268</v>
      </c>
    </row>
    <row r="271" spans="1:23" x14ac:dyDescent="0.2">
      <c r="A271" t="s">
        <v>269</v>
      </c>
      <c r="B271" s="1">
        <v>477.51608369999997</v>
      </c>
      <c r="C271" s="1">
        <v>27.575368494478997</v>
      </c>
      <c r="D271" s="1">
        <v>432.9837435</v>
      </c>
      <c r="E271" s="1">
        <v>21.549735646324965</v>
      </c>
      <c r="F271" s="1">
        <v>458.80542220000001</v>
      </c>
      <c r="G271" s="1">
        <v>14.390251898643223</v>
      </c>
      <c r="H271" s="1">
        <v>397.82269539999999</v>
      </c>
      <c r="I271" s="1">
        <v>38.650232148430455</v>
      </c>
      <c r="J271" s="1">
        <v>431.57407760000001</v>
      </c>
      <c r="K271" s="1">
        <v>14.997865473526581</v>
      </c>
      <c r="L271" s="1">
        <v>554.0209519</v>
      </c>
      <c r="M271" s="1">
        <v>17.324182315052592</v>
      </c>
      <c r="N271" s="1">
        <v>458.73629110000002</v>
      </c>
      <c r="O271" s="1">
        <v>28.728782465654646</v>
      </c>
      <c r="Q271">
        <f>_xlfn.RANK.AVG(Table25[[#This Row],[Control Avg (ms)]],Table25[Control Avg (ms)])</f>
        <v>269</v>
      </c>
      <c r="R271">
        <f>_xlfn.RANK.AVG(Table25[[#This Row],[Require Bundle Avg (ms)]],Table25[Require Bundle Avg (ms)])</f>
        <v>269</v>
      </c>
      <c r="S271">
        <f>_xlfn.RANK.AVG(Table25[[#This Row],[Use Versions Avg (ms)]],Table25[Use Versions Avg (ms)])</f>
        <v>269</v>
      </c>
      <c r="T271">
        <f>_xlfn.RANK.AVG(Table25[[#This Row],[Export Needed Packages Avg (ms)]],Table25[Export Needed Packages Avg (ms)])</f>
        <v>269</v>
      </c>
      <c r="U271">
        <f>_xlfn.RANK.AVG(Table25[[#This Row],[Minimize Dependencies Avg (ms)]],Table25[Minimize Dependencies Avg (ms)])</f>
        <v>269</v>
      </c>
      <c r="V271">
        <f>_xlfn.RANK.AVG(Table25[[#This Row],[Needed Packages Avg (ms)]],Table25[Needed Packages Avg (ms)])</f>
        <v>269</v>
      </c>
      <c r="W271">
        <f>_xlfn.RANK.AVG(Table25[[#This Row],[Dynamic Import Avg (ms)]],Table25[Dynamic Import Avg (ms)])</f>
        <v>269</v>
      </c>
    </row>
    <row r="272" spans="1:23" x14ac:dyDescent="0.2">
      <c r="A272" t="s">
        <v>270</v>
      </c>
      <c r="B272" s="1">
        <v>476.94619739999996</v>
      </c>
      <c r="C272" s="1">
        <v>27.588415614689882</v>
      </c>
      <c r="D272" s="1">
        <v>432.41231760000005</v>
      </c>
      <c r="E272" s="1">
        <v>21.548028384749372</v>
      </c>
      <c r="F272" s="1">
        <v>458.13084839999999</v>
      </c>
      <c r="G272" s="1">
        <v>14.321829605802002</v>
      </c>
      <c r="H272" s="1">
        <v>397.3759192</v>
      </c>
      <c r="I272" s="1">
        <v>38.682699542114371</v>
      </c>
      <c r="J272" s="1">
        <v>431.01135910000005</v>
      </c>
      <c r="K272" s="1">
        <v>15.095032377795054</v>
      </c>
      <c r="L272" s="1">
        <v>553.31993970000008</v>
      </c>
      <c r="M272" s="1">
        <v>17.217649234609237</v>
      </c>
      <c r="N272" s="1">
        <v>458.21868849999998</v>
      </c>
      <c r="O272" s="1">
        <v>28.724457883393722</v>
      </c>
      <c r="Q272">
        <f>_xlfn.RANK.AVG(Table25[[#This Row],[Control Avg (ms)]],Table25[Control Avg (ms)])</f>
        <v>270</v>
      </c>
      <c r="R272">
        <f>_xlfn.RANK.AVG(Table25[[#This Row],[Require Bundle Avg (ms)]],Table25[Require Bundle Avg (ms)])</f>
        <v>270</v>
      </c>
      <c r="S272">
        <f>_xlfn.RANK.AVG(Table25[[#This Row],[Use Versions Avg (ms)]],Table25[Use Versions Avg (ms)])</f>
        <v>270</v>
      </c>
      <c r="T272">
        <f>_xlfn.RANK.AVG(Table25[[#This Row],[Export Needed Packages Avg (ms)]],Table25[Export Needed Packages Avg (ms)])</f>
        <v>270</v>
      </c>
      <c r="U272">
        <f>_xlfn.RANK.AVG(Table25[[#This Row],[Minimize Dependencies Avg (ms)]],Table25[Minimize Dependencies Avg (ms)])</f>
        <v>270</v>
      </c>
      <c r="V272">
        <f>_xlfn.RANK.AVG(Table25[[#This Row],[Needed Packages Avg (ms)]],Table25[Needed Packages Avg (ms)])</f>
        <v>270</v>
      </c>
      <c r="W272">
        <f>_xlfn.RANK.AVG(Table25[[#This Row],[Dynamic Import Avg (ms)]],Table25[Dynamic Import Avg (ms)])</f>
        <v>270</v>
      </c>
    </row>
    <row r="273" spans="1:23" x14ac:dyDescent="0.2">
      <c r="A273" t="s">
        <v>271</v>
      </c>
      <c r="B273" s="1">
        <v>476.29755230000001</v>
      </c>
      <c r="C273" s="1">
        <v>27.62263795754733</v>
      </c>
      <c r="D273" s="1">
        <v>431.6973294</v>
      </c>
      <c r="E273" s="1">
        <v>21.539685082306249</v>
      </c>
      <c r="F273" s="1">
        <v>457.36324510000003</v>
      </c>
      <c r="G273" s="1">
        <v>14.317011276869744</v>
      </c>
      <c r="H273" s="1">
        <v>396.8913877</v>
      </c>
      <c r="I273" s="1">
        <v>38.69484069313912</v>
      </c>
      <c r="J273" s="1">
        <v>430.31811319999997</v>
      </c>
      <c r="K273" s="1">
        <v>15.141927971009386</v>
      </c>
      <c r="L273" s="1">
        <v>552.6321653</v>
      </c>
      <c r="M273" s="1">
        <v>17.166303719937549</v>
      </c>
      <c r="N273" s="1">
        <v>457.55818839999995</v>
      </c>
      <c r="O273" s="1">
        <v>28.724526348479326</v>
      </c>
      <c r="Q273">
        <f>_xlfn.RANK.AVG(Table25[[#This Row],[Control Avg (ms)]],Table25[Control Avg (ms)])</f>
        <v>271</v>
      </c>
      <c r="R273">
        <f>_xlfn.RANK.AVG(Table25[[#This Row],[Require Bundle Avg (ms)]],Table25[Require Bundle Avg (ms)])</f>
        <v>271</v>
      </c>
      <c r="S273">
        <f>_xlfn.RANK.AVG(Table25[[#This Row],[Use Versions Avg (ms)]],Table25[Use Versions Avg (ms)])</f>
        <v>271</v>
      </c>
      <c r="T273">
        <f>_xlfn.RANK.AVG(Table25[[#This Row],[Export Needed Packages Avg (ms)]],Table25[Export Needed Packages Avg (ms)])</f>
        <v>271</v>
      </c>
      <c r="U273">
        <f>_xlfn.RANK.AVG(Table25[[#This Row],[Minimize Dependencies Avg (ms)]],Table25[Minimize Dependencies Avg (ms)])</f>
        <v>271</v>
      </c>
      <c r="V273">
        <f>_xlfn.RANK.AVG(Table25[[#This Row],[Needed Packages Avg (ms)]],Table25[Needed Packages Avg (ms)])</f>
        <v>271</v>
      </c>
      <c r="W273">
        <f>_xlfn.RANK.AVG(Table25[[#This Row],[Dynamic Import Avg (ms)]],Table25[Dynamic Import Avg (ms)])</f>
        <v>271</v>
      </c>
    </row>
    <row r="274" spans="1:23" x14ac:dyDescent="0.2">
      <c r="A274" t="s">
        <v>272</v>
      </c>
      <c r="B274" s="1">
        <v>475.7280346</v>
      </c>
      <c r="C274" s="1">
        <v>27.547337950764469</v>
      </c>
      <c r="D274" s="1">
        <v>431.10833630000002</v>
      </c>
      <c r="E274" s="1">
        <v>21.524951520963995</v>
      </c>
      <c r="F274" s="1">
        <v>456.66746979999999</v>
      </c>
      <c r="G274" s="1">
        <v>14.316534678176271</v>
      </c>
      <c r="H274" s="1">
        <v>396.36933569999997</v>
      </c>
      <c r="I274" s="1">
        <v>38.705501066464578</v>
      </c>
      <c r="J274" s="1">
        <v>429.7303197</v>
      </c>
      <c r="K274" s="1">
        <v>15.142807784942804</v>
      </c>
      <c r="L274" s="1">
        <v>552.01802699999996</v>
      </c>
      <c r="M274" s="1">
        <v>17.158338795077</v>
      </c>
      <c r="N274" s="1">
        <v>456.99735049999998</v>
      </c>
      <c r="O274" s="1">
        <v>28.696241566515535</v>
      </c>
      <c r="Q274">
        <f>_xlfn.RANK.AVG(Table25[[#This Row],[Control Avg (ms)]],Table25[Control Avg (ms)])</f>
        <v>272</v>
      </c>
      <c r="R274">
        <f>_xlfn.RANK.AVG(Table25[[#This Row],[Require Bundle Avg (ms)]],Table25[Require Bundle Avg (ms)])</f>
        <v>272</v>
      </c>
      <c r="S274">
        <f>_xlfn.RANK.AVG(Table25[[#This Row],[Use Versions Avg (ms)]],Table25[Use Versions Avg (ms)])</f>
        <v>272</v>
      </c>
      <c r="T274">
        <f>_xlfn.RANK.AVG(Table25[[#This Row],[Export Needed Packages Avg (ms)]],Table25[Export Needed Packages Avg (ms)])</f>
        <v>272</v>
      </c>
      <c r="U274">
        <f>_xlfn.RANK.AVG(Table25[[#This Row],[Minimize Dependencies Avg (ms)]],Table25[Minimize Dependencies Avg (ms)])</f>
        <v>272</v>
      </c>
      <c r="V274">
        <f>_xlfn.RANK.AVG(Table25[[#This Row],[Needed Packages Avg (ms)]],Table25[Needed Packages Avg (ms)])</f>
        <v>272</v>
      </c>
      <c r="W274">
        <f>_xlfn.RANK.AVG(Table25[[#This Row],[Dynamic Import Avg (ms)]],Table25[Dynamic Import Avg (ms)])</f>
        <v>272</v>
      </c>
    </row>
    <row r="275" spans="1:23" x14ac:dyDescent="0.2">
      <c r="A275" t="s">
        <v>273</v>
      </c>
      <c r="B275" s="1">
        <v>475.09492189999997</v>
      </c>
      <c r="C275" s="1">
        <v>27.515372718274755</v>
      </c>
      <c r="D275" s="1">
        <v>430.48490570000001</v>
      </c>
      <c r="E275" s="1">
        <v>21.497601642194141</v>
      </c>
      <c r="F275" s="1">
        <v>455.95076069999999</v>
      </c>
      <c r="G275" s="1">
        <v>14.282024392057647</v>
      </c>
      <c r="H275" s="1">
        <v>395.5783672</v>
      </c>
      <c r="I275" s="1">
        <v>38.763283867638144</v>
      </c>
      <c r="J275" s="1">
        <v>429.06034629999999</v>
      </c>
      <c r="K275" s="1">
        <v>15.189122194598761</v>
      </c>
      <c r="L275" s="1">
        <v>551.31773239999995</v>
      </c>
      <c r="M275" s="1">
        <v>17.173801945607888</v>
      </c>
      <c r="N275" s="1">
        <v>456.41142389999999</v>
      </c>
      <c r="O275" s="1">
        <v>28.693319492066877</v>
      </c>
      <c r="Q275">
        <f>_xlfn.RANK.AVG(Table25[[#This Row],[Control Avg (ms)]],Table25[Control Avg (ms)])</f>
        <v>273</v>
      </c>
      <c r="R275">
        <f>_xlfn.RANK.AVG(Table25[[#This Row],[Require Bundle Avg (ms)]],Table25[Require Bundle Avg (ms)])</f>
        <v>273</v>
      </c>
      <c r="S275">
        <f>_xlfn.RANK.AVG(Table25[[#This Row],[Use Versions Avg (ms)]],Table25[Use Versions Avg (ms)])</f>
        <v>273</v>
      </c>
      <c r="T275">
        <f>_xlfn.RANK.AVG(Table25[[#This Row],[Export Needed Packages Avg (ms)]],Table25[Export Needed Packages Avg (ms)])</f>
        <v>273</v>
      </c>
      <c r="U275">
        <f>_xlfn.RANK.AVG(Table25[[#This Row],[Minimize Dependencies Avg (ms)]],Table25[Minimize Dependencies Avg (ms)])</f>
        <v>273</v>
      </c>
      <c r="V275">
        <f>_xlfn.RANK.AVG(Table25[[#This Row],[Needed Packages Avg (ms)]],Table25[Needed Packages Avg (ms)])</f>
        <v>273</v>
      </c>
      <c r="W275">
        <f>_xlfn.RANK.AVG(Table25[[#This Row],[Dynamic Import Avg (ms)]],Table25[Dynamic Import Avg (ms)])</f>
        <v>273</v>
      </c>
    </row>
    <row r="276" spans="1:23" x14ac:dyDescent="0.2">
      <c r="A276" t="s">
        <v>274</v>
      </c>
      <c r="B276" s="1">
        <v>474.2216454</v>
      </c>
      <c r="C276" s="1">
        <v>27.561697933969686</v>
      </c>
      <c r="D276" s="1">
        <v>429.70148919999997</v>
      </c>
      <c r="E276" s="1">
        <v>21.509890048592755</v>
      </c>
      <c r="F276" s="1">
        <v>455.0132759</v>
      </c>
      <c r="G276" s="1">
        <v>14.103782025839928</v>
      </c>
      <c r="H276" s="1">
        <v>394.83758319999998</v>
      </c>
      <c r="I276" s="1">
        <v>38.721119113287443</v>
      </c>
      <c r="J276" s="1">
        <v>428.15886260000002</v>
      </c>
      <c r="K276" s="1">
        <v>15.089516639993851</v>
      </c>
      <c r="L276" s="1">
        <v>550.3825994</v>
      </c>
      <c r="M276" s="1">
        <v>17.134480706066565</v>
      </c>
      <c r="N276" s="1">
        <v>455.63990130000002</v>
      </c>
      <c r="O276" s="1">
        <v>28.665340816619494</v>
      </c>
      <c r="Q276">
        <f>_xlfn.RANK.AVG(Table25[[#This Row],[Control Avg (ms)]],Table25[Control Avg (ms)])</f>
        <v>274</v>
      </c>
      <c r="R276">
        <f>_xlfn.RANK.AVG(Table25[[#This Row],[Require Bundle Avg (ms)]],Table25[Require Bundle Avg (ms)])</f>
        <v>274</v>
      </c>
      <c r="S276">
        <f>_xlfn.RANK.AVG(Table25[[#This Row],[Use Versions Avg (ms)]],Table25[Use Versions Avg (ms)])</f>
        <v>274</v>
      </c>
      <c r="T276">
        <f>_xlfn.RANK.AVG(Table25[[#This Row],[Export Needed Packages Avg (ms)]],Table25[Export Needed Packages Avg (ms)])</f>
        <v>274</v>
      </c>
      <c r="U276">
        <f>_xlfn.RANK.AVG(Table25[[#This Row],[Minimize Dependencies Avg (ms)]],Table25[Minimize Dependencies Avg (ms)])</f>
        <v>274</v>
      </c>
      <c r="V276">
        <f>_xlfn.RANK.AVG(Table25[[#This Row],[Needed Packages Avg (ms)]],Table25[Needed Packages Avg (ms)])</f>
        <v>274</v>
      </c>
      <c r="W276">
        <f>_xlfn.RANK.AVG(Table25[[#This Row],[Dynamic Import Avg (ms)]],Table25[Dynamic Import Avg (ms)])</f>
        <v>274</v>
      </c>
    </row>
    <row r="277" spans="1:23" x14ac:dyDescent="0.2">
      <c r="A277" t="s">
        <v>275</v>
      </c>
      <c r="B277" s="1">
        <v>473.62197430000003</v>
      </c>
      <c r="C277" s="1">
        <v>27.540252915187267</v>
      </c>
      <c r="D277" s="1">
        <v>429.08165230000003</v>
      </c>
      <c r="E277" s="1">
        <v>21.440404934408775</v>
      </c>
      <c r="F277" s="1">
        <v>454.34696380000003</v>
      </c>
      <c r="G277" s="1">
        <v>13.987108063024916</v>
      </c>
      <c r="H277" s="1">
        <v>394.30704900000001</v>
      </c>
      <c r="I277" s="1">
        <v>38.70220167955884</v>
      </c>
      <c r="J277" s="1">
        <v>427.57198649999998</v>
      </c>
      <c r="K277" s="1">
        <v>15.044320406766692</v>
      </c>
      <c r="L277" s="1">
        <v>549.64737809999997</v>
      </c>
      <c r="M277" s="1">
        <v>17.039895471791404</v>
      </c>
      <c r="N277" s="1">
        <v>455.09775089999999</v>
      </c>
      <c r="O277" s="1">
        <v>28.680709874769324</v>
      </c>
      <c r="Q277">
        <f>_xlfn.RANK.AVG(Table25[[#This Row],[Control Avg (ms)]],Table25[Control Avg (ms)])</f>
        <v>275</v>
      </c>
      <c r="R277">
        <f>_xlfn.RANK.AVG(Table25[[#This Row],[Require Bundle Avg (ms)]],Table25[Require Bundle Avg (ms)])</f>
        <v>275</v>
      </c>
      <c r="S277">
        <f>_xlfn.RANK.AVG(Table25[[#This Row],[Use Versions Avg (ms)]],Table25[Use Versions Avg (ms)])</f>
        <v>275</v>
      </c>
      <c r="T277">
        <f>_xlfn.RANK.AVG(Table25[[#This Row],[Export Needed Packages Avg (ms)]],Table25[Export Needed Packages Avg (ms)])</f>
        <v>275</v>
      </c>
      <c r="U277">
        <f>_xlfn.RANK.AVG(Table25[[#This Row],[Minimize Dependencies Avg (ms)]],Table25[Minimize Dependencies Avg (ms)])</f>
        <v>275</v>
      </c>
      <c r="V277">
        <f>_xlfn.RANK.AVG(Table25[[#This Row],[Needed Packages Avg (ms)]],Table25[Needed Packages Avg (ms)])</f>
        <v>275</v>
      </c>
      <c r="W277">
        <f>_xlfn.RANK.AVG(Table25[[#This Row],[Dynamic Import Avg (ms)]],Table25[Dynamic Import Avg (ms)])</f>
        <v>275</v>
      </c>
    </row>
    <row r="278" spans="1:23" x14ac:dyDescent="0.2">
      <c r="A278" t="s">
        <v>276</v>
      </c>
      <c r="B278" s="1">
        <v>473.07031760000001</v>
      </c>
      <c r="C278" s="1">
        <v>27.511507188485986</v>
      </c>
      <c r="D278" s="1">
        <v>428.48956850000002</v>
      </c>
      <c r="E278" s="1">
        <v>21.34696638211674</v>
      </c>
      <c r="F278" s="1">
        <v>453.70160329999999</v>
      </c>
      <c r="G278" s="1">
        <v>13.823313089904444</v>
      </c>
      <c r="H278" s="1">
        <v>393.8046865</v>
      </c>
      <c r="I278" s="1">
        <v>38.638775825524348</v>
      </c>
      <c r="J278" s="1">
        <v>426.9019864</v>
      </c>
      <c r="K278" s="1">
        <v>14.878207167247055</v>
      </c>
      <c r="L278" s="1">
        <v>549.05284510000001</v>
      </c>
      <c r="M278" s="1">
        <v>17.024731208665681</v>
      </c>
      <c r="N278" s="1">
        <v>454.62747189999999</v>
      </c>
      <c r="O278" s="1">
        <v>28.759001635450293</v>
      </c>
      <c r="Q278">
        <f>_xlfn.RANK.AVG(Table25[[#This Row],[Control Avg (ms)]],Table25[Control Avg (ms)])</f>
        <v>276</v>
      </c>
      <c r="R278">
        <f>_xlfn.RANK.AVG(Table25[[#This Row],[Require Bundle Avg (ms)]],Table25[Require Bundle Avg (ms)])</f>
        <v>276</v>
      </c>
      <c r="S278">
        <f>_xlfn.RANK.AVG(Table25[[#This Row],[Use Versions Avg (ms)]],Table25[Use Versions Avg (ms)])</f>
        <v>276</v>
      </c>
      <c r="T278">
        <f>_xlfn.RANK.AVG(Table25[[#This Row],[Export Needed Packages Avg (ms)]],Table25[Export Needed Packages Avg (ms)])</f>
        <v>276</v>
      </c>
      <c r="U278">
        <f>_xlfn.RANK.AVG(Table25[[#This Row],[Minimize Dependencies Avg (ms)]],Table25[Minimize Dependencies Avg (ms)])</f>
        <v>276</v>
      </c>
      <c r="V278">
        <f>_xlfn.RANK.AVG(Table25[[#This Row],[Needed Packages Avg (ms)]],Table25[Needed Packages Avg (ms)])</f>
        <v>276</v>
      </c>
      <c r="W278">
        <f>_xlfn.RANK.AVG(Table25[[#This Row],[Dynamic Import Avg (ms)]],Table25[Dynamic Import Avg (ms)])</f>
        <v>276</v>
      </c>
    </row>
    <row r="279" spans="1:23" x14ac:dyDescent="0.2">
      <c r="A279" t="s">
        <v>277</v>
      </c>
      <c r="B279" s="1">
        <v>472.19252369999998</v>
      </c>
      <c r="C279" s="1">
        <v>27.407801026017765</v>
      </c>
      <c r="D279" s="1">
        <v>427.63257369999997</v>
      </c>
      <c r="E279" s="1">
        <v>21.279873105366004</v>
      </c>
      <c r="F279" s="1">
        <v>452.38551310000003</v>
      </c>
      <c r="G279" s="1">
        <v>13.820387710544619</v>
      </c>
      <c r="H279" s="1">
        <v>393.1469735</v>
      </c>
      <c r="I279" s="1">
        <v>38.570402265481697</v>
      </c>
      <c r="J279" s="1">
        <v>426.04792850000001</v>
      </c>
      <c r="K279" s="1">
        <v>14.73696333218977</v>
      </c>
      <c r="L279" s="1">
        <v>548.12575989999993</v>
      </c>
      <c r="M279" s="1">
        <v>16.997478263143293</v>
      </c>
      <c r="N279" s="1">
        <v>453.84833789999999</v>
      </c>
      <c r="O279" s="1">
        <v>28.762974168881016</v>
      </c>
      <c r="Q279">
        <f>_xlfn.RANK.AVG(Table25[[#This Row],[Control Avg (ms)]],Table25[Control Avg (ms)])</f>
        <v>277</v>
      </c>
      <c r="R279">
        <f>_xlfn.RANK.AVG(Table25[[#This Row],[Require Bundle Avg (ms)]],Table25[Require Bundle Avg (ms)])</f>
        <v>277</v>
      </c>
      <c r="S279">
        <f>_xlfn.RANK.AVG(Table25[[#This Row],[Use Versions Avg (ms)]],Table25[Use Versions Avg (ms)])</f>
        <v>277</v>
      </c>
      <c r="T279">
        <f>_xlfn.RANK.AVG(Table25[[#This Row],[Export Needed Packages Avg (ms)]],Table25[Export Needed Packages Avg (ms)])</f>
        <v>277</v>
      </c>
      <c r="U279">
        <f>_xlfn.RANK.AVG(Table25[[#This Row],[Minimize Dependencies Avg (ms)]],Table25[Minimize Dependencies Avg (ms)])</f>
        <v>277</v>
      </c>
      <c r="V279">
        <f>_xlfn.RANK.AVG(Table25[[#This Row],[Needed Packages Avg (ms)]],Table25[Needed Packages Avg (ms)])</f>
        <v>277</v>
      </c>
      <c r="W279">
        <f>_xlfn.RANK.AVG(Table25[[#This Row],[Dynamic Import Avg (ms)]],Table25[Dynamic Import Avg (ms)])</f>
        <v>277</v>
      </c>
    </row>
    <row r="280" spans="1:23" x14ac:dyDescent="0.2">
      <c r="A280" t="s">
        <v>278</v>
      </c>
      <c r="B280" s="1">
        <v>471.26401730000003</v>
      </c>
      <c r="C280" s="1">
        <v>27.358007781974408</v>
      </c>
      <c r="D280" s="1">
        <v>426.6366324</v>
      </c>
      <c r="E280" s="1">
        <v>21.216177505557599</v>
      </c>
      <c r="F280" s="1">
        <v>451.34762289999998</v>
      </c>
      <c r="G280" s="1">
        <v>13.840340089582822</v>
      </c>
      <c r="H280" s="1">
        <v>392.34005210000004</v>
      </c>
      <c r="I280" s="1">
        <v>38.55684732591881</v>
      </c>
      <c r="J280" s="1">
        <v>424.96942939999997</v>
      </c>
      <c r="K280" s="1">
        <v>14.6306147561146</v>
      </c>
      <c r="L280" s="1">
        <v>547.0223555</v>
      </c>
      <c r="M280" s="1">
        <v>17.049868088114199</v>
      </c>
      <c r="N280" s="1">
        <v>452.97751039999997</v>
      </c>
      <c r="O280" s="1">
        <v>28.692369787249163</v>
      </c>
      <c r="Q280">
        <f>_xlfn.RANK.AVG(Table25[[#This Row],[Control Avg (ms)]],Table25[Control Avg (ms)])</f>
        <v>278</v>
      </c>
      <c r="R280">
        <f>_xlfn.RANK.AVG(Table25[[#This Row],[Require Bundle Avg (ms)]],Table25[Require Bundle Avg (ms)])</f>
        <v>278</v>
      </c>
      <c r="S280">
        <f>_xlfn.RANK.AVG(Table25[[#This Row],[Use Versions Avg (ms)]],Table25[Use Versions Avg (ms)])</f>
        <v>278</v>
      </c>
      <c r="T280">
        <f>_xlfn.RANK.AVG(Table25[[#This Row],[Export Needed Packages Avg (ms)]],Table25[Export Needed Packages Avg (ms)])</f>
        <v>278</v>
      </c>
      <c r="U280">
        <f>_xlfn.RANK.AVG(Table25[[#This Row],[Minimize Dependencies Avg (ms)]],Table25[Minimize Dependencies Avg (ms)])</f>
        <v>278</v>
      </c>
      <c r="V280">
        <f>_xlfn.RANK.AVG(Table25[[#This Row],[Needed Packages Avg (ms)]],Table25[Needed Packages Avg (ms)])</f>
        <v>278</v>
      </c>
      <c r="W280">
        <f>_xlfn.RANK.AVG(Table25[[#This Row],[Dynamic Import Avg (ms)]],Table25[Dynamic Import Avg (ms)])</f>
        <v>278</v>
      </c>
    </row>
    <row r="281" spans="1:23" x14ac:dyDescent="0.2">
      <c r="A281" t="s">
        <v>279</v>
      </c>
      <c r="B281" s="1">
        <v>467.82249050000001</v>
      </c>
      <c r="C281" s="1">
        <v>27.246818295434945</v>
      </c>
      <c r="D281" s="1">
        <v>422.86163669999996</v>
      </c>
      <c r="E281" s="1">
        <v>21.31213572528058</v>
      </c>
      <c r="F281" s="1">
        <v>447.61679089999996</v>
      </c>
      <c r="G281" s="1">
        <v>14.046578771042533</v>
      </c>
      <c r="H281" s="1">
        <v>389.37934799999999</v>
      </c>
      <c r="I281" s="1">
        <v>38.538391781827919</v>
      </c>
      <c r="J281" s="1">
        <v>421.63354029999999</v>
      </c>
      <c r="K281" s="1">
        <v>14.551469534633828</v>
      </c>
      <c r="L281" s="1">
        <v>542.7132335</v>
      </c>
      <c r="M281" s="1">
        <v>17.279523415346631</v>
      </c>
      <c r="N281" s="1">
        <v>449.97166800000002</v>
      </c>
      <c r="O281" s="1">
        <v>28.447839474977016</v>
      </c>
      <c r="Q281">
        <f>_xlfn.RANK.AVG(Table25[[#This Row],[Control Avg (ms)]],Table25[Control Avg (ms)])</f>
        <v>280</v>
      </c>
      <c r="R281">
        <f>_xlfn.RANK.AVG(Table25[[#This Row],[Require Bundle Avg (ms)]],Table25[Require Bundle Avg (ms)])</f>
        <v>280</v>
      </c>
      <c r="S281">
        <f>_xlfn.RANK.AVG(Table25[[#This Row],[Use Versions Avg (ms)]],Table25[Use Versions Avg (ms)])</f>
        <v>280</v>
      </c>
      <c r="T281">
        <f>_xlfn.RANK.AVG(Table25[[#This Row],[Export Needed Packages Avg (ms)]],Table25[Export Needed Packages Avg (ms)])</f>
        <v>280</v>
      </c>
      <c r="U281">
        <f>_xlfn.RANK.AVG(Table25[[#This Row],[Minimize Dependencies Avg (ms)]],Table25[Minimize Dependencies Avg (ms)])</f>
        <v>280</v>
      </c>
      <c r="V281">
        <f>_xlfn.RANK.AVG(Table25[[#This Row],[Needed Packages Avg (ms)]],Table25[Needed Packages Avg (ms)])</f>
        <v>280</v>
      </c>
      <c r="W281">
        <f>_xlfn.RANK.AVG(Table25[[#This Row],[Dynamic Import Avg (ms)]],Table25[Dynamic Import Avg (ms)])</f>
        <v>280</v>
      </c>
    </row>
    <row r="282" spans="1:23" x14ac:dyDescent="0.2">
      <c r="A282" t="s">
        <v>280</v>
      </c>
      <c r="B282" s="1">
        <v>470.34753519999998</v>
      </c>
      <c r="C282" s="1">
        <v>27.202646267838713</v>
      </c>
      <c r="D282" s="1">
        <v>425.53346860000005</v>
      </c>
      <c r="E282" s="1">
        <v>21.206339663199625</v>
      </c>
      <c r="F282" s="1">
        <v>450.25054739999996</v>
      </c>
      <c r="G282" s="1">
        <v>13.905337992752441</v>
      </c>
      <c r="H282" s="1">
        <v>391.55706780000003</v>
      </c>
      <c r="I282" s="1">
        <v>38.592077933807154</v>
      </c>
      <c r="J282" s="1">
        <v>424.10632770000001</v>
      </c>
      <c r="K282" s="1">
        <v>14.653911991134185</v>
      </c>
      <c r="L282" s="1">
        <v>545.94608649999998</v>
      </c>
      <c r="M282" s="1">
        <v>17.037899785505289</v>
      </c>
      <c r="N282" s="1">
        <v>452.1767256</v>
      </c>
      <c r="O282" s="1">
        <v>28.619271543886121</v>
      </c>
      <c r="Q282">
        <f>_xlfn.RANK.AVG(Table25[[#This Row],[Control Avg (ms)]],Table25[Control Avg (ms)])</f>
        <v>279</v>
      </c>
      <c r="R282">
        <f>_xlfn.RANK.AVG(Table25[[#This Row],[Require Bundle Avg (ms)]],Table25[Require Bundle Avg (ms)])</f>
        <v>279</v>
      </c>
      <c r="S282">
        <f>_xlfn.RANK.AVG(Table25[[#This Row],[Use Versions Avg (ms)]],Table25[Use Versions Avg (ms)])</f>
        <v>279</v>
      </c>
      <c r="T282">
        <f>_xlfn.RANK.AVG(Table25[[#This Row],[Export Needed Packages Avg (ms)]],Table25[Export Needed Packages Avg (ms)])</f>
        <v>279</v>
      </c>
      <c r="U282">
        <f>_xlfn.RANK.AVG(Table25[[#This Row],[Minimize Dependencies Avg (ms)]],Table25[Minimize Dependencies Avg (ms)])</f>
        <v>279</v>
      </c>
      <c r="V282">
        <f>_xlfn.RANK.AVG(Table25[[#This Row],[Needed Packages Avg (ms)]],Table25[Needed Packages Avg (ms)])</f>
        <v>279</v>
      </c>
      <c r="W282">
        <f>_xlfn.RANK.AVG(Table25[[#This Row],[Dynamic Import Avg (ms)]],Table25[Dynamic Import Avg (ms)])</f>
        <v>279</v>
      </c>
    </row>
    <row r="283" spans="1:23" x14ac:dyDescent="0.2">
      <c r="A283" t="s">
        <v>281</v>
      </c>
      <c r="B283" s="1">
        <v>464.59746949999999</v>
      </c>
      <c r="C283" s="1">
        <v>27.340144425454273</v>
      </c>
      <c r="D283" s="1">
        <v>419.88353619999998</v>
      </c>
      <c r="E283" s="1">
        <v>21.246619603807453</v>
      </c>
      <c r="F283" s="1">
        <v>444.5290554</v>
      </c>
      <c r="G283" s="1">
        <v>14.152604705689448</v>
      </c>
      <c r="H283" s="1">
        <v>386.5772867</v>
      </c>
      <c r="I283" s="1">
        <v>38.433521214278251</v>
      </c>
      <c r="J283" s="1">
        <v>418.44957310000001</v>
      </c>
      <c r="K283" s="1">
        <v>14.525562662775524</v>
      </c>
      <c r="L283" s="1">
        <v>539.2949807</v>
      </c>
      <c r="M283" s="1">
        <v>17.469573160812779</v>
      </c>
      <c r="N283" s="1">
        <v>447.1607851</v>
      </c>
      <c r="O283" s="1">
        <v>28.12328566372079</v>
      </c>
      <c r="Q283">
        <f>_xlfn.RANK.AVG(Table25[[#This Row],[Control Avg (ms)]],Table25[Control Avg (ms)])</f>
        <v>283</v>
      </c>
      <c r="R283">
        <f>_xlfn.RANK.AVG(Table25[[#This Row],[Require Bundle Avg (ms)]],Table25[Require Bundle Avg (ms)])</f>
        <v>283</v>
      </c>
      <c r="S283">
        <f>_xlfn.RANK.AVG(Table25[[#This Row],[Use Versions Avg (ms)]],Table25[Use Versions Avg (ms)])</f>
        <v>283</v>
      </c>
      <c r="T283">
        <f>_xlfn.RANK.AVG(Table25[[#This Row],[Export Needed Packages Avg (ms)]],Table25[Export Needed Packages Avg (ms)])</f>
        <v>283</v>
      </c>
      <c r="U283">
        <f>_xlfn.RANK.AVG(Table25[[#This Row],[Minimize Dependencies Avg (ms)]],Table25[Minimize Dependencies Avg (ms)])</f>
        <v>283</v>
      </c>
      <c r="V283">
        <f>_xlfn.RANK.AVG(Table25[[#This Row],[Needed Packages Avg (ms)]],Table25[Needed Packages Avg (ms)])</f>
        <v>283</v>
      </c>
      <c r="W283">
        <f>_xlfn.RANK.AVG(Table25[[#This Row],[Dynamic Import Avg (ms)]],Table25[Dynamic Import Avg (ms)])</f>
        <v>283</v>
      </c>
    </row>
    <row r="284" spans="1:23" x14ac:dyDescent="0.2">
      <c r="A284" t="s">
        <v>282</v>
      </c>
      <c r="B284" s="1">
        <v>467.06619929999999</v>
      </c>
      <c r="C284" s="1">
        <v>27.361086184748597</v>
      </c>
      <c r="D284" s="1">
        <v>422.07411089999999</v>
      </c>
      <c r="E284" s="1">
        <v>21.313749126287526</v>
      </c>
      <c r="F284" s="1">
        <v>446.84640000000002</v>
      </c>
      <c r="G284" s="1">
        <v>14.042320369229795</v>
      </c>
      <c r="H284" s="1">
        <v>388.73655980000001</v>
      </c>
      <c r="I284" s="1">
        <v>38.559904007858854</v>
      </c>
      <c r="J284" s="1">
        <v>420.78622280000002</v>
      </c>
      <c r="K284" s="1">
        <v>14.556865003618594</v>
      </c>
      <c r="L284" s="1">
        <v>541.84171279999998</v>
      </c>
      <c r="M284" s="1">
        <v>17.43685436031004</v>
      </c>
      <c r="N284" s="1">
        <v>449.28839599999998</v>
      </c>
      <c r="O284" s="1">
        <v>28.371155481499994</v>
      </c>
      <c r="Q284">
        <f>_xlfn.RANK.AVG(Table25[[#This Row],[Control Avg (ms)]],Table25[Control Avg (ms)])</f>
        <v>281</v>
      </c>
      <c r="R284">
        <f>_xlfn.RANK.AVG(Table25[[#This Row],[Require Bundle Avg (ms)]],Table25[Require Bundle Avg (ms)])</f>
        <v>281</v>
      </c>
      <c r="S284">
        <f>_xlfn.RANK.AVG(Table25[[#This Row],[Use Versions Avg (ms)]],Table25[Use Versions Avg (ms)])</f>
        <v>281</v>
      </c>
      <c r="T284">
        <f>_xlfn.RANK.AVG(Table25[[#This Row],[Export Needed Packages Avg (ms)]],Table25[Export Needed Packages Avg (ms)])</f>
        <v>281</v>
      </c>
      <c r="U284">
        <f>_xlfn.RANK.AVG(Table25[[#This Row],[Minimize Dependencies Avg (ms)]],Table25[Minimize Dependencies Avg (ms)])</f>
        <v>281</v>
      </c>
      <c r="V284">
        <f>_xlfn.RANK.AVG(Table25[[#This Row],[Needed Packages Avg (ms)]],Table25[Needed Packages Avg (ms)])</f>
        <v>281</v>
      </c>
      <c r="W284">
        <f>_xlfn.RANK.AVG(Table25[[#This Row],[Dynamic Import Avg (ms)]],Table25[Dynamic Import Avg (ms)])</f>
        <v>281</v>
      </c>
    </row>
    <row r="285" spans="1:23" x14ac:dyDescent="0.2">
      <c r="A285" t="s">
        <v>283</v>
      </c>
      <c r="B285" s="1">
        <v>465.77244230000002</v>
      </c>
      <c r="C285" s="1">
        <v>27.355419468355027</v>
      </c>
      <c r="D285" s="1">
        <v>420.88763030000001</v>
      </c>
      <c r="E285" s="1">
        <v>21.299462455551392</v>
      </c>
      <c r="F285" s="1">
        <v>445.61549760000003</v>
      </c>
      <c r="G285" s="1">
        <v>14.084045656527762</v>
      </c>
      <c r="H285" s="1">
        <v>387.51638650000001</v>
      </c>
      <c r="I285" s="1">
        <v>38.604450777082207</v>
      </c>
      <c r="J285" s="1">
        <v>419.5021969</v>
      </c>
      <c r="K285" s="1">
        <v>14.560885499335733</v>
      </c>
      <c r="L285" s="1">
        <v>540.4105988</v>
      </c>
      <c r="M285" s="1">
        <v>17.494661030261522</v>
      </c>
      <c r="N285" s="1">
        <v>448.08798710000002</v>
      </c>
      <c r="O285" s="1">
        <v>28.211409508158408</v>
      </c>
      <c r="Q285">
        <f>_xlfn.RANK.AVG(Table25[[#This Row],[Control Avg (ms)]],Table25[Control Avg (ms)])</f>
        <v>282</v>
      </c>
      <c r="R285">
        <f>_xlfn.RANK.AVG(Table25[[#This Row],[Require Bundle Avg (ms)]],Table25[Require Bundle Avg (ms)])</f>
        <v>282</v>
      </c>
      <c r="S285">
        <f>_xlfn.RANK.AVG(Table25[[#This Row],[Use Versions Avg (ms)]],Table25[Use Versions Avg (ms)])</f>
        <v>282</v>
      </c>
      <c r="T285">
        <f>_xlfn.RANK.AVG(Table25[[#This Row],[Export Needed Packages Avg (ms)]],Table25[Export Needed Packages Avg (ms)])</f>
        <v>282</v>
      </c>
      <c r="U285">
        <f>_xlfn.RANK.AVG(Table25[[#This Row],[Minimize Dependencies Avg (ms)]],Table25[Minimize Dependencies Avg (ms)])</f>
        <v>282</v>
      </c>
      <c r="V285">
        <f>_xlfn.RANK.AVG(Table25[[#This Row],[Needed Packages Avg (ms)]],Table25[Needed Packages Avg (ms)])</f>
        <v>282</v>
      </c>
      <c r="W285">
        <f>_xlfn.RANK.AVG(Table25[[#This Row],[Dynamic Import Avg (ms)]],Table25[Dynamic Import Avg (ms)])</f>
        <v>282</v>
      </c>
    </row>
    <row r="286" spans="1:23" x14ac:dyDescent="0.2">
      <c r="A286" t="s">
        <v>284</v>
      </c>
      <c r="B286" s="1">
        <v>463.8610056</v>
      </c>
      <c r="C286" s="1">
        <v>27.406086415752988</v>
      </c>
      <c r="D286" s="1">
        <v>419.21590129999998</v>
      </c>
      <c r="E286" s="1">
        <v>21.250556314710732</v>
      </c>
      <c r="F286" s="1">
        <v>443.87472600000001</v>
      </c>
      <c r="G286" s="1">
        <v>14.180881749790673</v>
      </c>
      <c r="H286" s="1">
        <v>385.95959749999997</v>
      </c>
      <c r="I286" s="1">
        <v>38.4077882593309</v>
      </c>
      <c r="J286" s="1">
        <v>417.74384330000004</v>
      </c>
      <c r="K286" s="1">
        <v>14.392906900339611</v>
      </c>
      <c r="L286" s="1">
        <v>538.58653040000002</v>
      </c>
      <c r="M286" s="1">
        <v>17.451363190613858</v>
      </c>
      <c r="N286" s="1">
        <v>446.59821930000004</v>
      </c>
      <c r="O286" s="1">
        <v>28.066033812545516</v>
      </c>
      <c r="Q286">
        <f>_xlfn.RANK.AVG(Table25[[#This Row],[Control Avg (ms)]],Table25[Control Avg (ms)])</f>
        <v>284</v>
      </c>
      <c r="R286">
        <f>_xlfn.RANK.AVG(Table25[[#This Row],[Require Bundle Avg (ms)]],Table25[Require Bundle Avg (ms)])</f>
        <v>284</v>
      </c>
      <c r="S286">
        <f>_xlfn.RANK.AVG(Table25[[#This Row],[Use Versions Avg (ms)]],Table25[Use Versions Avg (ms)])</f>
        <v>284</v>
      </c>
      <c r="T286">
        <f>_xlfn.RANK.AVG(Table25[[#This Row],[Export Needed Packages Avg (ms)]],Table25[Export Needed Packages Avg (ms)])</f>
        <v>284</v>
      </c>
      <c r="U286">
        <f>_xlfn.RANK.AVG(Table25[[#This Row],[Minimize Dependencies Avg (ms)]],Table25[Minimize Dependencies Avg (ms)])</f>
        <v>284</v>
      </c>
      <c r="V286">
        <f>_xlfn.RANK.AVG(Table25[[#This Row],[Needed Packages Avg (ms)]],Table25[Needed Packages Avg (ms)])</f>
        <v>284</v>
      </c>
      <c r="W286">
        <f>_xlfn.RANK.AVG(Table25[[#This Row],[Dynamic Import Avg (ms)]],Table25[Dynamic Import Avg (ms)])</f>
        <v>284</v>
      </c>
    </row>
    <row r="287" spans="1:23" x14ac:dyDescent="0.2">
      <c r="A287" t="s">
        <v>285</v>
      </c>
      <c r="B287" s="1">
        <v>461.8875716</v>
      </c>
      <c r="C287" s="1">
        <v>27.43943922585634</v>
      </c>
      <c r="D287" s="1">
        <v>417.20332489999998</v>
      </c>
      <c r="E287" s="1">
        <v>21.359509516864996</v>
      </c>
      <c r="F287" s="1">
        <v>442.08227549999998</v>
      </c>
      <c r="G287" s="1">
        <v>14.266594875294052</v>
      </c>
      <c r="H287" s="1">
        <v>384.25813900000003</v>
      </c>
      <c r="I287" s="1">
        <v>38.407804362003525</v>
      </c>
      <c r="J287" s="1">
        <v>415.8980909</v>
      </c>
      <c r="K287" s="1">
        <v>14.351722698740119</v>
      </c>
      <c r="L287" s="1">
        <v>536.2350874</v>
      </c>
      <c r="M287" s="1">
        <v>17.371342462474761</v>
      </c>
      <c r="N287" s="1">
        <v>444.94529369999998</v>
      </c>
      <c r="O287" s="1">
        <v>27.963778335348501</v>
      </c>
      <c r="Q287">
        <f>_xlfn.RANK.AVG(Table25[[#This Row],[Control Avg (ms)]],Table25[Control Avg (ms)])</f>
        <v>286</v>
      </c>
      <c r="R287">
        <f>_xlfn.RANK.AVG(Table25[[#This Row],[Require Bundle Avg (ms)]],Table25[Require Bundle Avg (ms)])</f>
        <v>286</v>
      </c>
      <c r="S287">
        <f>_xlfn.RANK.AVG(Table25[[#This Row],[Use Versions Avg (ms)]],Table25[Use Versions Avg (ms)])</f>
        <v>286</v>
      </c>
      <c r="T287">
        <f>_xlfn.RANK.AVG(Table25[[#This Row],[Export Needed Packages Avg (ms)]],Table25[Export Needed Packages Avg (ms)])</f>
        <v>286</v>
      </c>
      <c r="U287">
        <f>_xlfn.RANK.AVG(Table25[[#This Row],[Minimize Dependencies Avg (ms)]],Table25[Minimize Dependencies Avg (ms)])</f>
        <v>286</v>
      </c>
      <c r="V287">
        <f>_xlfn.RANK.AVG(Table25[[#This Row],[Needed Packages Avg (ms)]],Table25[Needed Packages Avg (ms)])</f>
        <v>286</v>
      </c>
      <c r="W287">
        <f>_xlfn.RANK.AVG(Table25[[#This Row],[Dynamic Import Avg (ms)]],Table25[Dynamic Import Avg (ms)])</f>
        <v>286</v>
      </c>
    </row>
    <row r="288" spans="1:23" x14ac:dyDescent="0.2">
      <c r="A288" t="s">
        <v>286</v>
      </c>
      <c r="B288" s="1">
        <v>462.97501619999997</v>
      </c>
      <c r="C288" s="1">
        <v>27.427647660974433</v>
      </c>
      <c r="D288" s="1">
        <v>418.33188200000001</v>
      </c>
      <c r="E288" s="1">
        <v>21.311105094797391</v>
      </c>
      <c r="F288" s="1">
        <v>443.07720139999998</v>
      </c>
      <c r="G288" s="1">
        <v>14.210279018087608</v>
      </c>
      <c r="H288" s="1">
        <v>385.22069750000003</v>
      </c>
      <c r="I288" s="1">
        <v>38.358040895394026</v>
      </c>
      <c r="J288" s="1">
        <v>416.8843435</v>
      </c>
      <c r="K288" s="1">
        <v>14.344725633995244</v>
      </c>
      <c r="L288" s="1">
        <v>537.66105560000005</v>
      </c>
      <c r="M288" s="1">
        <v>17.350038493662783</v>
      </c>
      <c r="N288" s="1">
        <v>445.8602884</v>
      </c>
      <c r="O288" s="1">
        <v>28.043700515593748</v>
      </c>
      <c r="Q288">
        <f>_xlfn.RANK.AVG(Table25[[#This Row],[Control Avg (ms)]],Table25[Control Avg (ms)])</f>
        <v>285</v>
      </c>
      <c r="R288">
        <f>_xlfn.RANK.AVG(Table25[[#This Row],[Require Bundle Avg (ms)]],Table25[Require Bundle Avg (ms)])</f>
        <v>285</v>
      </c>
      <c r="S288">
        <f>_xlfn.RANK.AVG(Table25[[#This Row],[Use Versions Avg (ms)]],Table25[Use Versions Avg (ms)])</f>
        <v>285</v>
      </c>
      <c r="T288">
        <f>_xlfn.RANK.AVG(Table25[[#This Row],[Export Needed Packages Avg (ms)]],Table25[Export Needed Packages Avg (ms)])</f>
        <v>285</v>
      </c>
      <c r="U288">
        <f>_xlfn.RANK.AVG(Table25[[#This Row],[Minimize Dependencies Avg (ms)]],Table25[Minimize Dependencies Avg (ms)])</f>
        <v>285</v>
      </c>
      <c r="V288">
        <f>_xlfn.RANK.AVG(Table25[[#This Row],[Needed Packages Avg (ms)]],Table25[Needed Packages Avg (ms)])</f>
        <v>285</v>
      </c>
      <c r="W288">
        <f>_xlfn.RANK.AVG(Table25[[#This Row],[Dynamic Import Avg (ms)]],Table25[Dynamic Import Avg (ms)])</f>
        <v>285</v>
      </c>
    </row>
    <row r="289" spans="1:23" x14ac:dyDescent="0.2">
      <c r="A289" t="s">
        <v>287</v>
      </c>
      <c r="B289" s="1">
        <v>461.24359930000003</v>
      </c>
      <c r="C289" s="1">
        <v>27.426819928444448</v>
      </c>
      <c r="D289" s="1">
        <v>416.51306629999999</v>
      </c>
      <c r="E289" s="1">
        <v>21.407072795380586</v>
      </c>
      <c r="F289" s="1">
        <v>441.49397439999996</v>
      </c>
      <c r="G289" s="1">
        <v>14.304402692277876</v>
      </c>
      <c r="H289" s="1">
        <v>383.64916399999998</v>
      </c>
      <c r="I289" s="1">
        <v>38.404319018162845</v>
      </c>
      <c r="J289" s="1">
        <v>415.27871169999997</v>
      </c>
      <c r="K289" s="1">
        <v>14.373017659054723</v>
      </c>
      <c r="L289" s="1">
        <v>535.54783710000004</v>
      </c>
      <c r="M289" s="1">
        <v>17.351463039153408</v>
      </c>
      <c r="N289" s="1">
        <v>444.36473269999999</v>
      </c>
      <c r="O289" s="1">
        <v>27.93900302905957</v>
      </c>
      <c r="Q289">
        <f>_xlfn.RANK.AVG(Table25[[#This Row],[Control Avg (ms)]],Table25[Control Avg (ms)])</f>
        <v>287</v>
      </c>
      <c r="R289">
        <f>_xlfn.RANK.AVG(Table25[[#This Row],[Require Bundle Avg (ms)]],Table25[Require Bundle Avg (ms)])</f>
        <v>287</v>
      </c>
      <c r="S289">
        <f>_xlfn.RANK.AVG(Table25[[#This Row],[Use Versions Avg (ms)]],Table25[Use Versions Avg (ms)])</f>
        <v>287</v>
      </c>
      <c r="T289">
        <f>_xlfn.RANK.AVG(Table25[[#This Row],[Export Needed Packages Avg (ms)]],Table25[Export Needed Packages Avg (ms)])</f>
        <v>287</v>
      </c>
      <c r="U289">
        <f>_xlfn.RANK.AVG(Table25[[#This Row],[Minimize Dependencies Avg (ms)]],Table25[Minimize Dependencies Avg (ms)])</f>
        <v>287</v>
      </c>
      <c r="V289">
        <f>_xlfn.RANK.AVG(Table25[[#This Row],[Needed Packages Avg (ms)]],Table25[Needed Packages Avg (ms)])</f>
        <v>287</v>
      </c>
      <c r="W289">
        <f>_xlfn.RANK.AVG(Table25[[#This Row],[Dynamic Import Avg (ms)]],Table25[Dynamic Import Avg (ms)])</f>
        <v>287</v>
      </c>
    </row>
    <row r="290" spans="1:23" x14ac:dyDescent="0.2">
      <c r="A290" t="s">
        <v>288</v>
      </c>
      <c r="B290" s="1">
        <v>460.69346260000003</v>
      </c>
      <c r="C290" s="1">
        <v>27.400255174787137</v>
      </c>
      <c r="D290" s="1">
        <v>415.9659011</v>
      </c>
      <c r="E290" s="1">
        <v>21.44108492391095</v>
      </c>
      <c r="F290" s="1">
        <v>440.96902449999999</v>
      </c>
      <c r="G290" s="1">
        <v>14.332831391079505</v>
      </c>
      <c r="H290" s="1">
        <v>383.11126250000001</v>
      </c>
      <c r="I290" s="1">
        <v>38.400647194217726</v>
      </c>
      <c r="J290" s="1">
        <v>414.74172379999999</v>
      </c>
      <c r="K290" s="1">
        <v>14.375320179567927</v>
      </c>
      <c r="L290" s="1">
        <v>535.03087049999999</v>
      </c>
      <c r="M290" s="1">
        <v>17.304387216468115</v>
      </c>
      <c r="N290" s="1">
        <v>443.85573429999999</v>
      </c>
      <c r="O290" s="1">
        <v>27.905549870659282</v>
      </c>
      <c r="Q290">
        <f>_xlfn.RANK.AVG(Table25[[#This Row],[Control Avg (ms)]],Table25[Control Avg (ms)])</f>
        <v>288</v>
      </c>
      <c r="R290">
        <f>_xlfn.RANK.AVG(Table25[[#This Row],[Require Bundle Avg (ms)]],Table25[Require Bundle Avg (ms)])</f>
        <v>288</v>
      </c>
      <c r="S290">
        <f>_xlfn.RANK.AVG(Table25[[#This Row],[Use Versions Avg (ms)]],Table25[Use Versions Avg (ms)])</f>
        <v>288</v>
      </c>
      <c r="T290">
        <f>_xlfn.RANK.AVG(Table25[[#This Row],[Export Needed Packages Avg (ms)]],Table25[Export Needed Packages Avg (ms)])</f>
        <v>288</v>
      </c>
      <c r="U290">
        <f>_xlfn.RANK.AVG(Table25[[#This Row],[Minimize Dependencies Avg (ms)]],Table25[Minimize Dependencies Avg (ms)])</f>
        <v>288</v>
      </c>
      <c r="V290">
        <f>_xlfn.RANK.AVG(Table25[[#This Row],[Needed Packages Avg (ms)]],Table25[Needed Packages Avg (ms)])</f>
        <v>288</v>
      </c>
      <c r="W290">
        <f>_xlfn.RANK.AVG(Table25[[#This Row],[Dynamic Import Avg (ms)]],Table25[Dynamic Import Avg (ms)])</f>
        <v>288</v>
      </c>
    </row>
    <row r="291" spans="1:23" x14ac:dyDescent="0.2">
      <c r="A291" t="s">
        <v>289</v>
      </c>
      <c r="B291" s="1">
        <v>459.99315460000003</v>
      </c>
      <c r="C291" s="1">
        <v>27.385403332532007</v>
      </c>
      <c r="D291" s="1">
        <v>415.1241756</v>
      </c>
      <c r="E291" s="1">
        <v>21.594602970122796</v>
      </c>
      <c r="F291" s="1">
        <v>440.20631370000001</v>
      </c>
      <c r="G291" s="1">
        <v>14.398528046118257</v>
      </c>
      <c r="H291" s="1">
        <v>382.38781389999997</v>
      </c>
      <c r="I291" s="1">
        <v>38.29143668886806</v>
      </c>
      <c r="J291" s="1">
        <v>413.97640810000001</v>
      </c>
      <c r="K291" s="1">
        <v>14.417177075919055</v>
      </c>
      <c r="L291" s="1">
        <v>534.16732860000002</v>
      </c>
      <c r="M291" s="1">
        <v>17.329127813536736</v>
      </c>
      <c r="N291" s="1">
        <v>443.03401819999999</v>
      </c>
      <c r="O291" s="1">
        <v>27.826538952085265</v>
      </c>
      <c r="Q291">
        <f>_xlfn.RANK.AVG(Table25[[#This Row],[Control Avg (ms)]],Table25[Control Avg (ms)])</f>
        <v>289</v>
      </c>
      <c r="R291">
        <f>_xlfn.RANK.AVG(Table25[[#This Row],[Require Bundle Avg (ms)]],Table25[Require Bundle Avg (ms)])</f>
        <v>289</v>
      </c>
      <c r="S291">
        <f>_xlfn.RANK.AVG(Table25[[#This Row],[Use Versions Avg (ms)]],Table25[Use Versions Avg (ms)])</f>
        <v>289</v>
      </c>
      <c r="T291">
        <f>_xlfn.RANK.AVG(Table25[[#This Row],[Export Needed Packages Avg (ms)]],Table25[Export Needed Packages Avg (ms)])</f>
        <v>289</v>
      </c>
      <c r="U291">
        <f>_xlfn.RANK.AVG(Table25[[#This Row],[Minimize Dependencies Avg (ms)]],Table25[Minimize Dependencies Avg (ms)])</f>
        <v>289</v>
      </c>
      <c r="V291">
        <f>_xlfn.RANK.AVG(Table25[[#This Row],[Needed Packages Avg (ms)]],Table25[Needed Packages Avg (ms)])</f>
        <v>289</v>
      </c>
      <c r="W291">
        <f>_xlfn.RANK.AVG(Table25[[#This Row],[Dynamic Import Avg (ms)]],Table25[Dynamic Import Avg (ms)])</f>
        <v>289</v>
      </c>
    </row>
    <row r="292" spans="1:23" x14ac:dyDescent="0.2">
      <c r="A292" t="s">
        <v>290</v>
      </c>
      <c r="B292" s="1">
        <v>457.50719580000003</v>
      </c>
      <c r="C292" s="1">
        <v>27.35224713207057</v>
      </c>
      <c r="D292" s="1">
        <v>412.41381439999998</v>
      </c>
      <c r="E292" s="1">
        <v>21.984291830854769</v>
      </c>
      <c r="F292" s="1">
        <v>437.83569560000001</v>
      </c>
      <c r="G292" s="1">
        <v>14.334804386750749</v>
      </c>
      <c r="H292" s="1">
        <v>380.20900349999999</v>
      </c>
      <c r="I292" s="1">
        <v>38.122120130537766</v>
      </c>
      <c r="J292" s="1">
        <v>411.53288839999999</v>
      </c>
      <c r="K292" s="1">
        <v>14.610031384079399</v>
      </c>
      <c r="L292" s="1">
        <v>531.41876679999996</v>
      </c>
      <c r="M292" s="1">
        <v>17.406698706792177</v>
      </c>
      <c r="N292" s="1">
        <v>440.46053689999997</v>
      </c>
      <c r="O292" s="1">
        <v>27.983005033808446</v>
      </c>
      <c r="Q292">
        <f>_xlfn.RANK.AVG(Table25[[#This Row],[Control Avg (ms)]],Table25[Control Avg (ms)])</f>
        <v>292</v>
      </c>
      <c r="R292">
        <f>_xlfn.RANK.AVG(Table25[[#This Row],[Require Bundle Avg (ms)]],Table25[Require Bundle Avg (ms)])</f>
        <v>292</v>
      </c>
      <c r="S292">
        <f>_xlfn.RANK.AVG(Table25[[#This Row],[Use Versions Avg (ms)]],Table25[Use Versions Avg (ms)])</f>
        <v>292</v>
      </c>
      <c r="T292">
        <f>_xlfn.RANK.AVG(Table25[[#This Row],[Export Needed Packages Avg (ms)]],Table25[Export Needed Packages Avg (ms)])</f>
        <v>292</v>
      </c>
      <c r="U292">
        <f>_xlfn.RANK.AVG(Table25[[#This Row],[Minimize Dependencies Avg (ms)]],Table25[Minimize Dependencies Avg (ms)])</f>
        <v>292</v>
      </c>
      <c r="V292">
        <f>_xlfn.RANK.AVG(Table25[[#This Row],[Needed Packages Avg (ms)]],Table25[Needed Packages Avg (ms)])</f>
        <v>292</v>
      </c>
      <c r="W292">
        <f>_xlfn.RANK.AVG(Table25[[#This Row],[Dynamic Import Avg (ms)]],Table25[Dynamic Import Avg (ms)])</f>
        <v>292</v>
      </c>
    </row>
    <row r="293" spans="1:23" x14ac:dyDescent="0.2">
      <c r="A293" t="s">
        <v>291</v>
      </c>
      <c r="B293" s="1">
        <v>459.24005779999999</v>
      </c>
      <c r="C293" s="1">
        <v>27.312543145386787</v>
      </c>
      <c r="D293" s="1">
        <v>414.37106549999999</v>
      </c>
      <c r="E293" s="1">
        <v>21.622285766426241</v>
      </c>
      <c r="F293" s="1">
        <v>439.4394327</v>
      </c>
      <c r="G293" s="1">
        <v>14.380078193092753</v>
      </c>
      <c r="H293" s="1">
        <v>381.6550881</v>
      </c>
      <c r="I293" s="1">
        <v>38.21893327380652</v>
      </c>
      <c r="J293" s="1">
        <v>413.16183869999998</v>
      </c>
      <c r="K293" s="1">
        <v>14.508301460312008</v>
      </c>
      <c r="L293" s="1">
        <v>533.27725299999997</v>
      </c>
      <c r="M293" s="1">
        <v>17.272913349866016</v>
      </c>
      <c r="N293" s="1">
        <v>442.36760289999995</v>
      </c>
      <c r="O293" s="1">
        <v>27.794108412564089</v>
      </c>
      <c r="Q293">
        <f>_xlfn.RANK.AVG(Table25[[#This Row],[Control Avg (ms)]],Table25[Control Avg (ms)])</f>
        <v>290</v>
      </c>
      <c r="R293">
        <f>_xlfn.RANK.AVG(Table25[[#This Row],[Require Bundle Avg (ms)]],Table25[Require Bundle Avg (ms)])</f>
        <v>290</v>
      </c>
      <c r="S293">
        <f>_xlfn.RANK.AVG(Table25[[#This Row],[Use Versions Avg (ms)]],Table25[Use Versions Avg (ms)])</f>
        <v>290</v>
      </c>
      <c r="T293">
        <f>_xlfn.RANK.AVG(Table25[[#This Row],[Export Needed Packages Avg (ms)]],Table25[Export Needed Packages Avg (ms)])</f>
        <v>290</v>
      </c>
      <c r="U293">
        <f>_xlfn.RANK.AVG(Table25[[#This Row],[Minimize Dependencies Avg (ms)]],Table25[Minimize Dependencies Avg (ms)])</f>
        <v>290</v>
      </c>
      <c r="V293">
        <f>_xlfn.RANK.AVG(Table25[[#This Row],[Needed Packages Avg (ms)]],Table25[Needed Packages Avg (ms)])</f>
        <v>290</v>
      </c>
      <c r="W293">
        <f>_xlfn.RANK.AVG(Table25[[#This Row],[Dynamic Import Avg (ms)]],Table25[Dynamic Import Avg (ms)])</f>
        <v>290</v>
      </c>
    </row>
    <row r="294" spans="1:23" x14ac:dyDescent="0.2">
      <c r="A294" t="s">
        <v>292</v>
      </c>
      <c r="B294" s="1">
        <v>458.39143919999998</v>
      </c>
      <c r="C294" s="1">
        <v>27.28949700943113</v>
      </c>
      <c r="D294" s="1">
        <v>413.35775599999999</v>
      </c>
      <c r="E294" s="1">
        <v>21.799910705986843</v>
      </c>
      <c r="F294" s="1">
        <v>438.62579219999998</v>
      </c>
      <c r="G294" s="1">
        <v>14.309758146612293</v>
      </c>
      <c r="H294" s="1">
        <v>380.90400389999996</v>
      </c>
      <c r="I294" s="1">
        <v>38.137841900523348</v>
      </c>
      <c r="J294" s="1">
        <v>412.3483478</v>
      </c>
      <c r="K294" s="1">
        <v>14.568476176012428</v>
      </c>
      <c r="L294" s="1">
        <v>532.38472780000006</v>
      </c>
      <c r="M294" s="1">
        <v>17.27792560527865</v>
      </c>
      <c r="N294" s="1">
        <v>441.44411280000003</v>
      </c>
      <c r="O294" s="1">
        <v>27.77918618106791</v>
      </c>
      <c r="Q294">
        <f>_xlfn.RANK.AVG(Table25[[#This Row],[Control Avg (ms)]],Table25[Control Avg (ms)])</f>
        <v>291</v>
      </c>
      <c r="R294">
        <f>_xlfn.RANK.AVG(Table25[[#This Row],[Require Bundle Avg (ms)]],Table25[Require Bundle Avg (ms)])</f>
        <v>291</v>
      </c>
      <c r="S294">
        <f>_xlfn.RANK.AVG(Table25[[#This Row],[Use Versions Avg (ms)]],Table25[Use Versions Avg (ms)])</f>
        <v>291</v>
      </c>
      <c r="T294">
        <f>_xlfn.RANK.AVG(Table25[[#This Row],[Export Needed Packages Avg (ms)]],Table25[Export Needed Packages Avg (ms)])</f>
        <v>291</v>
      </c>
      <c r="U294">
        <f>_xlfn.RANK.AVG(Table25[[#This Row],[Minimize Dependencies Avg (ms)]],Table25[Minimize Dependencies Avg (ms)])</f>
        <v>291</v>
      </c>
      <c r="V294">
        <f>_xlfn.RANK.AVG(Table25[[#This Row],[Needed Packages Avg (ms)]],Table25[Needed Packages Avg (ms)])</f>
        <v>291</v>
      </c>
      <c r="W294">
        <f>_xlfn.RANK.AVG(Table25[[#This Row],[Dynamic Import Avg (ms)]],Table25[Dynamic Import Avg (ms)])</f>
        <v>291</v>
      </c>
    </row>
    <row r="295" spans="1:23" x14ac:dyDescent="0.2">
      <c r="A295" t="s">
        <v>293</v>
      </c>
      <c r="B295" s="1">
        <v>451.15400310000001</v>
      </c>
      <c r="C295" s="1">
        <v>27.40242025171046</v>
      </c>
      <c r="D295" s="1">
        <v>405.48225810000002</v>
      </c>
      <c r="E295" s="1">
        <v>21.343596588030778</v>
      </c>
      <c r="F295" s="1">
        <v>431.39018639999995</v>
      </c>
      <c r="G295" s="1">
        <v>13.856349156846509</v>
      </c>
      <c r="H295" s="1">
        <v>374.82275539999995</v>
      </c>
      <c r="I295" s="1">
        <v>37.606569621863734</v>
      </c>
      <c r="J295" s="1">
        <v>405.31292860000002</v>
      </c>
      <c r="K295" s="1">
        <v>14.551066124913591</v>
      </c>
      <c r="L295" s="1">
        <v>524.604331</v>
      </c>
      <c r="M295" s="1">
        <v>16.417560350047602</v>
      </c>
      <c r="N295" s="1">
        <v>434.54824410000003</v>
      </c>
      <c r="O295" s="1">
        <v>27.898004387939938</v>
      </c>
      <c r="Q295">
        <f>_xlfn.RANK.AVG(Table25[[#This Row],[Control Avg (ms)]],Table25[Control Avg (ms)])</f>
        <v>294</v>
      </c>
      <c r="R295">
        <f>_xlfn.RANK.AVG(Table25[[#This Row],[Require Bundle Avg (ms)]],Table25[Require Bundle Avg (ms)])</f>
        <v>294</v>
      </c>
      <c r="S295">
        <f>_xlfn.RANK.AVG(Table25[[#This Row],[Use Versions Avg (ms)]],Table25[Use Versions Avg (ms)])</f>
        <v>294</v>
      </c>
      <c r="T295">
        <f>_xlfn.RANK.AVG(Table25[[#This Row],[Export Needed Packages Avg (ms)]],Table25[Export Needed Packages Avg (ms)])</f>
        <v>294</v>
      </c>
      <c r="U295">
        <f>_xlfn.RANK.AVG(Table25[[#This Row],[Minimize Dependencies Avg (ms)]],Table25[Minimize Dependencies Avg (ms)])</f>
        <v>294</v>
      </c>
      <c r="V295">
        <f>_xlfn.RANK.AVG(Table25[[#This Row],[Needed Packages Avg (ms)]],Table25[Needed Packages Avg (ms)])</f>
        <v>294</v>
      </c>
      <c r="W295">
        <f>_xlfn.RANK.AVG(Table25[[#This Row],[Dynamic Import Avg (ms)]],Table25[Dynamic Import Avg (ms)])</f>
        <v>294</v>
      </c>
    </row>
    <row r="296" spans="1:23" x14ac:dyDescent="0.2">
      <c r="A296" t="s">
        <v>294</v>
      </c>
      <c r="B296" s="1">
        <v>455.33624610000004</v>
      </c>
      <c r="C296" s="1">
        <v>27.519110997812746</v>
      </c>
      <c r="D296" s="1">
        <v>410.1163636</v>
      </c>
      <c r="E296" s="1">
        <v>21.947061172611786</v>
      </c>
      <c r="F296" s="1">
        <v>435.89128529999999</v>
      </c>
      <c r="G296" s="1">
        <v>14.356050696227351</v>
      </c>
      <c r="H296" s="1">
        <v>378.28886269999998</v>
      </c>
      <c r="I296" s="1">
        <v>37.920630024049352</v>
      </c>
      <c r="J296" s="1">
        <v>409.49036799999999</v>
      </c>
      <c r="K296" s="1">
        <v>14.664243626599292</v>
      </c>
      <c r="L296" s="1">
        <v>529.18014670000002</v>
      </c>
      <c r="M296" s="1">
        <v>17.323423710979217</v>
      </c>
      <c r="N296" s="1">
        <v>438.4575127</v>
      </c>
      <c r="O296" s="1">
        <v>27.943754762327746</v>
      </c>
      <c r="Q296">
        <f>_xlfn.RANK.AVG(Table25[[#This Row],[Control Avg (ms)]],Table25[Control Avg (ms)])</f>
        <v>293</v>
      </c>
      <c r="R296">
        <f>_xlfn.RANK.AVG(Table25[[#This Row],[Require Bundle Avg (ms)]],Table25[Require Bundle Avg (ms)])</f>
        <v>293</v>
      </c>
      <c r="S296">
        <f>_xlfn.RANK.AVG(Table25[[#This Row],[Use Versions Avg (ms)]],Table25[Use Versions Avg (ms)])</f>
        <v>293</v>
      </c>
      <c r="T296">
        <f>_xlfn.RANK.AVG(Table25[[#This Row],[Export Needed Packages Avg (ms)]],Table25[Export Needed Packages Avg (ms)])</f>
        <v>293</v>
      </c>
      <c r="U296">
        <f>_xlfn.RANK.AVG(Table25[[#This Row],[Minimize Dependencies Avg (ms)]],Table25[Minimize Dependencies Avg (ms)])</f>
        <v>293</v>
      </c>
      <c r="V296">
        <f>_xlfn.RANK.AVG(Table25[[#This Row],[Needed Packages Avg (ms)]],Table25[Needed Packages Avg (ms)])</f>
        <v>293</v>
      </c>
      <c r="W296">
        <f>_xlfn.RANK.AVG(Table25[[#This Row],[Dynamic Import Avg (ms)]],Table25[Dynamic Import Avg (ms)])</f>
        <v>293</v>
      </c>
    </row>
    <row r="297" spans="1:23" x14ac:dyDescent="0.2">
      <c r="A297" t="s">
        <v>295</v>
      </c>
      <c r="B297" s="1">
        <v>447.95172120000001</v>
      </c>
      <c r="C297" s="1">
        <v>27.487357829670966</v>
      </c>
      <c r="D297" s="1">
        <v>402.23887530000002</v>
      </c>
      <c r="E297" s="1">
        <v>21.151722496850546</v>
      </c>
      <c r="F297" s="1">
        <v>426.74975110000003</v>
      </c>
      <c r="G297" s="1">
        <v>13.265786794658309</v>
      </c>
      <c r="H297" s="1">
        <v>372.272989</v>
      </c>
      <c r="I297" s="1">
        <v>37.557907548019536</v>
      </c>
      <c r="J297" s="1">
        <v>401.81946069999998</v>
      </c>
      <c r="K297" s="1">
        <v>14.250168677835017</v>
      </c>
      <c r="L297" s="1">
        <v>521.4692374</v>
      </c>
      <c r="M297" s="1">
        <v>16.518910271868386</v>
      </c>
      <c r="N297" s="1">
        <v>431.73121189999995</v>
      </c>
      <c r="O297" s="1">
        <v>27.886734662475156</v>
      </c>
      <c r="Q297">
        <f>_xlfn.RANK.AVG(Table25[[#This Row],[Control Avg (ms)]],Table25[Control Avg (ms)])</f>
        <v>296</v>
      </c>
      <c r="R297">
        <f>_xlfn.RANK.AVG(Table25[[#This Row],[Require Bundle Avg (ms)]],Table25[Require Bundle Avg (ms)])</f>
        <v>296</v>
      </c>
      <c r="S297">
        <f>_xlfn.RANK.AVG(Table25[[#This Row],[Use Versions Avg (ms)]],Table25[Use Versions Avg (ms)])</f>
        <v>296</v>
      </c>
      <c r="T297">
        <f>_xlfn.RANK.AVG(Table25[[#This Row],[Export Needed Packages Avg (ms)]],Table25[Export Needed Packages Avg (ms)])</f>
        <v>296</v>
      </c>
      <c r="U297">
        <f>_xlfn.RANK.AVG(Table25[[#This Row],[Minimize Dependencies Avg (ms)]],Table25[Minimize Dependencies Avg (ms)])</f>
        <v>296</v>
      </c>
      <c r="V297">
        <f>_xlfn.RANK.AVG(Table25[[#This Row],[Needed Packages Avg (ms)]],Table25[Needed Packages Avg (ms)])</f>
        <v>296</v>
      </c>
      <c r="W297">
        <f>_xlfn.RANK.AVG(Table25[[#This Row],[Dynamic Import Avg (ms)]],Table25[Dynamic Import Avg (ms)])</f>
        <v>296</v>
      </c>
    </row>
    <row r="298" spans="1:23" x14ac:dyDescent="0.2">
      <c r="A298" t="s">
        <v>296</v>
      </c>
      <c r="B298" s="1">
        <v>443.36358100000001</v>
      </c>
      <c r="C298" s="1">
        <v>28.194830636932927</v>
      </c>
      <c r="D298" s="1">
        <v>398.02681989999996</v>
      </c>
      <c r="E298" s="1">
        <v>21.25510666963752</v>
      </c>
      <c r="F298" s="1">
        <v>422.66829680000001</v>
      </c>
      <c r="G298" s="1">
        <v>13.164796004609151</v>
      </c>
      <c r="H298" s="1">
        <v>368.66305460000001</v>
      </c>
      <c r="I298" s="1">
        <v>38.023654058970727</v>
      </c>
      <c r="J298" s="1">
        <v>397.73274780000003</v>
      </c>
      <c r="K298" s="1">
        <v>14.142152742567573</v>
      </c>
      <c r="L298" s="1">
        <v>516.99971779999998</v>
      </c>
      <c r="M298" s="1">
        <v>16.393484608361877</v>
      </c>
      <c r="N298" s="1">
        <v>428.52345560000003</v>
      </c>
      <c r="O298" s="1">
        <v>27.764008390510426</v>
      </c>
      <c r="Q298">
        <f>_xlfn.RANK.AVG(Table25[[#This Row],[Control Avg (ms)]],Table25[Control Avg (ms)])</f>
        <v>301</v>
      </c>
      <c r="R298">
        <f>_xlfn.RANK.AVG(Table25[[#This Row],[Require Bundle Avg (ms)]],Table25[Require Bundle Avg (ms)])</f>
        <v>301</v>
      </c>
      <c r="S298">
        <f>_xlfn.RANK.AVG(Table25[[#This Row],[Use Versions Avg (ms)]],Table25[Use Versions Avg (ms)])</f>
        <v>301</v>
      </c>
      <c r="T298">
        <f>_xlfn.RANK.AVG(Table25[[#This Row],[Export Needed Packages Avg (ms)]],Table25[Export Needed Packages Avg (ms)])</f>
        <v>301</v>
      </c>
      <c r="U298">
        <f>_xlfn.RANK.AVG(Table25[[#This Row],[Minimize Dependencies Avg (ms)]],Table25[Minimize Dependencies Avg (ms)])</f>
        <v>301</v>
      </c>
      <c r="V298">
        <f>_xlfn.RANK.AVG(Table25[[#This Row],[Needed Packages Avg (ms)]],Table25[Needed Packages Avg (ms)])</f>
        <v>301</v>
      </c>
      <c r="W298">
        <f>_xlfn.RANK.AVG(Table25[[#This Row],[Dynamic Import Avg (ms)]],Table25[Dynamic Import Avg (ms)])</f>
        <v>301</v>
      </c>
    </row>
    <row r="299" spans="1:23" x14ac:dyDescent="0.2">
      <c r="A299" t="s">
        <v>297</v>
      </c>
      <c r="B299" s="1">
        <v>446.61614310000004</v>
      </c>
      <c r="C299" s="1">
        <v>28.033139871318301</v>
      </c>
      <c r="D299" s="1">
        <v>401.29898600000001</v>
      </c>
      <c r="E299" s="1">
        <v>21.252126258288691</v>
      </c>
      <c r="F299" s="1">
        <v>425.88497050000001</v>
      </c>
      <c r="G299" s="1">
        <v>13.112464436601858</v>
      </c>
      <c r="H299" s="1">
        <v>371.497862</v>
      </c>
      <c r="I299" s="1">
        <v>37.813150831629336</v>
      </c>
      <c r="J299" s="1">
        <v>400.9644151</v>
      </c>
      <c r="K299" s="1">
        <v>14.190738805740159</v>
      </c>
      <c r="L299" s="1">
        <v>520.64786219999996</v>
      </c>
      <c r="M299" s="1">
        <v>16.733909163266055</v>
      </c>
      <c r="N299" s="1">
        <v>431.04958739999995</v>
      </c>
      <c r="O299" s="1">
        <v>27.855663926522915</v>
      </c>
      <c r="Q299">
        <f>_xlfn.RANK.AVG(Table25[[#This Row],[Control Avg (ms)]],Table25[Control Avg (ms)])</f>
        <v>297</v>
      </c>
      <c r="R299">
        <f>_xlfn.RANK.AVG(Table25[[#This Row],[Require Bundle Avg (ms)]],Table25[Require Bundle Avg (ms)])</f>
        <v>297</v>
      </c>
      <c r="S299">
        <f>_xlfn.RANK.AVG(Table25[[#This Row],[Use Versions Avg (ms)]],Table25[Use Versions Avg (ms)])</f>
        <v>297</v>
      </c>
      <c r="T299">
        <f>_xlfn.RANK.AVG(Table25[[#This Row],[Export Needed Packages Avg (ms)]],Table25[Export Needed Packages Avg (ms)])</f>
        <v>297</v>
      </c>
      <c r="U299">
        <f>_xlfn.RANK.AVG(Table25[[#This Row],[Minimize Dependencies Avg (ms)]],Table25[Minimize Dependencies Avg (ms)])</f>
        <v>297</v>
      </c>
      <c r="V299">
        <f>_xlfn.RANK.AVG(Table25[[#This Row],[Needed Packages Avg (ms)]],Table25[Needed Packages Avg (ms)])</f>
        <v>297</v>
      </c>
      <c r="W299">
        <f>_xlfn.RANK.AVG(Table25[[#This Row],[Dynamic Import Avg (ms)]],Table25[Dynamic Import Avg (ms)])</f>
        <v>297</v>
      </c>
    </row>
    <row r="300" spans="1:23" x14ac:dyDescent="0.2">
      <c r="A300" t="s">
        <v>298</v>
      </c>
      <c r="B300" s="1">
        <v>445.6584967</v>
      </c>
      <c r="C300" s="1">
        <v>28.256547792191203</v>
      </c>
      <c r="D300" s="1">
        <v>400.21008389999997</v>
      </c>
      <c r="E300" s="1">
        <v>21.155166940664284</v>
      </c>
      <c r="F300" s="1">
        <v>424.92574689999998</v>
      </c>
      <c r="G300" s="1">
        <v>13.172175996452946</v>
      </c>
      <c r="H300" s="1">
        <v>370.7665025</v>
      </c>
      <c r="I300" s="1">
        <v>37.871555834064758</v>
      </c>
      <c r="J300" s="1">
        <v>399.92604829999999</v>
      </c>
      <c r="K300" s="1">
        <v>14.237216896186426</v>
      </c>
      <c r="L300" s="1">
        <v>519.69200280000007</v>
      </c>
      <c r="M300" s="1">
        <v>16.802432911675403</v>
      </c>
      <c r="N300" s="1">
        <v>430.4552051</v>
      </c>
      <c r="O300" s="1">
        <v>27.859776559620315</v>
      </c>
      <c r="Q300">
        <f>_xlfn.RANK.AVG(Table25[[#This Row],[Control Avg (ms)]],Table25[Control Avg (ms)])</f>
        <v>298</v>
      </c>
      <c r="R300">
        <f>_xlfn.RANK.AVG(Table25[[#This Row],[Require Bundle Avg (ms)]],Table25[Require Bundle Avg (ms)])</f>
        <v>298</v>
      </c>
      <c r="S300">
        <f>_xlfn.RANK.AVG(Table25[[#This Row],[Use Versions Avg (ms)]],Table25[Use Versions Avg (ms)])</f>
        <v>298</v>
      </c>
      <c r="T300">
        <f>_xlfn.RANK.AVG(Table25[[#This Row],[Export Needed Packages Avg (ms)]],Table25[Export Needed Packages Avg (ms)])</f>
        <v>298</v>
      </c>
      <c r="U300">
        <f>_xlfn.RANK.AVG(Table25[[#This Row],[Minimize Dependencies Avg (ms)]],Table25[Minimize Dependencies Avg (ms)])</f>
        <v>298</v>
      </c>
      <c r="V300">
        <f>_xlfn.RANK.AVG(Table25[[#This Row],[Needed Packages Avg (ms)]],Table25[Needed Packages Avg (ms)])</f>
        <v>298</v>
      </c>
      <c r="W300">
        <f>_xlfn.RANK.AVG(Table25[[#This Row],[Dynamic Import Avg (ms)]],Table25[Dynamic Import Avg (ms)])</f>
        <v>298</v>
      </c>
    </row>
    <row r="301" spans="1:23" x14ac:dyDescent="0.2">
      <c r="A301" t="s">
        <v>299</v>
      </c>
      <c r="B301" s="1">
        <v>444.73882420000001</v>
      </c>
      <c r="C301" s="1">
        <v>28.146111067228976</v>
      </c>
      <c r="D301" s="1">
        <v>399.36808889999998</v>
      </c>
      <c r="E301" s="1">
        <v>21.191189257505222</v>
      </c>
      <c r="F301" s="1">
        <v>424.20113660000004</v>
      </c>
      <c r="G301" s="1">
        <v>13.17291620816256</v>
      </c>
      <c r="H301" s="1">
        <v>369.97552539999998</v>
      </c>
      <c r="I301" s="1">
        <v>38.010864912366998</v>
      </c>
      <c r="J301" s="1">
        <v>399.21936210000001</v>
      </c>
      <c r="K301" s="1">
        <v>14.289579028990504</v>
      </c>
      <c r="L301" s="1">
        <v>518.61380769999994</v>
      </c>
      <c r="M301" s="1">
        <v>16.503133977624682</v>
      </c>
      <c r="N301" s="1">
        <v>429.81802629999999</v>
      </c>
      <c r="O301" s="1">
        <v>27.868164078861319</v>
      </c>
      <c r="Q301">
        <f>_xlfn.RANK.AVG(Table25[[#This Row],[Control Avg (ms)]],Table25[Control Avg (ms)])</f>
        <v>299</v>
      </c>
      <c r="R301">
        <f>_xlfn.RANK.AVG(Table25[[#This Row],[Require Bundle Avg (ms)]],Table25[Require Bundle Avg (ms)])</f>
        <v>299</v>
      </c>
      <c r="S301">
        <f>_xlfn.RANK.AVG(Table25[[#This Row],[Use Versions Avg (ms)]],Table25[Use Versions Avg (ms)])</f>
        <v>299</v>
      </c>
      <c r="T301">
        <f>_xlfn.RANK.AVG(Table25[[#This Row],[Export Needed Packages Avg (ms)]],Table25[Export Needed Packages Avg (ms)])</f>
        <v>299</v>
      </c>
      <c r="U301">
        <f>_xlfn.RANK.AVG(Table25[[#This Row],[Minimize Dependencies Avg (ms)]],Table25[Minimize Dependencies Avg (ms)])</f>
        <v>299</v>
      </c>
      <c r="V301">
        <f>_xlfn.RANK.AVG(Table25[[#This Row],[Needed Packages Avg (ms)]],Table25[Needed Packages Avg (ms)])</f>
        <v>299</v>
      </c>
      <c r="W301">
        <f>_xlfn.RANK.AVG(Table25[[#This Row],[Dynamic Import Avg (ms)]],Table25[Dynamic Import Avg (ms)])</f>
        <v>299</v>
      </c>
    </row>
    <row r="302" spans="1:23" x14ac:dyDescent="0.2">
      <c r="A302" t="s">
        <v>300</v>
      </c>
      <c r="B302" s="1">
        <v>444.0045399</v>
      </c>
      <c r="C302" s="1">
        <v>28.178547710846093</v>
      </c>
      <c r="D302" s="1">
        <v>398.70020579999999</v>
      </c>
      <c r="E302" s="1">
        <v>21.177334223360361</v>
      </c>
      <c r="F302" s="1">
        <v>423.32104750000002</v>
      </c>
      <c r="G302" s="1">
        <v>13.15352596686968</v>
      </c>
      <c r="H302" s="1">
        <v>369.30553689999999</v>
      </c>
      <c r="I302" s="1">
        <v>38.086512701191239</v>
      </c>
      <c r="J302" s="1">
        <v>398.4403337</v>
      </c>
      <c r="K302" s="1">
        <v>14.166402007833762</v>
      </c>
      <c r="L302" s="1">
        <v>517.75630720000004</v>
      </c>
      <c r="M302" s="1">
        <v>16.412474395291405</v>
      </c>
      <c r="N302" s="1">
        <v>429.26422060000004</v>
      </c>
      <c r="O302" s="1">
        <v>27.86887351042304</v>
      </c>
      <c r="Q302">
        <f>_xlfn.RANK.AVG(Table25[[#This Row],[Control Avg (ms)]],Table25[Control Avg (ms)])</f>
        <v>300</v>
      </c>
      <c r="R302">
        <f>_xlfn.RANK.AVG(Table25[[#This Row],[Require Bundle Avg (ms)]],Table25[Require Bundle Avg (ms)])</f>
        <v>300</v>
      </c>
      <c r="S302">
        <f>_xlfn.RANK.AVG(Table25[[#This Row],[Use Versions Avg (ms)]],Table25[Use Versions Avg (ms)])</f>
        <v>300</v>
      </c>
      <c r="T302">
        <f>_xlfn.RANK.AVG(Table25[[#This Row],[Export Needed Packages Avg (ms)]],Table25[Export Needed Packages Avg (ms)])</f>
        <v>300</v>
      </c>
      <c r="U302">
        <f>_xlfn.RANK.AVG(Table25[[#This Row],[Minimize Dependencies Avg (ms)]],Table25[Minimize Dependencies Avg (ms)])</f>
        <v>300</v>
      </c>
      <c r="V302">
        <f>_xlfn.RANK.AVG(Table25[[#This Row],[Needed Packages Avg (ms)]],Table25[Needed Packages Avg (ms)])</f>
        <v>300</v>
      </c>
      <c r="W302">
        <f>_xlfn.RANK.AVG(Table25[[#This Row],[Dynamic Import Avg (ms)]],Table25[Dynamic Import Avg (ms)])</f>
        <v>300</v>
      </c>
    </row>
    <row r="303" spans="1:23" x14ac:dyDescent="0.2">
      <c r="A303" t="s">
        <v>301</v>
      </c>
      <c r="B303" s="1">
        <v>442.55820410000001</v>
      </c>
      <c r="C303" s="1">
        <v>28.186049171145644</v>
      </c>
      <c r="D303" s="1">
        <v>396.9431649</v>
      </c>
      <c r="E303" s="1">
        <v>21.312935351690463</v>
      </c>
      <c r="F303" s="1">
        <v>421.75680699999998</v>
      </c>
      <c r="G303" s="1">
        <v>13.143673730857595</v>
      </c>
      <c r="H303" s="1">
        <v>367.97697549999998</v>
      </c>
      <c r="I303" s="1">
        <v>38.062791765779842</v>
      </c>
      <c r="J303" s="1">
        <v>396.84458849999999</v>
      </c>
      <c r="K303" s="1">
        <v>13.995600844515794</v>
      </c>
      <c r="L303" s="1">
        <v>516.00010789999999</v>
      </c>
      <c r="M303" s="1">
        <v>16.55816380415375</v>
      </c>
      <c r="N303" s="1">
        <v>427.7843666</v>
      </c>
      <c r="O303" s="1">
        <v>27.787113908927576</v>
      </c>
      <c r="Q303">
        <f>_xlfn.RANK.AVG(Table25[[#This Row],[Control Avg (ms)]],Table25[Control Avg (ms)])</f>
        <v>302</v>
      </c>
      <c r="R303">
        <f>_xlfn.RANK.AVG(Table25[[#This Row],[Require Bundle Avg (ms)]],Table25[Require Bundle Avg (ms)])</f>
        <v>302</v>
      </c>
      <c r="S303">
        <f>_xlfn.RANK.AVG(Table25[[#This Row],[Use Versions Avg (ms)]],Table25[Use Versions Avg (ms)])</f>
        <v>302</v>
      </c>
      <c r="T303">
        <f>_xlfn.RANK.AVG(Table25[[#This Row],[Export Needed Packages Avg (ms)]],Table25[Export Needed Packages Avg (ms)])</f>
        <v>302</v>
      </c>
      <c r="U303">
        <f>_xlfn.RANK.AVG(Table25[[#This Row],[Minimize Dependencies Avg (ms)]],Table25[Minimize Dependencies Avg (ms)])</f>
        <v>302</v>
      </c>
      <c r="V303">
        <f>_xlfn.RANK.AVG(Table25[[#This Row],[Needed Packages Avg (ms)]],Table25[Needed Packages Avg (ms)])</f>
        <v>302</v>
      </c>
      <c r="W303">
        <f>_xlfn.RANK.AVG(Table25[[#This Row],[Dynamic Import Avg (ms)]],Table25[Dynamic Import Avg (ms)])</f>
        <v>302</v>
      </c>
    </row>
    <row r="304" spans="1:23" x14ac:dyDescent="0.2">
      <c r="A304" t="s">
        <v>302</v>
      </c>
      <c r="B304" s="1">
        <v>439.90502600000002</v>
      </c>
      <c r="C304" s="1">
        <v>28.672631800425968</v>
      </c>
      <c r="D304" s="1">
        <v>395.10895089999997</v>
      </c>
      <c r="E304" s="1">
        <v>21.387276972108534</v>
      </c>
      <c r="F304" s="1">
        <v>420.16962289999998</v>
      </c>
      <c r="G304" s="1">
        <v>13.12737479247166</v>
      </c>
      <c r="H304" s="1">
        <v>366.62245569999999</v>
      </c>
      <c r="I304" s="1">
        <v>38.163366807949558</v>
      </c>
      <c r="J304" s="1">
        <v>395.21638580000001</v>
      </c>
      <c r="K304" s="1">
        <v>13.927622392218732</v>
      </c>
      <c r="L304" s="1">
        <v>514.0704624</v>
      </c>
      <c r="M304" s="1">
        <v>16.789512045954734</v>
      </c>
      <c r="N304" s="1">
        <v>424.66800139999998</v>
      </c>
      <c r="O304" s="1">
        <v>27.363038670895151</v>
      </c>
      <c r="Q304">
        <f>_xlfn.RANK.AVG(Table25[[#This Row],[Control Avg (ms)]],Table25[Control Avg (ms)])</f>
        <v>303</v>
      </c>
      <c r="R304">
        <f>_xlfn.RANK.AVG(Table25[[#This Row],[Require Bundle Avg (ms)]],Table25[Require Bundle Avg (ms)])</f>
        <v>303</v>
      </c>
      <c r="S304">
        <f>_xlfn.RANK.AVG(Table25[[#This Row],[Use Versions Avg (ms)]],Table25[Use Versions Avg (ms)])</f>
        <v>303</v>
      </c>
      <c r="T304">
        <f>_xlfn.RANK.AVG(Table25[[#This Row],[Export Needed Packages Avg (ms)]],Table25[Export Needed Packages Avg (ms)])</f>
        <v>303</v>
      </c>
      <c r="U304">
        <f>_xlfn.RANK.AVG(Table25[[#This Row],[Minimize Dependencies Avg (ms)]],Table25[Minimize Dependencies Avg (ms)])</f>
        <v>303</v>
      </c>
      <c r="V304">
        <f>_xlfn.RANK.AVG(Table25[[#This Row],[Needed Packages Avg (ms)]],Table25[Needed Packages Avg (ms)])</f>
        <v>303</v>
      </c>
      <c r="W304">
        <f>_xlfn.RANK.AVG(Table25[[#This Row],[Dynamic Import Avg (ms)]],Table25[Dynamic Import Avg (ms)])</f>
        <v>303</v>
      </c>
    </row>
    <row r="305" spans="1:23" x14ac:dyDescent="0.2">
      <c r="A305" t="s">
        <v>303</v>
      </c>
      <c r="B305" s="1">
        <v>438.48334399999999</v>
      </c>
      <c r="C305" s="1">
        <v>28.689873996679548</v>
      </c>
      <c r="D305" s="1">
        <v>392.60083310000005</v>
      </c>
      <c r="E305" s="1">
        <v>21.179561902647869</v>
      </c>
      <c r="F305" s="1">
        <v>418.14228130000004</v>
      </c>
      <c r="G305" s="1">
        <v>12.426977459843208</v>
      </c>
      <c r="H305" s="1">
        <v>365.418114</v>
      </c>
      <c r="I305" s="1">
        <v>38.235609248612874</v>
      </c>
      <c r="J305" s="1">
        <v>393.81301050000002</v>
      </c>
      <c r="K305" s="1">
        <v>13.924469407714067</v>
      </c>
      <c r="L305" s="1">
        <v>512.54177460000005</v>
      </c>
      <c r="M305" s="1">
        <v>16.903652398397949</v>
      </c>
      <c r="N305" s="1">
        <v>422.3913609</v>
      </c>
      <c r="O305" s="1">
        <v>26.511595415614202</v>
      </c>
      <c r="Q305">
        <f>_xlfn.RANK.AVG(Table25[[#This Row],[Control Avg (ms)]],Table25[Control Avg (ms)])</f>
        <v>305</v>
      </c>
      <c r="R305">
        <f>_xlfn.RANK.AVG(Table25[[#This Row],[Require Bundle Avg (ms)]],Table25[Require Bundle Avg (ms)])</f>
        <v>305</v>
      </c>
      <c r="S305">
        <f>_xlfn.RANK.AVG(Table25[[#This Row],[Use Versions Avg (ms)]],Table25[Use Versions Avg (ms)])</f>
        <v>305</v>
      </c>
      <c r="T305">
        <f>_xlfn.RANK.AVG(Table25[[#This Row],[Export Needed Packages Avg (ms)]],Table25[Export Needed Packages Avg (ms)])</f>
        <v>305</v>
      </c>
      <c r="U305">
        <f>_xlfn.RANK.AVG(Table25[[#This Row],[Minimize Dependencies Avg (ms)]],Table25[Minimize Dependencies Avg (ms)])</f>
        <v>305</v>
      </c>
      <c r="V305">
        <f>_xlfn.RANK.AVG(Table25[[#This Row],[Needed Packages Avg (ms)]],Table25[Needed Packages Avg (ms)])</f>
        <v>305</v>
      </c>
      <c r="W305">
        <f>_xlfn.RANK.AVG(Table25[[#This Row],[Dynamic Import Avg (ms)]],Table25[Dynamic Import Avg (ms)])</f>
        <v>305</v>
      </c>
    </row>
    <row r="306" spans="1:23" x14ac:dyDescent="0.2">
      <c r="A306" t="s">
        <v>304</v>
      </c>
      <c r="B306" s="1">
        <v>439.12077379999999</v>
      </c>
      <c r="C306" s="1">
        <v>28.719846311974919</v>
      </c>
      <c r="D306" s="1">
        <v>394.35569830000003</v>
      </c>
      <c r="E306" s="1">
        <v>21.371094695384357</v>
      </c>
      <c r="F306" s="1">
        <v>418.99020310000003</v>
      </c>
      <c r="G306" s="1">
        <v>12.637375501398395</v>
      </c>
      <c r="H306" s="1">
        <v>365.97289289999998</v>
      </c>
      <c r="I306" s="1">
        <v>38.212488655809686</v>
      </c>
      <c r="J306" s="1">
        <v>394.45923970000001</v>
      </c>
      <c r="K306" s="1">
        <v>13.924544780577204</v>
      </c>
      <c r="L306" s="1">
        <v>513.28156660000002</v>
      </c>
      <c r="M306" s="1">
        <v>16.859098766690998</v>
      </c>
      <c r="N306" s="1">
        <v>423.59990860000005</v>
      </c>
      <c r="O306" s="1">
        <v>27.105809755752762</v>
      </c>
      <c r="Q306">
        <f>_xlfn.RANK.AVG(Table25[[#This Row],[Control Avg (ms)]],Table25[Control Avg (ms)])</f>
        <v>304</v>
      </c>
      <c r="R306">
        <f>_xlfn.RANK.AVG(Table25[[#This Row],[Require Bundle Avg (ms)]],Table25[Require Bundle Avg (ms)])</f>
        <v>304</v>
      </c>
      <c r="S306">
        <f>_xlfn.RANK.AVG(Table25[[#This Row],[Use Versions Avg (ms)]],Table25[Use Versions Avg (ms)])</f>
        <v>304</v>
      </c>
      <c r="T306">
        <f>_xlfn.RANK.AVG(Table25[[#This Row],[Export Needed Packages Avg (ms)]],Table25[Export Needed Packages Avg (ms)])</f>
        <v>304</v>
      </c>
      <c r="U306">
        <f>_xlfn.RANK.AVG(Table25[[#This Row],[Minimize Dependencies Avg (ms)]],Table25[Minimize Dependencies Avg (ms)])</f>
        <v>304</v>
      </c>
      <c r="V306">
        <f>_xlfn.RANK.AVG(Table25[[#This Row],[Needed Packages Avg (ms)]],Table25[Needed Packages Avg (ms)])</f>
        <v>304</v>
      </c>
      <c r="W306">
        <f>_xlfn.RANK.AVG(Table25[[#This Row],[Dynamic Import Avg (ms)]],Table25[Dynamic Import Avg (ms)])</f>
        <v>304</v>
      </c>
    </row>
    <row r="307" spans="1:23" x14ac:dyDescent="0.2">
      <c r="A307" t="s">
        <v>305</v>
      </c>
      <c r="B307" s="1">
        <v>437.8159119</v>
      </c>
      <c r="C307" s="1">
        <v>28.568225466414205</v>
      </c>
      <c r="D307" s="1">
        <v>391.15140869999999</v>
      </c>
      <c r="E307" s="1">
        <v>21.036103559977242</v>
      </c>
      <c r="F307" s="1">
        <v>417.45147639999999</v>
      </c>
      <c r="G307" s="1">
        <v>12.37469412700624</v>
      </c>
      <c r="H307" s="1">
        <v>364.78929499999998</v>
      </c>
      <c r="I307" s="1">
        <v>38.248057766476158</v>
      </c>
      <c r="J307" s="1">
        <v>393.12335100000001</v>
      </c>
      <c r="K307" s="1">
        <v>13.921653529523041</v>
      </c>
      <c r="L307" s="1">
        <v>511.3903613</v>
      </c>
      <c r="M307" s="1">
        <v>17.624234052133644</v>
      </c>
      <c r="N307" s="1">
        <v>421.606224</v>
      </c>
      <c r="O307" s="1">
        <v>26.427602528741126</v>
      </c>
      <c r="Q307">
        <f>_xlfn.RANK.AVG(Table25[[#This Row],[Control Avg (ms)]],Table25[Control Avg (ms)])</f>
        <v>306</v>
      </c>
      <c r="R307">
        <f>_xlfn.RANK.AVG(Table25[[#This Row],[Require Bundle Avg (ms)]],Table25[Require Bundle Avg (ms)])</f>
        <v>306</v>
      </c>
      <c r="S307">
        <f>_xlfn.RANK.AVG(Table25[[#This Row],[Use Versions Avg (ms)]],Table25[Use Versions Avg (ms)])</f>
        <v>306</v>
      </c>
      <c r="T307">
        <f>_xlfn.RANK.AVG(Table25[[#This Row],[Export Needed Packages Avg (ms)]],Table25[Export Needed Packages Avg (ms)])</f>
        <v>306</v>
      </c>
      <c r="U307">
        <f>_xlfn.RANK.AVG(Table25[[#This Row],[Minimize Dependencies Avg (ms)]],Table25[Minimize Dependencies Avg (ms)])</f>
        <v>306</v>
      </c>
      <c r="V307">
        <f>_xlfn.RANK.AVG(Table25[[#This Row],[Needed Packages Avg (ms)]],Table25[Needed Packages Avg (ms)])</f>
        <v>306</v>
      </c>
      <c r="W307">
        <f>_xlfn.RANK.AVG(Table25[[#This Row],[Dynamic Import Avg (ms)]],Table25[Dynamic Import Avg (ms)])</f>
        <v>306</v>
      </c>
    </row>
    <row r="308" spans="1:23" x14ac:dyDescent="0.2">
      <c r="A308" t="s">
        <v>306</v>
      </c>
      <c r="B308" s="1">
        <v>437.04046989999995</v>
      </c>
      <c r="C308" s="1">
        <v>28.538745068704305</v>
      </c>
      <c r="D308" s="1">
        <v>390.17994489999995</v>
      </c>
      <c r="E308" s="1">
        <v>20.994643902099767</v>
      </c>
      <c r="F308" s="1">
        <v>416.62448739999996</v>
      </c>
      <c r="G308" s="1">
        <v>12.373332807222207</v>
      </c>
      <c r="H308" s="1">
        <v>363.74478060000001</v>
      </c>
      <c r="I308" s="1">
        <v>38.293391875810208</v>
      </c>
      <c r="J308" s="1">
        <v>392.29860680000002</v>
      </c>
      <c r="K308" s="1">
        <v>13.857345563217612</v>
      </c>
      <c r="L308" s="1">
        <v>510.4493938</v>
      </c>
      <c r="M308" s="1">
        <v>17.603890454734195</v>
      </c>
      <c r="N308" s="1">
        <v>420.35052789999997</v>
      </c>
      <c r="O308" s="1">
        <v>26.303362172734037</v>
      </c>
      <c r="Q308">
        <f>_xlfn.RANK.AVG(Table25[[#This Row],[Control Avg (ms)]],Table25[Control Avg (ms)])</f>
        <v>307</v>
      </c>
      <c r="R308">
        <f>_xlfn.RANK.AVG(Table25[[#This Row],[Require Bundle Avg (ms)]],Table25[Require Bundle Avg (ms)])</f>
        <v>307</v>
      </c>
      <c r="S308">
        <f>_xlfn.RANK.AVG(Table25[[#This Row],[Use Versions Avg (ms)]],Table25[Use Versions Avg (ms)])</f>
        <v>307</v>
      </c>
      <c r="T308">
        <f>_xlfn.RANK.AVG(Table25[[#This Row],[Export Needed Packages Avg (ms)]],Table25[Export Needed Packages Avg (ms)])</f>
        <v>307</v>
      </c>
      <c r="U308">
        <f>_xlfn.RANK.AVG(Table25[[#This Row],[Minimize Dependencies Avg (ms)]],Table25[Minimize Dependencies Avg (ms)])</f>
        <v>307</v>
      </c>
      <c r="V308">
        <f>_xlfn.RANK.AVG(Table25[[#This Row],[Needed Packages Avg (ms)]],Table25[Needed Packages Avg (ms)])</f>
        <v>307</v>
      </c>
      <c r="W308">
        <f>_xlfn.RANK.AVG(Table25[[#This Row],[Dynamic Import Avg (ms)]],Table25[Dynamic Import Avg (ms)])</f>
        <v>307</v>
      </c>
    </row>
    <row r="309" spans="1:23" x14ac:dyDescent="0.2">
      <c r="A309" t="s">
        <v>307</v>
      </c>
      <c r="B309" s="1">
        <v>436.30661720000001</v>
      </c>
      <c r="C309" s="1">
        <v>28.548046803075628</v>
      </c>
      <c r="D309" s="1">
        <v>388.98506089999995</v>
      </c>
      <c r="E309" s="1">
        <v>21.353591358000589</v>
      </c>
      <c r="F309" s="1">
        <v>415.76772939999995</v>
      </c>
      <c r="G309" s="1">
        <v>12.312580366694268</v>
      </c>
      <c r="H309" s="1">
        <v>363.01821180000002</v>
      </c>
      <c r="I309" s="1">
        <v>38.2886795806645</v>
      </c>
      <c r="J309" s="1">
        <v>391.40626139999995</v>
      </c>
      <c r="K309" s="1">
        <v>13.943975126610992</v>
      </c>
      <c r="L309" s="1">
        <v>509.50310780000001</v>
      </c>
      <c r="M309" s="1">
        <v>17.691762134465314</v>
      </c>
      <c r="N309" s="1">
        <v>419.29560420000001</v>
      </c>
      <c r="O309" s="1">
        <v>25.789100535353036</v>
      </c>
      <c r="Q309">
        <f>_xlfn.RANK.AVG(Table25[[#This Row],[Control Avg (ms)]],Table25[Control Avg (ms)])</f>
        <v>308</v>
      </c>
      <c r="R309">
        <f>_xlfn.RANK.AVG(Table25[[#This Row],[Require Bundle Avg (ms)]],Table25[Require Bundle Avg (ms)])</f>
        <v>308</v>
      </c>
      <c r="S309">
        <f>_xlfn.RANK.AVG(Table25[[#This Row],[Use Versions Avg (ms)]],Table25[Use Versions Avg (ms)])</f>
        <v>308</v>
      </c>
      <c r="T309">
        <f>_xlfn.RANK.AVG(Table25[[#This Row],[Export Needed Packages Avg (ms)]],Table25[Export Needed Packages Avg (ms)])</f>
        <v>308</v>
      </c>
      <c r="U309">
        <f>_xlfn.RANK.AVG(Table25[[#This Row],[Minimize Dependencies Avg (ms)]],Table25[Minimize Dependencies Avg (ms)])</f>
        <v>308</v>
      </c>
      <c r="V309">
        <f>_xlfn.RANK.AVG(Table25[[#This Row],[Needed Packages Avg (ms)]],Table25[Needed Packages Avg (ms)])</f>
        <v>308</v>
      </c>
      <c r="W309">
        <f>_xlfn.RANK.AVG(Table25[[#This Row],[Dynamic Import Avg (ms)]],Table25[Dynamic Import Avg (ms)])</f>
        <v>308</v>
      </c>
    </row>
    <row r="310" spans="1:23" x14ac:dyDescent="0.2">
      <c r="A310" t="s">
        <v>308</v>
      </c>
      <c r="B310" s="1">
        <v>435.70814010000004</v>
      </c>
      <c r="C310" s="1">
        <v>28.579539852992777</v>
      </c>
      <c r="D310" s="1">
        <v>388.22503929999999</v>
      </c>
      <c r="E310" s="1">
        <v>21.289533470149767</v>
      </c>
      <c r="F310" s="1">
        <v>414.93168260000004</v>
      </c>
      <c r="G310" s="1">
        <v>12.1916339918803</v>
      </c>
      <c r="H310" s="1">
        <v>362.39157560000001</v>
      </c>
      <c r="I310" s="1">
        <v>38.280146241586898</v>
      </c>
      <c r="J310" s="1">
        <v>390.69023169999997</v>
      </c>
      <c r="K310" s="1">
        <v>14.014643634504859</v>
      </c>
      <c r="L310" s="1">
        <v>508.80331749999999</v>
      </c>
      <c r="M310" s="1">
        <v>17.710592087525068</v>
      </c>
      <c r="N310" s="1">
        <v>418.53281780000003</v>
      </c>
      <c r="O310" s="1">
        <v>25.8260476305731</v>
      </c>
      <c r="Q310">
        <f>_xlfn.RANK.AVG(Table25[[#This Row],[Control Avg (ms)]],Table25[Control Avg (ms)])</f>
        <v>309</v>
      </c>
      <c r="R310">
        <f>_xlfn.RANK.AVG(Table25[[#This Row],[Require Bundle Avg (ms)]],Table25[Require Bundle Avg (ms)])</f>
        <v>309</v>
      </c>
      <c r="S310">
        <f>_xlfn.RANK.AVG(Table25[[#This Row],[Use Versions Avg (ms)]],Table25[Use Versions Avg (ms)])</f>
        <v>309</v>
      </c>
      <c r="T310">
        <f>_xlfn.RANK.AVG(Table25[[#This Row],[Export Needed Packages Avg (ms)]],Table25[Export Needed Packages Avg (ms)])</f>
        <v>309</v>
      </c>
      <c r="U310">
        <f>_xlfn.RANK.AVG(Table25[[#This Row],[Minimize Dependencies Avg (ms)]],Table25[Minimize Dependencies Avg (ms)])</f>
        <v>309</v>
      </c>
      <c r="V310">
        <f>_xlfn.RANK.AVG(Table25[[#This Row],[Needed Packages Avg (ms)]],Table25[Needed Packages Avg (ms)])</f>
        <v>309</v>
      </c>
      <c r="W310">
        <f>_xlfn.RANK.AVG(Table25[[#This Row],[Dynamic Import Avg (ms)]],Table25[Dynamic Import Avg (ms)])</f>
        <v>309</v>
      </c>
    </row>
    <row r="311" spans="1:23" x14ac:dyDescent="0.2">
      <c r="A311" t="s">
        <v>309</v>
      </c>
      <c r="B311" s="1">
        <v>434.92023399999999</v>
      </c>
      <c r="C311" s="1">
        <v>28.610859078981797</v>
      </c>
      <c r="D311" s="1">
        <v>387.25177889999998</v>
      </c>
      <c r="E311" s="1">
        <v>21.287415623046254</v>
      </c>
      <c r="F311" s="1">
        <v>413.9035973</v>
      </c>
      <c r="G311" s="1">
        <v>11.98636568239786</v>
      </c>
      <c r="H311" s="1">
        <v>361.66017689999995</v>
      </c>
      <c r="I311" s="1">
        <v>38.291196188502347</v>
      </c>
      <c r="J311" s="1">
        <v>389.7832707</v>
      </c>
      <c r="K311" s="1">
        <v>14.008985077368983</v>
      </c>
      <c r="L311" s="1">
        <v>507.6294643</v>
      </c>
      <c r="M311" s="1">
        <v>17.505083050908667</v>
      </c>
      <c r="N311" s="1">
        <v>417.62066760000005</v>
      </c>
      <c r="O311" s="1">
        <v>25.655685240333266</v>
      </c>
      <c r="Q311">
        <f>_xlfn.RANK.AVG(Table25[[#This Row],[Control Avg (ms)]],Table25[Control Avg (ms)])</f>
        <v>310</v>
      </c>
      <c r="R311">
        <f>_xlfn.RANK.AVG(Table25[[#This Row],[Require Bundle Avg (ms)]],Table25[Require Bundle Avg (ms)])</f>
        <v>310</v>
      </c>
      <c r="S311">
        <f>_xlfn.RANK.AVG(Table25[[#This Row],[Use Versions Avg (ms)]],Table25[Use Versions Avg (ms)])</f>
        <v>310</v>
      </c>
      <c r="T311">
        <f>_xlfn.RANK.AVG(Table25[[#This Row],[Export Needed Packages Avg (ms)]],Table25[Export Needed Packages Avg (ms)])</f>
        <v>310</v>
      </c>
      <c r="U311">
        <f>_xlfn.RANK.AVG(Table25[[#This Row],[Minimize Dependencies Avg (ms)]],Table25[Minimize Dependencies Avg (ms)])</f>
        <v>310</v>
      </c>
      <c r="V311">
        <f>_xlfn.RANK.AVG(Table25[[#This Row],[Needed Packages Avg (ms)]],Table25[Needed Packages Avg (ms)])</f>
        <v>310</v>
      </c>
      <c r="W311">
        <f>_xlfn.RANK.AVG(Table25[[#This Row],[Dynamic Import Avg (ms)]],Table25[Dynamic Import Avg (ms)])</f>
        <v>310</v>
      </c>
    </row>
    <row r="312" spans="1:23" x14ac:dyDescent="0.2">
      <c r="A312" t="s">
        <v>310</v>
      </c>
      <c r="B312" s="1">
        <v>434.24713220000001</v>
      </c>
      <c r="C312" s="1">
        <v>28.683027676314214</v>
      </c>
      <c r="D312" s="1">
        <v>386.41336289999998</v>
      </c>
      <c r="E312" s="1">
        <v>21.140039023439702</v>
      </c>
      <c r="F312" s="1">
        <v>412.96391899999998</v>
      </c>
      <c r="G312" s="1">
        <v>11.612687996489397</v>
      </c>
      <c r="H312" s="1">
        <v>360.98142939999997</v>
      </c>
      <c r="I312" s="1">
        <v>38.316274530745403</v>
      </c>
      <c r="J312" s="1">
        <v>389.06537280000003</v>
      </c>
      <c r="K312" s="1">
        <v>14.04439121020031</v>
      </c>
      <c r="L312" s="1">
        <v>506.7618999</v>
      </c>
      <c r="M312" s="1">
        <v>17.244658517905773</v>
      </c>
      <c r="N312" s="1">
        <v>416.96415480000002</v>
      </c>
      <c r="O312" s="1">
        <v>25.693236416314498</v>
      </c>
      <c r="Q312">
        <f>_xlfn.RANK.AVG(Table25[[#This Row],[Control Avg (ms)]],Table25[Control Avg (ms)])</f>
        <v>311</v>
      </c>
      <c r="R312">
        <f>_xlfn.RANK.AVG(Table25[[#This Row],[Require Bundle Avg (ms)]],Table25[Require Bundle Avg (ms)])</f>
        <v>311</v>
      </c>
      <c r="S312">
        <f>_xlfn.RANK.AVG(Table25[[#This Row],[Use Versions Avg (ms)]],Table25[Use Versions Avg (ms)])</f>
        <v>311</v>
      </c>
      <c r="T312">
        <f>_xlfn.RANK.AVG(Table25[[#This Row],[Export Needed Packages Avg (ms)]],Table25[Export Needed Packages Avg (ms)])</f>
        <v>311</v>
      </c>
      <c r="U312">
        <f>_xlfn.RANK.AVG(Table25[[#This Row],[Minimize Dependencies Avg (ms)]],Table25[Minimize Dependencies Avg (ms)])</f>
        <v>311</v>
      </c>
      <c r="V312">
        <f>_xlfn.RANK.AVG(Table25[[#This Row],[Needed Packages Avg (ms)]],Table25[Needed Packages Avg (ms)])</f>
        <v>311</v>
      </c>
      <c r="W312">
        <f>_xlfn.RANK.AVG(Table25[[#This Row],[Dynamic Import Avg (ms)]],Table25[Dynamic Import Avg (ms)])</f>
        <v>311</v>
      </c>
    </row>
    <row r="313" spans="1:23" x14ac:dyDescent="0.2">
      <c r="A313" t="s">
        <v>311</v>
      </c>
      <c r="B313" s="1">
        <v>433.39425089999997</v>
      </c>
      <c r="C313" s="1">
        <v>28.67404414842434</v>
      </c>
      <c r="D313" s="1">
        <v>384.95579960000003</v>
      </c>
      <c r="E313" s="1">
        <v>20.559107485183741</v>
      </c>
      <c r="F313" s="1">
        <v>411.15611319999999</v>
      </c>
      <c r="G313" s="1">
        <v>10.651860830277098</v>
      </c>
      <c r="H313" s="1">
        <v>360.09426330000002</v>
      </c>
      <c r="I313" s="1">
        <v>38.464602340738324</v>
      </c>
      <c r="J313" s="1">
        <v>388.23798519999997</v>
      </c>
      <c r="K313" s="1">
        <v>14.238232910429321</v>
      </c>
      <c r="L313" s="1">
        <v>505.77935580000002</v>
      </c>
      <c r="M313" s="1">
        <v>16.886859096499187</v>
      </c>
      <c r="N313" s="1">
        <v>416.19133410000001</v>
      </c>
      <c r="O313" s="1">
        <v>25.786638238642929</v>
      </c>
      <c r="Q313">
        <f>_xlfn.RANK.AVG(Table25[[#This Row],[Control Avg (ms)]],Table25[Control Avg (ms)])</f>
        <v>312</v>
      </c>
      <c r="R313">
        <f>_xlfn.RANK.AVG(Table25[[#This Row],[Require Bundle Avg (ms)]],Table25[Require Bundle Avg (ms)])</f>
        <v>312</v>
      </c>
      <c r="S313">
        <f>_xlfn.RANK.AVG(Table25[[#This Row],[Use Versions Avg (ms)]],Table25[Use Versions Avg (ms)])</f>
        <v>312</v>
      </c>
      <c r="T313">
        <f>_xlfn.RANK.AVG(Table25[[#This Row],[Export Needed Packages Avg (ms)]],Table25[Export Needed Packages Avg (ms)])</f>
        <v>312</v>
      </c>
      <c r="U313">
        <f>_xlfn.RANK.AVG(Table25[[#This Row],[Minimize Dependencies Avg (ms)]],Table25[Minimize Dependencies Avg (ms)])</f>
        <v>312</v>
      </c>
      <c r="V313">
        <f>_xlfn.RANK.AVG(Table25[[#This Row],[Needed Packages Avg (ms)]],Table25[Needed Packages Avg (ms)])</f>
        <v>312</v>
      </c>
      <c r="W313">
        <f>_xlfn.RANK.AVG(Table25[[#This Row],[Dynamic Import Avg (ms)]],Table25[Dynamic Import Avg (ms)])</f>
        <v>312</v>
      </c>
    </row>
    <row r="314" spans="1:23" x14ac:dyDescent="0.2">
      <c r="A314" t="s">
        <v>312</v>
      </c>
      <c r="B314" s="1">
        <v>432.52850699999999</v>
      </c>
      <c r="C314" s="1">
        <v>28.763054206073488</v>
      </c>
      <c r="D314" s="1">
        <v>382.7007883</v>
      </c>
      <c r="E314" s="1">
        <v>20.010562215033172</v>
      </c>
      <c r="F314" s="1">
        <v>410.35894660000002</v>
      </c>
      <c r="G314" s="1">
        <v>10.600943240195701</v>
      </c>
      <c r="H314" s="1">
        <v>359.44317819999998</v>
      </c>
      <c r="I314" s="1">
        <v>38.339824212415088</v>
      </c>
      <c r="J314" s="1">
        <v>387.40865489999999</v>
      </c>
      <c r="K314" s="1">
        <v>14.222104970442217</v>
      </c>
      <c r="L314" s="1">
        <v>504.52013189999997</v>
      </c>
      <c r="M314" s="1">
        <v>16.484156896529402</v>
      </c>
      <c r="N314" s="1">
        <v>415.41341869999997</v>
      </c>
      <c r="O314" s="1">
        <v>25.977837205874067</v>
      </c>
      <c r="Q314">
        <f>_xlfn.RANK.AVG(Table25[[#This Row],[Control Avg (ms)]],Table25[Control Avg (ms)])</f>
        <v>313</v>
      </c>
      <c r="R314">
        <f>_xlfn.RANK.AVG(Table25[[#This Row],[Require Bundle Avg (ms)]],Table25[Require Bundle Avg (ms)])</f>
        <v>313</v>
      </c>
      <c r="S314">
        <f>_xlfn.RANK.AVG(Table25[[#This Row],[Use Versions Avg (ms)]],Table25[Use Versions Avg (ms)])</f>
        <v>313</v>
      </c>
      <c r="T314">
        <f>_xlfn.RANK.AVG(Table25[[#This Row],[Export Needed Packages Avg (ms)]],Table25[Export Needed Packages Avg (ms)])</f>
        <v>313</v>
      </c>
      <c r="U314">
        <f>_xlfn.RANK.AVG(Table25[[#This Row],[Minimize Dependencies Avg (ms)]],Table25[Minimize Dependencies Avg (ms)])</f>
        <v>313</v>
      </c>
      <c r="V314">
        <f>_xlfn.RANK.AVG(Table25[[#This Row],[Needed Packages Avg (ms)]],Table25[Needed Packages Avg (ms)])</f>
        <v>313</v>
      </c>
      <c r="W314">
        <f>_xlfn.RANK.AVG(Table25[[#This Row],[Dynamic Import Avg (ms)]],Table25[Dynamic Import Avg (ms)])</f>
        <v>313</v>
      </c>
    </row>
    <row r="315" spans="1:23" x14ac:dyDescent="0.2">
      <c r="A315" t="s">
        <v>313</v>
      </c>
      <c r="B315" s="1">
        <v>431.4494009</v>
      </c>
      <c r="C315" s="1">
        <v>28.923619245113365</v>
      </c>
      <c r="D315" s="1">
        <v>381.87985370000001</v>
      </c>
      <c r="E315" s="1">
        <v>20.009943918426902</v>
      </c>
      <c r="F315" s="1">
        <v>408.94902500000001</v>
      </c>
      <c r="G315" s="1">
        <v>11.106033625468946</v>
      </c>
      <c r="H315" s="1">
        <v>358.5641589</v>
      </c>
      <c r="I315" s="1">
        <v>38.19525058963994</v>
      </c>
      <c r="J315" s="1">
        <v>386.4132692</v>
      </c>
      <c r="K315" s="1">
        <v>14.060773015013142</v>
      </c>
      <c r="L315" s="1">
        <v>503.80129739999995</v>
      </c>
      <c r="M315" s="1">
        <v>16.432219246563808</v>
      </c>
      <c r="N315" s="1">
        <v>414.11943669999999</v>
      </c>
      <c r="O315" s="1">
        <v>26.786403014133807</v>
      </c>
      <c r="Q315">
        <f>_xlfn.RANK.AVG(Table25[[#This Row],[Control Avg (ms)]],Table25[Control Avg (ms)])</f>
        <v>314</v>
      </c>
      <c r="R315">
        <f>_xlfn.RANK.AVG(Table25[[#This Row],[Require Bundle Avg (ms)]],Table25[Require Bundle Avg (ms)])</f>
        <v>314</v>
      </c>
      <c r="S315">
        <f>_xlfn.RANK.AVG(Table25[[#This Row],[Use Versions Avg (ms)]],Table25[Use Versions Avg (ms)])</f>
        <v>314</v>
      </c>
      <c r="T315">
        <f>_xlfn.RANK.AVG(Table25[[#This Row],[Export Needed Packages Avg (ms)]],Table25[Export Needed Packages Avg (ms)])</f>
        <v>314</v>
      </c>
      <c r="U315">
        <f>_xlfn.RANK.AVG(Table25[[#This Row],[Minimize Dependencies Avg (ms)]],Table25[Minimize Dependencies Avg (ms)])</f>
        <v>314</v>
      </c>
      <c r="V315">
        <f>_xlfn.RANK.AVG(Table25[[#This Row],[Needed Packages Avg (ms)]],Table25[Needed Packages Avg (ms)])</f>
        <v>314</v>
      </c>
      <c r="W315">
        <f>_xlfn.RANK.AVG(Table25[[#This Row],[Dynamic Import Avg (ms)]],Table25[Dynamic Import Avg (ms)])</f>
        <v>314</v>
      </c>
    </row>
    <row r="317" spans="1:23" x14ac:dyDescent="0.2">
      <c r="A317" t="s">
        <v>396</v>
      </c>
      <c r="B317" t="s">
        <v>314</v>
      </c>
      <c r="C317" t="s">
        <v>315</v>
      </c>
      <c r="D317" t="s">
        <v>378</v>
      </c>
      <c r="E317" t="s">
        <v>381</v>
      </c>
      <c r="F317" t="s">
        <v>384</v>
      </c>
      <c r="G317" t="s">
        <v>389</v>
      </c>
      <c r="H317" t="s">
        <v>392</v>
      </c>
    </row>
    <row r="318" spans="1:23" x14ac:dyDescent="0.2">
      <c r="A318" t="s">
        <v>393</v>
      </c>
      <c r="B318" s="1">
        <f>AVERAGE(Table25[Control Avg (ms)])</f>
        <v>653.2082476108277</v>
      </c>
      <c r="C318" s="1">
        <f>AVERAGE(Table25[Require Bundle Avg (ms)])</f>
        <v>611.07974169554143</v>
      </c>
      <c r="D318" s="1">
        <f>AVERAGE(Table25[Use Versions Avg (ms)])</f>
        <v>643.23454808917199</v>
      </c>
      <c r="E318" s="1">
        <f>AVERAGE(Table25[Export Needed Packages Avg (ms)])</f>
        <v>568.34896221082806</v>
      </c>
      <c r="F318" s="1">
        <f>AVERAGE(Table25[Minimize Dependencies Avg (ms)])</f>
        <v>609.34463872133711</v>
      </c>
      <c r="G318" s="1">
        <f>AVERAGE(Table25[Needed Packages Avg (ms)])</f>
        <v>738.62857141210191</v>
      </c>
      <c r="H318" s="1">
        <f>AVERAGE(Table25[Dynamic Import Avg (ms)])</f>
        <v>633.10274364171994</v>
      </c>
    </row>
    <row r="319" spans="1:23" x14ac:dyDescent="0.2">
      <c r="A319" t="s">
        <v>394</v>
      </c>
      <c r="B319" s="1">
        <f>MEDIAN(Table25[Control Avg (ms)])</f>
        <v>642.12512049999998</v>
      </c>
      <c r="C319" s="1">
        <f>MEDIAN(Table25[Require Bundle Avg (ms)])</f>
        <v>596.83816400000001</v>
      </c>
      <c r="D319" s="1">
        <f>MEDIAN(Table25[Use Versions Avg (ms)])</f>
        <v>632.66288155000007</v>
      </c>
      <c r="E319" s="1">
        <f>MEDIAN(Table25[Export Needed Packages Avg (ms)])</f>
        <v>565.33541065000009</v>
      </c>
      <c r="F319" s="1">
        <f>MEDIAN(Table25[Minimize Dependencies Avg (ms)])</f>
        <v>595.51804525</v>
      </c>
      <c r="G319" s="1">
        <f>MEDIAN(Table25[Needed Packages Avg (ms)])</f>
        <v>727.59766794999996</v>
      </c>
      <c r="H319" s="1">
        <f>MEDIAN(Table25[Dynamic Import Avg (ms)])</f>
        <v>619.78362175000007</v>
      </c>
    </row>
    <row r="320" spans="1:23" x14ac:dyDescent="0.2">
      <c r="A320" t="s">
        <v>397</v>
      </c>
      <c r="B320" s="1">
        <f>STDEV(Table25[Control Avg (ms)])</f>
        <v>140.50634597653402</v>
      </c>
      <c r="C320" s="1">
        <f>STDEV(Table25[Require Bundle Avg (ms)])</f>
        <v>143.6296933985339</v>
      </c>
      <c r="D320" s="1">
        <f>STDEV(Table25[Use Versions Avg (ms)])</f>
        <v>147.24380407085127</v>
      </c>
      <c r="E320" s="1">
        <f>STDEV(Table25[Export Needed Packages Avg (ms)])</f>
        <v>136.87025941415624</v>
      </c>
      <c r="F320" s="1">
        <f>STDEV(Table25[Minimize Dependencies Avg (ms)])</f>
        <v>143.0702545900082</v>
      </c>
      <c r="G320" s="1">
        <f>STDEV(Table25[Needed Packages Avg (ms)])</f>
        <v>147.07360356705274</v>
      </c>
      <c r="H320" s="1">
        <f>STDEV(Table25[Dynamic Import Avg (ms)])</f>
        <v>140.04211036517822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F904-6DDF-C147-8EA0-FAB9D1849720}">
  <dimension ref="A1:C24"/>
  <sheetViews>
    <sheetView workbookViewId="0"/>
  </sheetViews>
  <sheetFormatPr baseColWidth="10" defaultRowHeight="16" x14ac:dyDescent="0.2"/>
  <cols>
    <col min="1" max="1" width="27" bestFit="1" customWidth="1"/>
    <col min="2" max="2" width="16" customWidth="1"/>
    <col min="3" max="3" width="14.5" customWidth="1"/>
    <col min="4" max="4" width="23.83203125" customWidth="1"/>
    <col min="5" max="5" width="23.1640625" customWidth="1"/>
    <col min="6" max="6" width="18" customWidth="1"/>
    <col min="7" max="7" width="16.83203125" customWidth="1"/>
  </cols>
  <sheetData>
    <row r="1" spans="1:3" x14ac:dyDescent="0.2">
      <c r="A1" t="s">
        <v>400</v>
      </c>
      <c r="B1" t="s">
        <v>399</v>
      </c>
      <c r="C1" t="s">
        <v>398</v>
      </c>
    </row>
    <row r="2" spans="1:3" x14ac:dyDescent="0.2">
      <c r="A2" t="s">
        <v>315</v>
      </c>
      <c r="B2" s="2">
        <f>PEARSON(Table1[Control],Table1[Require Bundle])</f>
        <v>0.76930052956742256</v>
      </c>
      <c r="C2" s="5">
        <f>CORREL(Table3[Control Rank],Table3[Require Bundle Rank])</f>
        <v>0.82833168157945125</v>
      </c>
    </row>
    <row r="3" spans="1:3" x14ac:dyDescent="0.2">
      <c r="A3" t="s">
        <v>378</v>
      </c>
      <c r="B3" s="2">
        <f>PEARSON(Table1[Control],Table1[Use Versions])</f>
        <v>0.99999190702402185</v>
      </c>
      <c r="C3" s="5">
        <f>CORREL(Table3[Control Rank],Table3[Use Versions Rank])</f>
        <v>0.99985038549023031</v>
      </c>
    </row>
    <row r="4" spans="1:3" x14ac:dyDescent="0.2">
      <c r="A4" t="s">
        <v>381</v>
      </c>
      <c r="B4" s="2">
        <f>PEARSON(Table1[Control],Table1[Export Needed Packages])</f>
        <v>0.78471305499237343</v>
      </c>
      <c r="C4" s="5">
        <f>CORREL(Table3[Control Rank],Table3[Export Needed Packages Rank])</f>
        <v>0.94148121623775516</v>
      </c>
    </row>
    <row r="5" spans="1:3" x14ac:dyDescent="0.2">
      <c r="A5" t="s">
        <v>384</v>
      </c>
      <c r="B5" s="2">
        <f>PEARSON(Table1[Control],Table1[Minimize Dependencies])</f>
        <v>0.93100989310732474</v>
      </c>
      <c r="C5" s="5">
        <f>CORREL(Table3[Control Rank],Table3[Minimize Dependencies Rank])</f>
        <v>0.94422694627853243</v>
      </c>
    </row>
    <row r="6" spans="1:3" x14ac:dyDescent="0.2">
      <c r="A6" t="s">
        <v>389</v>
      </c>
      <c r="B6" s="2">
        <f>PEARSON(Table1[Control],Table1[Needed Packages])</f>
        <v>0.99991945698597795</v>
      </c>
      <c r="C6" s="5">
        <f>CORREL(Table3[Control Rank],Table3[Needed Packages Rank])</f>
        <v>0.99959219862284776</v>
      </c>
    </row>
    <row r="7" spans="1:3" x14ac:dyDescent="0.2">
      <c r="A7" t="s">
        <v>392</v>
      </c>
      <c r="B7" s="2">
        <f>PEARSON(Table1[Control],Table1[Dynamic Import])</f>
        <v>0.99999999845405929</v>
      </c>
      <c r="C7" s="5">
        <f>CORREL(Table3[Control Rank],Table3[Dynamic Import Rank])</f>
        <v>0.99999932081623999</v>
      </c>
    </row>
    <row r="9" spans="1:3" x14ac:dyDescent="0.2">
      <c r="A9" t="s">
        <v>401</v>
      </c>
      <c r="B9" t="s">
        <v>399</v>
      </c>
      <c r="C9" t="s">
        <v>398</v>
      </c>
    </row>
    <row r="10" spans="1:3" x14ac:dyDescent="0.2">
      <c r="A10" t="s">
        <v>315</v>
      </c>
      <c r="B10" s="2">
        <f>PEARSON(Table25[Control Avg (ms)],Table25[Require Bundle Avg (ms)])</f>
        <v>0.9998879825951742</v>
      </c>
      <c r="C10">
        <f>CORREL(Table38[Control Rank],Table38[Require Bundle Rank])</f>
        <v>0.99999999999999978</v>
      </c>
    </row>
    <row r="11" spans="1:3" x14ac:dyDescent="0.2">
      <c r="A11" t="s">
        <v>378</v>
      </c>
      <c r="B11" s="2">
        <f>PEARSON(Table25[Control Avg (ms)],Table25[Use Versions Avg (ms)])</f>
        <v>0.99987612798660419</v>
      </c>
      <c r="C11">
        <f>CORREL(Table38[Control Rank],Table38[Use Versions Rank])</f>
        <v>0.99999999999999978</v>
      </c>
    </row>
    <row r="12" spans="1:3" x14ac:dyDescent="0.2">
      <c r="A12" t="s">
        <v>381</v>
      </c>
      <c r="B12" s="2">
        <f>PEARSON(Table25[Control Avg (ms)],Table25[Export Needed Packages Avg (ms)])</f>
        <v>0.9995024342824117</v>
      </c>
      <c r="C12">
        <f>CORREL(Table38[Control Rank],Table38[Export Needed Packages Rank])</f>
        <v>0.99999999999999978</v>
      </c>
    </row>
    <row r="13" spans="1:3" x14ac:dyDescent="0.2">
      <c r="A13" t="s">
        <v>384</v>
      </c>
      <c r="B13" s="2">
        <f>PEARSON(Table25[Control Avg (ms)],Table25[Minimize Dependencies Avg (ms)])</f>
        <v>0.99986996669321293</v>
      </c>
      <c r="C13">
        <f>CORREL(Table38[Control Rank],Table38[Minimize Dependencies Rank])</f>
        <v>0.99999999999999978</v>
      </c>
    </row>
    <row r="14" spans="1:3" x14ac:dyDescent="0.2">
      <c r="A14" t="s">
        <v>389</v>
      </c>
      <c r="B14" s="2">
        <f>PEARSON(Table25[Control Avg (ms)],Table25[Needed Packages Avg (ms)])</f>
        <v>0.99985187010583287</v>
      </c>
      <c r="C14">
        <f>CORREL(Table38[Control Rank],Table38[Needed Packages Rank])</f>
        <v>0.99999999999999978</v>
      </c>
    </row>
    <row r="15" spans="1:3" x14ac:dyDescent="0.2">
      <c r="A15" t="s">
        <v>392</v>
      </c>
      <c r="B15" s="2">
        <f>PEARSON(Table25[Control Avg (ms)],Table25[Dynamic Import Avg (ms)])</f>
        <v>0.99990141977332136</v>
      </c>
      <c r="C15">
        <f>CORREL(Table38[Control Rank],Table38[Dynamic Import Rank])</f>
        <v>0.99999999999999978</v>
      </c>
    </row>
    <row r="17" spans="1:3" x14ac:dyDescent="0.2">
      <c r="A17" t="s">
        <v>402</v>
      </c>
      <c r="B17" t="s">
        <v>399</v>
      </c>
      <c r="C17" t="s">
        <v>398</v>
      </c>
    </row>
    <row r="18" spans="1:3" x14ac:dyDescent="0.2">
      <c r="A18" t="s">
        <v>314</v>
      </c>
      <c r="B18" s="2">
        <f>PEARSON(Table1[Control],Table25[Control Avg (ms)])</f>
        <v>-0.25386524024207091</v>
      </c>
      <c r="C18" s="5">
        <f>CORREL(Table3[Control Rank],Table38[Control Rank])</f>
        <v>-0.17403140072388187</v>
      </c>
    </row>
    <row r="19" spans="1:3" x14ac:dyDescent="0.2">
      <c r="A19" t="s">
        <v>315</v>
      </c>
      <c r="B19" s="2">
        <f>PEARSON(Table1[Require Bundle],Table25[Require Bundle Avg (ms)])</f>
        <v>-0.15713735159608289</v>
      </c>
      <c r="C19" s="5">
        <f>CORREL(Table3[Require Bundle Rank],Table38[Require Bundle Rank])</f>
        <v>-5.8805400276670666E-2</v>
      </c>
    </row>
    <row r="20" spans="1:3" x14ac:dyDescent="0.2">
      <c r="A20" t="s">
        <v>378</v>
      </c>
      <c r="B20" s="2">
        <f>PEARSON(Table1[Use Versions],Table25[Use Versions Avg (ms)])</f>
        <v>-0.25431042615422139</v>
      </c>
      <c r="C20" s="5">
        <f>CORREL(Table3[Use Versions Rank],Table38[Use Versions Rank])</f>
        <v>-0.1747863837044995</v>
      </c>
    </row>
    <row r="21" spans="1:3" x14ac:dyDescent="0.2">
      <c r="A21" t="s">
        <v>381</v>
      </c>
      <c r="B21" s="2">
        <f>PEARSON(Table1[Export Needed Packages],Table25[Export Needed Packages Avg (ms)])</f>
        <v>-0.17188998429756799</v>
      </c>
      <c r="C21" s="5">
        <f>CORREL(Table3[Export Needed Packages Rank],Table38[Export Needed Packages Rank])</f>
        <v>-0.11396406314162572</v>
      </c>
    </row>
    <row r="22" spans="1:3" x14ac:dyDescent="0.2">
      <c r="A22" t="s">
        <v>384</v>
      </c>
      <c r="B22" s="2">
        <f>PEARSON(Table1[Minimize Dependencies],Table25[Minimize Dependencies Avg (ms)])</f>
        <v>-0.18472175937281454</v>
      </c>
      <c r="C22" s="5">
        <f>CORREL(Table3[Minimize Dependencies Rank],Table38[Minimize Dependencies Rank])</f>
        <v>-0.12948499801733593</v>
      </c>
    </row>
    <row r="23" spans="1:3" x14ac:dyDescent="0.2">
      <c r="A23" t="s">
        <v>389</v>
      </c>
      <c r="B23" s="2">
        <f>PEARSON(Table1[Needed Packages],Table25[Needed Packages Avg (ms)])</f>
        <v>-0.2542230175181916</v>
      </c>
      <c r="C23" s="5">
        <f>CORREL(Table3[Needed Packages Rank],Table38[Needed Packages Rank])</f>
        <v>-0.17213962226455845</v>
      </c>
    </row>
    <row r="24" spans="1:3" x14ac:dyDescent="0.2">
      <c r="A24" t="s">
        <v>392</v>
      </c>
      <c r="B24" s="2">
        <f>PEARSON(Table1[Dynamic Import],Table25[Dynamic Import Avg (ms)])</f>
        <v>-0.25470994710698658</v>
      </c>
      <c r="C24" s="5">
        <f>CORREL(Table3[Dynamic Import Rank],Table38[Dynamic Import Rank])</f>
        <v>-0.17406784250724253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1EC0-7592-2849-BFF6-722F2A863551}">
  <dimension ref="A1"/>
  <sheetViews>
    <sheetView zoomScale="130" zoomScaleNormal="130" workbookViewId="0">
      <selection activeCell="A20" sqref="A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classpathsize</vt:lpstr>
      <vt:lpstr>performance</vt:lpstr>
      <vt:lpstr>performance-resolved-only</vt:lpstr>
      <vt:lpstr>correlations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Ochoa</dc:creator>
  <cp:lastModifiedBy>Lina Ochoa</cp:lastModifiedBy>
  <dcterms:created xsi:type="dcterms:W3CDTF">2018-01-27T18:49:36Z</dcterms:created>
  <dcterms:modified xsi:type="dcterms:W3CDTF">2018-01-28T18:09:09Z</dcterms:modified>
</cp:coreProperties>
</file>