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0E15FFD2-5490-42A0-9376-87CDF55D9657}" xr6:coauthVersionLast="44" xr6:coauthVersionMax="44" xr10:uidLastSave="{00000000-0000-0000-0000-000000000000}"/>
  <bookViews>
    <workbookView xWindow="31056" yWindow="180" windowWidth="26412" windowHeight="15600" xr2:uid="{00000000-000D-0000-FFFF-FFFF00000000}"/>
  </bookViews>
  <sheets>
    <sheet name="location_data" sheetId="1" r:id="rId1"/>
    <sheet name="Sheet2" sheetId="2" r:id="rId2"/>
    <sheet name="Sheet3" sheetId="3" r:id="rId3"/>
  </sheets>
  <definedNames>
    <definedName name="_xlnm._FilterDatabase" localSheetId="0" hidden="1">location_data!$A$1:$N$1889</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60" i="1" l="1"/>
  <c r="B1860" i="1"/>
  <c r="C1858" i="1" l="1"/>
  <c r="B1858" i="1"/>
  <c r="C1857" i="1"/>
  <c r="B1857" i="1"/>
  <c r="C1813" i="1" l="1"/>
  <c r="B1813" i="1"/>
  <c r="C1787" i="1" l="1"/>
  <c r="B1787" i="1"/>
  <c r="C1786" i="1"/>
  <c r="B1786" i="1"/>
  <c r="C1780" i="1" l="1"/>
  <c r="B1780" i="1"/>
  <c r="C1778" i="1" l="1"/>
  <c r="B1778" i="1"/>
  <c r="C1777" i="1"/>
  <c r="B1777" i="1"/>
  <c r="C1756" i="1" l="1"/>
  <c r="B1756" i="1"/>
  <c r="C1746" i="1" l="1"/>
  <c r="B1746" i="1"/>
  <c r="C1745" i="1"/>
  <c r="B1745" i="1"/>
  <c r="C1747" i="1"/>
  <c r="B1747" i="1"/>
  <c r="C1737" i="1"/>
  <c r="B1737" i="1"/>
  <c r="C1736" i="1" l="1"/>
  <c r="B1736" i="1"/>
  <c r="C1506" i="1" l="1"/>
  <c r="B1506" i="1"/>
  <c r="C1505" i="1"/>
  <c r="B1505" i="1"/>
  <c r="C1503" i="1"/>
  <c r="B1503" i="1"/>
  <c r="C1502" i="1"/>
  <c r="B1502" i="1"/>
  <c r="C1475" i="1" l="1"/>
  <c r="B1475" i="1"/>
  <c r="C1473" i="1"/>
  <c r="B1473" i="1"/>
  <c r="C1469" i="1" l="1"/>
  <c r="B1469" i="1"/>
  <c r="C1468" i="1"/>
  <c r="B1468" i="1"/>
  <c r="C1459" i="1" l="1"/>
  <c r="B1459" i="1"/>
  <c r="C1458" i="1"/>
  <c r="B1458" i="1"/>
  <c r="C1419" i="1" l="1"/>
  <c r="B1419" i="1"/>
  <c r="C619" i="1" l="1"/>
  <c r="C1284" i="1" l="1"/>
  <c r="B1284" i="1"/>
  <c r="C1261" i="1" l="1"/>
  <c r="B1261"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<sst xmlns="http://schemas.openxmlformats.org/spreadsheetml/2006/main" count="20984" uniqueCount="3966">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</sst>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7"/>
  <sheetViews>
    <sheetView tabSelected="1" zoomScaleNormal="100" workbookViewId="0">
      <pane ySplit="1" topLeftCell="A2" activePane="bottomLeft" state="frozen"/>
      <selection pane="bottomLeft" activeCell="A1889" sqref="A1889"/>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3263</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3674</v>
      </c>
      <c r="E14" t="s">
        <v>6</v>
      </c>
      <c r="F14" t="s">
        <v>531</v>
      </c>
      <c r="G14" s="3" t="s">
        <v>6</v>
      </c>
      <c r="H14" t="s">
        <v>2322</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2298</v>
      </c>
      <c r="E20" t="s">
        <v>6</v>
      </c>
      <c r="F20" t="s">
        <v>203</v>
      </c>
      <c r="G20" s="3" t="s">
        <v>6</v>
      </c>
      <c r="H20" s="3" t="s">
        <v>6</v>
      </c>
      <c r="I20" s="3" t="s">
        <v>2303</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3263</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3524</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2314</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3264</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3040</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3265</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3524</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2315</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2314</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3524</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3263</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2147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3031</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2915</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3524</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2915</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2321</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2306</v>
      </c>
      <c r="B84" s="10">
        <v>-20.2</v>
      </c>
      <c r="C84" s="10">
        <v>57.5</v>
      </c>
      <c r="D84" t="s">
        <v>6</v>
      </c>
      <c r="E84" t="s">
        <v>6</v>
      </c>
      <c r="F84" t="s">
        <v>114</v>
      </c>
      <c r="G84" s="3" t="s">
        <v>1292</v>
      </c>
      <c r="H84" t="s">
        <v>2304</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2316</v>
      </c>
      <c r="E87" t="s">
        <v>6</v>
      </c>
      <c r="F87" t="s">
        <v>247</v>
      </c>
      <c r="G87" s="3" t="s">
        <v>6</v>
      </c>
      <c r="H87" s="3" t="s">
        <v>2322</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2315</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2315</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2323</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3524</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3031</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2309</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2297</v>
      </c>
      <c r="J104" s="3" t="s">
        <v>6</v>
      </c>
      <c r="K104" s="13" t="s">
        <v>6</v>
      </c>
      <c r="L104" s="13" t="s">
        <v>6</v>
      </c>
      <c r="M104" s="13" t="s">
        <v>6</v>
      </c>
      <c r="N104" s="13" t="s">
        <v>6</v>
      </c>
    </row>
    <row r="105" spans="1:14" x14ac:dyDescent="0.3">
      <c r="A105" t="s">
        <v>2313</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3029</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2303</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3263</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3263</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2314</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3524</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2303</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2315</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3691</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2314</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2314</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3263</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2315</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2314</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2660</v>
      </c>
      <c r="B155" s="10">
        <v>30.256882999999998</v>
      </c>
      <c r="C155" s="10">
        <v>-88.113023999999996</v>
      </c>
      <c r="D155" t="s">
        <v>6</v>
      </c>
      <c r="E155" t="s">
        <v>6</v>
      </c>
      <c r="F155" s="3" t="s">
        <v>671</v>
      </c>
      <c r="G155" s="3" t="s">
        <v>6</v>
      </c>
      <c r="H155" t="s">
        <v>2657</v>
      </c>
      <c r="I155" t="s">
        <v>6</v>
      </c>
      <c r="J155" s="3" t="s">
        <v>6</v>
      </c>
      <c r="K155" s="13" t="s">
        <v>6</v>
      </c>
      <c r="L155" s="13" t="s">
        <v>6</v>
      </c>
      <c r="M155" s="13" t="s">
        <v>6</v>
      </c>
      <c r="N155" s="13" t="s">
        <v>6</v>
      </c>
    </row>
    <row r="156" spans="1:14" x14ac:dyDescent="0.3">
      <c r="A156" t="s">
        <v>2663</v>
      </c>
      <c r="B156" s="10">
        <v>30.787163</v>
      </c>
      <c r="C156" s="10">
        <v>-87.928777999999994</v>
      </c>
      <c r="D156" t="s">
        <v>6</v>
      </c>
      <c r="E156" t="s">
        <v>6</v>
      </c>
      <c r="F156" s="3" t="s">
        <v>1874</v>
      </c>
      <c r="G156" s="3" t="s">
        <v>6</v>
      </c>
      <c r="H156" t="s">
        <v>2661</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2659</v>
      </c>
      <c r="B158" s="10">
        <v>30.699352000000001</v>
      </c>
      <c r="C158" s="10">
        <v>-88.042586</v>
      </c>
      <c r="D158" t="s">
        <v>6</v>
      </c>
      <c r="E158" t="s">
        <v>6</v>
      </c>
      <c r="F158" s="3" t="s">
        <v>674</v>
      </c>
      <c r="G158" s="3" t="s">
        <v>6</v>
      </c>
      <c r="H158" t="s">
        <v>2657</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2837</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2437</v>
      </c>
      <c r="B172" s="10">
        <v>-5.5</v>
      </c>
      <c r="C172" s="10">
        <v>134.58333333333334</v>
      </c>
      <c r="D172" t="s">
        <v>6</v>
      </c>
      <c r="E172" t="s">
        <v>6</v>
      </c>
      <c r="F172" s="3" t="s">
        <v>1153</v>
      </c>
      <c r="G172" t="s">
        <v>1345</v>
      </c>
      <c r="H172" t="s">
        <v>2422</v>
      </c>
      <c r="I172" t="s">
        <v>6</v>
      </c>
      <c r="J172" s="3" t="s">
        <v>6</v>
      </c>
      <c r="K172" s="13" t="s">
        <v>6</v>
      </c>
      <c r="L172" s="13" t="s">
        <v>6</v>
      </c>
      <c r="M172" s="13" t="s">
        <v>6</v>
      </c>
      <c r="N172" s="13" t="s">
        <v>6</v>
      </c>
    </row>
    <row r="173" spans="1:14" x14ac:dyDescent="0.3">
      <c r="A173" t="s">
        <v>2509</v>
      </c>
      <c r="B173" s="10">
        <v>11.021367</v>
      </c>
      <c r="C173" s="10">
        <v>-74.793653000000006</v>
      </c>
      <c r="D173" t="s">
        <v>6</v>
      </c>
      <c r="E173" t="s">
        <v>6</v>
      </c>
      <c r="F173" s="3" t="s">
        <v>1088</v>
      </c>
      <c r="G173" s="3" t="s">
        <v>6</v>
      </c>
      <c r="H173" t="s">
        <v>2507</v>
      </c>
      <c r="I173" t="s">
        <v>6</v>
      </c>
      <c r="J173" s="3" t="s">
        <v>6</v>
      </c>
      <c r="K173" s="13">
        <v>12</v>
      </c>
      <c r="L173" s="13">
        <v>-73</v>
      </c>
      <c r="M173" s="13">
        <v>9.1999999999999993</v>
      </c>
      <c r="N173" s="13">
        <v>-76.5</v>
      </c>
    </row>
    <row r="174" spans="1:14" x14ac:dyDescent="0.3">
      <c r="A174" t="s">
        <v>2512</v>
      </c>
      <c r="B174" s="10">
        <v>10.415675</v>
      </c>
      <c r="C174" s="10">
        <v>-75.493652999999995</v>
      </c>
      <c r="D174" t="s">
        <v>6</v>
      </c>
      <c r="E174" t="s">
        <v>6</v>
      </c>
      <c r="F174" s="3" t="s">
        <v>1086</v>
      </c>
      <c r="G174" s="3" t="s">
        <v>6</v>
      </c>
      <c r="H174" t="s">
        <v>2511</v>
      </c>
      <c r="I174" t="s">
        <v>6</v>
      </c>
      <c r="J174" s="3" t="s">
        <v>6</v>
      </c>
      <c r="K174" s="13">
        <v>11.6</v>
      </c>
      <c r="L174" s="13">
        <v>-73.7</v>
      </c>
      <c r="M174" s="13">
        <v>8.3000000000000007</v>
      </c>
      <c r="N174" s="13">
        <v>-77</v>
      </c>
    </row>
    <row r="175" spans="1:14" x14ac:dyDescent="0.3">
      <c r="A175" t="s">
        <v>2516</v>
      </c>
      <c r="B175" s="10">
        <v>11.031666666666668</v>
      </c>
      <c r="C175" s="10">
        <v>-74.922499999999999</v>
      </c>
      <c r="D175" t="s">
        <v>6</v>
      </c>
      <c r="E175" t="s">
        <v>6</v>
      </c>
      <c r="F175" s="3" t="s">
        <v>783</v>
      </c>
      <c r="G175" s="3" t="s">
        <v>6</v>
      </c>
      <c r="H175" t="s">
        <v>2507</v>
      </c>
      <c r="I175" t="s">
        <v>6</v>
      </c>
      <c r="J175" s="3" t="s">
        <v>6</v>
      </c>
      <c r="K175" s="13">
        <v>12</v>
      </c>
      <c r="L175" s="13">
        <v>-73</v>
      </c>
      <c r="M175" s="13">
        <v>9.1999999999999993</v>
      </c>
      <c r="N175" s="13">
        <v>-76.5</v>
      </c>
    </row>
    <row r="176" spans="1:14" x14ac:dyDescent="0.3">
      <c r="A176" t="s">
        <v>2515</v>
      </c>
      <c r="B176" s="10">
        <v>11.241944444444444</v>
      </c>
      <c r="C176" s="10">
        <v>-74.205277777777781</v>
      </c>
      <c r="D176" t="s">
        <v>6</v>
      </c>
      <c r="E176" t="s">
        <v>6</v>
      </c>
      <c r="F176" s="3" t="s">
        <v>784</v>
      </c>
      <c r="G176" s="3" t="s">
        <v>6</v>
      </c>
      <c r="H176" t="s">
        <v>2513</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2923</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2480</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2921</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2924</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2526</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2526</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2526</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2529</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2526</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2526</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2526</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2529</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2529</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2529</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2529</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2529</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2529</v>
      </c>
      <c r="I209" s="3" t="s">
        <v>6</v>
      </c>
      <c r="J209" s="3" t="s">
        <v>6</v>
      </c>
      <c r="K209" s="13" t="s">
        <v>6</v>
      </c>
      <c r="L209" s="13" t="s">
        <v>6</v>
      </c>
      <c r="M209" s="13" t="s">
        <v>6</v>
      </c>
      <c r="N209" s="13" t="s">
        <v>6</v>
      </c>
    </row>
    <row r="210" spans="1:14" x14ac:dyDescent="0.3">
      <c r="A210" t="s">
        <v>2908</v>
      </c>
      <c r="B210" s="10">
        <v>29.766940999999999</v>
      </c>
      <c r="C210" s="10">
        <v>-114.348196</v>
      </c>
      <c r="D210" t="s">
        <v>6</v>
      </c>
      <c r="E210" t="s">
        <v>6</v>
      </c>
      <c r="F210" s="3" t="s">
        <v>2909</v>
      </c>
      <c r="G210" s="3" t="s">
        <v>6</v>
      </c>
      <c r="H210" t="s">
        <v>2524</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2529</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2529</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2524</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2524</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2524</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2524</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2528</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2524</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2622</v>
      </c>
      <c r="B225" s="10">
        <v>34.716991</v>
      </c>
      <c r="C225" s="10">
        <v>-76.671250999999998</v>
      </c>
      <c r="D225" t="s">
        <v>6</v>
      </c>
      <c r="E225" t="s">
        <v>6</v>
      </c>
      <c r="F225" s="3" t="s">
        <v>718</v>
      </c>
      <c r="G225" s="3" t="s">
        <v>6</v>
      </c>
      <c r="H225" t="s">
        <v>2621</v>
      </c>
      <c r="I225" t="s">
        <v>6</v>
      </c>
      <c r="J225" s="3" t="s">
        <v>6</v>
      </c>
      <c r="K225" s="13" t="s">
        <v>6</v>
      </c>
      <c r="L225" s="13" t="s">
        <v>6</v>
      </c>
      <c r="M225" s="13" t="s">
        <v>6</v>
      </c>
      <c r="N225" s="13" t="s">
        <v>6</v>
      </c>
    </row>
    <row r="226" spans="1:14" x14ac:dyDescent="0.3">
      <c r="A226" t="s">
        <v>2698</v>
      </c>
      <c r="B226" s="10">
        <v>30.024649</v>
      </c>
      <c r="C226" s="10">
        <v>-94.027343000000002</v>
      </c>
      <c r="D226" t="s">
        <v>6</v>
      </c>
      <c r="E226" t="s">
        <v>6</v>
      </c>
      <c r="F226" s="3" t="s">
        <v>1067</v>
      </c>
      <c r="G226" s="3" t="s">
        <v>6</v>
      </c>
      <c r="H226" t="s">
        <v>2683</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2450</v>
      </c>
      <c r="B231" s="10">
        <v>-5.5490000000000001E-3</v>
      </c>
      <c r="C231" s="10">
        <v>109.318355</v>
      </c>
      <c r="D231" t="s">
        <v>6</v>
      </c>
      <c r="E231" t="s">
        <v>6</v>
      </c>
      <c r="F231" s="3" t="s">
        <v>855</v>
      </c>
      <c r="G231" s="3" t="s">
        <v>6</v>
      </c>
      <c r="H231" t="s">
        <v>2448</v>
      </c>
      <c r="I231" t="s">
        <v>6</v>
      </c>
      <c r="J231" s="3" t="s">
        <v>6</v>
      </c>
      <c r="K231" s="13">
        <v>8.65</v>
      </c>
      <c r="L231" s="13">
        <v>120.2</v>
      </c>
      <c r="M231" s="13">
        <v>-5</v>
      </c>
      <c r="N231" s="13">
        <v>107.8</v>
      </c>
    </row>
    <row r="232" spans="1:14" x14ac:dyDescent="0.3">
      <c r="A232" t="s">
        <v>2447</v>
      </c>
      <c r="B232" s="10">
        <v>-0.50139900000000004</v>
      </c>
      <c r="C232" s="10">
        <v>117.13470700000001</v>
      </c>
      <c r="D232" t="s">
        <v>6</v>
      </c>
      <c r="E232" t="s">
        <v>6</v>
      </c>
      <c r="F232" s="3" t="s">
        <v>853</v>
      </c>
      <c r="G232" s="3" t="s">
        <v>6</v>
      </c>
      <c r="H232" t="s">
        <v>2445</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2575</v>
      </c>
      <c r="B257" s="10">
        <v>41.605122000000001</v>
      </c>
      <c r="C257" s="10">
        <v>-70.651732999999993</v>
      </c>
      <c r="D257" t="s">
        <v>6</v>
      </c>
      <c r="E257" t="s">
        <v>6</v>
      </c>
      <c r="F257" s="3" t="s">
        <v>1174</v>
      </c>
      <c r="G257" s="3" t="s">
        <v>6</v>
      </c>
      <c r="H257" t="s">
        <v>2563</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2543</v>
      </c>
      <c r="B259" s="10">
        <v>33.156592000000003</v>
      </c>
      <c r="C259" s="10">
        <v>-117.353122</v>
      </c>
      <c r="D259" t="s">
        <v>6</v>
      </c>
      <c r="E259" t="s">
        <v>6</v>
      </c>
      <c r="F259" s="3" t="s">
        <v>1043</v>
      </c>
      <c r="G259" s="3" t="s">
        <v>6</v>
      </c>
      <c r="H259" t="s">
        <v>2536</v>
      </c>
      <c r="I259" t="s">
        <v>6</v>
      </c>
      <c r="J259" s="3" t="s">
        <v>6</v>
      </c>
      <c r="K259" s="13" t="s">
        <v>6</v>
      </c>
      <c r="L259" s="13" t="s">
        <v>6</v>
      </c>
      <c r="M259" s="13" t="s">
        <v>6</v>
      </c>
      <c r="N259" s="13" t="s">
        <v>6</v>
      </c>
    </row>
    <row r="260" spans="1:14" x14ac:dyDescent="0.3">
      <c r="A260" s="4" t="s">
        <v>2544</v>
      </c>
      <c r="B260" s="10">
        <v>32.638810999999997</v>
      </c>
      <c r="C260" s="10">
        <v>-117.11474699999999</v>
      </c>
      <c r="D260" t="s">
        <v>6</v>
      </c>
      <c r="E260" t="s">
        <v>6</v>
      </c>
      <c r="F260" s="3" t="s">
        <v>1602</v>
      </c>
      <c r="G260" s="3" t="s">
        <v>6</v>
      </c>
      <c r="H260" s="3" t="s">
        <v>2536</v>
      </c>
      <c r="I260" s="3" t="s">
        <v>6</v>
      </c>
      <c r="J260" s="3" t="s">
        <v>6</v>
      </c>
      <c r="K260" s="3" t="s">
        <v>6</v>
      </c>
      <c r="L260" s="3" t="s">
        <v>6</v>
      </c>
      <c r="M260" s="3" t="s">
        <v>6</v>
      </c>
      <c r="N260" s="3" t="s">
        <v>6</v>
      </c>
    </row>
    <row r="261" spans="1:14" x14ac:dyDescent="0.3">
      <c r="A261" t="s">
        <v>2850</v>
      </c>
      <c r="B261" s="10">
        <v>33.610444000000001</v>
      </c>
      <c r="C261" s="10">
        <v>-117.91177</v>
      </c>
      <c r="D261" t="s">
        <v>6</v>
      </c>
      <c r="E261" t="s">
        <v>6</v>
      </c>
      <c r="F261" s="3" t="s">
        <v>1260</v>
      </c>
      <c r="G261" s="3" t="s">
        <v>6</v>
      </c>
      <c r="H261" s="3" t="s">
        <v>2851</v>
      </c>
      <c r="I261" s="3" t="s">
        <v>6</v>
      </c>
      <c r="J261" s="3" t="s">
        <v>6</v>
      </c>
      <c r="K261" s="13" t="s">
        <v>6</v>
      </c>
      <c r="L261" s="13" t="s">
        <v>6</v>
      </c>
      <c r="M261" s="13" t="s">
        <v>6</v>
      </c>
      <c r="N261" s="13" t="s">
        <v>6</v>
      </c>
    </row>
    <row r="262" spans="1:14" x14ac:dyDescent="0.3">
      <c r="A262" t="s">
        <v>2537</v>
      </c>
      <c r="B262" s="10">
        <v>32.704906999999999</v>
      </c>
      <c r="C262" s="10">
        <v>-117.167232</v>
      </c>
      <c r="D262" t="s">
        <v>6</v>
      </c>
      <c r="E262" t="s">
        <v>6</v>
      </c>
      <c r="F262" s="3" t="s">
        <v>1044</v>
      </c>
      <c r="G262" s="3" t="s">
        <v>6</v>
      </c>
      <c r="H262" t="s">
        <v>2536</v>
      </c>
      <c r="I262" t="s">
        <v>6</v>
      </c>
      <c r="J262" s="3" t="s">
        <v>6</v>
      </c>
      <c r="K262" s="13" t="s">
        <v>6</v>
      </c>
      <c r="L262" s="13" t="s">
        <v>6</v>
      </c>
      <c r="M262" s="13" t="s">
        <v>6</v>
      </c>
      <c r="N262" s="13" t="s">
        <v>6</v>
      </c>
    </row>
    <row r="263" spans="1:14" x14ac:dyDescent="0.3">
      <c r="A263" s="4" t="s">
        <v>2547</v>
      </c>
      <c r="B263" s="10">
        <v>34.411288999999996</v>
      </c>
      <c r="C263" s="10">
        <v>-119.687962</v>
      </c>
      <c r="D263" t="s">
        <v>6</v>
      </c>
      <c r="E263" t="s">
        <v>6</v>
      </c>
      <c r="F263" s="3" t="s">
        <v>1709</v>
      </c>
      <c r="G263" s="3" t="s">
        <v>6</v>
      </c>
      <c r="H263" t="s">
        <v>2545</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3092</v>
      </c>
      <c r="B266" s="10">
        <v>3.747077</v>
      </c>
      <c r="C266" s="10">
        <v>9.6701110000000003</v>
      </c>
      <c r="D266" t="s">
        <v>6</v>
      </c>
      <c r="E266" t="s">
        <v>6</v>
      </c>
      <c r="F266" s="3" t="s">
        <v>1201</v>
      </c>
      <c r="G266" s="3" t="s">
        <v>6</v>
      </c>
      <c r="H266" t="s">
        <v>3085</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3254</v>
      </c>
      <c r="B268" s="10">
        <v>8.9487050000000004</v>
      </c>
      <c r="C268" s="10">
        <v>-79.574038999999999</v>
      </c>
      <c r="D268" t="s">
        <v>6</v>
      </c>
      <c r="E268" t="s">
        <v>540</v>
      </c>
      <c r="F268" s="3" t="s">
        <v>1169</v>
      </c>
      <c r="G268" s="3" t="s">
        <v>6</v>
      </c>
      <c r="H268" t="s">
        <v>3252</v>
      </c>
      <c r="I268" t="s">
        <v>6</v>
      </c>
      <c r="J268" s="3" t="s">
        <v>6</v>
      </c>
      <c r="K268" s="13" t="s">
        <v>6</v>
      </c>
      <c r="L268" s="13" t="s">
        <v>6</v>
      </c>
      <c r="M268" s="13" t="s">
        <v>6</v>
      </c>
      <c r="N268" s="13" t="s">
        <v>6</v>
      </c>
    </row>
    <row r="269" spans="1:14" x14ac:dyDescent="0.3">
      <c r="A269" t="s">
        <v>2319</v>
      </c>
      <c r="B269" s="10">
        <v>5.3160090000000002</v>
      </c>
      <c r="C269" s="10">
        <v>162.96934300000001</v>
      </c>
      <c r="D269" t="s">
        <v>6</v>
      </c>
      <c r="E269" t="s">
        <v>6</v>
      </c>
      <c r="F269" s="3" t="s">
        <v>890</v>
      </c>
      <c r="G269" t="s">
        <v>1319</v>
      </c>
      <c r="H269" t="s">
        <v>2318</v>
      </c>
      <c r="I269" t="s">
        <v>570</v>
      </c>
      <c r="J269" s="3" t="s">
        <v>6</v>
      </c>
      <c r="K269" s="13" t="s">
        <v>6</v>
      </c>
      <c r="L269" s="13" t="s">
        <v>6</v>
      </c>
      <c r="M269" s="13" t="s">
        <v>6</v>
      </c>
      <c r="N269" s="13" t="s">
        <v>6</v>
      </c>
    </row>
    <row r="270" spans="1:14" x14ac:dyDescent="0.3">
      <c r="A270" t="s">
        <v>2320</v>
      </c>
      <c r="B270" s="10">
        <v>6.8833333333333329</v>
      </c>
      <c r="C270" s="10">
        <v>158.23333333333332</v>
      </c>
      <c r="D270" t="s">
        <v>6</v>
      </c>
      <c r="E270" t="s">
        <v>6</v>
      </c>
      <c r="F270" s="3" t="s">
        <v>891</v>
      </c>
      <c r="G270" t="s">
        <v>1320</v>
      </c>
      <c r="H270" t="s">
        <v>2318</v>
      </c>
      <c r="I270" t="s">
        <v>570</v>
      </c>
      <c r="J270" s="3" t="s">
        <v>6</v>
      </c>
      <c r="K270" s="13" t="s">
        <v>6</v>
      </c>
      <c r="L270" s="13" t="s">
        <v>6</v>
      </c>
      <c r="M270" s="13" t="s">
        <v>6</v>
      </c>
      <c r="N270" s="13" t="s">
        <v>6</v>
      </c>
    </row>
    <row r="271" spans="1:14" x14ac:dyDescent="0.3">
      <c r="A271" t="s">
        <v>2317</v>
      </c>
      <c r="B271" s="10">
        <v>9.5333333333333332</v>
      </c>
      <c r="C271" s="10">
        <v>138.11666666666667</v>
      </c>
      <c r="D271" t="s">
        <v>6</v>
      </c>
      <c r="E271" t="s">
        <v>6</v>
      </c>
      <c r="F271" s="3" t="s">
        <v>889</v>
      </c>
      <c r="G271" s="3" t="s">
        <v>6</v>
      </c>
      <c r="H271" t="s">
        <v>2318</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2325</v>
      </c>
      <c r="B279" s="10">
        <v>13.01301</v>
      </c>
      <c r="C279" s="10">
        <v>80.276570000000007</v>
      </c>
      <c r="D279" t="s">
        <v>6</v>
      </c>
      <c r="E279" t="s">
        <v>6</v>
      </c>
      <c r="F279" s="3" t="s">
        <v>1880</v>
      </c>
      <c r="G279" t="s">
        <v>6</v>
      </c>
      <c r="H279" t="s">
        <v>2324</v>
      </c>
      <c r="I279" t="s">
        <v>6</v>
      </c>
      <c r="J279" s="3" t="s">
        <v>6</v>
      </c>
      <c r="K279" s="13" t="s">
        <v>6</v>
      </c>
      <c r="L279" s="13" t="s">
        <v>6</v>
      </c>
      <c r="M279" s="13" t="s">
        <v>6</v>
      </c>
      <c r="N279" s="13" t="s">
        <v>6</v>
      </c>
    </row>
    <row r="280" spans="1:14" x14ac:dyDescent="0.3">
      <c r="A280" t="s">
        <v>2326</v>
      </c>
      <c r="B280" s="10">
        <v>13.217499999999999</v>
      </c>
      <c r="C280" s="10">
        <v>80.321550000000002</v>
      </c>
      <c r="D280" t="s">
        <v>6</v>
      </c>
      <c r="E280" t="s">
        <v>6</v>
      </c>
      <c r="F280" s="3" t="s">
        <v>812</v>
      </c>
      <c r="G280" s="3" t="s">
        <v>6</v>
      </c>
      <c r="H280" t="s">
        <v>2324</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2476</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2479</v>
      </c>
      <c r="B284" s="10">
        <v>22.344864000000001</v>
      </c>
      <c r="C284" s="10">
        <v>113.59749100000001</v>
      </c>
      <c r="D284" t="s">
        <v>2152</v>
      </c>
      <c r="E284" t="s">
        <v>6</v>
      </c>
      <c r="F284" t="s">
        <v>1375</v>
      </c>
      <c r="G284" t="s">
        <v>1314</v>
      </c>
      <c r="H284" t="s">
        <v>2478</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2919</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2920</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2707</v>
      </c>
      <c r="B297" s="10">
        <v>29.176556000000001</v>
      </c>
      <c r="C297" s="10">
        <v>-95.117304000000004</v>
      </c>
      <c r="D297" t="s">
        <v>6</v>
      </c>
      <c r="E297" t="s">
        <v>6</v>
      </c>
      <c r="F297" t="s">
        <v>1541</v>
      </c>
      <c r="G297" s="3" t="s">
        <v>6</v>
      </c>
      <c r="H297" t="s">
        <v>2706</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2911</v>
      </c>
      <c r="B299" s="10">
        <v>9.3726199999999995</v>
      </c>
      <c r="C299" s="10">
        <v>-79.881200000000007</v>
      </c>
      <c r="D299" t="s">
        <v>6</v>
      </c>
      <c r="E299" t="s">
        <v>145</v>
      </c>
      <c r="F299" s="3" t="s">
        <v>2912</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2580</v>
      </c>
      <c r="B305" s="10">
        <v>41.259256999999998</v>
      </c>
      <c r="C305" s="10">
        <v>-72.852607000000006</v>
      </c>
      <c r="D305" t="s">
        <v>6</v>
      </c>
      <c r="E305" t="s">
        <v>6</v>
      </c>
      <c r="F305" s="3" t="s">
        <v>1090</v>
      </c>
      <c r="G305" s="3" t="s">
        <v>6</v>
      </c>
      <c r="H305" t="s">
        <v>2577</v>
      </c>
      <c r="I305" t="s">
        <v>6</v>
      </c>
      <c r="J305" s="3" t="s">
        <v>6</v>
      </c>
      <c r="K305" s="13" t="s">
        <v>6</v>
      </c>
      <c r="L305" s="13" t="s">
        <v>6</v>
      </c>
      <c r="M305" s="13" t="s">
        <v>6</v>
      </c>
      <c r="N305" s="13" t="s">
        <v>6</v>
      </c>
    </row>
    <row r="306" spans="1:14" x14ac:dyDescent="0.3">
      <c r="A306" t="s">
        <v>2581</v>
      </c>
      <c r="B306" s="10">
        <v>41.178292999999996</v>
      </c>
      <c r="C306" s="10">
        <v>-73.119415000000004</v>
      </c>
      <c r="D306" s="3" t="s">
        <v>6</v>
      </c>
      <c r="E306" s="3" t="s">
        <v>6</v>
      </c>
      <c r="F306" s="3" t="s">
        <v>1876</v>
      </c>
      <c r="G306" s="3" t="s">
        <v>6</v>
      </c>
      <c r="H306" t="s">
        <v>2577</v>
      </c>
      <c r="I306" t="s">
        <v>6</v>
      </c>
      <c r="J306" s="3" t="s">
        <v>6</v>
      </c>
      <c r="K306" s="3" t="s">
        <v>6</v>
      </c>
      <c r="L306" s="3" t="s">
        <v>6</v>
      </c>
      <c r="M306" s="3" t="s">
        <v>6</v>
      </c>
      <c r="N306" s="3" t="s">
        <v>6</v>
      </c>
    </row>
    <row r="307" spans="1:14" x14ac:dyDescent="0.3">
      <c r="A307" t="s">
        <v>2579</v>
      </c>
      <c r="B307" s="10">
        <v>41.297313000000003</v>
      </c>
      <c r="C307" s="10">
        <v>-72.914576999999994</v>
      </c>
      <c r="D307" t="s">
        <v>6</v>
      </c>
      <c r="E307" t="s">
        <v>6</v>
      </c>
      <c r="F307" s="3" t="s">
        <v>1091</v>
      </c>
      <c r="G307" s="3" t="s">
        <v>6</v>
      </c>
      <c r="H307" t="s">
        <v>2577</v>
      </c>
      <c r="I307" t="s">
        <v>6</v>
      </c>
      <c r="J307" s="3" t="s">
        <v>6</v>
      </c>
      <c r="K307" s="13" t="s">
        <v>6</v>
      </c>
      <c r="L307" s="13" t="s">
        <v>6</v>
      </c>
      <c r="M307" s="13" t="s">
        <v>6</v>
      </c>
      <c r="N307" s="13" t="s">
        <v>6</v>
      </c>
    </row>
    <row r="308" spans="1:14" x14ac:dyDescent="0.3">
      <c r="A308" t="s">
        <v>2585</v>
      </c>
      <c r="B308" s="10">
        <v>41.307788000000002</v>
      </c>
      <c r="C308" s="10">
        <v>-72.219565000000003</v>
      </c>
      <c r="D308" t="s">
        <v>6</v>
      </c>
      <c r="E308" t="s">
        <v>6</v>
      </c>
      <c r="F308" t="s">
        <v>1564</v>
      </c>
      <c r="G308" s="3" t="s">
        <v>6</v>
      </c>
      <c r="H308" t="s">
        <v>2583</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2687</v>
      </c>
      <c r="B310" s="10">
        <v>27.840060000000001</v>
      </c>
      <c r="C310" s="10">
        <v>-97.229687999999996</v>
      </c>
      <c r="D310" t="s">
        <v>6</v>
      </c>
      <c r="E310" t="s">
        <v>6</v>
      </c>
      <c r="F310" s="3" t="s">
        <v>1763</v>
      </c>
      <c r="G310" s="3" t="s">
        <v>6</v>
      </c>
      <c r="H310" t="s">
        <v>2686</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2503</v>
      </c>
      <c r="B315" s="10">
        <v>6.6827899999999998</v>
      </c>
      <c r="C315" s="10">
        <v>-77.462323999999995</v>
      </c>
      <c r="D315" t="s">
        <v>6</v>
      </c>
      <c r="E315" t="s">
        <v>147</v>
      </c>
      <c r="F315" s="3" t="s">
        <v>782</v>
      </c>
      <c r="G315" s="3" t="s">
        <v>6</v>
      </c>
      <c r="H315" t="s">
        <v>2501</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2824</v>
      </c>
      <c r="B317" s="10">
        <f>42+32/60+48/3600</f>
        <v>42.546666666666667</v>
      </c>
      <c r="C317" s="10">
        <f>-(70+56/60+25/3600)</f>
        <v>-70.94027777777778</v>
      </c>
      <c r="D317" t="s">
        <v>6</v>
      </c>
      <c r="E317" t="s">
        <v>6</v>
      </c>
      <c r="F317" s="3" t="s">
        <v>1702</v>
      </c>
      <c r="G317" s="3" t="s">
        <v>6</v>
      </c>
      <c r="H317" s="4" t="s">
        <v>2823</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2607</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2295</v>
      </c>
      <c r="B329" s="10">
        <v>28.208651</v>
      </c>
      <c r="C329" s="10">
        <v>34.420969999999997</v>
      </c>
      <c r="D329" t="s">
        <v>6</v>
      </c>
      <c r="E329" t="s">
        <v>6</v>
      </c>
      <c r="F329" s="3" t="s">
        <v>1393</v>
      </c>
      <c r="G329" s="3" t="s">
        <v>1394</v>
      </c>
      <c r="H329" s="3" t="s">
        <v>2290</v>
      </c>
      <c r="I329" t="s">
        <v>545</v>
      </c>
      <c r="J329" s="3" t="s">
        <v>6</v>
      </c>
      <c r="K329" s="13" t="s">
        <v>6</v>
      </c>
      <c r="L329" s="13" t="s">
        <v>6</v>
      </c>
      <c r="M329" s="13" t="s">
        <v>6</v>
      </c>
      <c r="N329" s="13" t="s">
        <v>6</v>
      </c>
    </row>
    <row r="330" spans="1:14" x14ac:dyDescent="0.3">
      <c r="A330" t="s">
        <v>2296</v>
      </c>
      <c r="B330" s="10">
        <v>28.241666666666699</v>
      </c>
      <c r="C330" s="10">
        <v>33.62222222222222</v>
      </c>
      <c r="D330" t="s">
        <v>6</v>
      </c>
      <c r="E330" t="s">
        <v>6</v>
      </c>
      <c r="F330" s="3" t="s">
        <v>1097</v>
      </c>
      <c r="G330" t="s">
        <v>6</v>
      </c>
      <c r="H330" s="3" t="s">
        <v>2290</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2294</v>
      </c>
      <c r="B332" s="10">
        <v>28.165970999999999</v>
      </c>
      <c r="C332" s="10">
        <v>34.448242999999998</v>
      </c>
      <c r="D332" t="s">
        <v>6</v>
      </c>
      <c r="E332" t="s">
        <v>6</v>
      </c>
      <c r="F332" s="3" t="s">
        <v>1392</v>
      </c>
      <c r="G332" s="3" t="s">
        <v>6</v>
      </c>
      <c r="H332" s="3" t="s">
        <v>2290</v>
      </c>
      <c r="I332" t="s">
        <v>545</v>
      </c>
      <c r="J332" s="3" t="s">
        <v>6</v>
      </c>
      <c r="K332" s="13" t="s">
        <v>6</v>
      </c>
      <c r="L332" s="13" t="s">
        <v>6</v>
      </c>
      <c r="M332" s="13" t="s">
        <v>6</v>
      </c>
      <c r="N332" s="13" t="s">
        <v>6</v>
      </c>
    </row>
    <row r="333" spans="1:14" x14ac:dyDescent="0.3">
      <c r="A333" t="s">
        <v>2286</v>
      </c>
      <c r="B333" s="10">
        <v>28.367884</v>
      </c>
      <c r="C333" s="10">
        <v>33.077292999999997</v>
      </c>
      <c r="D333" t="s">
        <v>6</v>
      </c>
      <c r="E333" t="s">
        <v>6</v>
      </c>
      <c r="F333" s="3" t="s">
        <v>1136</v>
      </c>
      <c r="G333" s="3" t="s">
        <v>6</v>
      </c>
      <c r="H333" t="s">
        <v>2284</v>
      </c>
      <c r="I333" t="s">
        <v>546</v>
      </c>
      <c r="J333" s="3" t="s">
        <v>6</v>
      </c>
      <c r="K333" s="13" t="s">
        <v>6</v>
      </c>
      <c r="L333" s="13" t="s">
        <v>6</v>
      </c>
      <c r="M333" s="13" t="s">
        <v>6</v>
      </c>
      <c r="N333" s="13" t="s">
        <v>6</v>
      </c>
    </row>
    <row r="334" spans="1:14" x14ac:dyDescent="0.3">
      <c r="A334" t="s">
        <v>2293</v>
      </c>
      <c r="B334" s="10">
        <v>27.740449999999999</v>
      </c>
      <c r="C334" s="10">
        <v>34.247180999999998</v>
      </c>
      <c r="D334" t="s">
        <v>6</v>
      </c>
      <c r="E334" t="s">
        <v>6</v>
      </c>
      <c r="F334" s="3" t="s">
        <v>1391</v>
      </c>
      <c r="G334" s="3" t="s">
        <v>6</v>
      </c>
      <c r="H334" s="3" t="s">
        <v>2290</v>
      </c>
      <c r="I334" s="3" t="s">
        <v>6</v>
      </c>
      <c r="J334" s="3" t="s">
        <v>6</v>
      </c>
      <c r="K334" s="13" t="s">
        <v>6</v>
      </c>
      <c r="L334" s="13" t="s">
        <v>6</v>
      </c>
      <c r="M334" s="13" t="s">
        <v>6</v>
      </c>
      <c r="N334" s="13" t="s">
        <v>6</v>
      </c>
    </row>
    <row r="335" spans="1:14" x14ac:dyDescent="0.3">
      <c r="A335" s="4" t="s">
        <v>2290</v>
      </c>
      <c r="B335" s="10">
        <v>27.724446</v>
      </c>
      <c r="C335" s="10">
        <v>34.245068000000003</v>
      </c>
      <c r="D335" t="s">
        <v>6</v>
      </c>
      <c r="E335" t="s">
        <v>6</v>
      </c>
      <c r="F335" s="3" t="s">
        <v>2291</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3523</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2826</v>
      </c>
      <c r="B349" s="10">
        <f>42+38/60+7/3600</f>
        <v>42.63527777777778</v>
      </c>
      <c r="C349" s="10">
        <f>-(70+45/60+47/3600)</f>
        <v>-70.763055555555553</v>
      </c>
      <c r="D349" t="s">
        <v>6</v>
      </c>
      <c r="E349" t="s">
        <v>1567</v>
      </c>
      <c r="F349" s="3" t="s">
        <v>1694</v>
      </c>
      <c r="G349" s="3" t="s">
        <v>6</v>
      </c>
      <c r="H349" s="4" t="s">
        <v>2825</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3634</v>
      </c>
      <c r="B357" s="10">
        <v>-8.5</v>
      </c>
      <c r="C357" s="10">
        <v>119.88333333333334</v>
      </c>
      <c r="D357" t="s">
        <v>6</v>
      </c>
      <c r="E357" t="s">
        <v>6</v>
      </c>
      <c r="F357" s="3" t="s">
        <v>840</v>
      </c>
      <c r="G357" s="3" t="s">
        <v>6</v>
      </c>
      <c r="H357" t="s">
        <v>3633</v>
      </c>
      <c r="I357" t="s">
        <v>6</v>
      </c>
      <c r="J357" s="3" t="s">
        <v>6</v>
      </c>
      <c r="K357" s="13" t="s">
        <v>6</v>
      </c>
      <c r="L357" s="13" t="s">
        <v>6</v>
      </c>
      <c r="M357" s="13" t="s">
        <v>6</v>
      </c>
      <c r="N357" s="13" t="s">
        <v>6</v>
      </c>
    </row>
    <row r="358" spans="1:14" x14ac:dyDescent="0.3">
      <c r="A358" t="s">
        <v>3635</v>
      </c>
      <c r="B358" s="10">
        <v>-8.5</v>
      </c>
      <c r="C358" s="10">
        <v>119.88333333333334</v>
      </c>
      <c r="D358" t="s">
        <v>6</v>
      </c>
      <c r="E358" t="s">
        <v>199</v>
      </c>
      <c r="F358" s="3" t="s">
        <v>844</v>
      </c>
      <c r="G358" s="3" t="s">
        <v>6</v>
      </c>
      <c r="H358" t="s">
        <v>3633</v>
      </c>
      <c r="I358" t="s">
        <v>6</v>
      </c>
      <c r="J358" s="3" t="s">
        <v>6</v>
      </c>
      <c r="K358" s="13" t="s">
        <v>6</v>
      </c>
      <c r="L358" s="13" t="s">
        <v>6</v>
      </c>
      <c r="M358" s="13" t="s">
        <v>6</v>
      </c>
      <c r="N358" s="13" t="s">
        <v>6</v>
      </c>
    </row>
    <row r="359" spans="1:14" x14ac:dyDescent="0.3">
      <c r="A359" t="s">
        <v>2794</v>
      </c>
      <c r="B359" s="10">
        <v>30.414601000000001</v>
      </c>
      <c r="C359" s="10">
        <v>-87.205770999999999</v>
      </c>
      <c r="D359" t="s">
        <v>6</v>
      </c>
      <c r="E359" t="s">
        <v>6</v>
      </c>
      <c r="F359" s="3" t="s">
        <v>931</v>
      </c>
      <c r="G359" s="3" t="s">
        <v>6</v>
      </c>
      <c r="H359" s="3" t="s">
        <v>2792</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2804</v>
      </c>
      <c r="J360" s="3" t="s">
        <v>6</v>
      </c>
      <c r="K360" s="13">
        <v>31</v>
      </c>
      <c r="L360" s="13">
        <v>-79.5</v>
      </c>
      <c r="M360" s="13">
        <v>23.9</v>
      </c>
      <c r="N360" s="13">
        <v>-88</v>
      </c>
    </row>
    <row r="361" spans="1:14" x14ac:dyDescent="0.3">
      <c r="A361" t="s">
        <v>2790</v>
      </c>
      <c r="B361" s="10">
        <v>30.358021999999998</v>
      </c>
      <c r="C361" s="10">
        <v>-87.169390000000007</v>
      </c>
      <c r="D361" t="s">
        <v>6</v>
      </c>
      <c r="E361" t="s">
        <v>6</v>
      </c>
      <c r="F361" s="3" t="s">
        <v>955</v>
      </c>
      <c r="G361" s="3" t="s">
        <v>6</v>
      </c>
      <c r="H361" s="3" t="s">
        <v>2788</v>
      </c>
      <c r="I361" t="s">
        <v>6</v>
      </c>
      <c r="J361" s="3" t="s">
        <v>6</v>
      </c>
      <c r="K361" s="13">
        <v>31</v>
      </c>
      <c r="L361" s="13">
        <v>-79.5</v>
      </c>
      <c r="M361" s="13">
        <v>23.9</v>
      </c>
      <c r="N361" s="13">
        <v>-88</v>
      </c>
    </row>
    <row r="362" spans="1:14" x14ac:dyDescent="0.3">
      <c r="A362" t="s">
        <v>2795</v>
      </c>
      <c r="B362" s="10">
        <v>30.338470000000001</v>
      </c>
      <c r="C362" s="10">
        <v>-87.158277999999996</v>
      </c>
      <c r="D362" t="s">
        <v>6</v>
      </c>
      <c r="E362" t="s">
        <v>6</v>
      </c>
      <c r="F362" s="3" t="s">
        <v>962</v>
      </c>
      <c r="G362" s="3" t="s">
        <v>6</v>
      </c>
      <c r="H362" s="3" t="s">
        <v>2792</v>
      </c>
      <c r="I362" t="s">
        <v>6</v>
      </c>
      <c r="J362" s="3" t="s">
        <v>6</v>
      </c>
      <c r="K362" s="13">
        <v>31</v>
      </c>
      <c r="L362" s="13">
        <v>-79.5</v>
      </c>
      <c r="M362" s="13">
        <v>23.9</v>
      </c>
      <c r="N362" s="13">
        <v>-88</v>
      </c>
    </row>
    <row r="363" spans="1:14" x14ac:dyDescent="0.3">
      <c r="A363" t="s">
        <v>2791</v>
      </c>
      <c r="B363" s="10">
        <v>30.358135000000001</v>
      </c>
      <c r="C363" s="10">
        <v>-87.152682999999996</v>
      </c>
      <c r="D363" t="s">
        <v>6</v>
      </c>
      <c r="E363" t="s">
        <v>6</v>
      </c>
      <c r="F363" s="3" t="s">
        <v>1189</v>
      </c>
      <c r="G363" s="3" t="s">
        <v>6</v>
      </c>
      <c r="H363" t="s">
        <v>2788</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2917</v>
      </c>
      <c r="J364" s="3" t="s">
        <v>6</v>
      </c>
      <c r="K364" s="13">
        <v>31</v>
      </c>
      <c r="L364" s="13">
        <v>-79.5</v>
      </c>
      <c r="M364" s="13">
        <v>23.9</v>
      </c>
      <c r="N364" s="13">
        <v>-88</v>
      </c>
    </row>
    <row r="365" spans="1:14" x14ac:dyDescent="0.3">
      <c r="A365" t="s">
        <v>2783</v>
      </c>
      <c r="B365" s="10">
        <v>30.129954000000001</v>
      </c>
      <c r="C365" s="10">
        <v>-85.667686000000003</v>
      </c>
      <c r="D365" t="s">
        <v>6</v>
      </c>
      <c r="E365" t="s">
        <v>6</v>
      </c>
      <c r="F365" s="3" t="s">
        <v>1363</v>
      </c>
      <c r="G365" s="3" t="s">
        <v>6</v>
      </c>
      <c r="H365" s="3" t="s">
        <v>2781</v>
      </c>
      <c r="I365" t="s">
        <v>6</v>
      </c>
      <c r="J365" s="3" t="s">
        <v>6</v>
      </c>
      <c r="K365" s="13">
        <v>31</v>
      </c>
      <c r="L365" s="13">
        <v>-79.5</v>
      </c>
      <c r="M365" s="13">
        <v>23.9</v>
      </c>
      <c r="N365" s="13">
        <v>-88</v>
      </c>
    </row>
    <row r="366" spans="1:14" x14ac:dyDescent="0.3">
      <c r="A366" t="s">
        <v>2787</v>
      </c>
      <c r="B366" s="10">
        <v>29.813254000000001</v>
      </c>
      <c r="C366" s="10">
        <v>-85.308335</v>
      </c>
      <c r="D366" t="s">
        <v>6</v>
      </c>
      <c r="E366" t="s">
        <v>6</v>
      </c>
      <c r="F366" s="3" t="s">
        <v>953</v>
      </c>
      <c r="G366" s="3" t="s">
        <v>6</v>
      </c>
      <c r="H366" s="3" t="s">
        <v>2784</v>
      </c>
      <c r="I366" t="s">
        <v>6</v>
      </c>
      <c r="J366" s="3" t="s">
        <v>6</v>
      </c>
      <c r="K366" s="13">
        <v>31</v>
      </c>
      <c r="L366" s="13">
        <v>-79.5</v>
      </c>
      <c r="M366" s="13">
        <v>23.9</v>
      </c>
      <c r="N366" s="13">
        <v>-88</v>
      </c>
    </row>
    <row r="367" spans="1:14" x14ac:dyDescent="0.3">
      <c r="A367" t="s">
        <v>2786</v>
      </c>
      <c r="B367" s="10">
        <v>29.684439999999999</v>
      </c>
      <c r="C367" s="10">
        <v>-85.285165000000006</v>
      </c>
      <c r="D367" t="s">
        <v>6</v>
      </c>
      <c r="E367" t="s">
        <v>6</v>
      </c>
      <c r="F367" s="3" t="s">
        <v>1758</v>
      </c>
      <c r="G367" s="3" t="s">
        <v>6</v>
      </c>
      <c r="H367" s="3" t="s">
        <v>2784</v>
      </c>
      <c r="I367" t="s">
        <v>6</v>
      </c>
      <c r="J367" s="3" t="s">
        <v>6</v>
      </c>
      <c r="K367" s="13">
        <v>31</v>
      </c>
      <c r="L367" s="13">
        <v>-79.5</v>
      </c>
      <c r="M367" s="13">
        <v>23.9</v>
      </c>
      <c r="N367" s="13">
        <v>-88</v>
      </c>
    </row>
    <row r="368" spans="1:14" x14ac:dyDescent="0.3">
      <c r="A368" t="s">
        <v>2780</v>
      </c>
      <c r="B368" s="10">
        <v>29.838422000000001</v>
      </c>
      <c r="C368" s="10">
        <v>-84.673586999999998</v>
      </c>
      <c r="D368" t="s">
        <v>6</v>
      </c>
      <c r="E368" t="s">
        <v>6</v>
      </c>
      <c r="F368" s="3" t="s">
        <v>1180</v>
      </c>
      <c r="G368" s="3" t="s">
        <v>6</v>
      </c>
      <c r="H368" s="3" t="s">
        <v>2775</v>
      </c>
      <c r="I368" t="s">
        <v>6</v>
      </c>
      <c r="J368" s="3" t="s">
        <v>6</v>
      </c>
      <c r="K368" s="13">
        <v>31</v>
      </c>
      <c r="L368" s="13">
        <v>-79.5</v>
      </c>
      <c r="M368" s="13">
        <v>23.9</v>
      </c>
      <c r="N368" s="13">
        <v>-88</v>
      </c>
    </row>
    <row r="369" spans="1:14" x14ac:dyDescent="0.3">
      <c r="A369" t="s">
        <v>2914</v>
      </c>
      <c r="B369" s="10">
        <v>29.915938000000001</v>
      </c>
      <c r="C369" s="10">
        <v>-84.51267</v>
      </c>
      <c r="D369" t="s">
        <v>6</v>
      </c>
      <c r="E369" t="s">
        <v>6</v>
      </c>
      <c r="F369" s="3" t="s">
        <v>1187</v>
      </c>
      <c r="G369" s="3" t="s">
        <v>6</v>
      </c>
      <c r="H369" t="s">
        <v>2775</v>
      </c>
      <c r="I369" t="s">
        <v>6</v>
      </c>
      <c r="J369" s="3" t="s">
        <v>6</v>
      </c>
      <c r="K369" s="13" t="s">
        <v>6</v>
      </c>
      <c r="L369" s="13" t="s">
        <v>6</v>
      </c>
      <c r="M369" s="13" t="s">
        <v>6</v>
      </c>
      <c r="N369" s="13" t="s">
        <v>6</v>
      </c>
    </row>
    <row r="370" spans="1:14" x14ac:dyDescent="0.3">
      <c r="A370" t="s">
        <v>2779</v>
      </c>
      <c r="B370" s="10">
        <v>29.909849999999999</v>
      </c>
      <c r="C370" s="10">
        <v>-84.395135999999994</v>
      </c>
      <c r="D370" t="s">
        <v>6</v>
      </c>
      <c r="E370" t="s">
        <v>6</v>
      </c>
      <c r="F370" s="3" t="s">
        <v>936</v>
      </c>
      <c r="G370" s="3" t="s">
        <v>6</v>
      </c>
      <c r="H370" s="3" t="s">
        <v>2775</v>
      </c>
      <c r="I370" t="s">
        <v>6</v>
      </c>
      <c r="J370" s="3" t="s">
        <v>6</v>
      </c>
      <c r="K370" s="13">
        <v>31</v>
      </c>
      <c r="L370" s="13">
        <v>-79.5</v>
      </c>
      <c r="M370" s="13">
        <v>23.9</v>
      </c>
      <c r="N370" s="13">
        <v>-88</v>
      </c>
    </row>
    <row r="371" spans="1:14" x14ac:dyDescent="0.3">
      <c r="A371" t="s">
        <v>2778</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2777</v>
      </c>
      <c r="B372" s="10">
        <v>29.895869999999999</v>
      </c>
      <c r="C372" s="10">
        <v>-84.382489000000007</v>
      </c>
      <c r="D372" t="s">
        <v>6</v>
      </c>
      <c r="E372" t="s">
        <v>6</v>
      </c>
      <c r="F372" s="3" t="s">
        <v>1540</v>
      </c>
      <c r="G372" s="3" t="s">
        <v>6</v>
      </c>
      <c r="H372" s="3" t="s">
        <v>2775</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2804</v>
      </c>
      <c r="J373" s="3" t="s">
        <v>6</v>
      </c>
      <c r="K373" s="13">
        <v>31</v>
      </c>
      <c r="L373" s="13">
        <v>-79.5</v>
      </c>
      <c r="M373" s="13">
        <v>23.9</v>
      </c>
      <c r="N373" s="13">
        <v>-88</v>
      </c>
    </row>
    <row r="374" spans="1:14" x14ac:dyDescent="0.3">
      <c r="A374" t="s">
        <v>2774</v>
      </c>
      <c r="B374" s="10">
        <v>29.670873</v>
      </c>
      <c r="C374" s="10">
        <v>-83.387992999999994</v>
      </c>
      <c r="D374" t="s">
        <v>6</v>
      </c>
      <c r="E374" t="s">
        <v>6</v>
      </c>
      <c r="F374" s="3" t="s">
        <v>950</v>
      </c>
      <c r="G374" s="3" t="s">
        <v>6</v>
      </c>
      <c r="H374" s="3" t="s">
        <v>2772</v>
      </c>
      <c r="I374" t="s">
        <v>6</v>
      </c>
      <c r="J374" s="3" t="s">
        <v>6</v>
      </c>
      <c r="K374" s="13">
        <v>31</v>
      </c>
      <c r="L374" s="13">
        <v>-79.5</v>
      </c>
      <c r="M374" s="13">
        <v>23.9</v>
      </c>
      <c r="N374" s="13">
        <v>-88</v>
      </c>
    </row>
    <row r="375" spans="1:14" x14ac:dyDescent="0.3">
      <c r="A375" t="s">
        <v>2770</v>
      </c>
      <c r="B375" s="10">
        <v>29.138665</v>
      </c>
      <c r="C375" s="10">
        <v>-83.035550999999998</v>
      </c>
      <c r="D375" t="s">
        <v>6</v>
      </c>
      <c r="E375" t="s">
        <v>6</v>
      </c>
      <c r="F375" s="3" t="s">
        <v>686</v>
      </c>
      <c r="G375" s="3" t="s">
        <v>6</v>
      </c>
      <c r="H375" s="3" t="s">
        <v>2767</v>
      </c>
      <c r="I375" t="s">
        <v>6</v>
      </c>
      <c r="J375" s="3" t="s">
        <v>6</v>
      </c>
      <c r="K375" s="13">
        <v>31</v>
      </c>
      <c r="L375" s="13">
        <v>-79.5</v>
      </c>
      <c r="M375" s="13">
        <v>23.9</v>
      </c>
      <c r="N375" s="13">
        <v>-88</v>
      </c>
    </row>
    <row r="376" spans="1:14" x14ac:dyDescent="0.3">
      <c r="A376" t="s">
        <v>2771</v>
      </c>
      <c r="B376" s="10">
        <v>29.097078</v>
      </c>
      <c r="C376" s="10">
        <v>-83.006603999999996</v>
      </c>
      <c r="D376" t="s">
        <v>6</v>
      </c>
      <c r="E376" t="s">
        <v>6</v>
      </c>
      <c r="F376" s="3" t="s">
        <v>1755</v>
      </c>
      <c r="G376" s="3" t="s">
        <v>6</v>
      </c>
      <c r="H376" s="3" t="s">
        <v>2767</v>
      </c>
      <c r="I376" t="s">
        <v>6</v>
      </c>
      <c r="J376" s="3" t="s">
        <v>6</v>
      </c>
      <c r="K376" s="13">
        <v>31</v>
      </c>
      <c r="L376" s="13">
        <v>-79.5</v>
      </c>
      <c r="M376" s="13">
        <v>23.9</v>
      </c>
      <c r="N376" s="13">
        <v>-88</v>
      </c>
    </row>
    <row r="377" spans="1:14" x14ac:dyDescent="0.3">
      <c r="A377" t="s">
        <v>2748</v>
      </c>
      <c r="B377" s="10">
        <v>27.964853999999999</v>
      </c>
      <c r="C377" s="10">
        <v>-82.804613000000003</v>
      </c>
      <c r="D377" t="s">
        <v>6</v>
      </c>
      <c r="E377" t="s">
        <v>6</v>
      </c>
      <c r="F377" s="3" t="s">
        <v>932</v>
      </c>
      <c r="G377" s="3" t="s">
        <v>6</v>
      </c>
      <c r="H377" s="3" t="s">
        <v>2746</v>
      </c>
      <c r="I377" t="s">
        <v>6</v>
      </c>
      <c r="J377" s="3" t="s">
        <v>6</v>
      </c>
      <c r="K377" s="13">
        <v>31</v>
      </c>
      <c r="L377" s="13">
        <v>-79.5</v>
      </c>
      <c r="M377" s="13">
        <v>23.9</v>
      </c>
      <c r="N377" s="13">
        <v>-88</v>
      </c>
    </row>
    <row r="378" spans="1:14" x14ac:dyDescent="0.3">
      <c r="A378" t="s">
        <v>2769</v>
      </c>
      <c r="B378" s="10">
        <v>29.030117000000001</v>
      </c>
      <c r="C378" s="10">
        <v>-82.750054000000006</v>
      </c>
      <c r="D378" t="s">
        <v>6</v>
      </c>
      <c r="E378" t="s">
        <v>6</v>
      </c>
      <c r="F378" s="3" t="s">
        <v>944</v>
      </c>
      <c r="G378" s="3" t="s">
        <v>6</v>
      </c>
      <c r="H378" s="3" t="s">
        <v>2767</v>
      </c>
      <c r="I378" t="s">
        <v>6</v>
      </c>
      <c r="J378" s="3" t="s">
        <v>6</v>
      </c>
      <c r="K378" s="13">
        <v>31</v>
      </c>
      <c r="L378" s="13">
        <v>-79.5</v>
      </c>
      <c r="M378" s="13">
        <v>23.9</v>
      </c>
      <c r="N378" s="13">
        <v>-88</v>
      </c>
    </row>
    <row r="379" spans="1:14" x14ac:dyDescent="0.3">
      <c r="A379" t="s">
        <v>2749</v>
      </c>
      <c r="B379" s="10">
        <v>27.747928999999999</v>
      </c>
      <c r="C379" s="10">
        <v>-82.629124000000004</v>
      </c>
      <c r="D379" t="s">
        <v>6</v>
      </c>
      <c r="E379" t="s">
        <v>6</v>
      </c>
      <c r="F379" s="3" t="s">
        <v>929</v>
      </c>
      <c r="G379" s="3" t="s">
        <v>6</v>
      </c>
      <c r="H379" s="3" t="s">
        <v>2746</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2752</v>
      </c>
      <c r="B383" s="10">
        <v>27.188907</v>
      </c>
      <c r="C383" s="10">
        <v>-82.491418999999993</v>
      </c>
      <c r="D383" t="s">
        <v>6</v>
      </c>
      <c r="E383" t="s">
        <v>6</v>
      </c>
      <c r="F383" s="3" t="s">
        <v>942</v>
      </c>
      <c r="G383" s="3" t="s">
        <v>6</v>
      </c>
      <c r="H383" s="3" t="s">
        <v>2750</v>
      </c>
      <c r="I383" t="s">
        <v>6</v>
      </c>
      <c r="J383" s="3" t="s">
        <v>6</v>
      </c>
      <c r="K383" s="13">
        <v>31</v>
      </c>
      <c r="L383" s="13">
        <v>-79.5</v>
      </c>
      <c r="M383" s="13">
        <v>23.9</v>
      </c>
      <c r="N383" s="13">
        <v>-88</v>
      </c>
    </row>
    <row r="384" spans="1:14" x14ac:dyDescent="0.3">
      <c r="A384" t="s">
        <v>2756</v>
      </c>
      <c r="B384" s="10">
        <v>27.150167</v>
      </c>
      <c r="C384" s="10">
        <v>-82.480909999999994</v>
      </c>
      <c r="D384" t="s">
        <v>6</v>
      </c>
      <c r="E384" t="s">
        <v>6</v>
      </c>
      <c r="F384" s="3" t="s">
        <v>690</v>
      </c>
      <c r="G384" s="3" t="s">
        <v>6</v>
      </c>
      <c r="H384" s="3" t="s">
        <v>2750</v>
      </c>
      <c r="I384" t="s">
        <v>6</v>
      </c>
      <c r="J384" s="3" t="s">
        <v>6</v>
      </c>
      <c r="K384" s="13">
        <v>31</v>
      </c>
      <c r="L384" s="13">
        <v>-79.5</v>
      </c>
      <c r="M384" s="13">
        <v>23.9</v>
      </c>
      <c r="N384" s="13">
        <v>-88</v>
      </c>
    </row>
    <row r="385" spans="1:14" x14ac:dyDescent="0.3">
      <c r="A385" t="s">
        <v>2757</v>
      </c>
      <c r="B385" s="10">
        <v>26.967403000000001</v>
      </c>
      <c r="C385" s="10">
        <v>-82.369743999999997</v>
      </c>
      <c r="D385" t="s">
        <v>6</v>
      </c>
      <c r="E385" t="s">
        <v>6</v>
      </c>
      <c r="F385" s="3" t="s">
        <v>939</v>
      </c>
      <c r="G385" s="3" t="s">
        <v>6</v>
      </c>
      <c r="H385" s="3" t="s">
        <v>2750</v>
      </c>
      <c r="I385" t="s">
        <v>6</v>
      </c>
      <c r="J385" s="3" t="s">
        <v>6</v>
      </c>
      <c r="K385" s="13">
        <v>31</v>
      </c>
      <c r="L385" s="13">
        <v>-79.5</v>
      </c>
      <c r="M385" s="13">
        <v>23.9</v>
      </c>
      <c r="N385" s="13">
        <v>-88</v>
      </c>
    </row>
    <row r="386" spans="1:14" x14ac:dyDescent="0.3">
      <c r="A386" t="s">
        <v>2762</v>
      </c>
      <c r="B386" s="10">
        <v>26.76427</v>
      </c>
      <c r="C386" s="10">
        <v>-82.265429999999995</v>
      </c>
      <c r="D386" t="s">
        <v>6</v>
      </c>
      <c r="E386" t="s">
        <v>6</v>
      </c>
      <c r="F386" s="3" t="s">
        <v>963</v>
      </c>
      <c r="G386" s="3" t="s">
        <v>6</v>
      </c>
      <c r="H386" s="3" t="s">
        <v>2753</v>
      </c>
      <c r="I386" t="s">
        <v>6</v>
      </c>
      <c r="J386" s="3" t="s">
        <v>6</v>
      </c>
      <c r="K386" s="13">
        <v>31</v>
      </c>
      <c r="L386" s="13">
        <v>-79.5</v>
      </c>
      <c r="M386" s="13">
        <v>23.9</v>
      </c>
      <c r="N386" s="13">
        <v>-88</v>
      </c>
    </row>
    <row r="387" spans="1:14" x14ac:dyDescent="0.3">
      <c r="A387" t="s">
        <v>2760</v>
      </c>
      <c r="B387" s="10">
        <v>26.834102000000001</v>
      </c>
      <c r="C387" s="10">
        <v>-82.262201000000005</v>
      </c>
      <c r="D387" t="s">
        <v>6</v>
      </c>
      <c r="E387" t="s">
        <v>6</v>
      </c>
      <c r="F387" s="3" t="s">
        <v>943</v>
      </c>
      <c r="G387" s="3" t="s">
        <v>6</v>
      </c>
      <c r="H387" s="3" t="s">
        <v>2758</v>
      </c>
      <c r="I387" t="s">
        <v>6</v>
      </c>
      <c r="J387" s="3" t="s">
        <v>6</v>
      </c>
      <c r="K387" s="13">
        <v>31</v>
      </c>
      <c r="L387" s="13">
        <v>-79.5</v>
      </c>
      <c r="M387" s="13">
        <v>23.9</v>
      </c>
      <c r="N387" s="13">
        <v>-88</v>
      </c>
    </row>
    <row r="388" spans="1:14" x14ac:dyDescent="0.3">
      <c r="A388" s="4" t="s">
        <v>2761</v>
      </c>
      <c r="B388" s="10">
        <v>26.776126999999999</v>
      </c>
      <c r="C388" s="10">
        <v>-82.221427000000006</v>
      </c>
      <c r="D388" t="s">
        <v>6</v>
      </c>
      <c r="E388" t="s">
        <v>6</v>
      </c>
      <c r="F388" s="3" t="s">
        <v>1712</v>
      </c>
      <c r="G388" s="3" t="s">
        <v>6</v>
      </c>
      <c r="H388" s="3" t="s">
        <v>2753</v>
      </c>
      <c r="I388" t="s">
        <v>6</v>
      </c>
      <c r="J388" s="3" t="s">
        <v>6</v>
      </c>
      <c r="K388" s="13">
        <v>31</v>
      </c>
      <c r="L388" s="13">
        <v>-79.5</v>
      </c>
      <c r="M388" s="13">
        <v>23.9</v>
      </c>
      <c r="N388" s="13">
        <v>-88</v>
      </c>
    </row>
    <row r="389" spans="1:14" x14ac:dyDescent="0.3">
      <c r="A389" t="s">
        <v>2755</v>
      </c>
      <c r="B389" s="10">
        <v>26.498615000000001</v>
      </c>
      <c r="C389" s="10">
        <v>-81.998717999999997</v>
      </c>
      <c r="D389" t="s">
        <v>6</v>
      </c>
      <c r="E389" t="s">
        <v>6</v>
      </c>
      <c r="F389" s="3" t="s">
        <v>952</v>
      </c>
      <c r="G389" s="3" t="s">
        <v>6</v>
      </c>
      <c r="H389" s="3" t="s">
        <v>2753</v>
      </c>
      <c r="I389" t="s">
        <v>6</v>
      </c>
      <c r="J389" s="3" t="s">
        <v>6</v>
      </c>
      <c r="K389" s="13">
        <v>31</v>
      </c>
      <c r="L389" s="13">
        <v>-79.5</v>
      </c>
      <c r="M389" s="13">
        <v>23.9</v>
      </c>
      <c r="N389" s="13">
        <v>-88</v>
      </c>
    </row>
    <row r="390" spans="1:14" x14ac:dyDescent="0.3">
      <c r="A390" t="s">
        <v>2766</v>
      </c>
      <c r="B390" s="10">
        <v>26.518611</v>
      </c>
      <c r="C390" s="10">
        <v>-81.995527999999993</v>
      </c>
      <c r="D390" t="s">
        <v>6</v>
      </c>
      <c r="E390" t="s">
        <v>6</v>
      </c>
      <c r="F390" s="3" t="s">
        <v>948</v>
      </c>
      <c r="G390" s="3" t="s">
        <v>6</v>
      </c>
      <c r="H390" s="3" t="s">
        <v>2755</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2803</v>
      </c>
      <c r="J391" s="3" t="s">
        <v>6</v>
      </c>
      <c r="K391" s="13">
        <v>31</v>
      </c>
      <c r="L391" s="13">
        <v>-79.5</v>
      </c>
      <c r="M391" s="13">
        <v>23.9</v>
      </c>
      <c r="N391" s="13">
        <v>-88</v>
      </c>
    </row>
    <row r="392" spans="1:14" x14ac:dyDescent="0.3">
      <c r="A392" t="s">
        <v>2729</v>
      </c>
      <c r="B392" s="10">
        <v>24.559166666666666</v>
      </c>
      <c r="C392" s="10">
        <v>-81.784166666666664</v>
      </c>
      <c r="D392" t="s">
        <v>6</v>
      </c>
      <c r="E392" t="s">
        <v>6</v>
      </c>
      <c r="F392" s="3" t="s">
        <v>684</v>
      </c>
      <c r="G392" s="3" t="s">
        <v>6</v>
      </c>
      <c r="H392" s="3" t="s">
        <v>2726</v>
      </c>
      <c r="I392" t="s">
        <v>26</v>
      </c>
      <c r="J392" s="3" t="s">
        <v>6</v>
      </c>
      <c r="K392" s="13">
        <v>31</v>
      </c>
      <c r="L392" s="13">
        <v>-79.5</v>
      </c>
      <c r="M392" s="13">
        <v>23.9</v>
      </c>
      <c r="N392" s="13">
        <v>-88</v>
      </c>
    </row>
    <row r="393" spans="1:14" x14ac:dyDescent="0.3">
      <c r="A393" t="s">
        <v>2796</v>
      </c>
      <c r="B393" s="10">
        <v>26.029208000000001</v>
      </c>
      <c r="C393" s="10">
        <v>-81.738071000000005</v>
      </c>
      <c r="D393" t="s">
        <v>6</v>
      </c>
      <c r="E393" t="s">
        <v>552</v>
      </c>
      <c r="F393" s="3" t="s">
        <v>1188</v>
      </c>
      <c r="G393" s="3" t="s">
        <v>6</v>
      </c>
      <c r="H393" s="3" t="s">
        <v>2730</v>
      </c>
      <c r="I393" t="s">
        <v>6</v>
      </c>
      <c r="J393" s="3" t="s">
        <v>6</v>
      </c>
      <c r="K393" s="13">
        <v>31</v>
      </c>
      <c r="L393" s="13">
        <v>-79.5</v>
      </c>
      <c r="M393" s="13">
        <v>23.9</v>
      </c>
      <c r="N393" s="13">
        <v>-88</v>
      </c>
    </row>
    <row r="394" spans="1:14" x14ac:dyDescent="0.3">
      <c r="A394" t="s">
        <v>2732</v>
      </c>
      <c r="B394" s="10">
        <v>25.937622999999999</v>
      </c>
      <c r="C394" s="10">
        <v>-81.733772999999999</v>
      </c>
      <c r="D394" t="s">
        <v>6</v>
      </c>
      <c r="E394" t="s">
        <v>6</v>
      </c>
      <c r="F394" s="3" t="s">
        <v>951</v>
      </c>
      <c r="G394" s="3" t="s">
        <v>6</v>
      </c>
      <c r="H394" s="3" t="s">
        <v>2730</v>
      </c>
      <c r="I394" s="3" t="s">
        <v>6</v>
      </c>
      <c r="J394" s="3" t="s">
        <v>6</v>
      </c>
      <c r="K394" s="13">
        <v>31</v>
      </c>
      <c r="L394" s="13">
        <v>-79.5</v>
      </c>
      <c r="M394" s="13">
        <v>23.9</v>
      </c>
      <c r="N394" s="13">
        <v>-88</v>
      </c>
    </row>
    <row r="395" spans="1:14" x14ac:dyDescent="0.3">
      <c r="A395" t="s">
        <v>2763</v>
      </c>
      <c r="B395" s="10">
        <v>30.374739000000002</v>
      </c>
      <c r="C395" s="10">
        <v>-81.453800999999999</v>
      </c>
      <c r="D395" t="s">
        <v>6</v>
      </c>
      <c r="E395" t="s">
        <v>6</v>
      </c>
      <c r="F395" s="3" t="s">
        <v>937</v>
      </c>
      <c r="G395" s="3" t="s">
        <v>6</v>
      </c>
      <c r="H395" s="3" t="s">
        <v>2712</v>
      </c>
      <c r="I395" t="s">
        <v>6</v>
      </c>
      <c r="J395" s="3" t="s">
        <v>6</v>
      </c>
      <c r="K395" s="13">
        <v>31</v>
      </c>
      <c r="L395" s="13">
        <v>-79.5</v>
      </c>
      <c r="M395" s="13">
        <v>23.9</v>
      </c>
      <c r="N395" s="13">
        <v>-88</v>
      </c>
    </row>
    <row r="396" spans="1:14" x14ac:dyDescent="0.3">
      <c r="A396" t="s">
        <v>2712</v>
      </c>
      <c r="B396" s="10">
        <v>30.401778</v>
      </c>
      <c r="C396" s="10">
        <v>-81.432366000000002</v>
      </c>
      <c r="D396" t="s">
        <v>6</v>
      </c>
      <c r="E396" t="s">
        <v>6</v>
      </c>
      <c r="F396" s="3" t="s">
        <v>930</v>
      </c>
      <c r="G396" s="3" t="s">
        <v>6</v>
      </c>
      <c r="H396" s="3" t="s">
        <v>2710</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2764</v>
      </c>
      <c r="B398" s="10">
        <v>30.426313</v>
      </c>
      <c r="C398" s="10">
        <v>-81.429810000000003</v>
      </c>
      <c r="D398" t="s">
        <v>6</v>
      </c>
      <c r="E398" t="s">
        <v>6</v>
      </c>
      <c r="F398" s="3" t="s">
        <v>947</v>
      </c>
      <c r="G398" s="3" t="s">
        <v>6</v>
      </c>
      <c r="H398" s="3" t="s">
        <v>2712</v>
      </c>
      <c r="I398" t="s">
        <v>6</v>
      </c>
      <c r="J398" s="3" t="s">
        <v>6</v>
      </c>
      <c r="K398" s="13">
        <v>31</v>
      </c>
      <c r="L398" s="13">
        <v>-79.5</v>
      </c>
      <c r="M398" s="13">
        <v>23.9</v>
      </c>
      <c r="N398" s="13">
        <v>-88</v>
      </c>
    </row>
    <row r="399" spans="1:14" x14ac:dyDescent="0.3">
      <c r="A399" t="s">
        <v>2765</v>
      </c>
      <c r="B399" s="10">
        <v>30.402018999999999</v>
      </c>
      <c r="C399" s="10">
        <v>-81.427611999999996</v>
      </c>
      <c r="D399" t="s">
        <v>6</v>
      </c>
      <c r="E399" t="s">
        <v>6</v>
      </c>
      <c r="F399" s="3" t="s">
        <v>946</v>
      </c>
      <c r="G399" s="3" t="s">
        <v>6</v>
      </c>
      <c r="H399" s="3" t="s">
        <v>2712</v>
      </c>
      <c r="I399" t="s">
        <v>6</v>
      </c>
      <c r="J399" s="3" t="s">
        <v>6</v>
      </c>
      <c r="K399" s="13">
        <v>31</v>
      </c>
      <c r="L399" s="13">
        <v>-79.5</v>
      </c>
      <c r="M399" s="13">
        <v>23.9</v>
      </c>
      <c r="N399" s="13">
        <v>-88</v>
      </c>
    </row>
    <row r="400" spans="1:14" x14ac:dyDescent="0.3">
      <c r="A400" t="s">
        <v>2735</v>
      </c>
      <c r="B400" s="10">
        <v>24.736218999999998</v>
      </c>
      <c r="C400" s="10">
        <v>-81.312905000000001</v>
      </c>
      <c r="D400" t="s">
        <v>6</v>
      </c>
      <c r="E400" t="s">
        <v>6</v>
      </c>
      <c r="F400" s="3" t="s">
        <v>685</v>
      </c>
      <c r="G400" s="3" t="s">
        <v>6</v>
      </c>
      <c r="H400" s="3" t="s">
        <v>2726</v>
      </c>
      <c r="I400" t="s">
        <v>26</v>
      </c>
      <c r="J400" s="3" t="s">
        <v>6</v>
      </c>
      <c r="K400" s="13">
        <v>31</v>
      </c>
      <c r="L400" s="13">
        <v>-79.5</v>
      </c>
      <c r="M400" s="13">
        <v>23.9</v>
      </c>
      <c r="N400" s="13">
        <v>-88</v>
      </c>
    </row>
    <row r="401" spans="1:14" x14ac:dyDescent="0.3">
      <c r="A401" t="s">
        <v>2715</v>
      </c>
      <c r="B401" s="10">
        <v>29.902018999999999</v>
      </c>
      <c r="C401" s="10">
        <v>-81.312428999999995</v>
      </c>
      <c r="D401" t="s">
        <v>6</v>
      </c>
      <c r="E401" t="s">
        <v>6</v>
      </c>
      <c r="F401" s="3" t="s">
        <v>935</v>
      </c>
      <c r="G401" s="3" t="s">
        <v>6</v>
      </c>
      <c r="H401" s="3" t="s">
        <v>2714</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2736</v>
      </c>
      <c r="B403" s="10">
        <v>24.659576000000001</v>
      </c>
      <c r="C403" s="10">
        <v>-81.261578</v>
      </c>
      <c r="D403" t="s">
        <v>6</v>
      </c>
      <c r="E403" t="s">
        <v>6</v>
      </c>
      <c r="F403" s="3" t="s">
        <v>1452</v>
      </c>
      <c r="G403" s="3" t="s">
        <v>6</v>
      </c>
      <c r="H403" s="3" t="s">
        <v>2726</v>
      </c>
      <c r="I403" t="s">
        <v>26</v>
      </c>
      <c r="J403" s="3" t="s">
        <v>6</v>
      </c>
      <c r="K403" s="13">
        <v>31</v>
      </c>
      <c r="L403" s="13">
        <v>-79.5</v>
      </c>
      <c r="M403" s="13">
        <v>23.9</v>
      </c>
      <c r="N403" s="13">
        <v>-88</v>
      </c>
    </row>
    <row r="404" spans="1:14" x14ac:dyDescent="0.3">
      <c r="A404" t="s">
        <v>2734</v>
      </c>
      <c r="B404" s="10">
        <v>24.718461999999999</v>
      </c>
      <c r="C404" s="10">
        <v>-81.073469000000003</v>
      </c>
      <c r="D404" t="s">
        <v>6</v>
      </c>
      <c r="E404" t="s">
        <v>6</v>
      </c>
      <c r="F404" s="3" t="s">
        <v>687</v>
      </c>
      <c r="G404" s="3" t="s">
        <v>6</v>
      </c>
      <c r="H404" s="3" t="s">
        <v>2726</v>
      </c>
      <c r="I404" t="s">
        <v>26</v>
      </c>
      <c r="J404" s="3" t="s">
        <v>6</v>
      </c>
      <c r="K404" s="13">
        <v>31</v>
      </c>
      <c r="L404" s="13">
        <v>-79.5</v>
      </c>
      <c r="M404" s="13">
        <v>23.9</v>
      </c>
      <c r="N404" s="13">
        <v>-88</v>
      </c>
    </row>
    <row r="405" spans="1:14" x14ac:dyDescent="0.3">
      <c r="A405" t="s">
        <v>2800</v>
      </c>
      <c r="B405" s="10">
        <v>25.238285999999999</v>
      </c>
      <c r="C405" s="10">
        <v>-81.046463000000003</v>
      </c>
      <c r="D405" t="s">
        <v>6</v>
      </c>
      <c r="E405" t="s">
        <v>6</v>
      </c>
      <c r="F405" s="3" t="s">
        <v>964</v>
      </c>
      <c r="G405" s="3" t="s">
        <v>6</v>
      </c>
      <c r="H405" s="3" t="s">
        <v>2726</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2802</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2797</v>
      </c>
      <c r="B409" s="10">
        <v>25.164897</v>
      </c>
      <c r="C409" s="10">
        <v>-80.690303</v>
      </c>
      <c r="D409" t="s">
        <v>6</v>
      </c>
      <c r="E409" t="s">
        <v>6</v>
      </c>
      <c r="F409" s="3" t="s">
        <v>2798</v>
      </c>
      <c r="G409" s="3" t="s">
        <v>6</v>
      </c>
      <c r="H409" s="3" t="s">
        <v>312</v>
      </c>
      <c r="I409" t="s">
        <v>2799</v>
      </c>
      <c r="J409" s="3" t="s">
        <v>6</v>
      </c>
      <c r="K409" s="13">
        <v>31</v>
      </c>
      <c r="L409" s="13">
        <v>-79.5</v>
      </c>
      <c r="M409" s="13">
        <v>23.9</v>
      </c>
      <c r="N409" s="13">
        <v>-88</v>
      </c>
    </row>
    <row r="410" spans="1:14" x14ac:dyDescent="0.3">
      <c r="A410" t="s">
        <v>2745</v>
      </c>
      <c r="B410" s="10">
        <v>28.084392000000001</v>
      </c>
      <c r="C410" s="10">
        <v>-80.601191999999998</v>
      </c>
      <c r="D410" t="s">
        <v>6</v>
      </c>
      <c r="E410" t="s">
        <v>6</v>
      </c>
      <c r="F410" s="3" t="s">
        <v>1197</v>
      </c>
      <c r="G410" s="3" t="s">
        <v>6</v>
      </c>
      <c r="H410" s="3" t="s">
        <v>2743</v>
      </c>
      <c r="I410" t="s">
        <v>6</v>
      </c>
      <c r="J410" s="3" t="s">
        <v>6</v>
      </c>
      <c r="K410" s="13">
        <v>31</v>
      </c>
      <c r="L410" s="13">
        <v>-79.5</v>
      </c>
      <c r="M410" s="13">
        <v>23.9</v>
      </c>
      <c r="N410" s="13">
        <v>-88</v>
      </c>
    </row>
    <row r="411" spans="1:14" x14ac:dyDescent="0.3">
      <c r="A411" t="s">
        <v>2742</v>
      </c>
      <c r="B411" s="10">
        <v>27.843029999999999</v>
      </c>
      <c r="C411" s="10">
        <v>-80.476253999999997</v>
      </c>
      <c r="D411" t="s">
        <v>6</v>
      </c>
      <c r="E411" t="s">
        <v>145</v>
      </c>
      <c r="F411" s="3" t="s">
        <v>1193</v>
      </c>
      <c r="G411" s="3" t="s">
        <v>6</v>
      </c>
      <c r="H411" s="3" t="s">
        <v>2740</v>
      </c>
      <c r="I411" t="s">
        <v>6</v>
      </c>
      <c r="J411" s="3" t="s">
        <v>6</v>
      </c>
      <c r="K411" s="13">
        <v>31</v>
      </c>
      <c r="L411" s="13">
        <v>-79.5</v>
      </c>
      <c r="M411" s="13">
        <v>23.9</v>
      </c>
      <c r="N411" s="13">
        <v>-88</v>
      </c>
    </row>
    <row r="412" spans="1:14" x14ac:dyDescent="0.3">
      <c r="A412" t="s">
        <v>2728</v>
      </c>
      <c r="B412" s="10">
        <v>25.085981</v>
      </c>
      <c r="C412" s="10">
        <v>-80.446196999999998</v>
      </c>
      <c r="D412" t="s">
        <v>6</v>
      </c>
      <c r="E412" t="s">
        <v>6</v>
      </c>
      <c r="F412" s="3" t="s">
        <v>689</v>
      </c>
      <c r="G412" s="3" t="s">
        <v>6</v>
      </c>
      <c r="H412" s="3" t="s">
        <v>2726</v>
      </c>
      <c r="I412" t="s">
        <v>26</v>
      </c>
      <c r="J412" s="3" t="s">
        <v>6</v>
      </c>
      <c r="K412" s="13">
        <v>31</v>
      </c>
      <c r="L412" s="13">
        <v>-79.5</v>
      </c>
      <c r="M412" s="13">
        <v>23.9</v>
      </c>
      <c r="N412" s="13">
        <v>-88</v>
      </c>
    </row>
    <row r="413" spans="1:14" x14ac:dyDescent="0.3">
      <c r="A413" t="s">
        <v>2716</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2737</v>
      </c>
      <c r="B414" s="10">
        <v>25.332298999999999</v>
      </c>
      <c r="C414" s="10">
        <v>-80.315605000000005</v>
      </c>
      <c r="D414" t="s">
        <v>2739</v>
      </c>
      <c r="E414" t="s">
        <v>6</v>
      </c>
      <c r="F414" s="3" t="s">
        <v>2738</v>
      </c>
      <c r="G414" s="3" t="s">
        <v>6</v>
      </c>
      <c r="H414" s="3" t="s">
        <v>312</v>
      </c>
      <c r="I414" t="s">
        <v>310</v>
      </c>
      <c r="J414" s="3" t="s">
        <v>6</v>
      </c>
      <c r="K414" s="13">
        <v>31</v>
      </c>
      <c r="L414" s="13">
        <v>-79.5</v>
      </c>
      <c r="M414" s="13">
        <v>23.9</v>
      </c>
      <c r="N414" s="13">
        <v>-88</v>
      </c>
    </row>
    <row r="415" spans="1:14" x14ac:dyDescent="0.3">
      <c r="A415" t="s">
        <v>2733</v>
      </c>
      <c r="B415" s="10">
        <v>27.355049999999999</v>
      </c>
      <c r="C415" s="10">
        <v>-80.251839000000004</v>
      </c>
      <c r="D415" t="s">
        <v>6</v>
      </c>
      <c r="E415" t="s">
        <v>6</v>
      </c>
      <c r="F415" s="3" t="s">
        <v>1762</v>
      </c>
      <c r="G415" s="3" t="s">
        <v>6</v>
      </c>
      <c r="H415" t="s">
        <v>2716</v>
      </c>
      <c r="I415" t="s">
        <v>6</v>
      </c>
      <c r="J415" s="3" t="s">
        <v>6</v>
      </c>
      <c r="K415" s="13">
        <v>31</v>
      </c>
      <c r="L415" s="13">
        <v>-79.5</v>
      </c>
      <c r="M415" s="13">
        <v>23.9</v>
      </c>
      <c r="N415" s="13">
        <v>-88</v>
      </c>
    </row>
    <row r="416" spans="1:14" x14ac:dyDescent="0.3">
      <c r="A416" t="s">
        <v>2723</v>
      </c>
      <c r="B416" s="10">
        <v>25.568686</v>
      </c>
      <c r="C416" s="10">
        <v>-80.236373999999998</v>
      </c>
      <c r="D416" t="s">
        <v>6</v>
      </c>
      <c r="E416" t="s">
        <v>6</v>
      </c>
      <c r="F416" s="3" t="s">
        <v>938</v>
      </c>
      <c r="G416" s="3" t="s">
        <v>6</v>
      </c>
      <c r="H416" s="3" t="s">
        <v>2720</v>
      </c>
      <c r="I416" t="s">
        <v>6</v>
      </c>
      <c r="J416" s="3" t="s">
        <v>6</v>
      </c>
      <c r="K416" s="13">
        <v>31</v>
      </c>
      <c r="L416" s="13">
        <v>-79.5</v>
      </c>
      <c r="M416" s="13">
        <v>23.9</v>
      </c>
      <c r="N416" s="13">
        <v>-88</v>
      </c>
    </row>
    <row r="417" spans="1:14" x14ac:dyDescent="0.3">
      <c r="A417" t="s">
        <v>2725</v>
      </c>
      <c r="B417" s="10">
        <v>25.728058999999998</v>
      </c>
      <c r="C417" s="10">
        <v>-80.234757000000002</v>
      </c>
      <c r="D417" t="s">
        <v>6</v>
      </c>
      <c r="E417" t="s">
        <v>6</v>
      </c>
      <c r="F417" s="3" t="s">
        <v>940</v>
      </c>
      <c r="G417" s="3" t="s">
        <v>6</v>
      </c>
      <c r="H417" s="3" t="s">
        <v>2722</v>
      </c>
      <c r="I417" t="s">
        <v>6</v>
      </c>
      <c r="J417" s="3" t="s">
        <v>6</v>
      </c>
      <c r="K417" s="13">
        <v>31</v>
      </c>
      <c r="L417" s="13">
        <v>-79.5</v>
      </c>
      <c r="M417" s="13">
        <v>23.9</v>
      </c>
      <c r="N417" s="13">
        <v>-88</v>
      </c>
    </row>
    <row r="418" spans="1:14" x14ac:dyDescent="0.3">
      <c r="A418" t="s">
        <v>2722</v>
      </c>
      <c r="B418" s="10">
        <v>25.758189000000002</v>
      </c>
      <c r="C418" s="10">
        <v>-80.189104999999998</v>
      </c>
      <c r="D418" t="s">
        <v>6</v>
      </c>
      <c r="E418" t="s">
        <v>6</v>
      </c>
      <c r="F418" s="3" t="s">
        <v>927</v>
      </c>
      <c r="G418" s="3" t="s">
        <v>6</v>
      </c>
      <c r="H418" s="3" t="s">
        <v>2720</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2470</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2471</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2472</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2469</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2473</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2468</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2602</v>
      </c>
      <c r="B445" s="10">
        <f>39+27/60+2.68/3600</f>
        <v>39.450744444444446</v>
      </c>
      <c r="C445" s="10">
        <f>-(74+25/60+17.61/3600)</f>
        <v>-74.421558333333337</v>
      </c>
      <c r="D445" t="s">
        <v>6</v>
      </c>
      <c r="E445" t="s">
        <v>6</v>
      </c>
      <c r="F445" t="s">
        <v>1676</v>
      </c>
      <c r="G445" s="3" t="s">
        <v>6</v>
      </c>
      <c r="H445" t="s">
        <v>2598</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2656</v>
      </c>
      <c r="B448" s="10">
        <v>31.686962000000001</v>
      </c>
      <c r="C448" s="10">
        <v>-81.296132</v>
      </c>
      <c r="D448" t="s">
        <v>6</v>
      </c>
      <c r="E448" t="s">
        <v>6</v>
      </c>
      <c r="F448" s="3" t="s">
        <v>1840</v>
      </c>
      <c r="G448" s="3" t="s">
        <v>6</v>
      </c>
      <c r="H448" t="s">
        <v>2651</v>
      </c>
      <c r="I448" t="s">
        <v>6</v>
      </c>
      <c r="J448" s="3" t="s">
        <v>6</v>
      </c>
      <c r="K448" s="13" t="s">
        <v>6</v>
      </c>
      <c r="L448" s="13" t="s">
        <v>6</v>
      </c>
      <c r="M448" s="13" t="s">
        <v>6</v>
      </c>
      <c r="N448" s="13" t="s">
        <v>6</v>
      </c>
    </row>
    <row r="449" spans="1:14" x14ac:dyDescent="0.3">
      <c r="A449" t="s">
        <v>2647</v>
      </c>
      <c r="B449" s="10">
        <v>31.477499999999999</v>
      </c>
      <c r="C449" s="10">
        <v>-81.241666666666674</v>
      </c>
      <c r="D449" t="s">
        <v>6</v>
      </c>
      <c r="E449" t="s">
        <v>6</v>
      </c>
      <c r="F449" s="3" t="s">
        <v>746</v>
      </c>
      <c r="G449" s="3" t="s">
        <v>6</v>
      </c>
      <c r="H449" t="s">
        <v>2645</v>
      </c>
      <c r="I449" t="s">
        <v>6</v>
      </c>
      <c r="J449" s="3" t="s">
        <v>6</v>
      </c>
      <c r="K449" s="13" t="s">
        <v>6</v>
      </c>
      <c r="L449" s="13" t="s">
        <v>6</v>
      </c>
      <c r="M449" s="13" t="s">
        <v>6</v>
      </c>
      <c r="N449" s="13" t="s">
        <v>6</v>
      </c>
    </row>
    <row r="450" spans="1:14" x14ac:dyDescent="0.3">
      <c r="A450" t="s">
        <v>2650</v>
      </c>
      <c r="B450" s="10">
        <v>32.016666666666666</v>
      </c>
      <c r="C450" s="10">
        <v>-81.11666666666666</v>
      </c>
      <c r="D450" t="s">
        <v>6</v>
      </c>
      <c r="E450" t="s">
        <v>6</v>
      </c>
      <c r="F450" s="3" t="s">
        <v>747</v>
      </c>
      <c r="G450" s="3" t="s">
        <v>6</v>
      </c>
      <c r="H450" t="s">
        <v>2648</v>
      </c>
      <c r="I450" t="s">
        <v>6</v>
      </c>
      <c r="J450" s="3" t="s">
        <v>6</v>
      </c>
      <c r="K450" s="13" t="s">
        <v>6</v>
      </c>
      <c r="L450" s="13" t="s">
        <v>6</v>
      </c>
      <c r="M450" s="13" t="s">
        <v>6</v>
      </c>
      <c r="N450" s="13" t="s">
        <v>6</v>
      </c>
    </row>
    <row r="451" spans="1:14" x14ac:dyDescent="0.3">
      <c r="A451" t="s">
        <v>2654</v>
      </c>
      <c r="B451" s="10">
        <v>31.932970999999998</v>
      </c>
      <c r="C451" s="10">
        <v>-81.043299000000005</v>
      </c>
      <c r="D451" t="s">
        <v>6</v>
      </c>
      <c r="E451" t="s">
        <v>6</v>
      </c>
      <c r="F451" s="3" t="s">
        <v>1402</v>
      </c>
      <c r="G451" s="3" t="s">
        <v>6</v>
      </c>
      <c r="H451" t="s">
        <v>2648</v>
      </c>
      <c r="I451" t="s">
        <v>6</v>
      </c>
      <c r="J451" s="3" t="s">
        <v>6</v>
      </c>
      <c r="K451" s="13">
        <v>32</v>
      </c>
      <c r="L451" s="13">
        <v>-80.900000000000006</v>
      </c>
      <c r="M451" s="13">
        <v>31.8</v>
      </c>
      <c r="N451" s="13">
        <v>-81.2</v>
      </c>
    </row>
    <row r="452" spans="1:14" x14ac:dyDescent="0.3">
      <c r="A452" t="s">
        <v>2653</v>
      </c>
      <c r="B452" s="10">
        <v>31.630555555555556</v>
      </c>
      <c r="C452" s="10">
        <v>-81.160138888888895</v>
      </c>
      <c r="D452" t="s">
        <v>6</v>
      </c>
      <c r="E452" t="s">
        <v>6</v>
      </c>
      <c r="F452" s="3" t="s">
        <v>748</v>
      </c>
      <c r="G452" s="3" t="s">
        <v>6</v>
      </c>
      <c r="H452" t="s">
        <v>2651</v>
      </c>
      <c r="I452" t="s">
        <v>6</v>
      </c>
      <c r="J452" s="3" t="s">
        <v>6</v>
      </c>
      <c r="K452" s="13" t="s">
        <v>6</v>
      </c>
      <c r="L452" s="13" t="s">
        <v>6</v>
      </c>
      <c r="M452" s="13" t="s">
        <v>6</v>
      </c>
      <c r="N452" s="13" t="s">
        <v>6</v>
      </c>
    </row>
    <row r="453" spans="1:14" x14ac:dyDescent="0.3">
      <c r="A453" t="s">
        <v>2655</v>
      </c>
      <c r="B453" s="10">
        <v>31.998691000000001</v>
      </c>
      <c r="C453" s="10">
        <v>-81.000180999999998</v>
      </c>
      <c r="D453" t="s">
        <v>6</v>
      </c>
      <c r="E453" t="s">
        <v>6</v>
      </c>
      <c r="F453" s="3" t="s">
        <v>1192</v>
      </c>
      <c r="G453" s="3" t="s">
        <v>6</v>
      </c>
      <c r="H453" t="s">
        <v>2648</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2822</v>
      </c>
      <c r="B457" s="10">
        <f>42+38/60+14/3600</f>
        <v>42.637222222222221</v>
      </c>
      <c r="C457" s="10">
        <f>-(70+42/60+4/3600)</f>
        <v>-70.701111111111118</v>
      </c>
      <c r="D457" t="s">
        <v>6</v>
      </c>
      <c r="E457" t="s">
        <v>6</v>
      </c>
      <c r="F457" s="3" t="s">
        <v>1696</v>
      </c>
      <c r="G457" s="3" t="s">
        <v>6</v>
      </c>
      <c r="H457" s="4" t="s">
        <v>2821</v>
      </c>
      <c r="I457" s="4" t="s">
        <v>6</v>
      </c>
      <c r="J457" s="3" t="s">
        <v>6</v>
      </c>
      <c r="K457" s="3" t="s">
        <v>6</v>
      </c>
      <c r="L457" s="3" t="s">
        <v>6</v>
      </c>
      <c r="M457" s="3" t="s">
        <v>6</v>
      </c>
      <c r="N457" s="3" t="s">
        <v>6</v>
      </c>
    </row>
    <row r="458" spans="1:14" x14ac:dyDescent="0.3">
      <c r="A458" t="s">
        <v>2831</v>
      </c>
      <c r="B458" s="10">
        <f>-(14+39/60)</f>
        <v>-14.65</v>
      </c>
      <c r="C458" s="10">
        <f>145+15/60</f>
        <v>145.25</v>
      </c>
      <c r="D458" t="s">
        <v>6</v>
      </c>
      <c r="E458" t="s">
        <v>6</v>
      </c>
      <c r="F458" s="3" t="s">
        <v>1473</v>
      </c>
      <c r="G458" s="3" t="s">
        <v>6</v>
      </c>
      <c r="H458" t="s">
        <v>2480</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2724</v>
      </c>
      <c r="B478" s="10">
        <v>25.694362000000002</v>
      </c>
      <c r="C478" s="10">
        <v>-80.163385000000005</v>
      </c>
      <c r="D478" t="s">
        <v>6</v>
      </c>
      <c r="E478" t="s">
        <v>6</v>
      </c>
      <c r="F478" s="3" t="s">
        <v>688</v>
      </c>
      <c r="G478" s="3" t="s">
        <v>6</v>
      </c>
      <c r="H478" s="3" t="s">
        <v>2720</v>
      </c>
      <c r="I478" t="s">
        <v>6</v>
      </c>
      <c r="J478" s="3" t="s">
        <v>6</v>
      </c>
      <c r="K478" s="13">
        <v>31</v>
      </c>
      <c r="L478" s="13">
        <v>-79.5</v>
      </c>
      <c r="M478" s="13">
        <v>23.9</v>
      </c>
      <c r="N478" s="13">
        <v>-88</v>
      </c>
    </row>
    <row r="479" spans="1:14" x14ac:dyDescent="0.3">
      <c r="A479" t="s">
        <v>2531</v>
      </c>
      <c r="B479" s="10">
        <v>25.964586000000001</v>
      </c>
      <c r="C479" s="10">
        <v>-111.169696</v>
      </c>
      <c r="D479" t="s">
        <v>6</v>
      </c>
      <c r="E479" t="s">
        <v>6</v>
      </c>
      <c r="F479" s="3" t="s">
        <v>1041</v>
      </c>
      <c r="G479" s="3" t="s">
        <v>6</v>
      </c>
      <c r="H479" t="s">
        <v>2526</v>
      </c>
      <c r="I479" s="3" t="s">
        <v>6</v>
      </c>
      <c r="J479" s="3" t="s">
        <v>6</v>
      </c>
      <c r="K479" s="13" t="s">
        <v>6</v>
      </c>
      <c r="L479" s="13" t="s">
        <v>6</v>
      </c>
      <c r="M479" s="13" t="s">
        <v>6</v>
      </c>
      <c r="N479" s="13" t="s">
        <v>6</v>
      </c>
    </row>
    <row r="480" spans="1:14" x14ac:dyDescent="0.3">
      <c r="A480" t="s">
        <v>2532</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2374</v>
      </c>
      <c r="B481" s="10">
        <v>9.2472969999999997</v>
      </c>
      <c r="C481" s="10">
        <v>79.211082000000005</v>
      </c>
      <c r="D481" t="s">
        <v>6</v>
      </c>
      <c r="E481" t="s">
        <v>6</v>
      </c>
      <c r="F481" s="3" t="s">
        <v>2375</v>
      </c>
      <c r="G481" s="3" t="s">
        <v>6</v>
      </c>
      <c r="H481" t="s">
        <v>2373</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2289</v>
      </c>
      <c r="B485" s="10">
        <v>29.939920000000001</v>
      </c>
      <c r="C485" s="10">
        <v>32.567923999999998</v>
      </c>
      <c r="D485" t="s">
        <v>6</v>
      </c>
      <c r="E485" t="s">
        <v>6</v>
      </c>
      <c r="F485" s="3" t="s">
        <v>1094</v>
      </c>
      <c r="G485" t="s">
        <v>6</v>
      </c>
      <c r="H485" t="s">
        <v>2287</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2432</v>
      </c>
      <c r="B492" s="10">
        <v>0.85015300000000005</v>
      </c>
      <c r="C492" s="10">
        <v>127.637535</v>
      </c>
      <c r="D492" t="s">
        <v>6</v>
      </c>
      <c r="E492" t="s">
        <v>6</v>
      </c>
      <c r="F492" s="3" t="s">
        <v>849</v>
      </c>
      <c r="G492" s="3" t="s">
        <v>6</v>
      </c>
      <c r="H492" t="s">
        <v>2429</v>
      </c>
      <c r="I492" t="s">
        <v>6</v>
      </c>
      <c r="J492" s="3" t="s">
        <v>6</v>
      </c>
      <c r="K492" s="13" t="s">
        <v>6</v>
      </c>
      <c r="L492" s="13" t="s">
        <v>6</v>
      </c>
      <c r="M492" s="13" t="s">
        <v>6</v>
      </c>
      <c r="N492" s="13" t="s">
        <v>6</v>
      </c>
    </row>
    <row r="493" spans="1:14" x14ac:dyDescent="0.3">
      <c r="A493" t="s">
        <v>2431</v>
      </c>
      <c r="B493" s="10">
        <v>2.0681989999999999</v>
      </c>
      <c r="C493" s="10">
        <v>127.96914099999999</v>
      </c>
      <c r="D493" t="s">
        <v>6</v>
      </c>
      <c r="E493" t="s">
        <v>6</v>
      </c>
      <c r="F493" s="3" t="s">
        <v>847</v>
      </c>
      <c r="G493" s="3" t="s">
        <v>6</v>
      </c>
      <c r="H493" t="s">
        <v>2429</v>
      </c>
      <c r="I493" t="s">
        <v>6</v>
      </c>
      <c r="J493" s="3" t="s">
        <v>6</v>
      </c>
      <c r="K493" s="13" t="s">
        <v>6</v>
      </c>
      <c r="L493" s="13" t="s">
        <v>6</v>
      </c>
      <c r="M493" s="13" t="s">
        <v>6</v>
      </c>
      <c r="N493" s="13" t="s">
        <v>6</v>
      </c>
    </row>
    <row r="494" spans="1:14" x14ac:dyDescent="0.3">
      <c r="A494" t="s">
        <v>2430</v>
      </c>
      <c r="B494" s="10">
        <v>1.727479</v>
      </c>
      <c r="C494" s="10">
        <v>128.01181800000001</v>
      </c>
      <c r="D494" t="s">
        <v>6</v>
      </c>
      <c r="E494" t="s">
        <v>6</v>
      </c>
      <c r="F494" s="3" t="s">
        <v>848</v>
      </c>
      <c r="G494" s="3" t="s">
        <v>6</v>
      </c>
      <c r="H494" t="s">
        <v>2429</v>
      </c>
      <c r="I494" t="s">
        <v>6</v>
      </c>
      <c r="J494" s="3" t="s">
        <v>6</v>
      </c>
      <c r="K494" s="13" t="s">
        <v>6</v>
      </c>
      <c r="L494" s="13" t="s">
        <v>6</v>
      </c>
      <c r="M494" s="13" t="s">
        <v>6</v>
      </c>
      <c r="N494" s="13" t="s">
        <v>6</v>
      </c>
    </row>
    <row r="495" spans="1:14" x14ac:dyDescent="0.3">
      <c r="A495" s="4" t="s">
        <v>2552</v>
      </c>
      <c r="B495" s="10">
        <f>42+55/60+27/3600</f>
        <v>42.924166666666665</v>
      </c>
      <c r="C495" s="10">
        <f>-(70+49/60+13/3600)</f>
        <v>-70.820277777777775</v>
      </c>
      <c r="D495" t="s">
        <v>6</v>
      </c>
      <c r="E495" t="s">
        <v>1567</v>
      </c>
      <c r="F495" s="4" t="s">
        <v>1682</v>
      </c>
      <c r="G495" s="3" t="s">
        <v>6</v>
      </c>
      <c r="H495" s="4" t="s">
        <v>2551</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2352</v>
      </c>
      <c r="E516" t="s">
        <v>179</v>
      </c>
      <c r="F516" t="s">
        <v>1377</v>
      </c>
      <c r="G516" s="3" t="s">
        <v>6</v>
      </c>
      <c r="H516" t="s">
        <v>178</v>
      </c>
      <c r="I516" t="s">
        <v>6</v>
      </c>
      <c r="J516" s="3" t="s">
        <v>6</v>
      </c>
      <c r="K516" s="13" t="s">
        <v>6</v>
      </c>
      <c r="L516" s="13" t="s">
        <v>6</v>
      </c>
      <c r="M516" s="13" t="s">
        <v>6</v>
      </c>
      <c r="N516" s="13" t="s">
        <v>6</v>
      </c>
    </row>
    <row r="517" spans="1:14" x14ac:dyDescent="0.3">
      <c r="A517" t="s">
        <v>2377</v>
      </c>
      <c r="B517" s="10">
        <v>10.309486</v>
      </c>
      <c r="C517" s="10">
        <v>79.852225000000004</v>
      </c>
      <c r="D517" t="s">
        <v>6</v>
      </c>
      <c r="E517" t="s">
        <v>6</v>
      </c>
      <c r="F517" t="s">
        <v>2377</v>
      </c>
      <c r="G517" s="3" t="s">
        <v>2376</v>
      </c>
      <c r="H517" t="s">
        <v>178</v>
      </c>
      <c r="I517" t="s">
        <v>3647</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2331</v>
      </c>
      <c r="B519" s="10">
        <v>17.886385000000001</v>
      </c>
      <c r="C519" s="10">
        <v>83.447108999999998</v>
      </c>
      <c r="D519" t="s">
        <v>6</v>
      </c>
      <c r="E519" t="s">
        <v>6</v>
      </c>
      <c r="F519" s="3" t="s">
        <v>1148</v>
      </c>
      <c r="G519" t="s">
        <v>1344</v>
      </c>
      <c r="H519" t="s">
        <v>2330</v>
      </c>
      <c r="I519" t="s">
        <v>6</v>
      </c>
      <c r="J519" s="3" t="s">
        <v>6</v>
      </c>
      <c r="K519" s="13" t="s">
        <v>6</v>
      </c>
      <c r="L519" s="13" t="s">
        <v>6</v>
      </c>
      <c r="M519" s="13" t="s">
        <v>6</v>
      </c>
      <c r="N519" s="13" t="s">
        <v>6</v>
      </c>
    </row>
    <row r="520" spans="1:14" x14ac:dyDescent="0.3">
      <c r="A520" t="s">
        <v>2324</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2351</v>
      </c>
      <c r="B521" s="10">
        <v>19.716666666666665</v>
      </c>
      <c r="C521" s="10">
        <v>85.316666666666663</v>
      </c>
      <c r="D521" t="s">
        <v>6</v>
      </c>
      <c r="E521" t="s">
        <v>6</v>
      </c>
      <c r="F521" s="3" t="s">
        <v>820</v>
      </c>
      <c r="G521" s="3" t="s">
        <v>6</v>
      </c>
      <c r="H521" t="s">
        <v>2349</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2372</v>
      </c>
      <c r="B523" s="10">
        <v>22.628520999999999</v>
      </c>
      <c r="C523" s="10">
        <v>69.737977999999998</v>
      </c>
      <c r="D523" t="s">
        <v>6</v>
      </c>
      <c r="E523" t="s">
        <v>6</v>
      </c>
      <c r="F523" s="3" t="s">
        <v>816</v>
      </c>
      <c r="G523" s="3" t="s">
        <v>3346</v>
      </c>
      <c r="H523" t="s">
        <v>2370</v>
      </c>
      <c r="I523" t="s">
        <v>6</v>
      </c>
      <c r="J523" s="3" t="s">
        <v>6</v>
      </c>
      <c r="K523" s="13" t="s">
        <v>6</v>
      </c>
      <c r="L523" s="13" t="s">
        <v>6</v>
      </c>
      <c r="M523" s="13" t="s">
        <v>6</v>
      </c>
      <c r="N523" s="13" t="s">
        <v>6</v>
      </c>
    </row>
    <row r="524" spans="1:14" x14ac:dyDescent="0.3">
      <c r="A524" t="s">
        <v>2373</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2358</v>
      </c>
      <c r="B525" s="10">
        <v>11.852296000000001</v>
      </c>
      <c r="C525" s="10">
        <v>75.367442999999994</v>
      </c>
      <c r="D525" t="s">
        <v>6</v>
      </c>
      <c r="E525" t="s">
        <v>6</v>
      </c>
      <c r="F525" s="3" t="s">
        <v>817</v>
      </c>
      <c r="G525" s="3" t="s">
        <v>6</v>
      </c>
      <c r="H525" t="s">
        <v>2356</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3434</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3031</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2347</v>
      </c>
      <c r="B529" s="10">
        <v>22.081669999999999</v>
      </c>
      <c r="C529" s="10">
        <v>88.639218</v>
      </c>
      <c r="D529" t="s">
        <v>6</v>
      </c>
      <c r="E529" t="s">
        <v>6</v>
      </c>
      <c r="F529" s="3" t="s">
        <v>1204</v>
      </c>
      <c r="G529" s="3" t="s">
        <v>6</v>
      </c>
      <c r="H529" t="s">
        <v>2344</v>
      </c>
      <c r="I529" t="s">
        <v>6</v>
      </c>
      <c r="J529" s="3" t="s">
        <v>6</v>
      </c>
      <c r="K529" s="13" t="s">
        <v>6</v>
      </c>
      <c r="L529" s="13" t="s">
        <v>6</v>
      </c>
      <c r="M529" s="13" t="s">
        <v>6</v>
      </c>
      <c r="N529" s="13" t="s">
        <v>6</v>
      </c>
    </row>
    <row r="530" spans="1:14" x14ac:dyDescent="0.3">
      <c r="A530" t="s">
        <v>2337</v>
      </c>
      <c r="B530" s="10">
        <v>9.2771369999999997</v>
      </c>
      <c r="C530" s="10">
        <v>79.205521000000005</v>
      </c>
      <c r="D530" t="s">
        <v>6</v>
      </c>
      <c r="E530" t="s">
        <v>6</v>
      </c>
      <c r="F530" s="3" t="s">
        <v>1200</v>
      </c>
      <c r="G530" s="3" t="s">
        <v>6</v>
      </c>
      <c r="H530" t="s">
        <v>2335</v>
      </c>
      <c r="I530" t="s">
        <v>6</v>
      </c>
      <c r="J530" s="3" t="s">
        <v>6</v>
      </c>
      <c r="K530" s="13" t="s">
        <v>6</v>
      </c>
      <c r="L530" s="13" t="s">
        <v>6</v>
      </c>
      <c r="M530" s="13" t="s">
        <v>6</v>
      </c>
      <c r="N530" s="13" t="s">
        <v>6</v>
      </c>
    </row>
    <row r="531" spans="1:14" x14ac:dyDescent="0.3">
      <c r="A531" t="s">
        <v>2334</v>
      </c>
      <c r="B531" s="10">
        <v>11.49</v>
      </c>
      <c r="C531" s="10">
        <v>79.760000000000005</v>
      </c>
      <c r="D531" t="s">
        <v>6</v>
      </c>
      <c r="E531" t="s">
        <v>6</v>
      </c>
      <c r="F531" s="3" t="s">
        <v>813</v>
      </c>
      <c r="G531" s="3" t="s">
        <v>1300</v>
      </c>
      <c r="H531" t="s">
        <v>2332</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2338</v>
      </c>
      <c r="B533" s="10">
        <v>9.2859560000000005</v>
      </c>
      <c r="C533" s="10">
        <v>79.31541</v>
      </c>
      <c r="D533" t="s">
        <v>6</v>
      </c>
      <c r="E533" t="s">
        <v>6</v>
      </c>
      <c r="F533" s="3" t="s">
        <v>818</v>
      </c>
      <c r="G533" s="3" t="s">
        <v>6</v>
      </c>
      <c r="H533" t="s">
        <v>2335</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2369</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3646</v>
      </c>
      <c r="J535" s="3" t="s">
        <v>6</v>
      </c>
      <c r="K535" s="3" t="s">
        <v>6</v>
      </c>
      <c r="L535" s="3" t="s">
        <v>6</v>
      </c>
      <c r="M535" s="3" t="s">
        <v>6</v>
      </c>
      <c r="N535" s="3" t="s">
        <v>6</v>
      </c>
    </row>
    <row r="536" spans="1:14" x14ac:dyDescent="0.3">
      <c r="A536" t="s">
        <v>2341</v>
      </c>
      <c r="B536" s="10">
        <v>8.7971389999999996</v>
      </c>
      <c r="C536" s="10">
        <v>78.159234999999995</v>
      </c>
      <c r="D536" t="s">
        <v>6</v>
      </c>
      <c r="E536" t="s">
        <v>6</v>
      </c>
      <c r="F536" s="3" t="s">
        <v>819</v>
      </c>
      <c r="G536" s="3" t="s">
        <v>1302</v>
      </c>
      <c r="H536" s="3" t="s">
        <v>2340</v>
      </c>
      <c r="I536" t="s">
        <v>6</v>
      </c>
      <c r="J536" s="3" t="s">
        <v>6</v>
      </c>
      <c r="K536" s="13" t="s">
        <v>6</v>
      </c>
      <c r="L536" s="13" t="s">
        <v>6</v>
      </c>
      <c r="M536" s="13" t="s">
        <v>6</v>
      </c>
      <c r="N536" s="13" t="s">
        <v>6</v>
      </c>
    </row>
    <row r="537" spans="1:14" x14ac:dyDescent="0.3">
      <c r="A537" t="s">
        <v>2342</v>
      </c>
      <c r="B537" s="10">
        <v>11.492751</v>
      </c>
      <c r="C537" s="10">
        <v>79.771486999999993</v>
      </c>
      <c r="D537" t="s">
        <v>6</v>
      </c>
      <c r="E537" t="s">
        <v>6</v>
      </c>
      <c r="F537" s="3" t="s">
        <v>815</v>
      </c>
      <c r="G537" s="3" t="s">
        <v>6</v>
      </c>
      <c r="H537" t="s">
        <v>2334</v>
      </c>
      <c r="I537" t="s">
        <v>6</v>
      </c>
      <c r="J537" s="3" t="s">
        <v>6</v>
      </c>
      <c r="K537" s="13" t="s">
        <v>6</v>
      </c>
      <c r="L537" s="13" t="s">
        <v>6</v>
      </c>
      <c r="M537" s="13" t="s">
        <v>6</v>
      </c>
      <c r="N537" s="13" t="s">
        <v>6</v>
      </c>
    </row>
    <row r="538" spans="1:14" x14ac:dyDescent="0.3">
      <c r="A538" t="s">
        <v>2343</v>
      </c>
      <c r="B538" s="10">
        <v>17.688333333333333</v>
      </c>
      <c r="C538" s="10">
        <v>83.218611111111116</v>
      </c>
      <c r="D538" t="s">
        <v>6</v>
      </c>
      <c r="E538" t="s">
        <v>6</v>
      </c>
      <c r="F538" s="3" t="s">
        <v>821</v>
      </c>
      <c r="G538" s="3" t="s">
        <v>6</v>
      </c>
      <c r="H538" t="s">
        <v>2330</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3647</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2378</v>
      </c>
      <c r="B541" s="10">
        <v>15.802483000000001</v>
      </c>
      <c r="C541" s="10">
        <v>80.871853999999999</v>
      </c>
      <c r="D541" t="s">
        <v>6</v>
      </c>
      <c r="E541" t="s">
        <v>6</v>
      </c>
      <c r="F541" t="s">
        <v>1286</v>
      </c>
      <c r="G541" s="3" t="s">
        <v>6</v>
      </c>
      <c r="H541" s="3" t="s">
        <v>2327</v>
      </c>
      <c r="I541" s="3" t="s">
        <v>6</v>
      </c>
      <c r="J541" s="3" t="s">
        <v>6</v>
      </c>
      <c r="K541" s="13" t="s">
        <v>6</v>
      </c>
      <c r="L541" s="13" t="s">
        <v>6</v>
      </c>
      <c r="M541" s="13" t="s">
        <v>6</v>
      </c>
      <c r="N541" s="13" t="s">
        <v>6</v>
      </c>
    </row>
    <row r="542" spans="1:14" x14ac:dyDescent="0.3">
      <c r="A542" t="s">
        <v>2436</v>
      </c>
      <c r="B542" s="10">
        <v>-6.166666666666667</v>
      </c>
      <c r="C542" s="10">
        <v>134.5</v>
      </c>
      <c r="D542" t="s">
        <v>6</v>
      </c>
      <c r="E542" t="s">
        <v>6</v>
      </c>
      <c r="F542" s="3" t="s">
        <v>1143</v>
      </c>
      <c r="G542" s="3" t="s">
        <v>6</v>
      </c>
      <c r="H542" t="s">
        <v>2422</v>
      </c>
      <c r="I542" s="3" t="s">
        <v>6</v>
      </c>
      <c r="J542" s="3" t="s">
        <v>6</v>
      </c>
      <c r="K542" s="13" t="s">
        <v>6</v>
      </c>
      <c r="L542" s="13" t="s">
        <v>6</v>
      </c>
      <c r="M542" s="13" t="s">
        <v>6</v>
      </c>
      <c r="N542" s="13" t="s">
        <v>6</v>
      </c>
    </row>
    <row r="543" spans="1:14" x14ac:dyDescent="0.3">
      <c r="A543" t="s">
        <v>515</v>
      </c>
      <c r="B543" s="10">
        <v>-8.65</v>
      </c>
      <c r="C543" s="10">
        <v>115.21666666666667</v>
      </c>
      <c r="D543" t="s">
        <v>3616</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2433</v>
      </c>
      <c r="B546" s="10">
        <v>-3.4</v>
      </c>
      <c r="C546" s="10">
        <v>126.66666666666667</v>
      </c>
      <c r="D546" t="s">
        <v>6</v>
      </c>
      <c r="E546" t="s">
        <v>6</v>
      </c>
      <c r="F546" s="3" t="s">
        <v>1159</v>
      </c>
      <c r="G546" s="3" t="s">
        <v>6</v>
      </c>
      <c r="H546" t="s">
        <v>2422</v>
      </c>
      <c r="I546" s="3" t="s">
        <v>6</v>
      </c>
      <c r="J546" s="3" t="s">
        <v>6</v>
      </c>
      <c r="K546" s="13" t="s">
        <v>6</v>
      </c>
      <c r="L546" s="13" t="s">
        <v>6</v>
      </c>
      <c r="M546" s="13" t="s">
        <v>6</v>
      </c>
      <c r="N546" s="13" t="s">
        <v>6</v>
      </c>
    </row>
    <row r="547" spans="1:14" x14ac:dyDescent="0.3">
      <c r="A547" t="s">
        <v>3633</v>
      </c>
      <c r="B547" s="10">
        <v>-8.6728930000000002</v>
      </c>
      <c r="C547" s="10">
        <v>121.134743</v>
      </c>
      <c r="D547" t="s">
        <v>6</v>
      </c>
      <c r="E547" t="s">
        <v>191</v>
      </c>
      <c r="F547" s="3" t="s">
        <v>845</v>
      </c>
      <c r="G547" s="3" t="s">
        <v>6</v>
      </c>
      <c r="H547" t="s">
        <v>3618</v>
      </c>
      <c r="I547" s="3" t="s">
        <v>177</v>
      </c>
      <c r="J547" s="3" t="s">
        <v>6</v>
      </c>
      <c r="K547" s="13" t="s">
        <v>6</v>
      </c>
      <c r="L547" s="13" t="s">
        <v>6</v>
      </c>
      <c r="M547" s="13" t="s">
        <v>6</v>
      </c>
      <c r="N547" s="13" t="s">
        <v>6</v>
      </c>
    </row>
    <row r="548" spans="1:14" x14ac:dyDescent="0.3">
      <c r="A548" t="s">
        <v>3642</v>
      </c>
      <c r="B548" s="10">
        <v>3.9339599999999999</v>
      </c>
      <c r="C548" s="10">
        <v>108.160062</v>
      </c>
      <c r="D548" t="s">
        <v>6</v>
      </c>
      <c r="E548" t="s">
        <v>6</v>
      </c>
      <c r="F548" s="3" t="s">
        <v>1085</v>
      </c>
      <c r="G548" s="3" t="s">
        <v>6</v>
      </c>
      <c r="H548" t="s">
        <v>3641</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2434</v>
      </c>
      <c r="B550" s="10">
        <v>4.2588888888888885</v>
      </c>
      <c r="C550" s="10">
        <v>126.8</v>
      </c>
      <c r="D550" t="s">
        <v>6</v>
      </c>
      <c r="E550" t="s">
        <v>6</v>
      </c>
      <c r="F550" s="3" t="s">
        <v>1125</v>
      </c>
      <c r="G550" s="3" t="s">
        <v>6</v>
      </c>
      <c r="H550" t="s">
        <v>2409</v>
      </c>
      <c r="I550" s="3" t="s">
        <v>6</v>
      </c>
      <c r="J550" s="3" t="s">
        <v>6</v>
      </c>
      <c r="K550" s="13" t="s">
        <v>6</v>
      </c>
      <c r="L550" s="13" t="s">
        <v>6</v>
      </c>
      <c r="M550" s="13" t="s">
        <v>6</v>
      </c>
      <c r="N550" s="13" t="s">
        <v>6</v>
      </c>
    </row>
    <row r="551" spans="1:14" x14ac:dyDescent="0.3">
      <c r="A551" t="s">
        <v>3621</v>
      </c>
      <c r="B551" s="10">
        <v>-8.6152999999999995</v>
      </c>
      <c r="C551" s="10">
        <v>116.316835</v>
      </c>
      <c r="D551" t="s">
        <v>6</v>
      </c>
      <c r="E551" t="s">
        <v>1380</v>
      </c>
      <c r="F551" s="3" t="s">
        <v>1253</v>
      </c>
      <c r="G551" s="3" t="s">
        <v>6</v>
      </c>
      <c r="H551" t="s">
        <v>3617</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2427</v>
      </c>
      <c r="B553" s="10">
        <v>2.3166666666666664</v>
      </c>
      <c r="C553" s="10">
        <v>128.53333333333333</v>
      </c>
      <c r="D553" t="s">
        <v>6</v>
      </c>
      <c r="E553" t="s">
        <v>6</v>
      </c>
      <c r="F553" s="3" t="s">
        <v>1106</v>
      </c>
      <c r="G553" s="3" t="s">
        <v>6</v>
      </c>
      <c r="H553" t="s">
        <v>2421</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2444</v>
      </c>
      <c r="B555" s="10">
        <v>-5.34518</v>
      </c>
      <c r="C555" s="10">
        <v>131.99117100000001</v>
      </c>
      <c r="D555" t="s">
        <v>6</v>
      </c>
      <c r="E555" t="s">
        <v>6</v>
      </c>
      <c r="F555" s="3" t="s">
        <v>1123</v>
      </c>
      <c r="G555" s="3" t="s">
        <v>6</v>
      </c>
      <c r="H555" t="s">
        <v>2422</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3636</v>
      </c>
      <c r="B558" s="10">
        <v>-9.6986729999999994</v>
      </c>
      <c r="C558" s="10">
        <v>119.96117099999999</v>
      </c>
      <c r="D558" t="s">
        <v>6</v>
      </c>
      <c r="E558" t="s">
        <v>6</v>
      </c>
      <c r="F558" s="3" t="s">
        <v>1971</v>
      </c>
      <c r="G558" s="3" t="s">
        <v>6</v>
      </c>
      <c r="H558" t="s">
        <v>3618</v>
      </c>
      <c r="I558" s="3" t="s">
        <v>177</v>
      </c>
      <c r="J558" s="3" t="s">
        <v>6</v>
      </c>
      <c r="K558" s="13" t="s">
        <v>6</v>
      </c>
      <c r="L558" s="13" t="s">
        <v>6</v>
      </c>
      <c r="M558" s="13" t="s">
        <v>6</v>
      </c>
      <c r="N558" s="13" t="s">
        <v>6</v>
      </c>
    </row>
    <row r="559" spans="1:14" x14ac:dyDescent="0.3">
      <c r="A559" t="s">
        <v>3630</v>
      </c>
      <c r="B559" s="10">
        <v>-8.7833333333333332</v>
      </c>
      <c r="C559" s="10">
        <v>118.08333333333333</v>
      </c>
      <c r="D559" t="s">
        <v>6</v>
      </c>
      <c r="E559" t="s">
        <v>6</v>
      </c>
      <c r="F559" s="3" t="s">
        <v>1004</v>
      </c>
      <c r="G559" s="3" t="s">
        <v>6</v>
      </c>
      <c r="H559" t="s">
        <v>3617</v>
      </c>
      <c r="I559" s="3" t="s">
        <v>177</v>
      </c>
      <c r="J559" s="3" t="s">
        <v>6</v>
      </c>
      <c r="K559" s="13" t="s">
        <v>6</v>
      </c>
      <c r="L559" s="13" t="s">
        <v>6</v>
      </c>
      <c r="M559" s="13" t="s">
        <v>6</v>
      </c>
      <c r="N559" s="13" t="s">
        <v>6</v>
      </c>
    </row>
    <row r="560" spans="1:14" x14ac:dyDescent="0.3">
      <c r="A560" t="s">
        <v>2435</v>
      </c>
      <c r="B560" s="10">
        <v>-7.5</v>
      </c>
      <c r="C560" s="10">
        <v>131.5</v>
      </c>
      <c r="D560" t="s">
        <v>6</v>
      </c>
      <c r="E560" t="s">
        <v>6</v>
      </c>
      <c r="F560" s="3" t="s">
        <v>1096</v>
      </c>
      <c r="G560" t="s">
        <v>1333</v>
      </c>
      <c r="H560" t="s">
        <v>2422</v>
      </c>
      <c r="I560" s="3" t="s">
        <v>6</v>
      </c>
      <c r="J560" s="3" t="s">
        <v>6</v>
      </c>
      <c r="K560" s="13" t="s">
        <v>6</v>
      </c>
      <c r="L560" s="13" t="s">
        <v>6</v>
      </c>
      <c r="M560" s="13" t="s">
        <v>6</v>
      </c>
      <c r="N560" s="13" t="s">
        <v>6</v>
      </c>
    </row>
    <row r="561" spans="1:14" x14ac:dyDescent="0.3">
      <c r="A561" t="s">
        <v>2438</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2820</v>
      </c>
      <c r="B562" s="10">
        <f>42+43/60+16/3600</f>
        <v>42.721111111111114</v>
      </c>
      <c r="C562" s="10">
        <f>-(70+50/60+51/3600)</f>
        <v>-70.847499999999997</v>
      </c>
      <c r="D562" t="s">
        <v>6</v>
      </c>
      <c r="E562" t="s">
        <v>1567</v>
      </c>
      <c r="F562" s="3" t="s">
        <v>1692</v>
      </c>
      <c r="G562" s="3" t="s">
        <v>6</v>
      </c>
      <c r="H562" s="4" t="s">
        <v>2819</v>
      </c>
      <c r="I562" s="4" t="s">
        <v>6</v>
      </c>
      <c r="J562" s="3" t="s">
        <v>6</v>
      </c>
      <c r="K562" s="3" t="s">
        <v>6</v>
      </c>
      <c r="L562" s="3" t="s">
        <v>6</v>
      </c>
      <c r="M562" s="3" t="s">
        <v>6</v>
      </c>
      <c r="N562" s="3" t="s">
        <v>6</v>
      </c>
    </row>
    <row r="563" spans="1:14" x14ac:dyDescent="0.3">
      <c r="A563" t="s">
        <v>3746</v>
      </c>
      <c r="B563" s="10">
        <v>27.183333333333334</v>
      </c>
      <c r="C563" s="10">
        <v>56.266666666666666</v>
      </c>
      <c r="D563" t="s">
        <v>6</v>
      </c>
      <c r="E563" t="s">
        <v>6</v>
      </c>
      <c r="F563" s="3" t="s">
        <v>805</v>
      </c>
      <c r="G563" s="3" t="s">
        <v>6</v>
      </c>
      <c r="H563" t="s">
        <v>2271</v>
      </c>
      <c r="I563" t="s">
        <v>3038</v>
      </c>
      <c r="J563" s="3" t="s">
        <v>6</v>
      </c>
      <c r="K563" s="13">
        <v>40.299999999999997</v>
      </c>
      <c r="L563" s="13">
        <v>63.5</v>
      </c>
      <c r="M563" s="13">
        <v>24.7</v>
      </c>
      <c r="N563" s="13">
        <v>43.7</v>
      </c>
    </row>
    <row r="564" spans="1:14" x14ac:dyDescent="0.3">
      <c r="A564" s="4" t="s">
        <v>3745</v>
      </c>
      <c r="B564" s="10">
        <f>25+48/60+54/3600</f>
        <v>25.815000000000001</v>
      </c>
      <c r="C564" s="10">
        <f>57+30/60+18/3600</f>
        <v>57.505000000000003</v>
      </c>
      <c r="D564" t="s">
        <v>6</v>
      </c>
      <c r="E564" t="s">
        <v>6</v>
      </c>
      <c r="F564" s="3" t="s">
        <v>1728</v>
      </c>
      <c r="G564" s="3" t="s">
        <v>6</v>
      </c>
      <c r="H564" t="s">
        <v>2271</v>
      </c>
      <c r="I564" t="s">
        <v>3039</v>
      </c>
      <c r="J564" s="3" t="s">
        <v>6</v>
      </c>
      <c r="K564" s="13">
        <v>40.299999999999997</v>
      </c>
      <c r="L564" s="13">
        <v>63.5</v>
      </c>
      <c r="M564" s="13">
        <v>24.7</v>
      </c>
      <c r="N564" s="13">
        <v>43.7</v>
      </c>
    </row>
    <row r="565" spans="1:14" x14ac:dyDescent="0.3">
      <c r="A565" s="3" t="s">
        <v>3744</v>
      </c>
      <c r="B565" s="10">
        <v>26.802807000000001</v>
      </c>
      <c r="C565" s="10">
        <v>55.9084</v>
      </c>
      <c r="D565" t="s">
        <v>6</v>
      </c>
      <c r="E565" t="s">
        <v>6</v>
      </c>
      <c r="F565" s="3" t="s">
        <v>1732</v>
      </c>
      <c r="G565" s="3" t="s">
        <v>6</v>
      </c>
      <c r="H565" t="s">
        <v>2271</v>
      </c>
      <c r="I565" t="s">
        <v>3038</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2402</v>
      </c>
      <c r="B580" s="10">
        <v>-6.9534149999999997</v>
      </c>
      <c r="C580" s="10">
        <v>110.423609</v>
      </c>
      <c r="D580" t="s">
        <v>6</v>
      </c>
      <c r="E580" t="s">
        <v>6</v>
      </c>
      <c r="F580" s="3" t="s">
        <v>854</v>
      </c>
      <c r="G580" s="3" t="s">
        <v>6</v>
      </c>
      <c r="H580" t="s">
        <v>2400</v>
      </c>
      <c r="I580" t="s">
        <v>6</v>
      </c>
      <c r="J580" s="3" t="s">
        <v>6</v>
      </c>
      <c r="K580" s="13" t="s">
        <v>6</v>
      </c>
      <c r="L580" s="13" t="s">
        <v>6</v>
      </c>
      <c r="M580" s="13" t="s">
        <v>6</v>
      </c>
      <c r="N580" s="13" t="s">
        <v>6</v>
      </c>
    </row>
    <row r="581" spans="1:14" x14ac:dyDescent="0.3">
      <c r="A581" t="s">
        <v>2403</v>
      </c>
      <c r="B581" s="10">
        <v>-6.8394444444444442</v>
      </c>
      <c r="C581" s="10">
        <v>107.46222222222222</v>
      </c>
      <c r="D581" t="s">
        <v>6</v>
      </c>
      <c r="E581" t="s">
        <v>6</v>
      </c>
      <c r="F581" s="3" t="s">
        <v>2405</v>
      </c>
      <c r="G581" s="3" t="s">
        <v>2404</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3286</v>
      </c>
      <c r="B587" s="10">
        <v>24.803308999999999</v>
      </c>
      <c r="C587" s="10">
        <v>66.966149999999999</v>
      </c>
      <c r="D587" t="s">
        <v>6</v>
      </c>
      <c r="E587" t="s">
        <v>6</v>
      </c>
      <c r="F587" s="3" t="s">
        <v>802</v>
      </c>
      <c r="G587" s="3" t="s">
        <v>6</v>
      </c>
      <c r="H587" t="s">
        <v>3276</v>
      </c>
      <c r="I587" t="s">
        <v>6</v>
      </c>
      <c r="J587" s="3" t="s">
        <v>6</v>
      </c>
      <c r="K587" s="13" t="s">
        <v>6</v>
      </c>
      <c r="L587" s="13" t="s">
        <v>6</v>
      </c>
      <c r="M587" s="13" t="s">
        <v>6</v>
      </c>
      <c r="N587" s="13" t="s">
        <v>6</v>
      </c>
    </row>
    <row r="588" spans="1:14" x14ac:dyDescent="0.3">
      <c r="A588" t="s">
        <v>3285</v>
      </c>
      <c r="B588" s="10">
        <v>24.840235</v>
      </c>
      <c r="C588" s="10">
        <v>66.910143000000005</v>
      </c>
      <c r="D588" t="s">
        <v>6</v>
      </c>
      <c r="E588" t="s">
        <v>6</v>
      </c>
      <c r="F588" s="3" t="s">
        <v>803</v>
      </c>
      <c r="G588" s="3" t="s">
        <v>6</v>
      </c>
      <c r="H588" t="s">
        <v>3276</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3667</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2355</v>
      </c>
      <c r="B594" s="10">
        <v>9.1206800000000001</v>
      </c>
      <c r="C594" s="10">
        <v>76.484787999999995</v>
      </c>
      <c r="D594" t="s">
        <v>6</v>
      </c>
      <c r="E594" t="s">
        <v>6</v>
      </c>
      <c r="F594" s="3" t="s">
        <v>1826</v>
      </c>
      <c r="G594" s="3" t="s">
        <v>6</v>
      </c>
      <c r="H594" t="s">
        <v>2353</v>
      </c>
      <c r="I594" t="s">
        <v>6</v>
      </c>
      <c r="J594" s="3" t="s">
        <v>6</v>
      </c>
      <c r="K594" s="13" t="s">
        <v>6</v>
      </c>
      <c r="L594" s="13" t="s">
        <v>6</v>
      </c>
      <c r="M594" s="13" t="s">
        <v>6</v>
      </c>
      <c r="N594" s="13" t="s">
        <v>6</v>
      </c>
    </row>
    <row r="595" spans="1:14" x14ac:dyDescent="0.3">
      <c r="A595" t="s">
        <v>2361</v>
      </c>
      <c r="B595" s="10">
        <v>9.9666666666666668</v>
      </c>
      <c r="C595" s="10">
        <v>76.283333333333331</v>
      </c>
      <c r="D595" t="s">
        <v>6</v>
      </c>
      <c r="E595" t="s">
        <v>6</v>
      </c>
      <c r="F595" s="3" t="s">
        <v>1615</v>
      </c>
      <c r="G595" s="3" t="s">
        <v>1616</v>
      </c>
      <c r="H595" t="s">
        <v>2359</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2312</v>
      </c>
      <c r="B601" s="10">
        <v>3.86</v>
      </c>
      <c r="C601" s="10">
        <v>-159.36444444444444</v>
      </c>
      <c r="D601" t="s">
        <v>6</v>
      </c>
      <c r="E601" t="s">
        <v>6</v>
      </c>
      <c r="F601" s="3" t="s">
        <v>1110</v>
      </c>
      <c r="G601" t="s">
        <v>1336</v>
      </c>
      <c r="H601" s="3" t="s">
        <v>2311</v>
      </c>
      <c r="I601" t="s">
        <v>6</v>
      </c>
      <c r="J601" s="3" t="s">
        <v>6</v>
      </c>
      <c r="K601" s="13" t="s">
        <v>6</v>
      </c>
      <c r="L601" s="13" t="s">
        <v>6</v>
      </c>
      <c r="M601" s="13" t="s">
        <v>6</v>
      </c>
      <c r="N601" s="13" t="s">
        <v>6</v>
      </c>
    </row>
    <row r="602" spans="1:14" x14ac:dyDescent="0.3">
      <c r="A602" t="s">
        <v>2846</v>
      </c>
      <c r="B602" s="10">
        <v>9.9971960000000006</v>
      </c>
      <c r="C602" s="10">
        <v>76.248164000000003</v>
      </c>
      <c r="D602" t="s">
        <v>6</v>
      </c>
      <c r="E602" t="s">
        <v>6</v>
      </c>
      <c r="F602" s="3" t="s">
        <v>1613</v>
      </c>
      <c r="G602" s="3" t="s">
        <v>6</v>
      </c>
      <c r="H602" t="s">
        <v>2361</v>
      </c>
      <c r="I602" t="s">
        <v>6</v>
      </c>
      <c r="J602" s="3" t="s">
        <v>6</v>
      </c>
      <c r="K602" s="3" t="s">
        <v>6</v>
      </c>
      <c r="L602" s="3" t="s">
        <v>6</v>
      </c>
      <c r="M602" s="3" t="s">
        <v>6</v>
      </c>
      <c r="N602" s="3" t="s">
        <v>6</v>
      </c>
    </row>
    <row r="603" spans="1:14" x14ac:dyDescent="0.3">
      <c r="A603" t="s">
        <v>2847</v>
      </c>
      <c r="B603" s="10">
        <v>10.085326</v>
      </c>
      <c r="C603" s="10">
        <v>76.208585999999997</v>
      </c>
      <c r="D603" t="s">
        <v>6</v>
      </c>
      <c r="E603" t="s">
        <v>6</v>
      </c>
      <c r="F603" s="3" t="s">
        <v>1617</v>
      </c>
      <c r="G603" s="3" t="s">
        <v>1618</v>
      </c>
      <c r="H603" t="s">
        <v>2361</v>
      </c>
      <c r="I603" t="s">
        <v>6</v>
      </c>
      <c r="J603" s="3" t="s">
        <v>6</v>
      </c>
      <c r="K603" s="3" t="s">
        <v>6</v>
      </c>
      <c r="L603" s="3" t="s">
        <v>6</v>
      </c>
      <c r="M603" s="3" t="s">
        <v>6</v>
      </c>
      <c r="N603" s="3" t="s">
        <v>6</v>
      </c>
    </row>
    <row r="604" spans="1:14" x14ac:dyDescent="0.3">
      <c r="A604" t="s">
        <v>3638</v>
      </c>
      <c r="B604" s="10">
        <v>-9.5975750000000009</v>
      </c>
      <c r="C604" s="10">
        <v>118.971526</v>
      </c>
      <c r="D604" t="s">
        <v>6</v>
      </c>
      <c r="E604" t="s">
        <v>6</v>
      </c>
      <c r="F604" s="3" t="s">
        <v>1973</v>
      </c>
      <c r="G604" s="3" t="s">
        <v>6</v>
      </c>
      <c r="H604" t="s">
        <v>3637</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3622</v>
      </c>
      <c r="B625" s="10">
        <v>-8.8942899999999998</v>
      </c>
      <c r="C625" s="10">
        <v>116.286233</v>
      </c>
      <c r="D625" t="s">
        <v>6</v>
      </c>
      <c r="E625" t="s">
        <v>198</v>
      </c>
      <c r="F625" s="3" t="s">
        <v>3888</v>
      </c>
      <c r="G625" s="3" t="s">
        <v>6</v>
      </c>
      <c r="H625" t="s">
        <v>3621</v>
      </c>
      <c r="I625" t="s">
        <v>6</v>
      </c>
      <c r="J625" s="3" t="s">
        <v>6</v>
      </c>
      <c r="K625" s="13" t="s">
        <v>6</v>
      </c>
      <c r="L625" s="13" t="s">
        <v>6</v>
      </c>
      <c r="M625" s="13" t="s">
        <v>6</v>
      </c>
      <c r="N625" s="13" t="s">
        <v>6</v>
      </c>
    </row>
    <row r="626" spans="1:14" x14ac:dyDescent="0.3">
      <c r="A626" t="s">
        <v>3623</v>
      </c>
      <c r="B626" s="10">
        <v>-8.7415380000000003</v>
      </c>
      <c r="C626" s="10">
        <v>116.07113</v>
      </c>
      <c r="D626" t="s">
        <v>6</v>
      </c>
      <c r="E626" t="s">
        <v>6</v>
      </c>
      <c r="F626" s="3" t="s">
        <v>841</v>
      </c>
      <c r="G626" s="3" t="s">
        <v>6</v>
      </c>
      <c r="H626" t="s">
        <v>3621</v>
      </c>
      <c r="I626" t="s">
        <v>6</v>
      </c>
      <c r="J626" s="3" t="s">
        <v>6</v>
      </c>
      <c r="K626" s="13" t="s">
        <v>6</v>
      </c>
      <c r="L626" s="13" t="s">
        <v>6</v>
      </c>
      <c r="M626" s="13" t="s">
        <v>6</v>
      </c>
      <c r="N626" s="13" t="s">
        <v>6</v>
      </c>
    </row>
    <row r="627" spans="1:14" x14ac:dyDescent="0.3">
      <c r="A627" t="s">
        <v>2594</v>
      </c>
      <c r="B627" s="10">
        <v>40.861944444444447</v>
      </c>
      <c r="C627" s="10">
        <v>-73.467222222222219</v>
      </c>
      <c r="D627" t="s">
        <v>6</v>
      </c>
      <c r="E627" t="s">
        <v>6</v>
      </c>
      <c r="F627" s="3" t="s">
        <v>725</v>
      </c>
      <c r="G627" s="3" t="s">
        <v>6</v>
      </c>
      <c r="H627" t="s">
        <v>2593</v>
      </c>
      <c r="I627" t="s">
        <v>6</v>
      </c>
      <c r="J627" s="3" t="s">
        <v>6</v>
      </c>
      <c r="K627" s="13" t="s">
        <v>6</v>
      </c>
      <c r="L627" s="13" t="s">
        <v>6</v>
      </c>
      <c r="M627" s="13" t="s">
        <v>6</v>
      </c>
      <c r="N627" s="13" t="s">
        <v>6</v>
      </c>
    </row>
    <row r="628" spans="1:14" x14ac:dyDescent="0.3">
      <c r="A628" t="s">
        <v>2592</v>
      </c>
      <c r="B628" s="10">
        <v>40.961748</v>
      </c>
      <c r="C628" s="10">
        <v>-73.139930000000007</v>
      </c>
      <c r="D628" t="s">
        <v>6</v>
      </c>
      <c r="E628" t="s">
        <v>6</v>
      </c>
      <c r="F628" s="3" t="s">
        <v>1521</v>
      </c>
      <c r="G628" s="3" t="s">
        <v>6</v>
      </c>
      <c r="H628" t="s">
        <v>2590</v>
      </c>
      <c r="I628" t="s">
        <v>6</v>
      </c>
      <c r="J628" s="3" t="s">
        <v>6</v>
      </c>
      <c r="K628" s="13" t="s">
        <v>6</v>
      </c>
      <c r="L628" s="13" t="s">
        <v>6</v>
      </c>
      <c r="M628" s="13" t="s">
        <v>6</v>
      </c>
      <c r="N628" s="13" t="s">
        <v>6</v>
      </c>
    </row>
    <row r="629" spans="1:14" x14ac:dyDescent="0.3">
      <c r="A629" t="s">
        <v>2588</v>
      </c>
      <c r="B629" s="10">
        <v>40.952477000000002</v>
      </c>
      <c r="C629" s="10">
        <v>-72.403469000000001</v>
      </c>
      <c r="D629" t="s">
        <v>6</v>
      </c>
      <c r="E629" t="s">
        <v>6</v>
      </c>
      <c r="F629" s="3" t="s">
        <v>1873</v>
      </c>
      <c r="G629" s="3" t="s">
        <v>6</v>
      </c>
      <c r="H629" t="s">
        <v>2586</v>
      </c>
      <c r="I629" t="s">
        <v>6</v>
      </c>
      <c r="J629" s="3" t="s">
        <v>6</v>
      </c>
      <c r="K629" s="13" t="s">
        <v>6</v>
      </c>
      <c r="L629" s="13" t="s">
        <v>6</v>
      </c>
      <c r="M629" s="13" t="s">
        <v>6</v>
      </c>
      <c r="N629" s="13" t="s">
        <v>6</v>
      </c>
    </row>
    <row r="630" spans="1:14" x14ac:dyDescent="0.3">
      <c r="A630" t="s">
        <v>2680</v>
      </c>
      <c r="B630" s="10">
        <v>29.117218999999999</v>
      </c>
      <c r="C630" s="10">
        <v>-90.177826999999994</v>
      </c>
      <c r="D630" t="s">
        <v>6</v>
      </c>
      <c r="E630" t="s">
        <v>6</v>
      </c>
      <c r="F630" s="3" t="s">
        <v>1843</v>
      </c>
      <c r="G630" s="3" t="s">
        <v>6</v>
      </c>
      <c r="H630" t="s">
        <v>2672</v>
      </c>
      <c r="I630" t="s">
        <v>6</v>
      </c>
      <c r="J630" s="3" t="s">
        <v>6</v>
      </c>
      <c r="K630" s="13" t="s">
        <v>6</v>
      </c>
      <c r="L630" s="13" t="s">
        <v>6</v>
      </c>
      <c r="M630" s="13" t="s">
        <v>6</v>
      </c>
      <c r="N630" s="13" t="s">
        <v>6</v>
      </c>
    </row>
    <row r="631" spans="1:14" x14ac:dyDescent="0.3">
      <c r="A631" t="s">
        <v>2679</v>
      </c>
      <c r="B631" s="10">
        <v>29.788055555555559</v>
      </c>
      <c r="C631" s="10">
        <v>-93.278333333333336</v>
      </c>
      <c r="D631" t="s">
        <v>6</v>
      </c>
      <c r="E631" t="s">
        <v>6</v>
      </c>
      <c r="F631" s="3" t="s">
        <v>731</v>
      </c>
      <c r="G631" s="3" t="s">
        <v>6</v>
      </c>
      <c r="H631" t="s">
        <v>2677</v>
      </c>
      <c r="I631" t="s">
        <v>6</v>
      </c>
      <c r="J631" s="3" t="s">
        <v>6</v>
      </c>
      <c r="K631" s="13" t="s">
        <v>6</v>
      </c>
      <c r="L631" s="13" t="s">
        <v>6</v>
      </c>
      <c r="M631" s="13" t="s">
        <v>6</v>
      </c>
      <c r="N631" s="13" t="s">
        <v>6</v>
      </c>
    </row>
    <row r="632" spans="1:14" x14ac:dyDescent="0.3">
      <c r="A632" t="s">
        <v>2676</v>
      </c>
      <c r="B632" s="10">
        <v>29.227777777777778</v>
      </c>
      <c r="C632" s="10">
        <v>-90.012222222222221</v>
      </c>
      <c r="D632" t="s">
        <v>6</v>
      </c>
      <c r="E632" t="s">
        <v>6</v>
      </c>
      <c r="F632" s="3" t="s">
        <v>732</v>
      </c>
      <c r="G632" s="3" t="s">
        <v>6</v>
      </c>
      <c r="H632" t="s">
        <v>2674</v>
      </c>
      <c r="I632" t="s">
        <v>6</v>
      </c>
      <c r="J632" s="3" t="s">
        <v>6</v>
      </c>
      <c r="K632" s="13" t="s">
        <v>6</v>
      </c>
      <c r="L632" s="13" t="s">
        <v>6</v>
      </c>
      <c r="M632" s="13" t="s">
        <v>6</v>
      </c>
      <c r="N632" s="13" t="s">
        <v>6</v>
      </c>
    </row>
    <row r="633" spans="1:14" x14ac:dyDescent="0.3">
      <c r="A633" t="s">
        <v>2670</v>
      </c>
      <c r="B633" s="10">
        <v>29.95</v>
      </c>
      <c r="C633" s="10">
        <v>-90.066666666666663</v>
      </c>
      <c r="D633" t="s">
        <v>6</v>
      </c>
      <c r="E633" t="s">
        <v>6</v>
      </c>
      <c r="F633" s="3" t="s">
        <v>733</v>
      </c>
      <c r="G633" s="3" t="s">
        <v>6</v>
      </c>
      <c r="H633" t="s">
        <v>2668</v>
      </c>
      <c r="I633" t="s">
        <v>6</v>
      </c>
      <c r="J633" s="3" t="s">
        <v>6</v>
      </c>
      <c r="K633" s="13" t="s">
        <v>6</v>
      </c>
      <c r="L633" s="13" t="s">
        <v>6</v>
      </c>
      <c r="M633" s="13" t="s">
        <v>6</v>
      </c>
      <c r="N633" s="13" t="s">
        <v>6</v>
      </c>
    </row>
    <row r="634" spans="1:14" x14ac:dyDescent="0.3">
      <c r="A634" t="s">
        <v>2673</v>
      </c>
      <c r="B634" s="10">
        <v>29.100874000000001</v>
      </c>
      <c r="C634" s="10">
        <v>-90.194265999999999</v>
      </c>
      <c r="D634" t="s">
        <v>6</v>
      </c>
      <c r="E634" t="s">
        <v>6</v>
      </c>
      <c r="F634" s="3" t="s">
        <v>1844</v>
      </c>
      <c r="G634" s="3" t="s">
        <v>6</v>
      </c>
      <c r="H634" t="s">
        <v>2672</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3503</v>
      </c>
      <c r="J639" s="3" t="s">
        <v>6</v>
      </c>
      <c r="K639" s="13" t="s">
        <v>6</v>
      </c>
      <c r="L639" s="13" t="s">
        <v>6</v>
      </c>
      <c r="M639" s="13" t="s">
        <v>6</v>
      </c>
      <c r="N639" s="13" t="s">
        <v>6</v>
      </c>
    </row>
    <row r="640" spans="1:14" x14ac:dyDescent="0.3">
      <c r="A640" t="s">
        <v>2913</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2364</v>
      </c>
      <c r="B641" s="10">
        <v>18.974999999999998</v>
      </c>
      <c r="C641" s="10">
        <v>72.825833333333335</v>
      </c>
      <c r="D641" t="s">
        <v>6</v>
      </c>
      <c r="E641" t="s">
        <v>6</v>
      </c>
      <c r="F641" s="3" t="s">
        <v>1879</v>
      </c>
      <c r="G641" s="3" t="s">
        <v>6</v>
      </c>
      <c r="H641" t="s">
        <v>2363</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2394</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2395</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2425</v>
      </c>
      <c r="B656" s="10">
        <v>-3.6380555555555554</v>
      </c>
      <c r="C656" s="10">
        <v>128.11722222222224</v>
      </c>
      <c r="D656" t="s">
        <v>6</v>
      </c>
      <c r="E656" t="s">
        <v>6</v>
      </c>
      <c r="F656" s="3" t="s">
        <v>832</v>
      </c>
      <c r="G656" s="3" t="s">
        <v>6</v>
      </c>
      <c r="H656" t="s">
        <v>2422</v>
      </c>
      <c r="I656" t="s">
        <v>6</v>
      </c>
      <c r="J656" s="3" t="s">
        <v>6</v>
      </c>
      <c r="K656" s="13" t="s">
        <v>6</v>
      </c>
      <c r="L656" s="13" t="s">
        <v>6</v>
      </c>
      <c r="M656" s="13" t="s">
        <v>6</v>
      </c>
      <c r="N656" s="13" t="s">
        <v>6</v>
      </c>
    </row>
    <row r="657" spans="1:14" x14ac:dyDescent="0.3">
      <c r="A657" t="s">
        <v>2428</v>
      </c>
      <c r="B657" s="10">
        <v>-0.6166666666666667</v>
      </c>
      <c r="C657" s="10">
        <v>127.51666666666667</v>
      </c>
      <c r="D657" t="s">
        <v>6</v>
      </c>
      <c r="E657" t="s">
        <v>6</v>
      </c>
      <c r="F657" s="3" t="s">
        <v>843</v>
      </c>
      <c r="G657" s="3" t="s">
        <v>1305</v>
      </c>
      <c r="H657" t="s">
        <v>2421</v>
      </c>
      <c r="I657" t="s">
        <v>6</v>
      </c>
      <c r="J657" s="3" t="s">
        <v>6</v>
      </c>
      <c r="K657" s="13" t="s">
        <v>6</v>
      </c>
      <c r="L657" s="13" t="s">
        <v>6</v>
      </c>
      <c r="M657" s="13" t="s">
        <v>6</v>
      </c>
      <c r="N657" s="13" t="s">
        <v>6</v>
      </c>
    </row>
    <row r="658" spans="1:14" x14ac:dyDescent="0.3">
      <c r="A658" t="s">
        <v>2429</v>
      </c>
      <c r="B658" s="10">
        <v>0.6</v>
      </c>
      <c r="C658" s="10">
        <v>127.86666666666666</v>
      </c>
      <c r="D658" t="s">
        <v>6</v>
      </c>
      <c r="E658" t="s">
        <v>6</v>
      </c>
      <c r="F658" s="3" t="s">
        <v>846</v>
      </c>
      <c r="G658" s="3" t="s">
        <v>6</v>
      </c>
      <c r="H658" t="s">
        <v>2421</v>
      </c>
      <c r="I658" t="s">
        <v>6</v>
      </c>
      <c r="J658" s="3" t="s">
        <v>6</v>
      </c>
      <c r="K658" s="13" t="s">
        <v>6</v>
      </c>
      <c r="L658" s="13" t="s">
        <v>6</v>
      </c>
      <c r="M658" s="13" t="s">
        <v>6</v>
      </c>
      <c r="N658" s="13" t="s">
        <v>6</v>
      </c>
    </row>
    <row r="659" spans="1:14" x14ac:dyDescent="0.3">
      <c r="A659" t="s">
        <v>2426</v>
      </c>
      <c r="B659" s="10">
        <v>0.78333333333333333</v>
      </c>
      <c r="C659" s="10">
        <v>127.36666666666666</v>
      </c>
      <c r="D659" t="s">
        <v>6</v>
      </c>
      <c r="E659" t="s">
        <v>6</v>
      </c>
      <c r="F659" s="3" t="s">
        <v>834</v>
      </c>
      <c r="G659" s="3" t="s">
        <v>6</v>
      </c>
      <c r="H659" t="s">
        <v>2421</v>
      </c>
      <c r="I659" t="s">
        <v>6</v>
      </c>
      <c r="J659" s="3" t="s">
        <v>6</v>
      </c>
      <c r="K659" s="13" t="s">
        <v>6</v>
      </c>
      <c r="L659" s="13" t="s">
        <v>6</v>
      </c>
      <c r="M659" s="13" t="s">
        <v>6</v>
      </c>
      <c r="N659" s="13" t="s">
        <v>6</v>
      </c>
    </row>
    <row r="660" spans="1:14" x14ac:dyDescent="0.3">
      <c r="A660" s="3" t="s">
        <v>2828</v>
      </c>
      <c r="B660" s="10">
        <f>42+33/60+56/3600</f>
        <v>42.565555555555555</v>
      </c>
      <c r="C660" s="10">
        <f>-(70+47/60+34/3600)</f>
        <v>-70.792777777777772</v>
      </c>
      <c r="D660" t="s">
        <v>6</v>
      </c>
      <c r="E660" t="s">
        <v>6</v>
      </c>
      <c r="F660" s="3" t="s">
        <v>1699</v>
      </c>
      <c r="G660" s="3" t="s">
        <v>6</v>
      </c>
      <c r="H660" s="4" t="s">
        <v>2827</v>
      </c>
      <c r="I660" s="4" t="s">
        <v>6</v>
      </c>
      <c r="J660" s="3" t="s">
        <v>6</v>
      </c>
      <c r="K660" s="3" t="s">
        <v>6</v>
      </c>
      <c r="L660" s="3" t="s">
        <v>6</v>
      </c>
      <c r="M660" s="3" t="s">
        <v>6</v>
      </c>
      <c r="N660" s="3" t="s">
        <v>6</v>
      </c>
    </row>
    <row r="661" spans="1:14" x14ac:dyDescent="0.3">
      <c r="A661" s="3" t="s">
        <v>2829</v>
      </c>
      <c r="B661" s="10">
        <f>42+34/60+41/3600</f>
        <v>42.578055555555558</v>
      </c>
      <c r="C661" s="10">
        <f>-(70+44/60+7/3600)</f>
        <v>-70.735277777777782</v>
      </c>
      <c r="D661" t="s">
        <v>6</v>
      </c>
      <c r="E661" t="s">
        <v>6</v>
      </c>
      <c r="F661" s="3" t="s">
        <v>1698</v>
      </c>
      <c r="G661" s="3" t="s">
        <v>6</v>
      </c>
      <c r="H661" s="4" t="s">
        <v>2827</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2571</v>
      </c>
      <c r="B666" s="10">
        <v>41.444015999999998</v>
      </c>
      <c r="C666" s="10">
        <v>-70.59348</v>
      </c>
      <c r="D666" t="s">
        <v>6</v>
      </c>
      <c r="E666" t="s">
        <v>6</v>
      </c>
      <c r="F666" s="3" t="s">
        <v>1175</v>
      </c>
      <c r="G666" s="3" t="s">
        <v>6</v>
      </c>
      <c r="H666" t="s">
        <v>2569</v>
      </c>
      <c r="I666" t="s">
        <v>6</v>
      </c>
      <c r="J666" s="3" t="s">
        <v>6</v>
      </c>
      <c r="K666" s="13" t="s">
        <v>6</v>
      </c>
      <c r="L666" s="13" t="s">
        <v>6</v>
      </c>
      <c r="M666" s="13" t="s">
        <v>6</v>
      </c>
      <c r="N666" s="13" t="s">
        <v>6</v>
      </c>
    </row>
    <row r="667" spans="1:14" x14ac:dyDescent="0.3">
      <c r="A667" t="s">
        <v>2613</v>
      </c>
      <c r="B667" s="10">
        <v>38.088352999999998</v>
      </c>
      <c r="C667" s="10">
        <v>-75.208408000000006</v>
      </c>
      <c r="D667" s="3" t="s">
        <v>6</v>
      </c>
      <c r="E667" s="3" t="s">
        <v>6</v>
      </c>
      <c r="F667" s="3" t="s">
        <v>1764</v>
      </c>
      <c r="G667" s="3" t="s">
        <v>6</v>
      </c>
      <c r="H667" s="3" t="s">
        <v>2611</v>
      </c>
      <c r="I667" s="3" t="s">
        <v>6</v>
      </c>
      <c r="J667" s="3" t="s">
        <v>6</v>
      </c>
      <c r="K667" s="3" t="s">
        <v>6</v>
      </c>
      <c r="L667" s="3" t="s">
        <v>6</v>
      </c>
      <c r="M667" s="3" t="s">
        <v>6</v>
      </c>
      <c r="N667" s="3" t="s">
        <v>6</v>
      </c>
    </row>
    <row r="668" spans="1:14" x14ac:dyDescent="0.3">
      <c r="A668" t="s">
        <v>2610</v>
      </c>
      <c r="B668" s="10">
        <v>38.321630999999996</v>
      </c>
      <c r="C668" s="10">
        <v>-76.458462999999995</v>
      </c>
      <c r="D668" t="s">
        <v>6</v>
      </c>
      <c r="E668" t="s">
        <v>6</v>
      </c>
      <c r="F668" s="3" t="s">
        <v>735</v>
      </c>
      <c r="G668" s="3" t="s">
        <v>6</v>
      </c>
      <c r="H668" t="s">
        <v>2608</v>
      </c>
      <c r="I668" t="s">
        <v>6</v>
      </c>
      <c r="J668" s="3" t="s">
        <v>6</v>
      </c>
      <c r="K668" s="13" t="s">
        <v>6</v>
      </c>
      <c r="L668" s="13" t="s">
        <v>6</v>
      </c>
      <c r="M668" s="13" t="s">
        <v>6</v>
      </c>
      <c r="N668" s="13" t="s">
        <v>6</v>
      </c>
    </row>
    <row r="669" spans="1:14" x14ac:dyDescent="0.3">
      <c r="A669" t="s">
        <v>2555</v>
      </c>
      <c r="B669" s="10">
        <v>42.347693</v>
      </c>
      <c r="C669" s="10">
        <v>-71.024563000000001</v>
      </c>
      <c r="D669" t="s">
        <v>6</v>
      </c>
      <c r="E669" t="s">
        <v>6</v>
      </c>
      <c r="F669" s="3" t="s">
        <v>1048</v>
      </c>
      <c r="G669" s="3" t="s">
        <v>6</v>
      </c>
      <c r="H669" t="s">
        <v>2554</v>
      </c>
      <c r="I669" t="s">
        <v>6</v>
      </c>
      <c r="J669" s="3" t="s">
        <v>6</v>
      </c>
      <c r="K669" s="13" t="s">
        <v>6</v>
      </c>
      <c r="L669" s="13" t="s">
        <v>6</v>
      </c>
      <c r="M669" s="13" t="s">
        <v>6</v>
      </c>
      <c r="N669" s="13" t="s">
        <v>6</v>
      </c>
    </row>
    <row r="670" spans="1:14" x14ac:dyDescent="0.3">
      <c r="A670" t="s">
        <v>2574</v>
      </c>
      <c r="B670" s="10">
        <v>41.759777999999997</v>
      </c>
      <c r="C670" s="10">
        <v>-70.620230000000006</v>
      </c>
      <c r="D670" t="s">
        <v>6</v>
      </c>
      <c r="E670" t="s">
        <v>6</v>
      </c>
      <c r="F670" s="3" t="s">
        <v>1054</v>
      </c>
      <c r="G670" s="3" t="s">
        <v>6</v>
      </c>
      <c r="H670" t="s">
        <v>2572</v>
      </c>
      <c r="I670" t="s">
        <v>6</v>
      </c>
      <c r="J670" s="3" t="s">
        <v>6</v>
      </c>
      <c r="K670" s="13" t="s">
        <v>6</v>
      </c>
      <c r="L670" s="13" t="s">
        <v>6</v>
      </c>
      <c r="M670" s="13" t="s">
        <v>6</v>
      </c>
      <c r="N670" s="13" t="s">
        <v>6</v>
      </c>
    </row>
    <row r="671" spans="1:14" x14ac:dyDescent="0.3">
      <c r="A671" t="s">
        <v>2558</v>
      </c>
      <c r="B671" s="10">
        <v>42.648515000000003</v>
      </c>
      <c r="C671" s="10">
        <v>-70.592367999999993</v>
      </c>
      <c r="D671" t="s">
        <v>6</v>
      </c>
      <c r="E671" t="s">
        <v>6</v>
      </c>
      <c r="F671" s="3" t="s">
        <v>1182</v>
      </c>
      <c r="G671" s="3" t="s">
        <v>6</v>
      </c>
      <c r="H671" t="s">
        <v>2556</v>
      </c>
      <c r="I671" t="s">
        <v>6</v>
      </c>
      <c r="J671" s="3" t="s">
        <v>6</v>
      </c>
      <c r="K671" s="13" t="s">
        <v>6</v>
      </c>
      <c r="L671" s="13" t="s">
        <v>6</v>
      </c>
      <c r="M671" s="13" t="s">
        <v>6</v>
      </c>
      <c r="N671" s="13" t="s">
        <v>6</v>
      </c>
    </row>
    <row r="672" spans="1:14" x14ac:dyDescent="0.3">
      <c r="A672" s="4" t="s">
        <v>2823</v>
      </c>
      <c r="B672" s="10">
        <f>42+32/60+48/3600</f>
        <v>42.546666666666667</v>
      </c>
      <c r="C672" s="10">
        <f>-(70+56/60+25/3600)</f>
        <v>-70.94027777777778</v>
      </c>
      <c r="D672" t="s">
        <v>6</v>
      </c>
      <c r="E672" t="s">
        <v>6</v>
      </c>
      <c r="F672" s="3" t="s">
        <v>1700</v>
      </c>
      <c r="G672" s="3" t="s">
        <v>6</v>
      </c>
      <c r="H672" s="3" t="s">
        <v>2556</v>
      </c>
      <c r="I672" s="3" t="s">
        <v>6</v>
      </c>
      <c r="J672" s="3" t="s">
        <v>6</v>
      </c>
      <c r="K672" s="3" t="s">
        <v>6</v>
      </c>
      <c r="L672" s="3" t="s">
        <v>6</v>
      </c>
      <c r="M672" s="3" t="s">
        <v>6</v>
      </c>
      <c r="N672" s="3" t="s">
        <v>6</v>
      </c>
    </row>
    <row r="673" spans="1:14" x14ac:dyDescent="0.3">
      <c r="A673" s="4" t="s">
        <v>2825</v>
      </c>
      <c r="B673" s="10">
        <f>42+38/60+7/3600</f>
        <v>42.63527777777778</v>
      </c>
      <c r="C673" s="10">
        <f>-(70+45/60+47/3600)</f>
        <v>-70.763055555555553</v>
      </c>
      <c r="D673" t="s">
        <v>6</v>
      </c>
      <c r="E673" t="s">
        <v>6</v>
      </c>
      <c r="F673" s="3" t="s">
        <v>1693</v>
      </c>
      <c r="G673" s="3" t="s">
        <v>6</v>
      </c>
      <c r="H673" s="3" t="s">
        <v>2556</v>
      </c>
      <c r="I673" s="3" t="s">
        <v>6</v>
      </c>
      <c r="J673" s="3" t="s">
        <v>6</v>
      </c>
      <c r="K673" s="3" t="s">
        <v>6</v>
      </c>
      <c r="L673" s="3" t="s">
        <v>6</v>
      </c>
      <c r="M673" s="3" t="s">
        <v>6</v>
      </c>
      <c r="N673" s="3" t="s">
        <v>6</v>
      </c>
    </row>
    <row r="674" spans="1:14" x14ac:dyDescent="0.3">
      <c r="A674" t="s">
        <v>2561</v>
      </c>
      <c r="B674" s="10">
        <v>41.544384000000001</v>
      </c>
      <c r="C674" s="10">
        <v>-70.610016999999999</v>
      </c>
      <c r="D674" t="s">
        <v>6</v>
      </c>
      <c r="E674" t="s">
        <v>6</v>
      </c>
      <c r="F674" s="3" t="s">
        <v>1049</v>
      </c>
      <c r="G674" s="3" t="s">
        <v>6</v>
      </c>
      <c r="H674" t="s">
        <v>2559</v>
      </c>
      <c r="I674" t="s">
        <v>6</v>
      </c>
      <c r="J674" s="3" t="s">
        <v>6</v>
      </c>
      <c r="K674" s="13" t="s">
        <v>6</v>
      </c>
      <c r="L674" s="13" t="s">
        <v>6</v>
      </c>
      <c r="M674" s="13" t="s">
        <v>6</v>
      </c>
      <c r="N674" s="13" t="s">
        <v>6</v>
      </c>
    </row>
    <row r="675" spans="1:14" x14ac:dyDescent="0.3">
      <c r="A675" s="4" t="s">
        <v>2821</v>
      </c>
      <c r="B675" s="10">
        <v>42.610613999999998</v>
      </c>
      <c r="C675" s="10">
        <v>-70.658931999999993</v>
      </c>
      <c r="D675" t="s">
        <v>6</v>
      </c>
      <c r="E675" t="s">
        <v>6</v>
      </c>
      <c r="F675" s="3" t="s">
        <v>1695</v>
      </c>
      <c r="G675" s="3" t="s">
        <v>6</v>
      </c>
      <c r="H675" s="3" t="s">
        <v>2556</v>
      </c>
      <c r="I675" s="3" t="s">
        <v>2558</v>
      </c>
      <c r="J675" s="3" t="s">
        <v>6</v>
      </c>
      <c r="K675" s="3" t="s">
        <v>6</v>
      </c>
      <c r="L675" s="3" t="s">
        <v>6</v>
      </c>
      <c r="M675" s="3" t="s">
        <v>6</v>
      </c>
      <c r="N675" s="3" t="s">
        <v>6</v>
      </c>
    </row>
    <row r="676" spans="1:14" x14ac:dyDescent="0.3">
      <c r="A676" s="4" t="s">
        <v>2819</v>
      </c>
      <c r="B676" s="10">
        <f>42+43/60+16/3600</f>
        <v>42.721111111111114</v>
      </c>
      <c r="C676" s="10">
        <f>-(70+50/60+51/3600)</f>
        <v>-70.847499999999997</v>
      </c>
      <c r="D676" t="s">
        <v>6</v>
      </c>
      <c r="E676" t="s">
        <v>6</v>
      </c>
      <c r="F676" s="3" t="s">
        <v>1691</v>
      </c>
      <c r="G676" s="3" t="s">
        <v>6</v>
      </c>
      <c r="H676" s="3" t="s">
        <v>2556</v>
      </c>
      <c r="I676" s="3" t="s">
        <v>6</v>
      </c>
      <c r="J676" s="3" t="s">
        <v>6</v>
      </c>
      <c r="K676" s="3" t="s">
        <v>6</v>
      </c>
      <c r="L676" s="3" t="s">
        <v>6</v>
      </c>
      <c r="M676" s="3" t="s">
        <v>6</v>
      </c>
      <c r="N676" s="3" t="s">
        <v>6</v>
      </c>
    </row>
    <row r="677" spans="1:14" x14ac:dyDescent="0.3">
      <c r="A677" s="4" t="s">
        <v>2827</v>
      </c>
      <c r="B677" s="10">
        <v>42.574767000000001</v>
      </c>
      <c r="C677" s="10">
        <v>-70.772897999999998</v>
      </c>
      <c r="D677" t="s">
        <v>6</v>
      </c>
      <c r="E677" t="s">
        <v>6</v>
      </c>
      <c r="F677" s="3" t="s">
        <v>1697</v>
      </c>
      <c r="G677" s="3" t="s">
        <v>6</v>
      </c>
      <c r="H677" s="3" t="s">
        <v>2556</v>
      </c>
      <c r="I677" s="3" t="s">
        <v>2558</v>
      </c>
      <c r="J677" s="3" t="s">
        <v>6</v>
      </c>
      <c r="K677" s="3" t="s">
        <v>6</v>
      </c>
      <c r="L677" s="3" t="s">
        <v>6</v>
      </c>
      <c r="M677" s="3" t="s">
        <v>6</v>
      </c>
      <c r="N677" s="3" t="s">
        <v>6</v>
      </c>
    </row>
    <row r="678" spans="1:14" x14ac:dyDescent="0.3">
      <c r="A678" t="s">
        <v>2569</v>
      </c>
      <c r="B678" s="10">
        <v>41.399084000000002</v>
      </c>
      <c r="C678" s="10">
        <v>-70.622377999999998</v>
      </c>
      <c r="D678" t="s">
        <v>6</v>
      </c>
      <c r="E678" t="s">
        <v>6</v>
      </c>
      <c r="F678" s="3" t="s">
        <v>1256</v>
      </c>
      <c r="G678" s="3" t="s">
        <v>6</v>
      </c>
      <c r="H678" s="3" t="s">
        <v>2567</v>
      </c>
      <c r="I678" s="3" t="s">
        <v>6</v>
      </c>
      <c r="J678" s="3" t="s">
        <v>6</v>
      </c>
      <c r="K678" s="13" t="s">
        <v>6</v>
      </c>
      <c r="L678" s="13" t="s">
        <v>6</v>
      </c>
      <c r="M678" s="13" t="s">
        <v>6</v>
      </c>
      <c r="N678" s="13" t="s">
        <v>6</v>
      </c>
    </row>
    <row r="679" spans="1:14" x14ac:dyDescent="0.3">
      <c r="A679" s="4" t="s">
        <v>2811</v>
      </c>
      <c r="B679" s="10">
        <f>42+46/60+34/3600</f>
        <v>42.776111111111113</v>
      </c>
      <c r="C679" s="10">
        <f>-(70+49/60+42/3600)</f>
        <v>-70.828333333333333</v>
      </c>
      <c r="D679" t="s">
        <v>6</v>
      </c>
      <c r="E679" t="s">
        <v>6</v>
      </c>
      <c r="F679" s="3" t="s">
        <v>1686</v>
      </c>
      <c r="G679" s="3" t="s">
        <v>6</v>
      </c>
      <c r="H679" s="3" t="s">
        <v>2556</v>
      </c>
      <c r="I679" s="3" t="s">
        <v>6</v>
      </c>
      <c r="J679" s="3" t="s">
        <v>6</v>
      </c>
      <c r="K679" s="3" t="s">
        <v>6</v>
      </c>
      <c r="L679" s="3" t="s">
        <v>6</v>
      </c>
      <c r="M679" s="3" t="s">
        <v>6</v>
      </c>
      <c r="N679" s="3" t="s">
        <v>6</v>
      </c>
    </row>
    <row r="680" spans="1:14" x14ac:dyDescent="0.3">
      <c r="A680" s="4" t="s">
        <v>2817</v>
      </c>
      <c r="B680" s="10">
        <f>42+13/60+35/3600</f>
        <v>42.226388888888891</v>
      </c>
      <c r="C680" s="10">
        <f>-(70+46/60+26/3600)</f>
        <v>-70.773888888888891</v>
      </c>
      <c r="D680" t="s">
        <v>6</v>
      </c>
      <c r="E680" t="s">
        <v>6</v>
      </c>
      <c r="F680" s="3" t="s">
        <v>1701</v>
      </c>
      <c r="G680" s="3" t="s">
        <v>6</v>
      </c>
      <c r="H680" s="3" t="s">
        <v>2816</v>
      </c>
      <c r="I680" s="3" t="s">
        <v>6</v>
      </c>
      <c r="J680" s="3" t="s">
        <v>6</v>
      </c>
      <c r="K680" s="3" t="s">
        <v>6</v>
      </c>
      <c r="L680" s="3" t="s">
        <v>6</v>
      </c>
      <c r="M680" s="3" t="s">
        <v>6</v>
      </c>
      <c r="N680" s="3" t="s">
        <v>6</v>
      </c>
    </row>
    <row r="681" spans="1:14" x14ac:dyDescent="0.3">
      <c r="A681" s="4" t="s">
        <v>2808</v>
      </c>
      <c r="B681" s="10">
        <f>42+44/60+37/3600</f>
        <v>42.743611111111115</v>
      </c>
      <c r="C681" s="10">
        <f>-(70+50/60+13/3600)</f>
        <v>-70.836944444444441</v>
      </c>
      <c r="D681" t="s">
        <v>6</v>
      </c>
      <c r="E681" t="s">
        <v>6</v>
      </c>
      <c r="F681" s="3" t="s">
        <v>1688</v>
      </c>
      <c r="G681" s="3" t="s">
        <v>6</v>
      </c>
      <c r="H681" s="3" t="s">
        <v>2556</v>
      </c>
      <c r="I681" s="3" t="s">
        <v>6</v>
      </c>
      <c r="J681" s="3" t="s">
        <v>6</v>
      </c>
      <c r="K681" s="3" t="s">
        <v>6</v>
      </c>
      <c r="L681" s="3" t="s">
        <v>6</v>
      </c>
      <c r="M681" s="3" t="s">
        <v>6</v>
      </c>
      <c r="N681" s="3" t="s">
        <v>6</v>
      </c>
    </row>
    <row r="682" spans="1:14" x14ac:dyDescent="0.3">
      <c r="A682" s="4" t="s">
        <v>2806</v>
      </c>
      <c r="B682" s="10">
        <f>42+49/60+57/3600</f>
        <v>42.832500000000003</v>
      </c>
      <c r="C682" s="10">
        <f>-(70+49/60+6/3600)</f>
        <v>-70.818333333333328</v>
      </c>
      <c r="D682" t="s">
        <v>6</v>
      </c>
      <c r="E682" t="s">
        <v>6</v>
      </c>
      <c r="F682" s="3" t="s">
        <v>1684</v>
      </c>
      <c r="G682" s="3" t="s">
        <v>6</v>
      </c>
      <c r="H682" s="3" t="s">
        <v>2556</v>
      </c>
      <c r="I682" s="3" t="s">
        <v>6</v>
      </c>
      <c r="J682" s="3" t="s">
        <v>6</v>
      </c>
      <c r="K682" s="3" t="s">
        <v>6</v>
      </c>
      <c r="L682" s="3" t="s">
        <v>6</v>
      </c>
      <c r="M682" s="3" t="s">
        <v>6</v>
      </c>
      <c r="N682" s="3" t="s">
        <v>6</v>
      </c>
    </row>
    <row r="683" spans="1:14" x14ac:dyDescent="0.3">
      <c r="A683" t="s">
        <v>2570</v>
      </c>
      <c r="B683" s="10">
        <v>41.447626</v>
      </c>
      <c r="C683" s="10">
        <v>-70.726267000000007</v>
      </c>
      <c r="D683" t="s">
        <v>6</v>
      </c>
      <c r="E683" t="s">
        <v>6</v>
      </c>
      <c r="F683" s="3" t="s">
        <v>1113</v>
      </c>
      <c r="G683" s="3" t="s">
        <v>6</v>
      </c>
      <c r="H683" t="s">
        <v>2567</v>
      </c>
      <c r="I683" t="s">
        <v>6</v>
      </c>
      <c r="J683" s="3" t="s">
        <v>6</v>
      </c>
      <c r="K683" s="13" t="s">
        <v>6</v>
      </c>
      <c r="L683" s="13" t="s">
        <v>6</v>
      </c>
      <c r="M683" s="13" t="s">
        <v>6</v>
      </c>
      <c r="N683" s="13" t="s">
        <v>6</v>
      </c>
    </row>
    <row r="684" spans="1:14" x14ac:dyDescent="0.3">
      <c r="A684" t="s">
        <v>2576</v>
      </c>
      <c r="B684" s="10">
        <v>41.929808999999999</v>
      </c>
      <c r="C684" s="10">
        <v>-70.029953000000006</v>
      </c>
      <c r="D684" t="s">
        <v>6</v>
      </c>
      <c r="E684" t="s">
        <v>6</v>
      </c>
      <c r="F684" s="3" t="s">
        <v>1051</v>
      </c>
      <c r="G684" s="3" t="s">
        <v>6</v>
      </c>
      <c r="H684" t="s">
        <v>2559</v>
      </c>
      <c r="I684" t="s">
        <v>6</v>
      </c>
      <c r="J684" s="3" t="s">
        <v>6</v>
      </c>
      <c r="K684" s="13" t="s">
        <v>6</v>
      </c>
      <c r="L684" s="13" t="s">
        <v>6</v>
      </c>
      <c r="M684" s="13" t="s">
        <v>6</v>
      </c>
      <c r="N684" s="13" t="s">
        <v>6</v>
      </c>
    </row>
    <row r="685" spans="1:14" x14ac:dyDescent="0.3">
      <c r="A685" t="s">
        <v>2563</v>
      </c>
      <c r="B685" s="10">
        <v>41.605584999999998</v>
      </c>
      <c r="C685" s="10">
        <v>-70.647380999999996</v>
      </c>
      <c r="D685" t="s">
        <v>6</v>
      </c>
      <c r="E685" t="s">
        <v>6</v>
      </c>
      <c r="F685" s="3" t="s">
        <v>1050</v>
      </c>
      <c r="G685" s="3" t="s">
        <v>6</v>
      </c>
      <c r="H685" t="s">
        <v>2561</v>
      </c>
      <c r="I685" t="s">
        <v>6</v>
      </c>
      <c r="J685" s="3" t="s">
        <v>6</v>
      </c>
      <c r="K685" s="13" t="s">
        <v>6</v>
      </c>
      <c r="L685" s="13" t="s">
        <v>6</v>
      </c>
      <c r="M685" s="13" t="s">
        <v>6</v>
      </c>
      <c r="N685" s="13" t="s">
        <v>6</v>
      </c>
    </row>
    <row r="686" spans="1:14" x14ac:dyDescent="0.3">
      <c r="A686" t="s">
        <v>2565</v>
      </c>
      <c r="B686" s="10">
        <v>41.658178999999997</v>
      </c>
      <c r="C686" s="10">
        <v>-70.114952000000002</v>
      </c>
      <c r="D686" t="s">
        <v>6</v>
      </c>
      <c r="E686" t="s">
        <v>6</v>
      </c>
      <c r="F686" s="3" t="s">
        <v>1052</v>
      </c>
      <c r="G686" s="3" t="s">
        <v>6</v>
      </c>
      <c r="H686" t="s">
        <v>2564</v>
      </c>
      <c r="I686" t="s">
        <v>6</v>
      </c>
      <c r="J686" s="3" t="s">
        <v>6</v>
      </c>
      <c r="K686" s="13" t="s">
        <v>6</v>
      </c>
      <c r="L686" s="13" t="s">
        <v>6</v>
      </c>
      <c r="M686" s="13" t="s">
        <v>6</v>
      </c>
      <c r="N686" s="13" t="s">
        <v>6</v>
      </c>
    </row>
    <row r="687" spans="1:14" x14ac:dyDescent="0.3">
      <c r="A687" t="s">
        <v>2562</v>
      </c>
      <c r="B687" s="10">
        <v>41.524841000000002</v>
      </c>
      <c r="C687" s="10">
        <v>-70.672410999999997</v>
      </c>
      <c r="D687" t="s">
        <v>6</v>
      </c>
      <c r="E687" t="s">
        <v>6</v>
      </c>
      <c r="F687" s="3" t="s">
        <v>1053</v>
      </c>
      <c r="G687" s="3" t="s">
        <v>6</v>
      </c>
      <c r="H687" t="s">
        <v>2561</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3727</v>
      </c>
      <c r="B689" s="10">
        <f>20+14/60</f>
        <v>20.233333333333334</v>
      </c>
      <c r="C689" s="10">
        <f>-(16+6/60)</f>
        <v>-16.100000000000001</v>
      </c>
      <c r="D689" t="s">
        <v>6</v>
      </c>
      <c r="E689" t="s">
        <v>6</v>
      </c>
      <c r="F689" s="3" t="s">
        <v>3729</v>
      </c>
      <c r="G689" s="3" t="s">
        <v>6</v>
      </c>
      <c r="H689" t="s">
        <v>115</v>
      </c>
      <c r="I689" t="s">
        <v>6</v>
      </c>
      <c r="J689" s="3" t="s">
        <v>6</v>
      </c>
      <c r="K689" s="13" t="s">
        <v>6</v>
      </c>
      <c r="L689" s="13" t="s">
        <v>6</v>
      </c>
      <c r="M689" s="13" t="s">
        <v>6</v>
      </c>
      <c r="N689" s="13" t="s">
        <v>6</v>
      </c>
    </row>
    <row r="690" spans="1:14" x14ac:dyDescent="0.3">
      <c r="A690" s="4" t="s">
        <v>3728</v>
      </c>
      <c r="B690" s="10">
        <f>19+50/60+58/3600</f>
        <v>19.849444444444444</v>
      </c>
      <c r="C690" s="10">
        <f>-(16+19/60+51/3600)</f>
        <v>-16.330833333333334</v>
      </c>
      <c r="D690" t="s">
        <v>6</v>
      </c>
      <c r="E690" t="s">
        <v>6</v>
      </c>
      <c r="F690" s="3" t="s">
        <v>1477</v>
      </c>
      <c r="G690" s="3" t="s">
        <v>2238</v>
      </c>
      <c r="H690" t="s">
        <v>3727</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2308</v>
      </c>
      <c r="B692" s="10">
        <v>-20.007881000000001</v>
      </c>
      <c r="C692" s="10">
        <v>57.674298</v>
      </c>
      <c r="D692" t="s">
        <v>6</v>
      </c>
      <c r="E692" t="s">
        <v>6</v>
      </c>
      <c r="F692" s="3" t="s">
        <v>1203</v>
      </c>
      <c r="G692" s="3" t="s">
        <v>6</v>
      </c>
      <c r="H692" t="s">
        <v>2306</v>
      </c>
      <c r="I692" s="3" t="s">
        <v>6</v>
      </c>
      <c r="J692" s="3" t="s">
        <v>6</v>
      </c>
      <c r="K692" s="13" t="s">
        <v>6</v>
      </c>
      <c r="L692" s="13" t="s">
        <v>6</v>
      </c>
      <c r="M692" s="13" t="s">
        <v>6</v>
      </c>
      <c r="N692" s="13" t="s">
        <v>6</v>
      </c>
    </row>
    <row r="693" spans="1:14" x14ac:dyDescent="0.3">
      <c r="A693" t="s">
        <v>2307</v>
      </c>
      <c r="B693" s="10">
        <v>-20.166666666666668</v>
      </c>
      <c r="C693" s="10">
        <v>57.516666666666666</v>
      </c>
      <c r="D693" t="s">
        <v>6</v>
      </c>
      <c r="E693" t="s">
        <v>6</v>
      </c>
      <c r="F693" s="3" t="s">
        <v>768</v>
      </c>
      <c r="G693" s="3" t="s">
        <v>6</v>
      </c>
      <c r="H693" t="s">
        <v>2306</v>
      </c>
      <c r="I693" t="s">
        <v>6</v>
      </c>
      <c r="J693" s="3" t="s">
        <v>6</v>
      </c>
      <c r="K693" s="13" t="s">
        <v>6</v>
      </c>
      <c r="L693" s="13" t="s">
        <v>6</v>
      </c>
      <c r="M693" s="13" t="s">
        <v>6</v>
      </c>
      <c r="N693" s="13" t="s">
        <v>6</v>
      </c>
    </row>
    <row r="694" spans="1:14" x14ac:dyDescent="0.3">
      <c r="A694" t="s">
        <v>2305</v>
      </c>
      <c r="B694" s="10">
        <v>-19.716666666666665</v>
      </c>
      <c r="C694" s="10">
        <v>63.416666666666664</v>
      </c>
      <c r="D694" t="s">
        <v>6</v>
      </c>
      <c r="E694" t="s">
        <v>6</v>
      </c>
      <c r="F694" s="3" t="s">
        <v>767</v>
      </c>
      <c r="G694" s="3" t="s">
        <v>6</v>
      </c>
      <c r="H694" t="s">
        <v>2304</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2910</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2517</v>
      </c>
      <c r="B704" s="10">
        <v>19.980416999999999</v>
      </c>
      <c r="C704" s="10">
        <v>-87.468165999999997</v>
      </c>
      <c r="D704" t="s">
        <v>2207</v>
      </c>
      <c r="E704" t="s">
        <v>6</v>
      </c>
      <c r="F704" s="3" t="s">
        <v>2518</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2519</v>
      </c>
      <c r="B709" s="10">
        <v>21.118127000000001</v>
      </c>
      <c r="C709" s="10">
        <v>-86.867175000000003</v>
      </c>
      <c r="D709" t="s">
        <v>6</v>
      </c>
      <c r="E709" t="s">
        <v>6</v>
      </c>
      <c r="F709" t="s">
        <v>2520</v>
      </c>
      <c r="G709" s="3" t="s">
        <v>911</v>
      </c>
      <c r="H709" t="s">
        <v>2517</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2918</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2582</v>
      </c>
      <c r="B719" s="10">
        <v>41.178292999999996</v>
      </c>
      <c r="C719" s="10">
        <v>-73.119415000000004</v>
      </c>
      <c r="D719" t="s">
        <v>6</v>
      </c>
      <c r="E719" t="s">
        <v>6</v>
      </c>
      <c r="F719" s="4" t="s">
        <v>1877</v>
      </c>
      <c r="G719" s="3" t="s">
        <v>6</v>
      </c>
      <c r="H719" t="s">
        <v>2581</v>
      </c>
      <c r="I719" t="s">
        <v>6</v>
      </c>
      <c r="J719" s="3" t="s">
        <v>6</v>
      </c>
      <c r="K719" s="3" t="s">
        <v>6</v>
      </c>
      <c r="L719" s="3" t="s">
        <v>6</v>
      </c>
      <c r="M719" s="3" t="s">
        <v>6</v>
      </c>
      <c r="N719" s="3" t="s">
        <v>6</v>
      </c>
    </row>
    <row r="720" spans="1:14" x14ac:dyDescent="0.3">
      <c r="A720" t="s">
        <v>2475</v>
      </c>
      <c r="B720" s="10">
        <f>26+2/60</f>
        <v>26.033333333333335</v>
      </c>
      <c r="C720" s="10">
        <f>119+37/60</f>
        <v>119.61666666666666</v>
      </c>
      <c r="D720" t="s">
        <v>6</v>
      </c>
      <c r="E720" t="s">
        <v>6</v>
      </c>
      <c r="F720" s="3" t="s">
        <v>1924</v>
      </c>
      <c r="G720" s="3" t="s">
        <v>6</v>
      </c>
      <c r="H720" t="s">
        <v>2473</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3890</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2666</v>
      </c>
      <c r="B729" s="10">
        <v>30.41</v>
      </c>
      <c r="C729" s="10">
        <v>-88.797499999999999</v>
      </c>
      <c r="D729" t="s">
        <v>6</v>
      </c>
      <c r="E729" t="s">
        <v>6</v>
      </c>
      <c r="F729" s="3" t="s">
        <v>752</v>
      </c>
      <c r="G729" s="3" t="s">
        <v>6</v>
      </c>
      <c r="H729" t="s">
        <v>2664</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2523</v>
      </c>
      <c r="B734" s="10">
        <v>31.754231999999998</v>
      </c>
      <c r="C734" s="10">
        <v>-114.757441</v>
      </c>
      <c r="D734" t="s">
        <v>6</v>
      </c>
      <c r="E734" t="s">
        <v>409</v>
      </c>
      <c r="F734" s="3" t="s">
        <v>1040</v>
      </c>
      <c r="G734" s="3" t="s">
        <v>6</v>
      </c>
      <c r="H734" t="s">
        <v>2524</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2439</v>
      </c>
      <c r="B753" s="10">
        <v>-0.92675099999999999</v>
      </c>
      <c r="C753" s="10">
        <v>134.041268</v>
      </c>
      <c r="D753" t="s">
        <v>6</v>
      </c>
      <c r="E753" t="s">
        <v>6</v>
      </c>
      <c r="F753" s="3" t="s">
        <v>1164</v>
      </c>
      <c r="G753" s="3" t="s">
        <v>6</v>
      </c>
      <c r="H753" t="s">
        <v>2438</v>
      </c>
      <c r="I753" t="s">
        <v>6</v>
      </c>
      <c r="J753" s="3" t="s">
        <v>6</v>
      </c>
      <c r="K753" s="13" t="s">
        <v>6</v>
      </c>
      <c r="L753" s="13" t="s">
        <v>6</v>
      </c>
      <c r="M753" s="13" t="s">
        <v>6</v>
      </c>
      <c r="N753" s="13" t="s">
        <v>6</v>
      </c>
    </row>
    <row r="754" spans="1:14" x14ac:dyDescent="0.3">
      <c r="A754" t="s">
        <v>2443</v>
      </c>
      <c r="B754" s="10">
        <v>-2.5</v>
      </c>
      <c r="C754" s="10">
        <v>135.30000000000001</v>
      </c>
      <c r="D754" t="s">
        <v>6</v>
      </c>
      <c r="E754" t="s">
        <v>6</v>
      </c>
      <c r="F754" s="3" t="s">
        <v>1138</v>
      </c>
      <c r="G754" t="s">
        <v>1340</v>
      </c>
      <c r="H754" t="s">
        <v>2440</v>
      </c>
      <c r="I754" t="s">
        <v>6</v>
      </c>
      <c r="J754" s="3" t="s">
        <v>6</v>
      </c>
      <c r="K754" s="13" t="s">
        <v>6</v>
      </c>
      <c r="L754" s="13" t="s">
        <v>6</v>
      </c>
      <c r="M754" s="13" t="s">
        <v>6</v>
      </c>
      <c r="N754" s="13" t="s">
        <v>6</v>
      </c>
    </row>
    <row r="755" spans="1:14" x14ac:dyDescent="0.3">
      <c r="A755" t="s">
        <v>2442</v>
      </c>
      <c r="B755" s="10">
        <v>-8.4653939999999999</v>
      </c>
      <c r="C755" s="10">
        <v>140.36077</v>
      </c>
      <c r="D755" t="s">
        <v>6</v>
      </c>
      <c r="E755" t="s">
        <v>6</v>
      </c>
      <c r="F755" s="3" t="s">
        <v>1001</v>
      </c>
      <c r="G755" s="3" t="s">
        <v>6</v>
      </c>
      <c r="H755" t="s">
        <v>2440</v>
      </c>
      <c r="I755" t="s">
        <v>6</v>
      </c>
      <c r="J755" s="3" t="s">
        <v>6</v>
      </c>
      <c r="K755" s="13" t="s">
        <v>6</v>
      </c>
      <c r="L755" s="13" t="s">
        <v>6</v>
      </c>
      <c r="M755" s="13" t="s">
        <v>6</v>
      </c>
      <c r="N755" s="13" t="s">
        <v>6</v>
      </c>
    </row>
    <row r="756" spans="1:14" x14ac:dyDescent="0.3">
      <c r="A756" s="4" t="s">
        <v>2551</v>
      </c>
      <c r="B756" s="10">
        <f>42+55/60+27/3600</f>
        <v>42.924166666666665</v>
      </c>
      <c r="C756" s="10">
        <f>-(70+49/60+13/3600)</f>
        <v>-70.820277777777775</v>
      </c>
      <c r="D756" t="s">
        <v>6</v>
      </c>
      <c r="E756" t="s">
        <v>6</v>
      </c>
      <c r="F756" s="3" t="s">
        <v>1683</v>
      </c>
      <c r="G756" s="3" t="s">
        <v>6</v>
      </c>
      <c r="H756" s="4" t="s">
        <v>2549</v>
      </c>
      <c r="I756" s="4" t="s">
        <v>6</v>
      </c>
      <c r="J756" s="3" t="s">
        <v>6</v>
      </c>
      <c r="K756" s="13" t="s">
        <v>6</v>
      </c>
      <c r="L756" s="13" t="s">
        <v>6</v>
      </c>
      <c r="M756" s="13" t="s">
        <v>6</v>
      </c>
      <c r="N756" s="13" t="s">
        <v>6</v>
      </c>
    </row>
    <row r="757" spans="1:14" x14ac:dyDescent="0.3">
      <c r="A757" t="s">
        <v>2601</v>
      </c>
      <c r="B757" s="10">
        <v>39.576031</v>
      </c>
      <c r="C757" s="10">
        <v>-74.251790999999997</v>
      </c>
      <c r="D757" t="s">
        <v>6</v>
      </c>
      <c r="E757" t="s">
        <v>6</v>
      </c>
      <c r="F757" s="3" t="s">
        <v>1114</v>
      </c>
      <c r="G757" s="3" t="s">
        <v>6</v>
      </c>
      <c r="H757" t="s">
        <v>2599</v>
      </c>
      <c r="I757" t="s">
        <v>6</v>
      </c>
      <c r="J757" s="3" t="s">
        <v>6</v>
      </c>
      <c r="K757" s="13" t="s">
        <v>6</v>
      </c>
      <c r="L757" s="13" t="s">
        <v>6</v>
      </c>
      <c r="M757" s="13" t="s">
        <v>6</v>
      </c>
      <c r="N757" s="13" t="s">
        <v>6</v>
      </c>
    </row>
    <row r="758" spans="1:14" x14ac:dyDescent="0.3">
      <c r="A758" t="s">
        <v>2606</v>
      </c>
      <c r="B758" s="10">
        <v>39.51</v>
      </c>
      <c r="C758" s="10">
        <v>-74.365277777777777</v>
      </c>
      <c r="D758" t="s">
        <v>6</v>
      </c>
      <c r="E758" t="s">
        <v>6</v>
      </c>
      <c r="F758" s="3" t="s">
        <v>1115</v>
      </c>
      <c r="G758" s="3" t="s">
        <v>6</v>
      </c>
      <c r="H758" t="s">
        <v>2604</v>
      </c>
      <c r="I758" t="s">
        <v>6</v>
      </c>
      <c r="J758" s="3" t="s">
        <v>2925</v>
      </c>
      <c r="K758" s="13" t="s">
        <v>6</v>
      </c>
      <c r="L758" s="13" t="s">
        <v>6</v>
      </c>
      <c r="M758" s="13" t="s">
        <v>6</v>
      </c>
      <c r="N758" s="13" t="s">
        <v>6</v>
      </c>
    </row>
    <row r="759" spans="1:14" x14ac:dyDescent="0.3">
      <c r="A759" t="s">
        <v>2598</v>
      </c>
      <c r="B759" s="10">
        <v>39.442863000000003</v>
      </c>
      <c r="C759" s="10">
        <v>-74.393827000000002</v>
      </c>
      <c r="D759" t="s">
        <v>6</v>
      </c>
      <c r="E759" t="s">
        <v>6</v>
      </c>
      <c r="F759" t="s">
        <v>1677</v>
      </c>
      <c r="G759" s="3" t="s">
        <v>6</v>
      </c>
      <c r="H759" t="s">
        <v>2596</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3262</v>
      </c>
      <c r="G760" s="3" t="s">
        <v>6</v>
      </c>
      <c r="H760" t="s">
        <v>68</v>
      </c>
      <c r="I760" t="s">
        <v>6</v>
      </c>
      <c r="J760" s="3" t="s">
        <v>6</v>
      </c>
      <c r="K760" s="13" t="s">
        <v>6</v>
      </c>
      <c r="L760" s="13" t="s">
        <v>6</v>
      </c>
      <c r="M760" s="13" t="s">
        <v>6</v>
      </c>
      <c r="N760" s="13" t="s">
        <v>6</v>
      </c>
    </row>
    <row r="761" spans="1:14" x14ac:dyDescent="0.3">
      <c r="A761" s="4" t="s">
        <v>2603</v>
      </c>
      <c r="B761" s="10">
        <v>39.59581</v>
      </c>
      <c r="C761" s="10">
        <v>-74.317965999999998</v>
      </c>
      <c r="D761" t="s">
        <v>6</v>
      </c>
      <c r="E761" t="s">
        <v>6</v>
      </c>
      <c r="F761" s="3" t="s">
        <v>1535</v>
      </c>
      <c r="G761" s="3" t="s">
        <v>6</v>
      </c>
      <c r="H761" s="3" t="s">
        <v>2599</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2587</v>
      </c>
      <c r="B767" s="10">
        <v>40.956944444444446</v>
      </c>
      <c r="C767" s="10">
        <v>-72.198888888888888</v>
      </c>
      <c r="D767" t="s">
        <v>6</v>
      </c>
      <c r="E767" t="s">
        <v>6</v>
      </c>
      <c r="F767" s="3" t="s">
        <v>726</v>
      </c>
      <c r="G767" s="3" t="s">
        <v>6</v>
      </c>
      <c r="H767" t="s">
        <v>2586</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2812</v>
      </c>
      <c r="B773" s="10">
        <f>42+46/60+34/3600</f>
        <v>42.776111111111113</v>
      </c>
      <c r="C773" s="10">
        <f>-(70+49/60+42/3600)</f>
        <v>-70.828333333333333</v>
      </c>
      <c r="D773" t="s">
        <v>6</v>
      </c>
      <c r="E773" t="s">
        <v>1567</v>
      </c>
      <c r="F773" s="3" t="s">
        <v>1687</v>
      </c>
      <c r="G773" s="3" t="s">
        <v>6</v>
      </c>
      <c r="H773" s="4" t="s">
        <v>2811</v>
      </c>
      <c r="I773" s="4" t="s">
        <v>6</v>
      </c>
      <c r="J773" s="3" t="s">
        <v>6</v>
      </c>
      <c r="K773" s="3" t="s">
        <v>6</v>
      </c>
      <c r="L773" s="3" t="s">
        <v>6</v>
      </c>
      <c r="M773" s="3" t="s">
        <v>6</v>
      </c>
      <c r="N773" s="3" t="s">
        <v>6</v>
      </c>
    </row>
    <row r="774" spans="1:14" x14ac:dyDescent="0.3">
      <c r="A774" t="s">
        <v>2852</v>
      </c>
      <c r="B774" s="10">
        <v>33.618662999999998</v>
      </c>
      <c r="C774" s="10">
        <v>-117.903852</v>
      </c>
      <c r="D774" t="s">
        <v>6</v>
      </c>
      <c r="E774" t="s">
        <v>6</v>
      </c>
      <c r="F774" s="3" t="s">
        <v>1045</v>
      </c>
      <c r="G774" s="3" t="s">
        <v>6</v>
      </c>
      <c r="H774" t="s">
        <v>2850</v>
      </c>
      <c r="I774" t="s">
        <v>6</v>
      </c>
      <c r="J774" s="3" t="s">
        <v>6</v>
      </c>
      <c r="K774" s="13" t="s">
        <v>6</v>
      </c>
      <c r="L774" s="13" t="s">
        <v>6</v>
      </c>
      <c r="M774" s="13" t="s">
        <v>6</v>
      </c>
      <c r="N774" s="13" t="s">
        <v>6</v>
      </c>
    </row>
    <row r="775" spans="1:14" x14ac:dyDescent="0.3">
      <c r="A775" t="s">
        <v>2382</v>
      </c>
      <c r="B775" s="10">
        <f>12+12.033/60</f>
        <v>12.20055</v>
      </c>
      <c r="C775" s="10">
        <f>109+10.899/60</f>
        <v>109.18165</v>
      </c>
      <c r="D775" t="s">
        <v>6</v>
      </c>
      <c r="E775" t="s">
        <v>6</v>
      </c>
      <c r="F775" s="3" t="s">
        <v>2018</v>
      </c>
      <c r="G775" s="3" t="s">
        <v>6</v>
      </c>
      <c r="H775" t="s">
        <v>2381</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2621</v>
      </c>
      <c r="B787" s="10">
        <v>34.716666666666669</v>
      </c>
      <c r="C787" s="10">
        <v>-76.650000000000006</v>
      </c>
      <c r="D787" t="s">
        <v>6</v>
      </c>
      <c r="E787" t="s">
        <v>6</v>
      </c>
      <c r="F787" s="3" t="s">
        <v>1368</v>
      </c>
      <c r="G787" s="3" t="s">
        <v>6</v>
      </c>
      <c r="H787" t="s">
        <v>2619</v>
      </c>
      <c r="I787" t="s">
        <v>6</v>
      </c>
      <c r="J787" s="3" t="s">
        <v>6</v>
      </c>
      <c r="K787" s="13" t="s">
        <v>6</v>
      </c>
      <c r="L787" s="13" t="s">
        <v>6</v>
      </c>
      <c r="M787" s="13" t="s">
        <v>6</v>
      </c>
      <c r="N787" s="13" t="s">
        <v>6</v>
      </c>
    </row>
    <row r="788" spans="1:14" x14ac:dyDescent="0.3">
      <c r="A788" t="s">
        <v>2623</v>
      </c>
      <c r="B788" s="10">
        <v>34.695555555555551</v>
      </c>
      <c r="C788" s="10">
        <v>-76.688888888888897</v>
      </c>
      <c r="D788" t="s">
        <v>6</v>
      </c>
      <c r="E788" t="s">
        <v>6</v>
      </c>
      <c r="F788" s="3" t="s">
        <v>716</v>
      </c>
      <c r="G788" s="3" t="s">
        <v>6</v>
      </c>
      <c r="H788" t="s">
        <v>2619</v>
      </c>
      <c r="I788" t="s">
        <v>6</v>
      </c>
      <c r="J788" s="3" t="s">
        <v>6</v>
      </c>
      <c r="K788" s="13" t="s">
        <v>6</v>
      </c>
      <c r="L788" s="13" t="s">
        <v>6</v>
      </c>
      <c r="M788" s="13" t="s">
        <v>6</v>
      </c>
      <c r="N788" s="13" t="s">
        <v>6</v>
      </c>
    </row>
    <row r="789" spans="1:14" x14ac:dyDescent="0.3">
      <c r="A789" t="s">
        <v>2627</v>
      </c>
      <c r="B789" s="10">
        <v>34.753813000000001</v>
      </c>
      <c r="C789" s="10">
        <v>-76.779990999999995</v>
      </c>
      <c r="D789" t="s">
        <v>6</v>
      </c>
      <c r="E789" t="s">
        <v>6</v>
      </c>
      <c r="F789" s="3" t="s">
        <v>1199</v>
      </c>
      <c r="G789" s="3" t="s">
        <v>6</v>
      </c>
      <c r="H789" t="s">
        <v>2619</v>
      </c>
      <c r="I789" t="s">
        <v>6</v>
      </c>
      <c r="J789" s="3" t="s">
        <v>6</v>
      </c>
      <c r="K789" s="13" t="s">
        <v>6</v>
      </c>
      <c r="L789" s="13" t="s">
        <v>6</v>
      </c>
      <c r="M789" s="13" t="s">
        <v>6</v>
      </c>
      <c r="N789" s="13" t="s">
        <v>6</v>
      </c>
    </row>
    <row r="790" spans="1:14" x14ac:dyDescent="0.3">
      <c r="A790" t="s">
        <v>2626</v>
      </c>
      <c r="B790" s="10">
        <v>34.565195000000003</v>
      </c>
      <c r="C790" s="10">
        <v>-77.390116000000006</v>
      </c>
      <c r="D790" t="s">
        <v>6</v>
      </c>
      <c r="E790" t="s">
        <v>6</v>
      </c>
      <c r="F790" s="3" t="s">
        <v>1234</v>
      </c>
      <c r="G790" s="3" t="s">
        <v>6</v>
      </c>
      <c r="H790" t="s">
        <v>2624</v>
      </c>
      <c r="I790" t="s">
        <v>6</v>
      </c>
      <c r="J790" s="3" t="s">
        <v>6</v>
      </c>
      <c r="K790" s="13" t="s">
        <v>6</v>
      </c>
      <c r="L790" s="13" t="s">
        <v>6</v>
      </c>
      <c r="M790" s="13" t="s">
        <v>6</v>
      </c>
      <c r="N790" s="13" t="s">
        <v>6</v>
      </c>
    </row>
    <row r="791" spans="1:14" x14ac:dyDescent="0.3">
      <c r="A791" s="4" t="s">
        <v>2643</v>
      </c>
      <c r="B791" s="10">
        <f>33+21/60</f>
        <v>33.35</v>
      </c>
      <c r="C791" s="10">
        <f>-(79+11/60)</f>
        <v>-79.183333333333337</v>
      </c>
      <c r="D791" t="s">
        <v>6</v>
      </c>
      <c r="E791" t="s">
        <v>6</v>
      </c>
      <c r="F791" s="3" t="s">
        <v>1485</v>
      </c>
      <c r="G791" s="3" t="s">
        <v>6</v>
      </c>
      <c r="H791" t="s">
        <v>2641</v>
      </c>
      <c r="I791" t="s">
        <v>6</v>
      </c>
      <c r="J791" s="3" t="s">
        <v>6</v>
      </c>
      <c r="K791" s="3" t="s">
        <v>6</v>
      </c>
      <c r="L791" s="3" t="s">
        <v>6</v>
      </c>
      <c r="M791" s="3" t="s">
        <v>6</v>
      </c>
      <c r="N791" s="3" t="s">
        <v>6</v>
      </c>
    </row>
    <row r="792" spans="1:14" x14ac:dyDescent="0.3">
      <c r="A792" t="s">
        <v>2642</v>
      </c>
      <c r="B792" s="10">
        <v>33.335160000000002</v>
      </c>
      <c r="C792" s="10">
        <v>-79.177615000000003</v>
      </c>
      <c r="D792" t="s">
        <v>6</v>
      </c>
      <c r="E792" t="s">
        <v>6</v>
      </c>
      <c r="F792" s="3" t="s">
        <v>1929</v>
      </c>
      <c r="G792" s="3" t="s">
        <v>6</v>
      </c>
      <c r="H792" t="s">
        <v>2641</v>
      </c>
      <c r="I792" t="s">
        <v>6</v>
      </c>
      <c r="J792" s="3" t="s">
        <v>6</v>
      </c>
      <c r="K792" s="13" t="s">
        <v>6</v>
      </c>
      <c r="L792" s="13" t="s">
        <v>6</v>
      </c>
      <c r="M792" s="13" t="s">
        <v>6</v>
      </c>
      <c r="N792" s="13" t="s">
        <v>6</v>
      </c>
    </row>
    <row r="793" spans="1:14" x14ac:dyDescent="0.3">
      <c r="A793" s="4" t="s">
        <v>2818</v>
      </c>
      <c r="B793" s="10">
        <f>42+13/60+35/3600</f>
        <v>42.226388888888891</v>
      </c>
      <c r="C793" s="10">
        <f>-(70+46/60+26/3600)</f>
        <v>-70.773888888888891</v>
      </c>
      <c r="D793" t="s">
        <v>6</v>
      </c>
      <c r="E793" t="s">
        <v>6</v>
      </c>
      <c r="F793" s="4" t="s">
        <v>1703</v>
      </c>
      <c r="G793" s="3" t="s">
        <v>6</v>
      </c>
      <c r="H793" s="4" t="s">
        <v>2817</v>
      </c>
      <c r="I793" s="4" t="s">
        <v>6</v>
      </c>
      <c r="J793" s="3" t="s">
        <v>6</v>
      </c>
      <c r="K793" s="3" t="s">
        <v>6</v>
      </c>
      <c r="L793" s="3" t="s">
        <v>6</v>
      </c>
      <c r="M793" s="3" t="s">
        <v>6</v>
      </c>
      <c r="N793" s="3" t="s">
        <v>6</v>
      </c>
    </row>
    <row r="794" spans="1:14" x14ac:dyDescent="0.3">
      <c r="A794" t="s">
        <v>2589</v>
      </c>
      <c r="B794" s="10">
        <v>40.940573999999998</v>
      </c>
      <c r="C794" s="10">
        <v>-72.433162999999993</v>
      </c>
      <c r="D794" t="s">
        <v>6</v>
      </c>
      <c r="E794" t="s">
        <v>6</v>
      </c>
      <c r="F794" s="3" t="s">
        <v>1872</v>
      </c>
      <c r="G794" s="3" t="s">
        <v>6</v>
      </c>
      <c r="H794" t="s">
        <v>2588</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2667</v>
      </c>
      <c r="B800" s="10">
        <v>30.41</v>
      </c>
      <c r="C800" s="10">
        <v>-88.797499999999999</v>
      </c>
      <c r="D800" t="s">
        <v>6</v>
      </c>
      <c r="E800" t="s">
        <v>6</v>
      </c>
      <c r="F800" s="3" t="s">
        <v>750</v>
      </c>
      <c r="G800" s="3" t="s">
        <v>6</v>
      </c>
      <c r="H800" t="s">
        <v>2666</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2697</v>
      </c>
      <c r="B806" s="10">
        <v>29.990703</v>
      </c>
      <c r="C806" s="10">
        <v>-93.787993</v>
      </c>
      <c r="D806" t="s">
        <v>6</v>
      </c>
      <c r="E806" t="s">
        <v>6</v>
      </c>
      <c r="F806" s="3" t="s">
        <v>1066</v>
      </c>
      <c r="G806" s="3" t="s">
        <v>6</v>
      </c>
      <c r="H806" t="s">
        <v>2696</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2506</v>
      </c>
      <c r="B808" s="10">
        <v>3.8564340000000001</v>
      </c>
      <c r="C808" s="10">
        <v>-77.120451000000003</v>
      </c>
      <c r="D808" t="s">
        <v>6</v>
      </c>
      <c r="E808" t="s">
        <v>6</v>
      </c>
      <c r="F808" s="3" t="s">
        <v>1087</v>
      </c>
      <c r="G808" s="3" t="s">
        <v>6</v>
      </c>
      <c r="H808" t="s">
        <v>2504</v>
      </c>
      <c r="I808" t="s">
        <v>6</v>
      </c>
      <c r="J808" s="3" t="s">
        <v>6</v>
      </c>
      <c r="K808" s="13">
        <v>4.0999999999999996</v>
      </c>
      <c r="L808" s="13">
        <v>-76.900000000000006</v>
      </c>
      <c r="M808" s="13">
        <v>3.6</v>
      </c>
      <c r="N808" s="13">
        <v>-77.3</v>
      </c>
    </row>
    <row r="809" spans="1:14" x14ac:dyDescent="0.3">
      <c r="A809" t="s">
        <v>2502</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2501</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2500</v>
      </c>
      <c r="B812" s="10">
        <v>2.9675000000000002</v>
      </c>
      <c r="C812" s="10">
        <v>-78.180277777777789</v>
      </c>
      <c r="D812" t="s">
        <v>6</v>
      </c>
      <c r="E812" t="s">
        <v>6</v>
      </c>
      <c r="F812" s="3" t="s">
        <v>1158</v>
      </c>
      <c r="G812" s="3" t="s">
        <v>6</v>
      </c>
      <c r="H812" t="s">
        <v>2498</v>
      </c>
      <c r="I812" t="s">
        <v>6</v>
      </c>
      <c r="J812" s="3" t="s">
        <v>6</v>
      </c>
      <c r="K812" s="13">
        <v>3.2</v>
      </c>
      <c r="L812" s="13">
        <v>-77.7</v>
      </c>
      <c r="M812" s="13">
        <v>2.5</v>
      </c>
      <c r="N812" s="13">
        <v>-78.599999999999994</v>
      </c>
    </row>
    <row r="813" spans="1:14" x14ac:dyDescent="0.3">
      <c r="A813" t="s">
        <v>2497</v>
      </c>
      <c r="B813" s="10">
        <v>1.796322</v>
      </c>
      <c r="C813" s="10">
        <v>-78.800515000000004</v>
      </c>
      <c r="D813" t="s">
        <v>6</v>
      </c>
      <c r="E813" t="s">
        <v>146</v>
      </c>
      <c r="F813" s="3" t="s">
        <v>780</v>
      </c>
      <c r="G813" s="3" t="s">
        <v>6</v>
      </c>
      <c r="H813" t="s">
        <v>2495</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3276</v>
      </c>
      <c r="B820" s="10">
        <v>24.826332000000001</v>
      </c>
      <c r="C820" s="10">
        <v>66.995130000000003</v>
      </c>
      <c r="D820" t="s">
        <v>6</v>
      </c>
      <c r="E820" t="s">
        <v>6</v>
      </c>
      <c r="F820" s="3" t="s">
        <v>801</v>
      </c>
      <c r="G820" s="3" t="s">
        <v>6</v>
      </c>
      <c r="H820" s="4" t="s">
        <v>3272</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3252</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3252</v>
      </c>
      <c r="B825" s="10">
        <v>8.942285</v>
      </c>
      <c r="C825" s="10">
        <v>-79.563552000000001</v>
      </c>
      <c r="D825" t="s">
        <v>6</v>
      </c>
      <c r="E825" t="s">
        <v>6</v>
      </c>
      <c r="F825" s="3" t="s">
        <v>3253</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3252</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3252</v>
      </c>
      <c r="J837" s="3" t="s">
        <v>2925</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2453</v>
      </c>
      <c r="B851" s="10">
        <v>-10.103842</v>
      </c>
      <c r="C851" s="10">
        <v>147.72579500000001</v>
      </c>
      <c r="D851" t="s">
        <v>6</v>
      </c>
      <c r="E851" t="s">
        <v>6</v>
      </c>
      <c r="F851" s="3" t="s">
        <v>1173</v>
      </c>
      <c r="G851" s="3" t="s">
        <v>6</v>
      </c>
      <c r="H851" t="s">
        <v>2451</v>
      </c>
      <c r="I851" t="s">
        <v>6</v>
      </c>
      <c r="J851" s="3" t="s">
        <v>6</v>
      </c>
      <c r="K851" s="13" t="s">
        <v>6</v>
      </c>
      <c r="L851" s="13" t="s">
        <v>6</v>
      </c>
      <c r="M851" s="13" t="s">
        <v>6</v>
      </c>
      <c r="N851" s="13" t="s">
        <v>6</v>
      </c>
    </row>
    <row r="852" spans="1:14" x14ac:dyDescent="0.3">
      <c r="A852" t="s">
        <v>2455</v>
      </c>
      <c r="B852" s="10">
        <v>-9.5380439999999993</v>
      </c>
      <c r="C852" s="10">
        <v>147.290798</v>
      </c>
      <c r="D852" t="s">
        <v>6</v>
      </c>
      <c r="E852" t="s">
        <v>6</v>
      </c>
      <c r="F852" s="3" t="s">
        <v>1003</v>
      </c>
      <c r="G852" s="3" t="s">
        <v>6</v>
      </c>
      <c r="H852" t="s">
        <v>2451</v>
      </c>
      <c r="I852" t="s">
        <v>6</v>
      </c>
      <c r="J852" s="3" t="s">
        <v>6</v>
      </c>
      <c r="K852" s="13" t="s">
        <v>6</v>
      </c>
      <c r="L852" s="13" t="s">
        <v>6</v>
      </c>
      <c r="M852" s="13" t="s">
        <v>6</v>
      </c>
      <c r="N852" s="13" t="s">
        <v>6</v>
      </c>
    </row>
    <row r="853" spans="1:14" x14ac:dyDescent="0.3">
      <c r="A853" t="s">
        <v>2465</v>
      </c>
      <c r="B853" s="10">
        <v>-11.2</v>
      </c>
      <c r="C853" s="10">
        <v>153</v>
      </c>
      <c r="D853" t="s">
        <v>6</v>
      </c>
      <c r="E853" t="s">
        <v>6</v>
      </c>
      <c r="F853" s="3" t="s">
        <v>1121</v>
      </c>
      <c r="G853" s="3" t="s">
        <v>6</v>
      </c>
      <c r="H853" t="s">
        <v>2463</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2454</v>
      </c>
      <c r="B856" s="10">
        <v>-9.4754860000000001</v>
      </c>
      <c r="C856" s="10">
        <v>147.15016399999999</v>
      </c>
      <c r="D856" t="s">
        <v>6</v>
      </c>
      <c r="E856" t="s">
        <v>6</v>
      </c>
      <c r="F856" s="3" t="s">
        <v>1002</v>
      </c>
      <c r="G856" s="3" t="s">
        <v>6</v>
      </c>
      <c r="H856" t="s">
        <v>2451</v>
      </c>
      <c r="I856" t="s">
        <v>6</v>
      </c>
      <c r="J856" s="3" t="s">
        <v>6</v>
      </c>
      <c r="K856" s="13" t="s">
        <v>6</v>
      </c>
      <c r="L856" s="13" t="s">
        <v>6</v>
      </c>
      <c r="M856" s="13" t="s">
        <v>6</v>
      </c>
      <c r="N856" s="13" t="s">
        <v>6</v>
      </c>
    </row>
    <row r="857" spans="1:14" x14ac:dyDescent="0.3">
      <c r="A857" t="s">
        <v>2458</v>
      </c>
      <c r="B857" s="10">
        <v>-2.8663409999999998</v>
      </c>
      <c r="C857" s="10">
        <v>146.35006000000001</v>
      </c>
      <c r="D857" t="s">
        <v>6</v>
      </c>
      <c r="E857" t="s">
        <v>6</v>
      </c>
      <c r="F857" s="3" t="s">
        <v>1271</v>
      </c>
      <c r="G857" s="3" t="s">
        <v>6</v>
      </c>
      <c r="H857" s="3" t="s">
        <v>2456</v>
      </c>
      <c r="I857" s="3" t="s">
        <v>6</v>
      </c>
      <c r="J857" s="3" t="s">
        <v>6</v>
      </c>
      <c r="K857" s="13" t="s">
        <v>6</v>
      </c>
      <c r="L857" s="13" t="s">
        <v>6</v>
      </c>
      <c r="M857" s="13" t="s">
        <v>6</v>
      </c>
      <c r="N857" s="13" t="s">
        <v>6</v>
      </c>
    </row>
    <row r="858" spans="1:14" x14ac:dyDescent="0.3">
      <c r="A858" t="s">
        <v>2462</v>
      </c>
      <c r="B858" s="10">
        <v>-4.666666666666667</v>
      </c>
      <c r="C858" s="10">
        <v>149.30000000000001</v>
      </c>
      <c r="D858" t="s">
        <v>6</v>
      </c>
      <c r="E858" t="s">
        <v>6</v>
      </c>
      <c r="F858" s="3" t="s">
        <v>1098</v>
      </c>
      <c r="G858" s="3" t="s">
        <v>6</v>
      </c>
      <c r="H858" t="s">
        <v>2460</v>
      </c>
      <c r="I858" t="s">
        <v>6</v>
      </c>
      <c r="J858" s="3" t="s">
        <v>6</v>
      </c>
      <c r="K858" s="13" t="s">
        <v>6</v>
      </c>
      <c r="L858" s="13" t="s">
        <v>6</v>
      </c>
      <c r="M858" s="13" t="s">
        <v>6</v>
      </c>
      <c r="N858" s="13" t="s">
        <v>6</v>
      </c>
    </row>
    <row r="859" spans="1:14" x14ac:dyDescent="0.3">
      <c r="A859" t="s">
        <v>2848</v>
      </c>
      <c r="B859" s="10">
        <v>-1.7342869999999999</v>
      </c>
      <c r="C859" s="10">
        <v>142.840462</v>
      </c>
      <c r="D859" t="s">
        <v>6</v>
      </c>
      <c r="E859" t="s">
        <v>6</v>
      </c>
      <c r="F859" s="3" t="s">
        <v>2849</v>
      </c>
      <c r="G859" t="s">
        <v>1325</v>
      </c>
      <c r="H859" t="s">
        <v>2456</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2810</v>
      </c>
      <c r="B866" s="10">
        <f>42+44/60+37/3600</f>
        <v>42.743611111111115</v>
      </c>
      <c r="C866" s="10">
        <f>-(70+50/60+13/3600)</f>
        <v>-70.836944444444441</v>
      </c>
      <c r="D866" t="s">
        <v>6</v>
      </c>
      <c r="E866" t="s">
        <v>1567</v>
      </c>
      <c r="F866" s="4" t="s">
        <v>1690</v>
      </c>
      <c r="G866" s="3" t="s">
        <v>6</v>
      </c>
      <c r="H866" s="4" t="s">
        <v>2809</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3639</v>
      </c>
      <c r="B874" s="10">
        <v>-9.6075649999999992</v>
      </c>
      <c r="C874" s="10">
        <v>118.98598200000001</v>
      </c>
      <c r="D874" t="s">
        <v>6</v>
      </c>
      <c r="E874" t="s">
        <v>6</v>
      </c>
      <c r="F874" s="3" t="s">
        <v>1974</v>
      </c>
      <c r="G874" s="3" t="s">
        <v>6</v>
      </c>
      <c r="H874" t="s">
        <v>3638</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2396</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2699</v>
      </c>
      <c r="B897" s="10">
        <v>29.899554999999999</v>
      </c>
      <c r="C897" s="10">
        <v>-93.895031000000003</v>
      </c>
      <c r="D897" t="s">
        <v>6</v>
      </c>
      <c r="E897" t="s">
        <v>6</v>
      </c>
      <c r="F897" s="3" t="s">
        <v>1065</v>
      </c>
      <c r="G897" s="3" t="s">
        <v>6</v>
      </c>
      <c r="H897" t="s">
        <v>2691</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2459</v>
      </c>
      <c r="B921" s="10">
        <v>-2.8833329999999999</v>
      </c>
      <c r="C921" s="10">
        <v>147.08333300000001</v>
      </c>
      <c r="D921" t="s">
        <v>6</v>
      </c>
      <c r="E921" t="s">
        <v>6</v>
      </c>
      <c r="F921" s="3" t="s">
        <v>1000</v>
      </c>
      <c r="G921" s="3" t="s">
        <v>6</v>
      </c>
      <c r="H921" t="s">
        <v>2458</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2484</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2484</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2484</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2484</v>
      </c>
      <c r="J931" s="3" t="s">
        <v>6</v>
      </c>
      <c r="K931" s="13" t="s">
        <v>6</v>
      </c>
      <c r="L931" s="13" t="s">
        <v>6</v>
      </c>
      <c r="M931" s="13" t="s">
        <v>6</v>
      </c>
      <c r="N931" s="13" t="s">
        <v>6</v>
      </c>
    </row>
    <row r="932" spans="1:14" x14ac:dyDescent="0.3">
      <c r="A932" t="s">
        <v>1810</v>
      </c>
      <c r="B932" s="10">
        <v>-21.9</v>
      </c>
      <c r="C932" s="10">
        <v>149.468155</v>
      </c>
      <c r="D932" t="s">
        <v>1818</v>
      </c>
      <c r="E932" t="s">
        <v>6</v>
      </c>
      <c r="F932" s="3" t="s">
        <v>2494</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2484</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2484</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2484</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2925</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2809</v>
      </c>
      <c r="B948" s="10">
        <f>42+44/60+37/3600</f>
        <v>42.743611111111115</v>
      </c>
      <c r="C948" s="10">
        <f>-(70+50/60+13/3600)</f>
        <v>-70.836944444444441</v>
      </c>
      <c r="D948" t="s">
        <v>6</v>
      </c>
      <c r="E948" t="s">
        <v>6</v>
      </c>
      <c r="F948" s="4" t="s">
        <v>1689</v>
      </c>
      <c r="G948" s="3" t="s">
        <v>6</v>
      </c>
      <c r="H948" s="4" t="s">
        <v>2808</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2807</v>
      </c>
      <c r="B955" s="10">
        <f>42+49/60+57/3600</f>
        <v>42.832500000000003</v>
      </c>
      <c r="C955" s="10">
        <f>-(70+49/60+6/3600)</f>
        <v>-70.818333333333328</v>
      </c>
      <c r="D955" t="s">
        <v>6</v>
      </c>
      <c r="E955" t="s">
        <v>1567</v>
      </c>
      <c r="F955" s="4" t="s">
        <v>1685</v>
      </c>
      <c r="G955" s="3" t="s">
        <v>6</v>
      </c>
      <c r="H955" s="4" t="s">
        <v>2806</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2538</v>
      </c>
      <c r="B959" s="10">
        <v>33.376955000000002</v>
      </c>
      <c r="C959" s="10">
        <v>-118.41046</v>
      </c>
      <c r="D959" t="s">
        <v>6</v>
      </c>
      <c r="E959" t="s">
        <v>6</v>
      </c>
      <c r="F959" s="3" t="s">
        <v>1515</v>
      </c>
      <c r="G959" s="3" t="s">
        <v>6</v>
      </c>
      <c r="H959" t="s">
        <v>2539</v>
      </c>
      <c r="I959" t="s">
        <v>6</v>
      </c>
      <c r="J959" s="3" t="s">
        <v>6</v>
      </c>
      <c r="K959" s="3" t="s">
        <v>6</v>
      </c>
      <c r="L959" s="3" t="s">
        <v>6</v>
      </c>
      <c r="M959" s="3" t="s">
        <v>6</v>
      </c>
      <c r="N959" s="3" t="s">
        <v>6</v>
      </c>
    </row>
    <row r="960" spans="1:14" x14ac:dyDescent="0.3">
      <c r="A960" t="s">
        <v>2542</v>
      </c>
      <c r="B960" s="10">
        <v>32.777141</v>
      </c>
      <c r="C960" s="10">
        <v>-117.230051</v>
      </c>
      <c r="D960" t="s">
        <v>6</v>
      </c>
      <c r="E960" t="s">
        <v>6</v>
      </c>
      <c r="F960" s="3" t="s">
        <v>1046</v>
      </c>
      <c r="G960" s="3" t="s">
        <v>6</v>
      </c>
      <c r="H960" t="s">
        <v>2537</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2548</v>
      </c>
      <c r="B963" s="10">
        <f>34+25/60</f>
        <v>34.416666666666664</v>
      </c>
      <c r="C963" s="10">
        <f>-(119+50/60)</f>
        <v>-119.83333333333333</v>
      </c>
      <c r="D963" t="s">
        <v>6</v>
      </c>
      <c r="E963" t="s">
        <v>1567</v>
      </c>
      <c r="F963" t="s">
        <v>1708</v>
      </c>
      <c r="G963" s="3" t="s">
        <v>6</v>
      </c>
      <c r="H963" s="4" t="s">
        <v>2547</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3698</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3698</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2292</v>
      </c>
      <c r="B997" s="10">
        <v>28.041312000000001</v>
      </c>
      <c r="C997" s="10">
        <v>34.436759000000002</v>
      </c>
      <c r="D997" t="s">
        <v>6</v>
      </c>
      <c r="E997" t="s">
        <v>6</v>
      </c>
      <c r="F997" s="3" t="s">
        <v>1727</v>
      </c>
      <c r="G997" s="3" t="s">
        <v>6</v>
      </c>
      <c r="H997" s="4" t="s">
        <v>2290</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2521</v>
      </c>
      <c r="B999" s="10">
        <v>22.951715</v>
      </c>
      <c r="C999" s="10">
        <v>-106.06355600000001</v>
      </c>
      <c r="D999" t="s">
        <v>6</v>
      </c>
      <c r="E999" t="s">
        <v>6</v>
      </c>
      <c r="F999" t="s">
        <v>2522</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3010</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3008</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2636</v>
      </c>
      <c r="B1019" s="10">
        <v>32.424719000000003</v>
      </c>
      <c r="C1019" s="10">
        <v>-80.673514999999995</v>
      </c>
      <c r="D1019" t="s">
        <v>6</v>
      </c>
      <c r="E1019" t="s">
        <v>6</v>
      </c>
      <c r="F1019" s="3" t="s">
        <v>1369</v>
      </c>
      <c r="G1019" s="3" t="s">
        <v>6</v>
      </c>
      <c r="H1019" s="3" t="s">
        <v>2634</v>
      </c>
      <c r="I1019" s="3" t="s">
        <v>6</v>
      </c>
      <c r="J1019" s="3" t="s">
        <v>6</v>
      </c>
      <c r="K1019" s="13" t="s">
        <v>6</v>
      </c>
      <c r="L1019" s="13" t="s">
        <v>6</v>
      </c>
      <c r="M1019" s="13" t="s">
        <v>6</v>
      </c>
      <c r="N1019" s="13" t="s">
        <v>6</v>
      </c>
    </row>
    <row r="1020" spans="1:14" x14ac:dyDescent="0.3">
      <c r="A1020" t="s">
        <v>2639</v>
      </c>
      <c r="B1020" s="10">
        <v>33.040275999999999</v>
      </c>
      <c r="C1020" s="10">
        <v>-79.348291000000003</v>
      </c>
      <c r="D1020" t="s">
        <v>6</v>
      </c>
      <c r="E1020" t="s">
        <v>6</v>
      </c>
      <c r="F1020" s="3" t="s">
        <v>719</v>
      </c>
      <c r="G1020" s="3" t="s">
        <v>6</v>
      </c>
      <c r="H1020" t="s">
        <v>2628</v>
      </c>
      <c r="I1020" t="s">
        <v>6</v>
      </c>
      <c r="J1020" s="3" t="s">
        <v>6</v>
      </c>
      <c r="K1020" s="13" t="s">
        <v>6</v>
      </c>
      <c r="L1020" s="13" t="s">
        <v>6</v>
      </c>
      <c r="M1020" s="13" t="s">
        <v>6</v>
      </c>
      <c r="N1020" s="13" t="s">
        <v>6</v>
      </c>
    </row>
    <row r="1021" spans="1:14" x14ac:dyDescent="0.3">
      <c r="A1021" t="s">
        <v>2629</v>
      </c>
      <c r="B1021" s="10">
        <v>32.750033000000002</v>
      </c>
      <c r="C1021" s="10">
        <v>-79.913939999999997</v>
      </c>
      <c r="D1021" t="s">
        <v>6</v>
      </c>
      <c r="E1021" t="s">
        <v>6</v>
      </c>
      <c r="F1021" s="3" t="s">
        <v>1127</v>
      </c>
      <c r="G1021" s="3" t="s">
        <v>6</v>
      </c>
      <c r="H1021" s="3" t="s">
        <v>2628</v>
      </c>
      <c r="I1021" s="3" t="s">
        <v>6</v>
      </c>
      <c r="J1021" s="3" t="s">
        <v>6</v>
      </c>
      <c r="K1021" s="13" t="s">
        <v>6</v>
      </c>
      <c r="L1021" s="13" t="s">
        <v>6</v>
      </c>
      <c r="M1021" s="13" t="s">
        <v>6</v>
      </c>
      <c r="N1021" s="13" t="s">
        <v>6</v>
      </c>
    </row>
    <row r="1022" spans="1:14" x14ac:dyDescent="0.3">
      <c r="A1022" t="s">
        <v>2633</v>
      </c>
      <c r="B1022" s="10">
        <v>33.3675</v>
      </c>
      <c r="C1022" s="10">
        <v>-79.293888888888887</v>
      </c>
      <c r="D1022" t="s">
        <v>6</v>
      </c>
      <c r="E1022" t="s">
        <v>6</v>
      </c>
      <c r="F1022" s="3" t="s">
        <v>720</v>
      </c>
      <c r="G1022" s="3" t="s">
        <v>6</v>
      </c>
      <c r="H1022" t="s">
        <v>2631</v>
      </c>
      <c r="I1022" t="s">
        <v>6</v>
      </c>
      <c r="J1022" s="3" t="s">
        <v>6</v>
      </c>
      <c r="K1022" s="13" t="s">
        <v>6</v>
      </c>
      <c r="L1022" s="13" t="s">
        <v>6</v>
      </c>
      <c r="M1022" s="13" t="s">
        <v>6</v>
      </c>
      <c r="N1022" s="13" t="s">
        <v>6</v>
      </c>
    </row>
    <row r="1023" spans="1:14" x14ac:dyDescent="0.3">
      <c r="A1023" t="s">
        <v>2637</v>
      </c>
      <c r="B1023" s="10">
        <v>32.358665999999999</v>
      </c>
      <c r="C1023" s="10">
        <v>-80.454390000000004</v>
      </c>
      <c r="D1023" t="s">
        <v>6</v>
      </c>
      <c r="E1023" t="s">
        <v>6</v>
      </c>
      <c r="F1023" s="3" t="s">
        <v>721</v>
      </c>
      <c r="G1023" s="3" t="s">
        <v>6</v>
      </c>
      <c r="H1023" t="s">
        <v>2634</v>
      </c>
      <c r="I1023" t="s">
        <v>6</v>
      </c>
      <c r="J1023" s="3" t="s">
        <v>6</v>
      </c>
      <c r="K1023" s="13" t="s">
        <v>6</v>
      </c>
      <c r="L1023" s="13" t="s">
        <v>6</v>
      </c>
      <c r="M1023" s="13" t="s">
        <v>6</v>
      </c>
      <c r="N1023" s="13" t="s">
        <v>6</v>
      </c>
    </row>
    <row r="1024" spans="1:14" x14ac:dyDescent="0.3">
      <c r="A1024" s="4" t="s">
        <v>2638</v>
      </c>
      <c r="B1024" s="10">
        <v>32.604813</v>
      </c>
      <c r="C1024" s="10">
        <v>-80.069920999999994</v>
      </c>
      <c r="D1024" t="s">
        <v>6</v>
      </c>
      <c r="E1024" t="s">
        <v>6</v>
      </c>
      <c r="F1024" s="3" t="s">
        <v>1503</v>
      </c>
      <c r="G1024" s="3" t="s">
        <v>6</v>
      </c>
      <c r="H1024" s="3" t="s">
        <v>2628</v>
      </c>
      <c r="I1024" s="3" t="s">
        <v>6</v>
      </c>
      <c r="J1024" s="3" t="s">
        <v>6</v>
      </c>
      <c r="K1024" s="13" t="s">
        <v>6</v>
      </c>
      <c r="L1024" s="13" t="s">
        <v>6</v>
      </c>
      <c r="M1024" s="13" t="s">
        <v>6</v>
      </c>
      <c r="N1024" s="13" t="s">
        <v>6</v>
      </c>
    </row>
    <row r="1025" spans="1:14" x14ac:dyDescent="0.3">
      <c r="A1025" t="s">
        <v>2641</v>
      </c>
      <c r="B1025" s="10">
        <v>33.328004999999997</v>
      </c>
      <c r="C1025" s="10">
        <v>-79.166359999999997</v>
      </c>
      <c r="D1025" t="s">
        <v>6</v>
      </c>
      <c r="E1025" t="s">
        <v>6</v>
      </c>
      <c r="F1025" s="3" t="s">
        <v>722</v>
      </c>
      <c r="G1025" s="3" t="s">
        <v>6</v>
      </c>
      <c r="H1025" t="s">
        <v>2631</v>
      </c>
      <c r="I1025" t="s">
        <v>6</v>
      </c>
      <c r="J1025" s="3" t="s">
        <v>6</v>
      </c>
      <c r="K1025" s="13" t="s">
        <v>6</v>
      </c>
      <c r="L1025" s="13" t="s">
        <v>6</v>
      </c>
      <c r="M1025" s="13" t="s">
        <v>6</v>
      </c>
      <c r="N1025" s="13" t="s">
        <v>6</v>
      </c>
    </row>
    <row r="1026" spans="1:14" x14ac:dyDescent="0.3">
      <c r="A1026" t="s">
        <v>2644</v>
      </c>
      <c r="B1026" s="10">
        <v>32.689658999999999</v>
      </c>
      <c r="C1026" s="10">
        <v>-79.892799999999994</v>
      </c>
      <c r="D1026" t="s">
        <v>6</v>
      </c>
      <c r="E1026" t="s">
        <v>6</v>
      </c>
      <c r="F1026" s="3" t="s">
        <v>723</v>
      </c>
      <c r="G1026" s="3" t="s">
        <v>6</v>
      </c>
      <c r="H1026" t="s">
        <v>2628</v>
      </c>
      <c r="I1026" t="s">
        <v>6</v>
      </c>
      <c r="J1026" s="3" t="s">
        <v>6</v>
      </c>
      <c r="K1026" s="13" t="s">
        <v>6</v>
      </c>
      <c r="L1026" s="13" t="s">
        <v>6</v>
      </c>
      <c r="M1026" s="13" t="s">
        <v>6</v>
      </c>
      <c r="N1026" s="13" t="s">
        <v>6</v>
      </c>
    </row>
    <row r="1027" spans="1:14" x14ac:dyDescent="0.3">
      <c r="A1027" t="s">
        <v>2640</v>
      </c>
      <c r="B1027" s="10">
        <v>33.272542000000001</v>
      </c>
      <c r="C1027" s="10">
        <v>-79.245461000000006</v>
      </c>
      <c r="D1027" t="s">
        <v>6</v>
      </c>
      <c r="E1027" t="s">
        <v>6</v>
      </c>
      <c r="F1027" s="3" t="s">
        <v>1183</v>
      </c>
      <c r="G1027" s="3" t="s">
        <v>6</v>
      </c>
      <c r="H1027" s="3" t="s">
        <v>2631</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2420</v>
      </c>
      <c r="B1040" s="10">
        <v>-0.66691800000000001</v>
      </c>
      <c r="C1040" s="10">
        <v>119.745847</v>
      </c>
      <c r="D1040" t="s">
        <v>6</v>
      </c>
      <c r="E1040" t="s">
        <v>6</v>
      </c>
      <c r="F1040" s="3" t="s">
        <v>828</v>
      </c>
      <c r="G1040" s="3" t="s">
        <v>6</v>
      </c>
      <c r="H1040" t="s">
        <v>2418</v>
      </c>
      <c r="I1040" t="s">
        <v>6</v>
      </c>
      <c r="J1040" s="3" t="s">
        <v>6</v>
      </c>
      <c r="K1040" s="13" t="s">
        <v>6</v>
      </c>
      <c r="L1040" s="13" t="s">
        <v>6</v>
      </c>
      <c r="M1040" s="13" t="s">
        <v>6</v>
      </c>
      <c r="N1040" s="13" t="s">
        <v>6</v>
      </c>
    </row>
    <row r="1041" spans="1:14" x14ac:dyDescent="0.3">
      <c r="A1041" s="4" t="s">
        <v>2417</v>
      </c>
      <c r="B1041" s="10">
        <v>-5.5378249999999998</v>
      </c>
      <c r="C1041" s="10">
        <v>123.77018200000001</v>
      </c>
      <c r="D1041" t="s">
        <v>6</v>
      </c>
      <c r="E1041" t="s">
        <v>6</v>
      </c>
      <c r="F1041" s="3" t="s">
        <v>1622</v>
      </c>
      <c r="G1041" s="3" t="s">
        <v>6</v>
      </c>
      <c r="H1041" t="s">
        <v>2415</v>
      </c>
      <c r="I1041" t="s">
        <v>6</v>
      </c>
      <c r="J1041" s="3" t="s">
        <v>6</v>
      </c>
      <c r="K1041" s="3" t="s">
        <v>6</v>
      </c>
      <c r="L1041" s="3" t="s">
        <v>6</v>
      </c>
      <c r="M1041" s="3" t="s">
        <v>6</v>
      </c>
      <c r="N1041" s="3" t="s">
        <v>6</v>
      </c>
    </row>
    <row r="1042" spans="1:14" x14ac:dyDescent="0.3">
      <c r="A1042" t="s">
        <v>2411</v>
      </c>
      <c r="B1042" s="10">
        <v>1.3339099999999999</v>
      </c>
      <c r="C1042" s="10">
        <v>125.072943</v>
      </c>
      <c r="D1042" t="s">
        <v>6</v>
      </c>
      <c r="E1042" t="s">
        <v>6</v>
      </c>
      <c r="F1042" s="3" t="s">
        <v>827</v>
      </c>
      <c r="G1042" s="3" t="s">
        <v>6</v>
      </c>
      <c r="H1042" t="s">
        <v>2409</v>
      </c>
      <c r="I1042" t="s">
        <v>6</v>
      </c>
      <c r="J1042" s="3" t="s">
        <v>6</v>
      </c>
      <c r="K1042" s="13" t="s">
        <v>6</v>
      </c>
      <c r="L1042" s="13" t="s">
        <v>6</v>
      </c>
      <c r="M1042" s="13" t="s">
        <v>6</v>
      </c>
      <c r="N1042" s="13" t="s">
        <v>6</v>
      </c>
    </row>
    <row r="1043" spans="1:14" x14ac:dyDescent="0.3">
      <c r="A1043" t="s">
        <v>2408</v>
      </c>
      <c r="B1043" s="10">
        <v>-5.1159179999999997</v>
      </c>
      <c r="C1043" s="10">
        <v>119.41079999999999</v>
      </c>
      <c r="D1043" t="s">
        <v>6</v>
      </c>
      <c r="E1043" t="s">
        <v>6</v>
      </c>
      <c r="F1043" s="3" t="s">
        <v>823</v>
      </c>
      <c r="G1043" s="3" t="s">
        <v>6</v>
      </c>
      <c r="H1043" t="s">
        <v>2406</v>
      </c>
      <c r="I1043" t="s">
        <v>6</v>
      </c>
      <c r="J1043" s="3" t="s">
        <v>6</v>
      </c>
      <c r="K1043" s="13" t="s">
        <v>6</v>
      </c>
      <c r="L1043" s="13" t="s">
        <v>6</v>
      </c>
      <c r="M1043" s="13" t="s">
        <v>6</v>
      </c>
      <c r="N1043" s="13" t="s">
        <v>6</v>
      </c>
    </row>
    <row r="1044" spans="1:14" x14ac:dyDescent="0.3">
      <c r="A1044" t="s">
        <v>2412</v>
      </c>
      <c r="B1044" s="10">
        <v>1.4767699999999999</v>
      </c>
      <c r="C1044" s="10">
        <v>124.833602</v>
      </c>
      <c r="D1044" t="s">
        <v>6</v>
      </c>
      <c r="E1044" t="s">
        <v>6</v>
      </c>
      <c r="F1044" s="3" t="s">
        <v>829</v>
      </c>
      <c r="G1044" s="3" t="s">
        <v>6</v>
      </c>
      <c r="H1044" t="s">
        <v>2409</v>
      </c>
      <c r="I1044" t="s">
        <v>6</v>
      </c>
      <c r="J1044" s="3" t="s">
        <v>6</v>
      </c>
      <c r="K1044" s="13" t="s">
        <v>6</v>
      </c>
      <c r="L1044" s="13" t="s">
        <v>6</v>
      </c>
      <c r="M1044" s="13" t="s">
        <v>6</v>
      </c>
      <c r="N1044" s="13" t="s">
        <v>6</v>
      </c>
    </row>
    <row r="1045" spans="1:14" x14ac:dyDescent="0.3">
      <c r="A1045" t="s">
        <v>2413</v>
      </c>
      <c r="B1045" s="10">
        <v>-4.3429710000000004</v>
      </c>
      <c r="C1045" s="10">
        <v>120.352293</v>
      </c>
      <c r="D1045" t="s">
        <v>6</v>
      </c>
      <c r="E1045" t="s">
        <v>6</v>
      </c>
      <c r="F1045" s="3" t="s">
        <v>825</v>
      </c>
      <c r="G1045" s="3" t="s">
        <v>6</v>
      </c>
      <c r="H1045" t="s">
        <v>2406</v>
      </c>
      <c r="I1045" t="s">
        <v>6</v>
      </c>
      <c r="J1045" s="3" t="s">
        <v>6</v>
      </c>
      <c r="K1045" s="13" t="s">
        <v>6</v>
      </c>
      <c r="L1045" s="13" t="s">
        <v>6</v>
      </c>
      <c r="M1045" s="13" t="s">
        <v>6</v>
      </c>
      <c r="N1045" s="13" t="s">
        <v>6</v>
      </c>
    </row>
    <row r="1046" spans="1:14" x14ac:dyDescent="0.3">
      <c r="A1046" t="s">
        <v>2414</v>
      </c>
      <c r="B1046" s="10">
        <v>-4.0030089999999996</v>
      </c>
      <c r="C1046" s="10">
        <v>119.62194700000001</v>
      </c>
      <c r="D1046" t="s">
        <v>6</v>
      </c>
      <c r="E1046" t="s">
        <v>6</v>
      </c>
      <c r="F1046" s="3" t="s">
        <v>824</v>
      </c>
      <c r="G1046" s="3" t="s">
        <v>6</v>
      </c>
      <c r="H1046" t="s">
        <v>2406</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2399</v>
      </c>
      <c r="B1051" s="10">
        <v>1.7349399999999999</v>
      </c>
      <c r="C1051" s="10">
        <v>98.780197999999999</v>
      </c>
      <c r="D1051" t="s">
        <v>6</v>
      </c>
      <c r="E1051" t="s">
        <v>6</v>
      </c>
      <c r="F1051" s="3" t="s">
        <v>1092</v>
      </c>
      <c r="G1051" t="s">
        <v>1330</v>
      </c>
      <c r="H1051" t="s">
        <v>2397</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3637</v>
      </c>
      <c r="B1053" s="10">
        <v>-9.6075210000000002</v>
      </c>
      <c r="C1053" s="10">
        <v>118.985381</v>
      </c>
      <c r="D1053" t="s">
        <v>6</v>
      </c>
      <c r="E1053" t="s">
        <v>6</v>
      </c>
      <c r="F1053" s="3" t="s">
        <v>1972</v>
      </c>
      <c r="G1053" s="3" t="s">
        <v>6</v>
      </c>
      <c r="H1053" t="s">
        <v>3636</v>
      </c>
      <c r="I1053" t="s">
        <v>6</v>
      </c>
      <c r="J1053" s="3" t="s">
        <v>6</v>
      </c>
      <c r="K1053" s="3" t="s">
        <v>6</v>
      </c>
      <c r="L1053" s="3" t="s">
        <v>6</v>
      </c>
      <c r="M1053" s="3" t="s">
        <v>6</v>
      </c>
      <c r="N1053" s="3" t="s">
        <v>6</v>
      </c>
    </row>
    <row r="1054" spans="1:14" x14ac:dyDescent="0.3">
      <c r="A1054" t="s">
        <v>3631</v>
      </c>
      <c r="B1054" s="10">
        <v>-8.4604879999999998</v>
      </c>
      <c r="C1054" s="10">
        <v>118.69582800000001</v>
      </c>
      <c r="D1054" t="s">
        <v>6</v>
      </c>
      <c r="E1054" t="s">
        <v>6</v>
      </c>
      <c r="F1054" s="3" t="s">
        <v>1005</v>
      </c>
      <c r="G1054" s="3" t="s">
        <v>6</v>
      </c>
      <c r="H1054" t="s">
        <v>3630</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2925</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2467</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2466</v>
      </c>
      <c r="B1071" s="10">
        <v>25.172922</v>
      </c>
      <c r="C1071" s="10">
        <v>121.437792</v>
      </c>
      <c r="D1071" t="s">
        <v>6</v>
      </c>
      <c r="E1071" t="s">
        <v>6</v>
      </c>
      <c r="F1071" s="3" t="s">
        <v>872</v>
      </c>
      <c r="G1071" s="3" t="s">
        <v>3656</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2367</v>
      </c>
      <c r="B1075" s="10">
        <v>8.0805559999999996</v>
      </c>
      <c r="C1075" s="10">
        <v>77.551722999999996</v>
      </c>
      <c r="D1075" t="s">
        <v>6</v>
      </c>
      <c r="E1075" t="s">
        <v>6</v>
      </c>
      <c r="F1075" s="3" t="s">
        <v>1620</v>
      </c>
      <c r="G1075" s="3" t="s">
        <v>1619</v>
      </c>
      <c r="H1075" t="s">
        <v>2366</v>
      </c>
      <c r="I1075" t="s">
        <v>6</v>
      </c>
      <c r="J1075" s="3" t="s">
        <v>6</v>
      </c>
      <c r="K1075" s="3" t="s">
        <v>6</v>
      </c>
      <c r="L1075" s="3" t="s">
        <v>6</v>
      </c>
      <c r="M1075" s="3" t="s">
        <v>6</v>
      </c>
      <c r="N1075" s="3" t="s">
        <v>6</v>
      </c>
    </row>
    <row r="1076" spans="1:14" x14ac:dyDescent="0.3">
      <c r="A1076" t="s">
        <v>2368</v>
      </c>
      <c r="B1076" s="10">
        <v>11.432632</v>
      </c>
      <c r="C1076" s="10">
        <v>79.787082999999996</v>
      </c>
      <c r="D1076" t="s">
        <v>6</v>
      </c>
      <c r="E1076" t="s">
        <v>6</v>
      </c>
      <c r="F1076" t="s">
        <v>1500</v>
      </c>
      <c r="G1076" s="3" t="s">
        <v>6</v>
      </c>
      <c r="H1076" s="3" t="s">
        <v>2332</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3653</v>
      </c>
      <c r="B1082" s="10">
        <v>-6.1636240000000004</v>
      </c>
      <c r="C1082" s="10">
        <v>39.185732999999999</v>
      </c>
      <c r="D1082" t="s">
        <v>1916</v>
      </c>
      <c r="E1082" t="s">
        <v>6</v>
      </c>
      <c r="F1082" s="3" t="s">
        <v>2019</v>
      </c>
      <c r="G1082" s="3" t="s">
        <v>6</v>
      </c>
      <c r="H1082" t="s">
        <v>3651</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2690</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2683</v>
      </c>
      <c r="B1085" s="10">
        <v>30.071397000000001</v>
      </c>
      <c r="C1085" s="10">
        <v>-94.058072999999993</v>
      </c>
      <c r="D1085" t="s">
        <v>6</v>
      </c>
      <c r="E1085" t="s">
        <v>6</v>
      </c>
      <c r="F1085" s="3" t="s">
        <v>1239</v>
      </c>
      <c r="G1085" s="3" t="s">
        <v>6</v>
      </c>
      <c r="H1085" s="3" t="s">
        <v>2681</v>
      </c>
      <c r="I1085" s="3" t="s">
        <v>6</v>
      </c>
      <c r="J1085" s="3" t="s">
        <v>6</v>
      </c>
      <c r="K1085" s="13" t="s">
        <v>6</v>
      </c>
      <c r="L1085" s="13" t="s">
        <v>6</v>
      </c>
      <c r="M1085" s="13" t="s">
        <v>6</v>
      </c>
      <c r="N1085" s="13" t="s">
        <v>6</v>
      </c>
    </row>
    <row r="1086" spans="1:14" x14ac:dyDescent="0.3">
      <c r="A1086" t="s">
        <v>2709</v>
      </c>
      <c r="B1086" s="10">
        <v>29.452794000000001</v>
      </c>
      <c r="C1086" s="10">
        <v>-94.649293</v>
      </c>
      <c r="D1086" s="3" t="s">
        <v>6</v>
      </c>
      <c r="E1086" s="3" t="s">
        <v>6</v>
      </c>
      <c r="F1086" s="3" t="s">
        <v>1757</v>
      </c>
      <c r="G1086" s="3" t="s">
        <v>6</v>
      </c>
      <c r="H1086" s="3" t="s">
        <v>2692</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2706</v>
      </c>
      <c r="B1089" s="10">
        <v>29.185521999999999</v>
      </c>
      <c r="C1089" s="10">
        <v>-95.123650999999995</v>
      </c>
      <c r="D1089" t="s">
        <v>6</v>
      </c>
      <c r="E1089" t="s">
        <v>6</v>
      </c>
      <c r="F1089" t="s">
        <v>1507</v>
      </c>
      <c r="G1089" s="3" t="s">
        <v>6</v>
      </c>
      <c r="H1089" t="s">
        <v>2704</v>
      </c>
      <c r="I1089" t="s">
        <v>6</v>
      </c>
      <c r="J1089" s="3" t="s">
        <v>6</v>
      </c>
      <c r="K1089" s="13" t="s">
        <v>6</v>
      </c>
      <c r="L1089" s="13" t="s">
        <v>6</v>
      </c>
      <c r="M1089" s="13" t="s">
        <v>6</v>
      </c>
      <c r="N1089" s="13" t="s">
        <v>6</v>
      </c>
    </row>
    <row r="1090" spans="1:14" x14ac:dyDescent="0.3">
      <c r="A1090" t="s">
        <v>2686</v>
      </c>
      <c r="B1090" s="10">
        <v>27.813063</v>
      </c>
      <c r="C1090" s="10">
        <v>-97.393186999999998</v>
      </c>
      <c r="D1090" t="s">
        <v>6</v>
      </c>
      <c r="E1090" t="s">
        <v>6</v>
      </c>
      <c r="F1090" s="3" t="s">
        <v>1058</v>
      </c>
      <c r="G1090" s="3" t="s">
        <v>6</v>
      </c>
      <c r="H1090" t="s">
        <v>2684</v>
      </c>
      <c r="I1090" t="s">
        <v>6</v>
      </c>
      <c r="J1090" s="3" t="s">
        <v>6</v>
      </c>
      <c r="K1090" s="13" t="s">
        <v>6</v>
      </c>
      <c r="L1090" s="13" t="s">
        <v>6</v>
      </c>
      <c r="M1090" s="13" t="s">
        <v>6</v>
      </c>
      <c r="N1090" s="13" t="s">
        <v>6</v>
      </c>
    </row>
    <row r="1091" spans="1:14" x14ac:dyDescent="0.3">
      <c r="A1091" t="s">
        <v>2694</v>
      </c>
      <c r="B1091" s="10">
        <v>29.287693999999998</v>
      </c>
      <c r="C1091" s="10">
        <v>-94.809340000000006</v>
      </c>
      <c r="D1091" t="s">
        <v>6</v>
      </c>
      <c r="E1091" t="s">
        <v>6</v>
      </c>
      <c r="F1091" s="3" t="s">
        <v>1057</v>
      </c>
      <c r="G1091" s="3" t="s">
        <v>6</v>
      </c>
      <c r="H1091" t="s">
        <v>2692</v>
      </c>
      <c r="I1091" t="s">
        <v>6</v>
      </c>
      <c r="J1091" s="3" t="s">
        <v>6</v>
      </c>
      <c r="K1091" s="13" t="s">
        <v>6</v>
      </c>
      <c r="L1091" s="13" t="s">
        <v>6</v>
      </c>
      <c r="M1091" s="13" t="s">
        <v>6</v>
      </c>
      <c r="N1091" s="13" t="s">
        <v>6</v>
      </c>
    </row>
    <row r="1092" spans="1:14" x14ac:dyDescent="0.3">
      <c r="A1092" t="s">
        <v>2702</v>
      </c>
      <c r="B1092" s="10">
        <v>27.420902999999999</v>
      </c>
      <c r="C1092" s="10">
        <v>-97.742397999999994</v>
      </c>
      <c r="D1092" t="s">
        <v>6</v>
      </c>
      <c r="E1092" t="s">
        <v>6</v>
      </c>
      <c r="F1092" t="s">
        <v>1522</v>
      </c>
      <c r="G1092" s="3" t="s">
        <v>6</v>
      </c>
      <c r="H1092" t="s">
        <v>2700</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2688</v>
      </c>
      <c r="B1095" s="10">
        <v>27.710985000000001</v>
      </c>
      <c r="C1095" s="10">
        <v>-97.150114000000002</v>
      </c>
      <c r="D1095" t="s">
        <v>6</v>
      </c>
      <c r="E1095" t="s">
        <v>6</v>
      </c>
      <c r="F1095" s="3" t="s">
        <v>1059</v>
      </c>
      <c r="G1095" s="3" t="s">
        <v>6</v>
      </c>
      <c r="H1095" t="s">
        <v>2684</v>
      </c>
      <c r="I1095" t="s">
        <v>6</v>
      </c>
      <c r="J1095" s="3" t="s">
        <v>6</v>
      </c>
      <c r="K1095" s="13" t="s">
        <v>6</v>
      </c>
      <c r="L1095" s="13" t="s">
        <v>6</v>
      </c>
      <c r="M1095" s="13" t="s">
        <v>6</v>
      </c>
      <c r="N1095" s="13" t="s">
        <v>6</v>
      </c>
    </row>
    <row r="1096" spans="1:14" x14ac:dyDescent="0.3">
      <c r="A1096" t="s">
        <v>2696</v>
      </c>
      <c r="B1096" s="10">
        <v>30.012462599999999</v>
      </c>
      <c r="C1096" s="10">
        <v>-93.763017000000005</v>
      </c>
      <c r="D1096" t="s">
        <v>6</v>
      </c>
      <c r="E1096" t="s">
        <v>6</v>
      </c>
      <c r="F1096" s="3" t="s">
        <v>1262</v>
      </c>
      <c r="G1096" s="3" t="s">
        <v>6</v>
      </c>
      <c r="H1096" s="3" t="s">
        <v>2695</v>
      </c>
      <c r="I1096" s="3" t="s">
        <v>6</v>
      </c>
      <c r="J1096" s="3" t="s">
        <v>6</v>
      </c>
      <c r="K1096" s="13" t="s">
        <v>6</v>
      </c>
      <c r="L1096" s="13" t="s">
        <v>6</v>
      </c>
      <c r="M1096" s="13" t="s">
        <v>6</v>
      </c>
      <c r="N1096" s="13" t="s">
        <v>6</v>
      </c>
    </row>
    <row r="1097" spans="1:14" x14ac:dyDescent="0.3">
      <c r="A1097" t="s">
        <v>2689</v>
      </c>
      <c r="B1097" s="10">
        <v>27.839216</v>
      </c>
      <c r="C1097" s="10">
        <v>-97.062428999999995</v>
      </c>
      <c r="D1097" t="s">
        <v>6</v>
      </c>
      <c r="E1097" t="s">
        <v>6</v>
      </c>
      <c r="F1097" s="3" t="s">
        <v>1102</v>
      </c>
      <c r="G1097" s="3" t="s">
        <v>6</v>
      </c>
      <c r="H1097" t="s">
        <v>2688</v>
      </c>
      <c r="I1097" t="s">
        <v>6</v>
      </c>
      <c r="J1097" s="3" t="s">
        <v>6</v>
      </c>
      <c r="K1097" s="13" t="s">
        <v>6</v>
      </c>
      <c r="L1097" s="13" t="s">
        <v>6</v>
      </c>
      <c r="M1097" s="13" t="s">
        <v>6</v>
      </c>
      <c r="N1097" s="13" t="s">
        <v>6</v>
      </c>
    </row>
    <row r="1098" spans="1:14" x14ac:dyDescent="0.3">
      <c r="A1098" t="s">
        <v>2691</v>
      </c>
      <c r="B1098" s="10">
        <v>29.880381</v>
      </c>
      <c r="C1098" s="10">
        <v>-93.911741000000006</v>
      </c>
      <c r="D1098" t="s">
        <v>6</v>
      </c>
      <c r="E1098" t="s">
        <v>6</v>
      </c>
      <c r="F1098" s="3" t="s">
        <v>1269</v>
      </c>
      <c r="G1098" s="3" t="s">
        <v>6</v>
      </c>
      <c r="H1098" s="3" t="s">
        <v>2681</v>
      </c>
      <c r="I1098" s="3" t="s">
        <v>6</v>
      </c>
      <c r="J1098" s="3" t="s">
        <v>6</v>
      </c>
      <c r="K1098" s="13" t="s">
        <v>6</v>
      </c>
      <c r="L1098" s="13" t="s">
        <v>6</v>
      </c>
      <c r="M1098" s="13" t="s">
        <v>6</v>
      </c>
      <c r="N1098" s="13" t="s">
        <v>6</v>
      </c>
    </row>
    <row r="1099" spans="1:14" x14ac:dyDescent="0.3">
      <c r="A1099" t="s">
        <v>2703</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2708</v>
      </c>
      <c r="B1100" s="10">
        <v>29.272089999999999</v>
      </c>
      <c r="C1100" s="10">
        <v>-94.911739999999995</v>
      </c>
      <c r="D1100" t="s">
        <v>6</v>
      </c>
      <c r="E1100" t="s">
        <v>6</v>
      </c>
      <c r="F1100" t="s">
        <v>1875</v>
      </c>
      <c r="G1100" s="3" t="s">
        <v>6</v>
      </c>
      <c r="H1100" t="s">
        <v>2692</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2393</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2393</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2392</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2392</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2393</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2392</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2393</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2393</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2393</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2393</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2392</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2393</v>
      </c>
      <c r="I1114" s="3" t="s">
        <v>6</v>
      </c>
      <c r="J1114" s="3" t="s">
        <v>6</v>
      </c>
      <c r="K1114" s="13" t="s">
        <v>6</v>
      </c>
      <c r="L1114" s="13" t="s">
        <v>6</v>
      </c>
      <c r="M1114" s="13" t="s">
        <v>6</v>
      </c>
      <c r="N1114" s="13" t="s">
        <v>6</v>
      </c>
    </row>
    <row r="1115" spans="1:14" x14ac:dyDescent="0.3">
      <c r="A1115" s="4" t="s">
        <v>2392</v>
      </c>
      <c r="B1115" s="10">
        <v>7.3367699999999996</v>
      </c>
      <c r="C1115" s="10">
        <v>99.356582000000003</v>
      </c>
      <c r="D1115" t="s">
        <v>6</v>
      </c>
      <c r="E1115" t="s">
        <v>6</v>
      </c>
      <c r="F1115" s="4" t="s">
        <v>2392</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2299</v>
      </c>
      <c r="B1129" s="10">
        <f>-(21+50/60)</f>
        <v>-21.833333333333332</v>
      </c>
      <c r="C1129" s="10">
        <f>-(138+50/60)</f>
        <v>-138.83333333333334</v>
      </c>
      <c r="D1129" t="s">
        <v>6</v>
      </c>
      <c r="E1129" t="s">
        <v>6</v>
      </c>
      <c r="F1129" s="3" t="s">
        <v>2103</v>
      </c>
      <c r="G1129" s="3" t="s">
        <v>6</v>
      </c>
      <c r="H1129" s="3" t="s">
        <v>2300</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2719</v>
      </c>
      <c r="B1131" s="10">
        <v>26.358028000000001</v>
      </c>
      <c r="C1131" s="10">
        <v>-80.072241000000005</v>
      </c>
      <c r="D1131" t="s">
        <v>6</v>
      </c>
      <c r="E1131" t="s">
        <v>6</v>
      </c>
      <c r="F1131" s="3" t="s">
        <v>934</v>
      </c>
      <c r="G1131" s="3" t="s">
        <v>6</v>
      </c>
      <c r="H1131" s="3" t="s">
        <v>2717</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3036</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3036</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3036</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3037</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3036</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3036</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3036</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3036</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2916</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2553</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2830</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2314</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2916</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2553</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2916</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2553</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2830</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2922</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2553</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2830</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2916</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2388</v>
      </c>
      <c r="B1189" s="10">
        <f>20+46/60+22/3600</f>
        <v>20.772777777777776</v>
      </c>
      <c r="C1189" s="10">
        <f>106+40/60+6.93/3600</f>
        <v>106.66859166666667</v>
      </c>
      <c r="D1189" t="s">
        <v>6</v>
      </c>
      <c r="E1189" t="s">
        <v>1567</v>
      </c>
      <c r="F1189" t="s">
        <v>1586</v>
      </c>
      <c r="G1189" s="3" t="s">
        <v>6</v>
      </c>
      <c r="H1189" t="s">
        <v>2387</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2381</v>
      </c>
      <c r="B1192" s="10">
        <v>12.2611601</v>
      </c>
      <c r="C1192" s="10">
        <v>109.198883</v>
      </c>
      <c r="D1192" t="s">
        <v>6</v>
      </c>
      <c r="E1192" t="s">
        <v>6</v>
      </c>
      <c r="F1192" s="3" t="s">
        <v>1425</v>
      </c>
      <c r="G1192" s="3" t="s">
        <v>6</v>
      </c>
      <c r="H1192" s="3" t="s">
        <v>2379</v>
      </c>
      <c r="I1192" s="3" t="s">
        <v>6</v>
      </c>
      <c r="J1192" s="3" t="s">
        <v>6</v>
      </c>
      <c r="K1192" s="13">
        <v>16.600000000000001</v>
      </c>
      <c r="L1192" s="13">
        <v>111.7</v>
      </c>
      <c r="M1192" s="13">
        <v>7.7</v>
      </c>
      <c r="N1192" s="13">
        <v>102.3</v>
      </c>
    </row>
    <row r="1193" spans="1:14" x14ac:dyDescent="0.3">
      <c r="A1193" t="s">
        <v>2390</v>
      </c>
      <c r="B1193" s="10">
        <v>19.771993999999999</v>
      </c>
      <c r="C1193" s="10">
        <v>105.862526</v>
      </c>
      <c r="D1193" t="s">
        <v>6</v>
      </c>
      <c r="E1193" t="s">
        <v>6</v>
      </c>
      <c r="F1193" t="s">
        <v>2391</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2389</v>
      </c>
      <c r="H1194" t="s">
        <v>610</v>
      </c>
      <c r="I1194" t="s">
        <v>6</v>
      </c>
      <c r="J1194" s="3" t="s">
        <v>6</v>
      </c>
      <c r="K1194" s="13" t="s">
        <v>6</v>
      </c>
      <c r="L1194" s="13" t="s">
        <v>6</v>
      </c>
      <c r="M1194" s="13" t="s">
        <v>6</v>
      </c>
      <c r="N1194" s="13" t="s">
        <v>6</v>
      </c>
    </row>
    <row r="1195" spans="1:14" x14ac:dyDescent="0.3">
      <c r="A1195" s="4" t="s">
        <v>2385</v>
      </c>
      <c r="B1195" s="10">
        <v>20.252319</v>
      </c>
      <c r="C1195" s="10">
        <v>106.573733</v>
      </c>
      <c r="D1195" t="s">
        <v>6</v>
      </c>
      <c r="E1195" t="s">
        <v>6</v>
      </c>
      <c r="F1195" s="4" t="s">
        <v>2003</v>
      </c>
      <c r="G1195" s="3" t="s">
        <v>6</v>
      </c>
      <c r="H1195" t="s">
        <v>2383</v>
      </c>
      <c r="I1195" t="s">
        <v>6</v>
      </c>
      <c r="J1195" s="3" t="s">
        <v>6</v>
      </c>
      <c r="K1195" s="13">
        <v>16.600000000000001</v>
      </c>
      <c r="L1195" s="13">
        <v>111.7</v>
      </c>
      <c r="M1195" s="13">
        <v>7.7</v>
      </c>
      <c r="N1195" s="13">
        <v>102.3</v>
      </c>
    </row>
    <row r="1196" spans="1:14" x14ac:dyDescent="0.3">
      <c r="A1196" t="s">
        <v>2614</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2617</v>
      </c>
      <c r="B1199" s="10">
        <v>37.92583333333333</v>
      </c>
      <c r="C1199" s="10">
        <v>-75.723055555555561</v>
      </c>
      <c r="D1199" t="s">
        <v>6</v>
      </c>
      <c r="E1199" t="s">
        <v>6</v>
      </c>
      <c r="F1199" s="3" t="s">
        <v>743</v>
      </c>
      <c r="G1199" s="3" t="s">
        <v>6</v>
      </c>
      <c r="H1199" t="s">
        <v>2615</v>
      </c>
      <c r="I1199" t="s">
        <v>6</v>
      </c>
      <c r="J1199" s="3" t="s">
        <v>6</v>
      </c>
      <c r="K1199" s="13" t="s">
        <v>6</v>
      </c>
      <c r="L1199" s="13" t="s">
        <v>6</v>
      </c>
      <c r="M1199" s="13" t="s">
        <v>6</v>
      </c>
      <c r="N1199" s="13" t="s">
        <v>6</v>
      </c>
    </row>
    <row r="1200" spans="1:14" x14ac:dyDescent="0.3">
      <c r="A1200" t="s">
        <v>2618</v>
      </c>
      <c r="B1200" s="10">
        <v>37.85</v>
      </c>
      <c r="C1200" s="10">
        <v>-75.466666666666669</v>
      </c>
      <c r="D1200" t="s">
        <v>6</v>
      </c>
      <c r="E1200" t="s">
        <v>6</v>
      </c>
      <c r="F1200" s="3" t="s">
        <v>741</v>
      </c>
      <c r="G1200" s="3" t="s">
        <v>6</v>
      </c>
      <c r="H1200" t="s">
        <v>2615</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2535</v>
      </c>
      <c r="B1204" s="9">
        <v>47.609722222222224</v>
      </c>
      <c r="C1204" s="9">
        <v>-122.33305555555555</v>
      </c>
      <c r="D1204" s="5" t="s">
        <v>6</v>
      </c>
      <c r="E1204" s="5" t="s">
        <v>6</v>
      </c>
      <c r="F1204" s="6" t="s">
        <v>1141</v>
      </c>
      <c r="G1204" s="6" t="s">
        <v>6</v>
      </c>
      <c r="H1204" s="6" t="s">
        <v>2533</v>
      </c>
      <c r="I1204" s="6" t="s">
        <v>6</v>
      </c>
      <c r="J1204" s="6" t="s">
        <v>1396</v>
      </c>
      <c r="K1204" s="12" t="s">
        <v>6</v>
      </c>
      <c r="L1204" s="12" t="s">
        <v>6</v>
      </c>
      <c r="M1204" s="12" t="s">
        <v>6</v>
      </c>
      <c r="N1204" s="12" t="s">
        <v>6</v>
      </c>
    </row>
    <row r="1205" spans="1:14" x14ac:dyDescent="0.3">
      <c r="A1205" t="s">
        <v>2348</v>
      </c>
      <c r="B1205" s="10">
        <v>21.931944999999999</v>
      </c>
      <c r="C1205" s="10">
        <v>88.908715999999998</v>
      </c>
      <c r="D1205" t="s">
        <v>6</v>
      </c>
      <c r="E1205" t="s">
        <v>6</v>
      </c>
      <c r="F1205" s="3" t="s">
        <v>1556</v>
      </c>
      <c r="G1205" s="3" t="s">
        <v>6</v>
      </c>
      <c r="H1205" t="s">
        <v>2344</v>
      </c>
      <c r="I1205" t="s">
        <v>6</v>
      </c>
      <c r="J1205" s="3" t="s">
        <v>6</v>
      </c>
      <c r="K1205" s="3" t="s">
        <v>6</v>
      </c>
      <c r="L1205" s="3" t="s">
        <v>6</v>
      </c>
      <c r="M1205" s="13" t="s">
        <v>6</v>
      </c>
      <c r="N1205" s="13" t="s">
        <v>6</v>
      </c>
    </row>
    <row r="1206" spans="1:14" x14ac:dyDescent="0.3">
      <c r="A1206" s="4" t="s">
        <v>2492</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2489</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2490</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2491</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2493</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3031</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3664</v>
      </c>
      <c r="B1224" s="10">
        <f>-(6+13/60+19.37/3600)</f>
        <v>-6.2220472222222227</v>
      </c>
      <c r="C1224" s="10">
        <f>39+12/60+13.56/3600</f>
        <v>39.203766666666667</v>
      </c>
      <c r="D1224" t="s">
        <v>6</v>
      </c>
      <c r="E1224" t="s">
        <v>6</v>
      </c>
      <c r="F1224" s="3" t="s">
        <v>1917</v>
      </c>
      <c r="G1224" s="3" t="s">
        <v>6</v>
      </c>
      <c r="H1224" t="s">
        <v>3653</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2474</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2836</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2283</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2283</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27.054960999999999</v>
      </c>
      <c r="C1257" s="10">
        <v>49.599131</v>
      </c>
      <c r="D1257" t="s">
        <v>6</v>
      </c>
      <c r="E1257" t="s">
        <v>6</v>
      </c>
      <c r="F1257" t="s">
        <v>2282</v>
      </c>
      <c r="G1257" s="3" t="s">
        <v>6</v>
      </c>
      <c r="H1257" t="s">
        <v>1584</v>
      </c>
      <c r="I1257" t="s">
        <v>160</v>
      </c>
      <c r="J1257" s="3" t="s">
        <v>6</v>
      </c>
      <c r="K1257" s="3" t="s">
        <v>6</v>
      </c>
      <c r="L1257" s="3" t="s">
        <v>6</v>
      </c>
      <c r="M1257" s="3" t="s">
        <v>6</v>
      </c>
      <c r="N1257" s="3" t="s">
        <v>6</v>
      </c>
    </row>
    <row r="1258" spans="1:14" x14ac:dyDescent="0.3">
      <c r="A1258" t="s">
        <v>2283</v>
      </c>
      <c r="B1258" s="10">
        <v>14.717237000000001</v>
      </c>
      <c r="C1258" s="10">
        <v>42.935923000000003</v>
      </c>
      <c r="D1258" t="s">
        <v>6</v>
      </c>
      <c r="E1258" t="s">
        <v>6</v>
      </c>
      <c r="F1258" t="s">
        <v>2283</v>
      </c>
      <c r="G1258" s="3" t="s">
        <v>6</v>
      </c>
      <c r="H1258" s="3" t="s">
        <v>591</v>
      </c>
      <c r="I1258" s="3" t="s">
        <v>28</v>
      </c>
      <c r="J1258" s="3" t="s">
        <v>6</v>
      </c>
      <c r="K1258" s="13" t="s">
        <v>6</v>
      </c>
      <c r="L1258" s="13" t="s">
        <v>6</v>
      </c>
      <c r="M1258" s="13" t="s">
        <v>6</v>
      </c>
      <c r="N1258" s="13" t="s">
        <v>6</v>
      </c>
    </row>
    <row r="1259" spans="1:14" x14ac:dyDescent="0.3">
      <c r="A1259" t="s">
        <v>2284</v>
      </c>
      <c r="B1259" s="10">
        <v>26.014917000000001</v>
      </c>
      <c r="C1259" s="10">
        <v>34.321404999999999</v>
      </c>
      <c r="D1259" t="s">
        <v>6</v>
      </c>
      <c r="E1259" t="s">
        <v>6</v>
      </c>
      <c r="F1259" t="s">
        <v>2285</v>
      </c>
      <c r="G1259" s="3" t="s">
        <v>6</v>
      </c>
      <c r="H1259" s="3" t="s">
        <v>605</v>
      </c>
      <c r="I1259" s="3" t="s">
        <v>6</v>
      </c>
      <c r="J1259" s="3" t="s">
        <v>6</v>
      </c>
      <c r="K1259" s="3" t="s">
        <v>6</v>
      </c>
      <c r="L1259" s="3" t="s">
        <v>6</v>
      </c>
      <c r="M1259" s="3" t="s">
        <v>6</v>
      </c>
      <c r="N1259" s="3" t="s">
        <v>6</v>
      </c>
    </row>
    <row r="1260" spans="1:14" x14ac:dyDescent="0.3">
      <c r="A1260" s="4" t="s">
        <v>2287</v>
      </c>
      <c r="B1260" s="10">
        <v>29.595039</v>
      </c>
      <c r="C1260" s="10">
        <v>32.339745999999998</v>
      </c>
      <c r="D1260" t="s">
        <v>6</v>
      </c>
      <c r="E1260" t="s">
        <v>6</v>
      </c>
      <c r="F1260" s="4" t="s">
        <v>2288</v>
      </c>
      <c r="G1260" s="3" t="s">
        <v>6</v>
      </c>
      <c r="H1260" s="3" t="s">
        <v>605</v>
      </c>
      <c r="I1260" t="s">
        <v>546</v>
      </c>
      <c r="J1260" s="3" t="s">
        <v>6</v>
      </c>
      <c r="K1260" s="3" t="s">
        <v>6</v>
      </c>
      <c r="L1260" s="3" t="s">
        <v>6</v>
      </c>
      <c r="M1260" s="3" t="s">
        <v>6</v>
      </c>
      <c r="N1260" s="3" t="s">
        <v>6</v>
      </c>
    </row>
    <row r="1261" spans="1:14" x14ac:dyDescent="0.3">
      <c r="A1261" s="3" t="s">
        <v>2300</v>
      </c>
      <c r="B1261" s="10">
        <f>-(21+50/60)</f>
        <v>-21.833333333333332</v>
      </c>
      <c r="C1261" s="10">
        <f>-(138+50/60)</f>
        <v>-138.83333333333334</v>
      </c>
      <c r="D1261" t="s">
        <v>6</v>
      </c>
      <c r="E1261" t="s">
        <v>6</v>
      </c>
      <c r="F1261" t="s">
        <v>2301</v>
      </c>
      <c r="G1261" s="3" t="s">
        <v>6</v>
      </c>
      <c r="H1261" s="3" t="s">
        <v>2082</v>
      </c>
      <c r="I1261" s="3" t="s">
        <v>6</v>
      </c>
      <c r="J1261" s="3" t="s">
        <v>6</v>
      </c>
      <c r="K1261" s="3" t="s">
        <v>6</v>
      </c>
      <c r="L1261" s="3" t="s">
        <v>6</v>
      </c>
      <c r="M1261" s="3" t="s">
        <v>6</v>
      </c>
      <c r="N1261" s="3" t="s">
        <v>6</v>
      </c>
    </row>
    <row r="1262" spans="1:14" x14ac:dyDescent="0.3">
      <c r="A1262" t="s">
        <v>2311</v>
      </c>
      <c r="B1262" s="10">
        <v>-2</v>
      </c>
      <c r="C1262" s="10">
        <v>-156.5</v>
      </c>
      <c r="D1262" t="s">
        <v>6</v>
      </c>
      <c r="E1262" t="s">
        <v>6</v>
      </c>
      <c r="F1262" t="s">
        <v>2310</v>
      </c>
      <c r="G1262" s="3" t="s">
        <v>6</v>
      </c>
      <c r="H1262" s="3" t="s">
        <v>606</v>
      </c>
      <c r="I1262" t="s">
        <v>2302</v>
      </c>
      <c r="J1262" s="3" t="s">
        <v>6</v>
      </c>
      <c r="K1262" s="13" t="s">
        <v>6</v>
      </c>
      <c r="L1262" s="13" t="s">
        <v>6</v>
      </c>
      <c r="M1262" s="13" t="s">
        <v>6</v>
      </c>
      <c r="N1262" s="13" t="s">
        <v>6</v>
      </c>
    </row>
    <row r="1263" spans="1:14" x14ac:dyDescent="0.3">
      <c r="A1263" t="s">
        <v>2304</v>
      </c>
      <c r="B1263" s="10">
        <v>-20.2</v>
      </c>
      <c r="C1263" s="10">
        <v>57.5</v>
      </c>
      <c r="D1263" t="s">
        <v>6</v>
      </c>
      <c r="E1263" t="s">
        <v>6</v>
      </c>
      <c r="F1263" t="s">
        <v>2304</v>
      </c>
      <c r="G1263" s="3" t="s">
        <v>6</v>
      </c>
      <c r="H1263" s="3" t="s">
        <v>6</v>
      </c>
      <c r="I1263" t="s">
        <v>498</v>
      </c>
      <c r="J1263" s="3" t="s">
        <v>6</v>
      </c>
      <c r="K1263" s="13">
        <v>-19.399999999999999</v>
      </c>
      <c r="L1263" s="13">
        <v>63.5</v>
      </c>
      <c r="M1263" s="13">
        <v>-20.5</v>
      </c>
      <c r="N1263" s="13">
        <v>57</v>
      </c>
    </row>
    <row r="1264" spans="1:14" x14ac:dyDescent="0.3">
      <c r="A1264" t="s">
        <v>2302</v>
      </c>
      <c r="B1264" s="10">
        <v>-2</v>
      </c>
      <c r="C1264" s="10">
        <v>-156.5</v>
      </c>
      <c r="D1264" t="s">
        <v>6</v>
      </c>
      <c r="E1264" t="s">
        <v>6</v>
      </c>
      <c r="F1264" s="3" t="s">
        <v>2302</v>
      </c>
      <c r="G1264" s="3" t="s">
        <v>6</v>
      </c>
      <c r="H1264" s="3" t="s">
        <v>6</v>
      </c>
      <c r="I1264" s="3" t="s">
        <v>2147</v>
      </c>
      <c r="J1264" s="3" t="s">
        <v>6</v>
      </c>
      <c r="K1264" s="13" t="s">
        <v>6</v>
      </c>
      <c r="L1264" s="13" t="s">
        <v>6</v>
      </c>
      <c r="M1264" s="13" t="s">
        <v>6</v>
      </c>
      <c r="N1264" s="13" t="s">
        <v>6</v>
      </c>
    </row>
    <row r="1265" spans="1:14" x14ac:dyDescent="0.3">
      <c r="A1265" t="s">
        <v>2314</v>
      </c>
      <c r="B1265" s="10">
        <v>-10</v>
      </c>
      <c r="C1265" s="10">
        <v>-150</v>
      </c>
      <c r="D1265" t="s">
        <v>6</v>
      </c>
      <c r="E1265" t="s">
        <v>6</v>
      </c>
      <c r="F1265" t="s">
        <v>2314</v>
      </c>
      <c r="G1265" s="3" t="s">
        <v>6</v>
      </c>
      <c r="H1265" s="3" t="s">
        <v>2322</v>
      </c>
      <c r="I1265" s="3" t="s">
        <v>2147</v>
      </c>
      <c r="J1265" s="3" t="s">
        <v>6</v>
      </c>
      <c r="K1265" s="13" t="s">
        <v>6</v>
      </c>
      <c r="L1265" s="13" t="s">
        <v>6</v>
      </c>
      <c r="M1265" s="13" t="s">
        <v>6</v>
      </c>
      <c r="N1265" s="13" t="s">
        <v>6</v>
      </c>
    </row>
    <row r="1266" spans="1:14" x14ac:dyDescent="0.3">
      <c r="A1266" t="s">
        <v>2315</v>
      </c>
      <c r="B1266" s="10">
        <v>-9</v>
      </c>
      <c r="C1266" s="10">
        <v>160</v>
      </c>
      <c r="D1266" t="s">
        <v>6</v>
      </c>
      <c r="E1266" t="s">
        <v>6</v>
      </c>
      <c r="F1266" s="3" t="s">
        <v>2315</v>
      </c>
      <c r="G1266" s="3" t="s">
        <v>6</v>
      </c>
      <c r="H1266" s="3" t="s">
        <v>2322</v>
      </c>
      <c r="I1266" s="3" t="s">
        <v>2147</v>
      </c>
      <c r="J1266" s="3" t="s">
        <v>6</v>
      </c>
      <c r="K1266" s="13" t="s">
        <v>6</v>
      </c>
      <c r="L1266" s="13" t="s">
        <v>6</v>
      </c>
      <c r="M1266" s="13" t="s">
        <v>6</v>
      </c>
      <c r="N1266" s="13" t="s">
        <v>6</v>
      </c>
    </row>
    <row r="1267" spans="1:14" x14ac:dyDescent="0.3">
      <c r="A1267" t="s">
        <v>2318</v>
      </c>
      <c r="B1267" s="10">
        <v>6.916666666666667</v>
      </c>
      <c r="C1267" s="10">
        <v>158.18333333333334</v>
      </c>
      <c r="D1267" t="s">
        <v>6</v>
      </c>
      <c r="E1267" t="s">
        <v>6</v>
      </c>
      <c r="F1267" t="s">
        <v>2318</v>
      </c>
      <c r="G1267" s="3" t="s">
        <v>6</v>
      </c>
      <c r="H1267" s="3" t="s">
        <v>6</v>
      </c>
      <c r="I1267" t="s">
        <v>247</v>
      </c>
      <c r="J1267" s="3" t="s">
        <v>6</v>
      </c>
      <c r="K1267" s="13" t="s">
        <v>6</v>
      </c>
      <c r="L1267" s="13" t="s">
        <v>6</v>
      </c>
      <c r="M1267" s="13" t="s">
        <v>6</v>
      </c>
      <c r="N1267" s="13" t="s">
        <v>6</v>
      </c>
    </row>
    <row r="1268" spans="1:14" x14ac:dyDescent="0.3">
      <c r="A1268" t="s">
        <v>2322</v>
      </c>
      <c r="B1268" s="10">
        <v>-23.999904999999998</v>
      </c>
      <c r="C1268" s="10">
        <v>164.73685900000001</v>
      </c>
      <c r="D1268" t="s">
        <v>3673</v>
      </c>
      <c r="E1268" t="s">
        <v>6</v>
      </c>
      <c r="F1268" t="s">
        <v>2322</v>
      </c>
      <c r="G1268" s="3" t="s">
        <v>6</v>
      </c>
      <c r="H1268" t="s">
        <v>2136</v>
      </c>
      <c r="I1268" s="3" t="s">
        <v>6</v>
      </c>
      <c r="J1268" s="3" t="s">
        <v>6</v>
      </c>
      <c r="K1268" s="13" t="s">
        <v>6</v>
      </c>
      <c r="L1268" s="13" t="s">
        <v>6</v>
      </c>
      <c r="M1268" s="13" t="s">
        <v>6</v>
      </c>
      <c r="N1268" s="13" t="s">
        <v>6</v>
      </c>
    </row>
    <row r="1269" spans="1:14" x14ac:dyDescent="0.3">
      <c r="A1269" t="s">
        <v>2327</v>
      </c>
      <c r="B1269" s="10">
        <v>16.318981999999998</v>
      </c>
      <c r="C1269" s="10">
        <v>81.719763</v>
      </c>
      <c r="D1269" t="s">
        <v>2207</v>
      </c>
      <c r="E1269" t="s">
        <v>6</v>
      </c>
      <c r="F1269" s="3" t="s">
        <v>2328</v>
      </c>
      <c r="G1269" s="3" t="s">
        <v>6</v>
      </c>
      <c r="H1269" t="s">
        <v>178</v>
      </c>
      <c r="I1269" t="s">
        <v>3648</v>
      </c>
      <c r="J1269" s="3" t="s">
        <v>6</v>
      </c>
      <c r="K1269" s="3" t="s">
        <v>6</v>
      </c>
      <c r="L1269" s="3" t="s">
        <v>6</v>
      </c>
      <c r="M1269" s="13" t="s">
        <v>6</v>
      </c>
      <c r="N1269" s="13" t="s">
        <v>6</v>
      </c>
    </row>
    <row r="1270" spans="1:14" x14ac:dyDescent="0.3">
      <c r="A1270" s="3" t="s">
        <v>2330</v>
      </c>
      <c r="B1270" s="10">
        <v>17.688621999999999</v>
      </c>
      <c r="C1270" s="10">
        <v>83.291428999999994</v>
      </c>
      <c r="D1270" t="s">
        <v>6</v>
      </c>
      <c r="E1270" t="s">
        <v>6</v>
      </c>
      <c r="F1270" s="3" t="s">
        <v>2329</v>
      </c>
      <c r="G1270" s="3" t="s">
        <v>6</v>
      </c>
      <c r="H1270" t="s">
        <v>2327</v>
      </c>
      <c r="I1270" t="s">
        <v>6</v>
      </c>
      <c r="J1270" t="s">
        <v>6</v>
      </c>
      <c r="K1270" t="s">
        <v>6</v>
      </c>
      <c r="L1270" t="s">
        <v>6</v>
      </c>
      <c r="M1270" t="s">
        <v>6</v>
      </c>
      <c r="N1270" t="s">
        <v>6</v>
      </c>
    </row>
    <row r="1271" spans="1:14" x14ac:dyDescent="0.3">
      <c r="A1271" t="s">
        <v>2332</v>
      </c>
      <c r="B1271" s="10">
        <v>11.588399000000001</v>
      </c>
      <c r="C1271" s="10">
        <v>79.757146000000006</v>
      </c>
      <c r="D1271" t="s">
        <v>2346</v>
      </c>
      <c r="E1271" t="s">
        <v>6</v>
      </c>
      <c r="F1271" s="3" t="s">
        <v>2333</v>
      </c>
      <c r="G1271" s="3" t="s">
        <v>6</v>
      </c>
      <c r="H1271" t="s">
        <v>1498</v>
      </c>
      <c r="I1271" t="s">
        <v>6</v>
      </c>
      <c r="J1271" t="s">
        <v>6</v>
      </c>
      <c r="K1271" t="s">
        <v>6</v>
      </c>
      <c r="L1271" t="s">
        <v>6</v>
      </c>
      <c r="M1271" t="s">
        <v>6</v>
      </c>
      <c r="N1271" t="s">
        <v>6</v>
      </c>
    </row>
    <row r="1272" spans="1:14" x14ac:dyDescent="0.3">
      <c r="A1272" t="s">
        <v>2335</v>
      </c>
      <c r="B1272" s="10">
        <v>9.2805689999999998</v>
      </c>
      <c r="C1272" s="10">
        <v>79.189892</v>
      </c>
      <c r="D1272" t="s">
        <v>2346</v>
      </c>
      <c r="E1272" t="s">
        <v>6</v>
      </c>
      <c r="F1272" t="s">
        <v>2336</v>
      </c>
      <c r="G1272" s="3" t="s">
        <v>6</v>
      </c>
      <c r="H1272" t="s">
        <v>1498</v>
      </c>
      <c r="I1272" t="s">
        <v>6</v>
      </c>
      <c r="J1272" t="s">
        <v>6</v>
      </c>
      <c r="K1272" t="s">
        <v>6</v>
      </c>
      <c r="L1272" t="s">
        <v>6</v>
      </c>
      <c r="M1272" t="s">
        <v>6</v>
      </c>
      <c r="N1272" t="s">
        <v>6</v>
      </c>
    </row>
    <row r="1273" spans="1:14" x14ac:dyDescent="0.3">
      <c r="A1273" s="3" t="s">
        <v>2340</v>
      </c>
      <c r="B1273" s="10">
        <v>8.7457189999999994</v>
      </c>
      <c r="C1273" s="10">
        <v>78.217907999999994</v>
      </c>
      <c r="D1273" t="s">
        <v>2346</v>
      </c>
      <c r="E1273" t="s">
        <v>6</v>
      </c>
      <c r="F1273" s="3" t="s">
        <v>2339</v>
      </c>
      <c r="G1273" s="3" t="s">
        <v>6</v>
      </c>
      <c r="H1273" t="s">
        <v>1498</v>
      </c>
      <c r="I1273" t="s">
        <v>6</v>
      </c>
      <c r="J1273" t="s">
        <v>6</v>
      </c>
      <c r="K1273" t="s">
        <v>6</v>
      </c>
      <c r="L1273" t="s">
        <v>6</v>
      </c>
      <c r="M1273" t="s">
        <v>6</v>
      </c>
      <c r="N1273" t="s">
        <v>6</v>
      </c>
    </row>
    <row r="1274" spans="1:14" x14ac:dyDescent="0.3">
      <c r="A1274" t="s">
        <v>2344</v>
      </c>
      <c r="B1274" s="10">
        <v>21.605819</v>
      </c>
      <c r="C1274" s="10">
        <v>88.396304000000001</v>
      </c>
      <c r="D1274" t="s">
        <v>2346</v>
      </c>
      <c r="E1274" t="s">
        <v>6</v>
      </c>
      <c r="F1274" s="3" t="s">
        <v>2345</v>
      </c>
      <c r="G1274" t="s">
        <v>6</v>
      </c>
      <c r="H1274" t="s">
        <v>182</v>
      </c>
      <c r="I1274" t="s">
        <v>6</v>
      </c>
      <c r="J1274" t="s">
        <v>6</v>
      </c>
      <c r="K1274" t="s">
        <v>6</v>
      </c>
      <c r="L1274" t="s">
        <v>6</v>
      </c>
      <c r="M1274" t="s">
        <v>6</v>
      </c>
      <c r="N1274" t="s">
        <v>6</v>
      </c>
    </row>
    <row r="1275" spans="1:14" x14ac:dyDescent="0.3">
      <c r="A1275" t="s">
        <v>2349</v>
      </c>
      <c r="B1275" s="10">
        <v>19.986232000000001</v>
      </c>
      <c r="C1275" s="10">
        <v>86.363575999999995</v>
      </c>
      <c r="D1275" t="s">
        <v>2207</v>
      </c>
      <c r="E1275" t="s">
        <v>6</v>
      </c>
      <c r="F1275" s="3" t="s">
        <v>2350</v>
      </c>
      <c r="G1275" t="s">
        <v>3313</v>
      </c>
      <c r="H1275" t="s">
        <v>178</v>
      </c>
      <c r="I1275" t="s">
        <v>3647</v>
      </c>
      <c r="J1275" t="s">
        <v>6</v>
      </c>
      <c r="K1275" t="s">
        <v>6</v>
      </c>
      <c r="L1275" t="s">
        <v>6</v>
      </c>
      <c r="M1275" t="s">
        <v>6</v>
      </c>
      <c r="N1275" t="s">
        <v>6</v>
      </c>
    </row>
    <row r="1276" spans="1:14" x14ac:dyDescent="0.3">
      <c r="A1276" t="s">
        <v>2353</v>
      </c>
      <c r="B1276" s="10">
        <v>8.9344940000000008</v>
      </c>
      <c r="C1276" s="10">
        <v>76.535051999999993</v>
      </c>
      <c r="D1276" t="s">
        <v>2346</v>
      </c>
      <c r="E1276" t="s">
        <v>6</v>
      </c>
      <c r="F1276" s="3" t="s">
        <v>2354</v>
      </c>
      <c r="G1276" t="s">
        <v>6</v>
      </c>
      <c r="H1276" t="s">
        <v>584</v>
      </c>
      <c r="I1276" t="s">
        <v>6</v>
      </c>
      <c r="J1276" t="s">
        <v>6</v>
      </c>
      <c r="K1276" t="s">
        <v>6</v>
      </c>
      <c r="L1276" t="s">
        <v>6</v>
      </c>
      <c r="M1276" t="s">
        <v>6</v>
      </c>
      <c r="N1276" t="s">
        <v>6</v>
      </c>
    </row>
    <row r="1277" spans="1:14" x14ac:dyDescent="0.3">
      <c r="A1277" t="s">
        <v>2356</v>
      </c>
      <c r="B1277" s="10">
        <v>11.852296000000001</v>
      </c>
      <c r="C1277" s="10">
        <v>75.367442999999994</v>
      </c>
      <c r="D1277" t="s">
        <v>2346</v>
      </c>
      <c r="E1277" t="s">
        <v>6</v>
      </c>
      <c r="F1277" s="3" t="s">
        <v>2357</v>
      </c>
      <c r="G1277" t="s">
        <v>6</v>
      </c>
      <c r="H1277" t="s">
        <v>584</v>
      </c>
      <c r="I1277" t="s">
        <v>6</v>
      </c>
      <c r="J1277" t="s">
        <v>6</v>
      </c>
      <c r="K1277" t="s">
        <v>6</v>
      </c>
      <c r="L1277" t="s">
        <v>6</v>
      </c>
      <c r="M1277" t="s">
        <v>6</v>
      </c>
      <c r="N1277" t="s">
        <v>6</v>
      </c>
    </row>
    <row r="1278" spans="1:14" x14ac:dyDescent="0.3">
      <c r="A1278" t="s">
        <v>2359</v>
      </c>
      <c r="B1278" s="10">
        <v>9.9729600000000005</v>
      </c>
      <c r="C1278" s="10">
        <v>76.238324000000006</v>
      </c>
      <c r="D1278" t="s">
        <v>2346</v>
      </c>
      <c r="E1278" t="s">
        <v>6</v>
      </c>
      <c r="F1278" t="s">
        <v>2360</v>
      </c>
      <c r="G1278" t="s">
        <v>6</v>
      </c>
      <c r="H1278" t="s">
        <v>584</v>
      </c>
      <c r="I1278" t="s">
        <v>6</v>
      </c>
      <c r="J1278" t="s">
        <v>6</v>
      </c>
      <c r="K1278" t="s">
        <v>6</v>
      </c>
      <c r="L1278" t="s">
        <v>6</v>
      </c>
      <c r="M1278" t="s">
        <v>6</v>
      </c>
      <c r="N1278" t="s">
        <v>6</v>
      </c>
    </row>
    <row r="1279" spans="1:14" x14ac:dyDescent="0.3">
      <c r="A1279" t="s">
        <v>2363</v>
      </c>
      <c r="B1279" s="10">
        <v>16.093264999999999</v>
      </c>
      <c r="C1279" s="10">
        <v>73.460436999999999</v>
      </c>
      <c r="D1279" t="s">
        <v>2346</v>
      </c>
      <c r="E1279" t="s">
        <v>6</v>
      </c>
      <c r="F1279" t="s">
        <v>2362</v>
      </c>
      <c r="G1279" t="s">
        <v>6</v>
      </c>
      <c r="H1279" t="s">
        <v>1608</v>
      </c>
      <c r="I1279" t="s">
        <v>6</v>
      </c>
      <c r="J1279" t="s">
        <v>6</v>
      </c>
      <c r="K1279" t="s">
        <v>6</v>
      </c>
      <c r="L1279" t="s">
        <v>6</v>
      </c>
      <c r="M1279" t="s">
        <v>6</v>
      </c>
      <c r="N1279" t="s">
        <v>6</v>
      </c>
    </row>
    <row r="1280" spans="1:14" x14ac:dyDescent="0.3">
      <c r="A1280" t="s">
        <v>2366</v>
      </c>
      <c r="B1280" s="10">
        <v>8.1321180000000002</v>
      </c>
      <c r="C1280" s="10">
        <v>77.304265000000001</v>
      </c>
      <c r="D1280" t="s">
        <v>2346</v>
      </c>
      <c r="E1280" t="s">
        <v>6</v>
      </c>
      <c r="F1280" t="s">
        <v>2365</v>
      </c>
      <c r="G1280" s="3" t="s">
        <v>6</v>
      </c>
      <c r="H1280" t="s">
        <v>1498</v>
      </c>
      <c r="I1280" t="s">
        <v>6</v>
      </c>
      <c r="J1280" t="s">
        <v>6</v>
      </c>
      <c r="K1280" t="s">
        <v>6</v>
      </c>
      <c r="L1280" t="s">
        <v>6</v>
      </c>
      <c r="M1280" t="s">
        <v>6</v>
      </c>
      <c r="N1280" t="s">
        <v>6</v>
      </c>
    </row>
    <row r="1281" spans="1:14" x14ac:dyDescent="0.3">
      <c r="A1281" t="s">
        <v>2370</v>
      </c>
      <c r="B1281" s="10">
        <v>21.15305</v>
      </c>
      <c r="C1281" s="10">
        <v>70.044828999999993</v>
      </c>
      <c r="D1281" t="s">
        <v>2207</v>
      </c>
      <c r="E1281" t="s">
        <v>6</v>
      </c>
      <c r="F1281" s="3" t="s">
        <v>2371</v>
      </c>
      <c r="G1281" t="s">
        <v>6</v>
      </c>
      <c r="H1281" t="s">
        <v>178</v>
      </c>
      <c r="I1281" t="s">
        <v>3031</v>
      </c>
      <c r="J1281" t="s">
        <v>6</v>
      </c>
      <c r="K1281" t="s">
        <v>6</v>
      </c>
      <c r="L1281" t="s">
        <v>6</v>
      </c>
      <c r="M1281" t="s">
        <v>6</v>
      </c>
      <c r="N1281" t="s">
        <v>6</v>
      </c>
    </row>
    <row r="1282" spans="1:14" x14ac:dyDescent="0.3">
      <c r="A1282" t="s">
        <v>2379</v>
      </c>
      <c r="B1282" s="10">
        <v>12.306495999999999</v>
      </c>
      <c r="C1282" s="10">
        <v>109.24082199999999</v>
      </c>
      <c r="D1282" t="s">
        <v>6</v>
      </c>
      <c r="E1282" t="s">
        <v>6</v>
      </c>
      <c r="F1282" t="s">
        <v>2380</v>
      </c>
      <c r="G1282" s="3" t="s">
        <v>6</v>
      </c>
      <c r="H1282" t="s">
        <v>610</v>
      </c>
      <c r="I1282" t="s">
        <v>6</v>
      </c>
      <c r="J1282" s="3" t="s">
        <v>6</v>
      </c>
      <c r="K1282" s="13" t="s">
        <v>6</v>
      </c>
      <c r="L1282" s="13" t="s">
        <v>6</v>
      </c>
      <c r="M1282" s="13" t="s">
        <v>6</v>
      </c>
      <c r="N1282" s="13" t="s">
        <v>6</v>
      </c>
    </row>
    <row r="1283" spans="1:14" x14ac:dyDescent="0.3">
      <c r="A1283" t="s">
        <v>2383</v>
      </c>
      <c r="B1283" s="10">
        <v>20.144949</v>
      </c>
      <c r="C1283" s="10">
        <v>106.32700199999999</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2387</v>
      </c>
      <c r="B1284" s="10">
        <f>20+51/60+54.5/3600</f>
        <v>20.86513888888889</v>
      </c>
      <c r="C1284" s="10">
        <f>106+41/60+1.8/3600</f>
        <v>106.68383333333334</v>
      </c>
      <c r="D1284" t="s">
        <v>6</v>
      </c>
      <c r="E1284" t="s">
        <v>6</v>
      </c>
      <c r="F1284" s="3" t="s">
        <v>2386</v>
      </c>
      <c r="G1284" s="3" t="s">
        <v>6</v>
      </c>
      <c r="H1284" t="s">
        <v>610</v>
      </c>
      <c r="I1284" t="s">
        <v>6</v>
      </c>
      <c r="J1284" s="3" t="s">
        <v>6</v>
      </c>
      <c r="K1284" s="13" t="s">
        <v>6</v>
      </c>
      <c r="L1284" s="13" t="s">
        <v>6</v>
      </c>
      <c r="M1284" s="13" t="s">
        <v>6</v>
      </c>
      <c r="N1284" s="13" t="s">
        <v>6</v>
      </c>
    </row>
    <row r="1285" spans="1:14" x14ac:dyDescent="0.3">
      <c r="A1285" t="s">
        <v>2393</v>
      </c>
      <c r="B1285" s="10">
        <v>11.507152</v>
      </c>
      <c r="C1285" s="10">
        <v>99.632587000000001</v>
      </c>
      <c r="D1285" t="s">
        <v>6</v>
      </c>
      <c r="E1285" t="s">
        <v>6</v>
      </c>
      <c r="F1285" s="4" t="s">
        <v>2393</v>
      </c>
      <c r="G1285" s="3" t="s">
        <v>6</v>
      </c>
      <c r="H1285" t="s">
        <v>217</v>
      </c>
      <c r="I1285" t="s">
        <v>2147</v>
      </c>
      <c r="J1285" s="3" t="s">
        <v>6</v>
      </c>
      <c r="K1285" s="13" t="s">
        <v>6</v>
      </c>
      <c r="L1285" s="13" t="s">
        <v>6</v>
      </c>
      <c r="M1285" s="13" t="s">
        <v>6</v>
      </c>
      <c r="N1285" s="13" t="s">
        <v>6</v>
      </c>
    </row>
    <row r="1286" spans="1:14" x14ac:dyDescent="0.3">
      <c r="A1286" t="s">
        <v>2397</v>
      </c>
      <c r="B1286" s="10">
        <v>2.3140209999999999</v>
      </c>
      <c r="C1286" s="10">
        <v>99.230082999999993</v>
      </c>
      <c r="D1286" t="s">
        <v>1952</v>
      </c>
      <c r="E1286" t="s">
        <v>6</v>
      </c>
      <c r="F1286" s="3" t="s">
        <v>2398</v>
      </c>
      <c r="G1286" s="3" t="s">
        <v>6</v>
      </c>
      <c r="H1286" t="s">
        <v>192</v>
      </c>
      <c r="I1286" t="s">
        <v>6</v>
      </c>
      <c r="J1286" s="3" t="s">
        <v>6</v>
      </c>
      <c r="K1286" s="13" t="s">
        <v>6</v>
      </c>
      <c r="L1286" s="13" t="s">
        <v>6</v>
      </c>
      <c r="M1286" s="13" t="s">
        <v>6</v>
      </c>
      <c r="N1286" s="13" t="s">
        <v>6</v>
      </c>
    </row>
    <row r="1287" spans="1:14" x14ac:dyDescent="0.3">
      <c r="A1287" t="s">
        <v>2400</v>
      </c>
      <c r="B1287" s="10">
        <v>-7.3117210000000004</v>
      </c>
      <c r="C1287" s="10">
        <v>110.021762</v>
      </c>
      <c r="D1287" t="s">
        <v>1952</v>
      </c>
      <c r="E1287" t="s">
        <v>6</v>
      </c>
      <c r="F1287" s="3" t="s">
        <v>2401</v>
      </c>
      <c r="G1287" s="3" t="s">
        <v>6</v>
      </c>
      <c r="H1287" t="s">
        <v>190</v>
      </c>
      <c r="I1287" t="s">
        <v>6</v>
      </c>
      <c r="J1287" s="3" t="s">
        <v>6</v>
      </c>
      <c r="K1287" s="13" t="s">
        <v>6</v>
      </c>
      <c r="L1287" s="13" t="s">
        <v>6</v>
      </c>
      <c r="M1287" s="13" t="s">
        <v>6</v>
      </c>
      <c r="N1287" s="13" t="s">
        <v>6</v>
      </c>
    </row>
    <row r="1288" spans="1:14" x14ac:dyDescent="0.3">
      <c r="A1288" t="s">
        <v>2406</v>
      </c>
      <c r="B1288" s="10">
        <v>-4.1197090000000003</v>
      </c>
      <c r="C1288" s="10">
        <v>120.339748</v>
      </c>
      <c r="D1288" t="s">
        <v>1952</v>
      </c>
      <c r="E1288" t="s">
        <v>6</v>
      </c>
      <c r="F1288" s="3" t="s">
        <v>2407</v>
      </c>
      <c r="G1288" s="3" t="s">
        <v>6</v>
      </c>
      <c r="H1288" t="s">
        <v>185</v>
      </c>
      <c r="I1288" t="s">
        <v>6</v>
      </c>
      <c r="J1288" s="3" t="s">
        <v>6</v>
      </c>
      <c r="K1288" s="13" t="s">
        <v>6</v>
      </c>
      <c r="L1288" s="13" t="s">
        <v>6</v>
      </c>
      <c r="M1288" s="13" t="s">
        <v>6</v>
      </c>
      <c r="N1288" s="13" t="s">
        <v>6</v>
      </c>
    </row>
    <row r="1289" spans="1:14" x14ac:dyDescent="0.3">
      <c r="A1289" t="s">
        <v>2409</v>
      </c>
      <c r="B1289" s="10">
        <v>0.80610800000000005</v>
      </c>
      <c r="C1289" s="10">
        <v>124.413721</v>
      </c>
      <c r="D1289" t="s">
        <v>1952</v>
      </c>
      <c r="E1289" t="s">
        <v>6</v>
      </c>
      <c r="F1289" s="3" t="s">
        <v>2410</v>
      </c>
      <c r="G1289" s="3" t="s">
        <v>6</v>
      </c>
      <c r="H1289" t="s">
        <v>185</v>
      </c>
      <c r="I1289" t="s">
        <v>6</v>
      </c>
      <c r="J1289" s="3" t="s">
        <v>6</v>
      </c>
      <c r="K1289" s="13" t="s">
        <v>6</v>
      </c>
      <c r="L1289" s="13" t="s">
        <v>6</v>
      </c>
      <c r="M1289" s="13" t="s">
        <v>6</v>
      </c>
      <c r="N1289" s="13" t="s">
        <v>6</v>
      </c>
    </row>
    <row r="1290" spans="1:14" x14ac:dyDescent="0.3">
      <c r="A1290" t="s">
        <v>2415</v>
      </c>
      <c r="B1290" s="10">
        <v>-4.7026680000000001</v>
      </c>
      <c r="C1290" s="10">
        <v>122.509445</v>
      </c>
      <c r="D1290" t="s">
        <v>1952</v>
      </c>
      <c r="E1290" t="s">
        <v>6</v>
      </c>
      <c r="F1290" s="3" t="s">
        <v>2416</v>
      </c>
      <c r="G1290" s="3" t="s">
        <v>6</v>
      </c>
      <c r="H1290" t="s">
        <v>185</v>
      </c>
      <c r="I1290" t="s">
        <v>6</v>
      </c>
      <c r="J1290" s="3" t="s">
        <v>6</v>
      </c>
      <c r="K1290" s="13" t="s">
        <v>6</v>
      </c>
      <c r="L1290" s="13" t="s">
        <v>6</v>
      </c>
      <c r="M1290" s="13" t="s">
        <v>6</v>
      </c>
      <c r="N1290" s="13" t="s">
        <v>6</v>
      </c>
    </row>
    <row r="1291" spans="1:14" x14ac:dyDescent="0.3">
      <c r="A1291" t="s">
        <v>2418</v>
      </c>
      <c r="B1291" s="10">
        <v>-0.58332499999999998</v>
      </c>
      <c r="C1291" s="10">
        <v>120.056437</v>
      </c>
      <c r="D1291" t="s">
        <v>1952</v>
      </c>
      <c r="E1291" t="s">
        <v>6</v>
      </c>
      <c r="F1291" s="3" t="s">
        <v>2419</v>
      </c>
      <c r="G1291" s="3" t="s">
        <v>6</v>
      </c>
      <c r="H1291" t="s">
        <v>185</v>
      </c>
      <c r="I1291" t="s">
        <v>6</v>
      </c>
      <c r="J1291" s="3" t="s">
        <v>6</v>
      </c>
      <c r="K1291" s="13" t="s">
        <v>6</v>
      </c>
      <c r="L1291" s="13" t="s">
        <v>6</v>
      </c>
      <c r="M1291" s="13" t="s">
        <v>6</v>
      </c>
      <c r="N1291" s="13" t="s">
        <v>6</v>
      </c>
    </row>
    <row r="1292" spans="1:14" x14ac:dyDescent="0.3">
      <c r="A1292" t="s">
        <v>2421</v>
      </c>
      <c r="B1292" s="10">
        <v>0.100227</v>
      </c>
      <c r="C1292" s="10">
        <v>127.123592</v>
      </c>
      <c r="D1292" t="s">
        <v>1952</v>
      </c>
      <c r="E1292" t="s">
        <v>6</v>
      </c>
      <c r="F1292" s="3" t="s">
        <v>2423</v>
      </c>
      <c r="G1292" s="3" t="s">
        <v>6</v>
      </c>
      <c r="H1292" s="3" t="s">
        <v>189</v>
      </c>
      <c r="I1292" t="s">
        <v>6</v>
      </c>
      <c r="J1292" t="s">
        <v>6</v>
      </c>
      <c r="K1292" t="s">
        <v>6</v>
      </c>
      <c r="L1292" t="s">
        <v>6</v>
      </c>
      <c r="M1292" t="s">
        <v>6</v>
      </c>
      <c r="N1292" t="s">
        <v>6</v>
      </c>
    </row>
    <row r="1293" spans="1:14" x14ac:dyDescent="0.3">
      <c r="A1293" t="s">
        <v>2422</v>
      </c>
      <c r="B1293" s="10">
        <v>-5.3397829999999997</v>
      </c>
      <c r="C1293" s="10">
        <v>129.643337</v>
      </c>
      <c r="D1293" t="s">
        <v>1952</v>
      </c>
      <c r="E1293" t="s">
        <v>6</v>
      </c>
      <c r="F1293" s="3" t="s">
        <v>2424</v>
      </c>
      <c r="G1293" s="3" t="s">
        <v>6</v>
      </c>
      <c r="H1293" s="3" t="s">
        <v>189</v>
      </c>
      <c r="I1293" t="s">
        <v>6</v>
      </c>
      <c r="J1293" t="s">
        <v>6</v>
      </c>
      <c r="K1293" t="s">
        <v>6</v>
      </c>
      <c r="L1293" t="s">
        <v>6</v>
      </c>
      <c r="M1293" t="s">
        <v>6</v>
      </c>
      <c r="N1293" t="s">
        <v>6</v>
      </c>
    </row>
    <row r="1294" spans="1:14" x14ac:dyDescent="0.3">
      <c r="A1294" t="s">
        <v>2440</v>
      </c>
      <c r="B1294" s="10">
        <v>-4.0387300000000002</v>
      </c>
      <c r="C1294" s="10">
        <v>137.510245</v>
      </c>
      <c r="D1294" t="s">
        <v>1952</v>
      </c>
      <c r="E1294" t="s">
        <v>6</v>
      </c>
      <c r="F1294" s="3" t="s">
        <v>2441</v>
      </c>
      <c r="G1294" s="3" t="s">
        <v>6</v>
      </c>
      <c r="H1294" s="3" t="s">
        <v>627</v>
      </c>
      <c r="I1294" s="3" t="s">
        <v>6</v>
      </c>
      <c r="J1294" s="3" t="s">
        <v>6</v>
      </c>
      <c r="K1294" s="13" t="s">
        <v>6</v>
      </c>
      <c r="L1294" s="13" t="s">
        <v>6</v>
      </c>
      <c r="M1294" s="13" t="s">
        <v>6</v>
      </c>
      <c r="N1294" s="13" t="s">
        <v>6</v>
      </c>
    </row>
    <row r="1295" spans="1:14" x14ac:dyDescent="0.3">
      <c r="A1295" t="s">
        <v>2445</v>
      </c>
      <c r="B1295" s="10">
        <v>-0.104688</v>
      </c>
      <c r="C1295" s="10">
        <v>117.46880899999999</v>
      </c>
      <c r="D1295" t="s">
        <v>1952</v>
      </c>
      <c r="E1295" t="s">
        <v>6</v>
      </c>
      <c r="F1295" s="3" t="s">
        <v>2446</v>
      </c>
      <c r="G1295" s="3" t="s">
        <v>6</v>
      </c>
      <c r="H1295" s="3" t="s">
        <v>630</v>
      </c>
      <c r="I1295" s="3" t="s">
        <v>6</v>
      </c>
      <c r="J1295" s="3" t="s">
        <v>6</v>
      </c>
      <c r="K1295" s="13" t="s">
        <v>6</v>
      </c>
      <c r="L1295" s="13" t="s">
        <v>6</v>
      </c>
      <c r="M1295" s="13" t="s">
        <v>6</v>
      </c>
      <c r="N1295" s="13" t="s">
        <v>6</v>
      </c>
    </row>
    <row r="1296" spans="1:14" x14ac:dyDescent="0.3">
      <c r="A1296" t="s">
        <v>2448</v>
      </c>
      <c r="B1296" s="10">
        <v>-0.59357000000000004</v>
      </c>
      <c r="C1296" s="10">
        <v>109.38836499999999</v>
      </c>
      <c r="D1296" t="s">
        <v>1952</v>
      </c>
      <c r="E1296" t="s">
        <v>6</v>
      </c>
      <c r="F1296" s="3" t="s">
        <v>2449</v>
      </c>
      <c r="G1296" s="3" t="s">
        <v>6</v>
      </c>
      <c r="H1296" s="3" t="s">
        <v>630</v>
      </c>
      <c r="I1296" s="3" t="s">
        <v>6</v>
      </c>
      <c r="J1296" s="3" t="s">
        <v>6</v>
      </c>
      <c r="K1296" s="13" t="s">
        <v>6</v>
      </c>
      <c r="L1296" s="13" t="s">
        <v>6</v>
      </c>
      <c r="M1296" s="13" t="s">
        <v>6</v>
      </c>
      <c r="N1296" s="13" t="s">
        <v>6</v>
      </c>
    </row>
    <row r="1297" spans="1:14" x14ac:dyDescent="0.3">
      <c r="A1297" t="s">
        <v>2451</v>
      </c>
      <c r="B1297" s="10">
        <v>-9.4754860000000001</v>
      </c>
      <c r="C1297" s="10">
        <v>147.15016399999999</v>
      </c>
      <c r="D1297" t="s">
        <v>1952</v>
      </c>
      <c r="E1297" t="s">
        <v>6</v>
      </c>
      <c r="F1297" s="3" t="s">
        <v>2452</v>
      </c>
      <c r="G1297" s="3" t="s">
        <v>6</v>
      </c>
      <c r="H1297" t="s">
        <v>603</v>
      </c>
      <c r="I1297" t="s">
        <v>6</v>
      </c>
      <c r="J1297" s="3" t="s">
        <v>6</v>
      </c>
      <c r="K1297" s="13" t="s">
        <v>6</v>
      </c>
      <c r="L1297" s="13" t="s">
        <v>6</v>
      </c>
      <c r="M1297" s="13" t="s">
        <v>6</v>
      </c>
      <c r="N1297" s="13" t="s">
        <v>6</v>
      </c>
    </row>
    <row r="1298" spans="1:14" x14ac:dyDescent="0.3">
      <c r="A1298" t="s">
        <v>2456</v>
      </c>
      <c r="B1298" s="10">
        <v>-1.7190350000000001</v>
      </c>
      <c r="C1298" s="10">
        <v>145.49947900000001</v>
      </c>
      <c r="D1298" t="s">
        <v>1952</v>
      </c>
      <c r="E1298" t="s">
        <v>6</v>
      </c>
      <c r="F1298" s="3" t="s">
        <v>2457</v>
      </c>
      <c r="G1298" s="3" t="s">
        <v>6</v>
      </c>
      <c r="H1298" t="s">
        <v>603</v>
      </c>
      <c r="I1298" t="s">
        <v>6</v>
      </c>
      <c r="J1298" s="3" t="s">
        <v>6</v>
      </c>
      <c r="K1298" s="13" t="s">
        <v>6</v>
      </c>
      <c r="L1298" s="13" t="s">
        <v>6</v>
      </c>
      <c r="M1298" s="13" t="s">
        <v>6</v>
      </c>
      <c r="N1298" s="13" t="s">
        <v>6</v>
      </c>
    </row>
    <row r="1299" spans="1:14" x14ac:dyDescent="0.3">
      <c r="A1299" t="s">
        <v>2460</v>
      </c>
      <c r="B1299" s="10">
        <v>-5.5138999999999996</v>
      </c>
      <c r="C1299" s="10">
        <v>149.76592099999999</v>
      </c>
      <c r="D1299" t="s">
        <v>1952</v>
      </c>
      <c r="E1299" t="s">
        <v>6</v>
      </c>
      <c r="F1299" s="3" t="s">
        <v>2461</v>
      </c>
      <c r="G1299" s="3" t="s">
        <v>6</v>
      </c>
      <c r="H1299" t="s">
        <v>603</v>
      </c>
      <c r="I1299" t="s">
        <v>6</v>
      </c>
      <c r="J1299" s="3" t="s">
        <v>6</v>
      </c>
      <c r="K1299" s="13" t="s">
        <v>6</v>
      </c>
      <c r="L1299" s="13" t="s">
        <v>6</v>
      </c>
      <c r="M1299" s="13" t="s">
        <v>6</v>
      </c>
      <c r="N1299" s="13" t="s">
        <v>6</v>
      </c>
    </row>
    <row r="1300" spans="1:14" x14ac:dyDescent="0.3">
      <c r="A1300" t="s">
        <v>2463</v>
      </c>
      <c r="B1300" s="10">
        <v>-9.9043939999999999</v>
      </c>
      <c r="C1300" s="10">
        <v>151.69023000000001</v>
      </c>
      <c r="D1300" t="s">
        <v>1952</v>
      </c>
      <c r="E1300" t="s">
        <v>6</v>
      </c>
      <c r="F1300" s="3" t="s">
        <v>2464</v>
      </c>
      <c r="G1300" s="3" t="s">
        <v>6</v>
      </c>
      <c r="H1300" t="s">
        <v>603</v>
      </c>
      <c r="I1300" t="s">
        <v>6</v>
      </c>
      <c r="J1300" s="3" t="s">
        <v>6</v>
      </c>
      <c r="K1300" s="13" t="s">
        <v>6</v>
      </c>
      <c r="L1300" s="13" t="s">
        <v>6</v>
      </c>
      <c r="M1300" s="13" t="s">
        <v>6</v>
      </c>
      <c r="N1300" s="13" t="s">
        <v>6</v>
      </c>
    </row>
    <row r="1301" spans="1:14" x14ac:dyDescent="0.3">
      <c r="A1301" t="s">
        <v>2478</v>
      </c>
      <c r="B1301" s="10">
        <v>22.757299</v>
      </c>
      <c r="C1301" s="10">
        <v>113.627779</v>
      </c>
      <c r="D1301" t="s">
        <v>6</v>
      </c>
      <c r="E1301" t="s">
        <v>6</v>
      </c>
      <c r="F1301" s="3" t="s">
        <v>2477</v>
      </c>
      <c r="G1301" s="3" t="s">
        <v>6</v>
      </c>
      <c r="H1301" t="s">
        <v>236</v>
      </c>
      <c r="I1301" t="s">
        <v>575</v>
      </c>
      <c r="J1301" s="3" t="s">
        <v>6</v>
      </c>
      <c r="K1301" s="13" t="s">
        <v>6</v>
      </c>
      <c r="L1301" s="13" t="s">
        <v>6</v>
      </c>
      <c r="M1301" s="13" t="s">
        <v>6</v>
      </c>
      <c r="N1301" s="13" t="s">
        <v>6</v>
      </c>
    </row>
    <row r="1302" spans="1:14" x14ac:dyDescent="0.3">
      <c r="A1302" t="s">
        <v>2481</v>
      </c>
      <c r="B1302" s="10">
        <v>-17.708131999999999</v>
      </c>
      <c r="C1302" s="10">
        <v>140.013126</v>
      </c>
      <c r="D1302" t="s">
        <v>2482</v>
      </c>
      <c r="E1302" t="s">
        <v>6</v>
      </c>
      <c r="F1302" s="3" t="s">
        <v>2483</v>
      </c>
      <c r="G1302" s="3" t="s">
        <v>6</v>
      </c>
      <c r="H1302" s="3" t="s">
        <v>49</v>
      </c>
      <c r="I1302" t="s">
        <v>2488</v>
      </c>
      <c r="J1302" s="3" t="s">
        <v>6</v>
      </c>
      <c r="K1302" s="13" t="s">
        <v>6</v>
      </c>
      <c r="L1302" s="13" t="s">
        <v>6</v>
      </c>
      <c r="M1302" s="13" t="s">
        <v>6</v>
      </c>
      <c r="N1302" s="13" t="s">
        <v>6</v>
      </c>
    </row>
    <row r="1303" spans="1:14" x14ac:dyDescent="0.3">
      <c r="A1303" t="s">
        <v>2484</v>
      </c>
      <c r="B1303" s="10">
        <v>-15</v>
      </c>
      <c r="C1303" s="10">
        <v>145.351</v>
      </c>
      <c r="D1303" t="s">
        <v>2485</v>
      </c>
      <c r="E1303" t="s">
        <v>6</v>
      </c>
      <c r="F1303" s="3" t="s">
        <v>2486</v>
      </c>
      <c r="G1303" s="3" t="s">
        <v>6</v>
      </c>
      <c r="H1303" s="3" t="s">
        <v>49</v>
      </c>
      <c r="I1303" t="s">
        <v>2487</v>
      </c>
      <c r="J1303" s="3" t="s">
        <v>6</v>
      </c>
      <c r="K1303" s="13" t="s">
        <v>6</v>
      </c>
      <c r="L1303" s="13" t="s">
        <v>6</v>
      </c>
      <c r="M1303" s="13" t="s">
        <v>6</v>
      </c>
      <c r="N1303" s="13" t="s">
        <v>6</v>
      </c>
    </row>
    <row r="1304" spans="1:14" x14ac:dyDescent="0.3">
      <c r="A1304" t="s">
        <v>2495</v>
      </c>
      <c r="B1304" s="10">
        <v>2.5008900000000001</v>
      </c>
      <c r="C1304" s="10">
        <v>-78.523837</v>
      </c>
      <c r="D1304" t="s">
        <v>1960</v>
      </c>
      <c r="E1304" t="s">
        <v>6</v>
      </c>
      <c r="F1304" s="3" t="s">
        <v>2496</v>
      </c>
      <c r="G1304" s="3" t="s">
        <v>6</v>
      </c>
      <c r="H1304" t="s">
        <v>1669</v>
      </c>
      <c r="I1304" t="s">
        <v>6</v>
      </c>
      <c r="J1304" s="3" t="s">
        <v>6</v>
      </c>
      <c r="K1304" s="13" t="s">
        <v>6</v>
      </c>
      <c r="L1304" s="13" t="s">
        <v>6</v>
      </c>
      <c r="M1304" s="13" t="s">
        <v>6</v>
      </c>
      <c r="N1304" s="13" t="s">
        <v>6</v>
      </c>
    </row>
    <row r="1305" spans="1:14" x14ac:dyDescent="0.3">
      <c r="A1305" t="s">
        <v>2498</v>
      </c>
      <c r="B1305" s="10">
        <v>2.9048180000000001</v>
      </c>
      <c r="C1305" s="10">
        <v>-77.693595999999999</v>
      </c>
      <c r="D1305" t="s">
        <v>1960</v>
      </c>
      <c r="E1305" t="s">
        <v>6</v>
      </c>
      <c r="F1305" s="3" t="s">
        <v>2499</v>
      </c>
      <c r="G1305" s="3" t="s">
        <v>6</v>
      </c>
      <c r="H1305" t="s">
        <v>1669</v>
      </c>
      <c r="I1305" t="s">
        <v>6</v>
      </c>
      <c r="J1305" s="3" t="s">
        <v>6</v>
      </c>
      <c r="K1305" s="13" t="s">
        <v>6</v>
      </c>
      <c r="L1305" s="13" t="s">
        <v>6</v>
      </c>
      <c r="M1305" s="13" t="s">
        <v>6</v>
      </c>
      <c r="N1305" s="13" t="s">
        <v>6</v>
      </c>
    </row>
    <row r="1306" spans="1:14" x14ac:dyDescent="0.3">
      <c r="A1306" t="s">
        <v>2504</v>
      </c>
      <c r="B1306" s="10">
        <v>2.9048180000000001</v>
      </c>
      <c r="C1306" s="10">
        <v>-77.693595999999999</v>
      </c>
      <c r="D1306" t="s">
        <v>1960</v>
      </c>
      <c r="E1306" t="s">
        <v>6</v>
      </c>
      <c r="F1306" s="3" t="s">
        <v>2505</v>
      </c>
      <c r="G1306" s="3" t="s">
        <v>6</v>
      </c>
      <c r="H1306" t="s">
        <v>1669</v>
      </c>
      <c r="I1306" t="s">
        <v>6</v>
      </c>
      <c r="J1306" s="3" t="s">
        <v>6</v>
      </c>
      <c r="K1306" s="13" t="s">
        <v>6</v>
      </c>
      <c r="L1306" s="13" t="s">
        <v>6</v>
      </c>
      <c r="M1306" s="13" t="s">
        <v>6</v>
      </c>
      <c r="N1306" s="13" t="s">
        <v>6</v>
      </c>
    </row>
    <row r="1307" spans="1:14" x14ac:dyDescent="0.3">
      <c r="A1307" t="s">
        <v>2507</v>
      </c>
      <c r="B1307" s="10">
        <v>10.898012</v>
      </c>
      <c r="C1307" s="10">
        <v>-75.046137999999999</v>
      </c>
      <c r="D1307" t="s">
        <v>1960</v>
      </c>
      <c r="E1307" t="s">
        <v>6</v>
      </c>
      <c r="F1307" t="s">
        <v>2508</v>
      </c>
      <c r="G1307" s="3" t="s">
        <v>6</v>
      </c>
      <c r="H1307" t="s">
        <v>1670</v>
      </c>
      <c r="I1307" s="3" t="s">
        <v>6</v>
      </c>
      <c r="J1307" s="3" t="s">
        <v>6</v>
      </c>
      <c r="K1307" s="13" t="s">
        <v>6</v>
      </c>
      <c r="L1307" s="13" t="s">
        <v>6</v>
      </c>
      <c r="M1307" s="13" t="s">
        <v>6</v>
      </c>
      <c r="N1307" s="13" t="s">
        <v>6</v>
      </c>
    </row>
    <row r="1308" spans="1:14" x14ac:dyDescent="0.3">
      <c r="A1308" s="3" t="s">
        <v>2511</v>
      </c>
      <c r="B1308" s="10">
        <v>10.567183</v>
      </c>
      <c r="C1308" s="10">
        <v>-75.515129000000002</v>
      </c>
      <c r="D1308" t="s">
        <v>1960</v>
      </c>
      <c r="E1308" t="s">
        <v>6</v>
      </c>
      <c r="F1308" s="3" t="s">
        <v>2510</v>
      </c>
      <c r="G1308" s="3" t="s">
        <v>6</v>
      </c>
      <c r="H1308" t="s">
        <v>1670</v>
      </c>
      <c r="I1308" s="3" t="s">
        <v>6</v>
      </c>
      <c r="J1308" s="3" t="s">
        <v>6</v>
      </c>
      <c r="K1308" s="13" t="s">
        <v>6</v>
      </c>
      <c r="L1308" s="13" t="s">
        <v>6</v>
      </c>
      <c r="M1308" s="13" t="s">
        <v>6</v>
      </c>
      <c r="N1308" s="13" t="s">
        <v>6</v>
      </c>
    </row>
    <row r="1309" spans="1:14" x14ac:dyDescent="0.3">
      <c r="A1309" s="3" t="s">
        <v>2513</v>
      </c>
      <c r="B1309" s="10">
        <v>11.072399000000001</v>
      </c>
      <c r="C1309" s="10">
        <v>-74.217832000000001</v>
      </c>
      <c r="D1309" t="s">
        <v>1960</v>
      </c>
      <c r="E1309" t="s">
        <v>6</v>
      </c>
      <c r="F1309" s="3" t="s">
        <v>2514</v>
      </c>
      <c r="G1309" s="3" t="s">
        <v>6</v>
      </c>
      <c r="H1309" t="s">
        <v>1670</v>
      </c>
      <c r="I1309" s="3" t="s">
        <v>6</v>
      </c>
      <c r="J1309" s="3" t="s">
        <v>6</v>
      </c>
      <c r="K1309" s="13" t="s">
        <v>6</v>
      </c>
      <c r="L1309" s="13" t="s">
        <v>6</v>
      </c>
      <c r="M1309" s="13" t="s">
        <v>6</v>
      </c>
      <c r="N1309" s="13" t="s">
        <v>6</v>
      </c>
    </row>
    <row r="1310" spans="1:14" x14ac:dyDescent="0.3">
      <c r="A1310" t="s">
        <v>2524</v>
      </c>
      <c r="B1310" s="10">
        <v>30.003122999999999</v>
      </c>
      <c r="C1310" s="10">
        <v>-114.54803800000001</v>
      </c>
      <c r="D1310" t="s">
        <v>6</v>
      </c>
      <c r="E1310" t="s">
        <v>6</v>
      </c>
      <c r="F1310" t="s">
        <v>2525</v>
      </c>
      <c r="G1310" s="3" t="s">
        <v>6</v>
      </c>
      <c r="H1310" t="s">
        <v>411</v>
      </c>
      <c r="I1310" t="s">
        <v>2918</v>
      </c>
      <c r="J1310" t="s">
        <v>6</v>
      </c>
      <c r="K1310" t="s">
        <v>6</v>
      </c>
      <c r="L1310" t="s">
        <v>6</v>
      </c>
      <c r="M1310" t="s">
        <v>6</v>
      </c>
      <c r="N1310" t="s">
        <v>6</v>
      </c>
    </row>
    <row r="1311" spans="1:14" x14ac:dyDescent="0.3">
      <c r="A1311" t="s">
        <v>2526</v>
      </c>
      <c r="B1311" s="10">
        <v>25.689392000000002</v>
      </c>
      <c r="C1311" s="10">
        <v>-111.220237</v>
      </c>
      <c r="D1311" t="s">
        <v>6</v>
      </c>
      <c r="E1311" t="s">
        <v>6</v>
      </c>
      <c r="F1311" t="s">
        <v>2527</v>
      </c>
      <c r="G1311" s="3" t="s">
        <v>6</v>
      </c>
      <c r="H1311" t="s">
        <v>421</v>
      </c>
      <c r="I1311" t="s">
        <v>419</v>
      </c>
      <c r="J1311" t="s">
        <v>6</v>
      </c>
      <c r="K1311" t="s">
        <v>6</v>
      </c>
      <c r="L1311" t="s">
        <v>6</v>
      </c>
      <c r="M1311" t="s">
        <v>6</v>
      </c>
      <c r="N1311" t="s">
        <v>6</v>
      </c>
    </row>
    <row r="1312" spans="1:14" x14ac:dyDescent="0.3">
      <c r="A1312" t="s">
        <v>2529</v>
      </c>
      <c r="B1312" s="10">
        <v>26.005782</v>
      </c>
      <c r="C1312" s="10">
        <v>-112.209006</v>
      </c>
      <c r="D1312" t="s">
        <v>6</v>
      </c>
      <c r="E1312" t="s">
        <v>6</v>
      </c>
      <c r="F1312" t="s">
        <v>2530</v>
      </c>
      <c r="G1312" s="3" t="s">
        <v>6</v>
      </c>
      <c r="H1312" t="s">
        <v>421</v>
      </c>
      <c r="I1312" t="s">
        <v>6</v>
      </c>
      <c r="J1312" t="s">
        <v>6</v>
      </c>
      <c r="K1312" t="s">
        <v>6</v>
      </c>
      <c r="L1312" t="s">
        <v>6</v>
      </c>
      <c r="M1312" t="s">
        <v>6</v>
      </c>
      <c r="N1312" t="s">
        <v>6</v>
      </c>
    </row>
    <row r="1313" spans="1:14" x14ac:dyDescent="0.3">
      <c r="A1313" s="5" t="s">
        <v>2533</v>
      </c>
      <c r="B1313" s="9">
        <v>47.495182</v>
      </c>
      <c r="C1313" s="9">
        <v>-122.370574</v>
      </c>
      <c r="D1313" s="5" t="s">
        <v>6</v>
      </c>
      <c r="E1313" s="5" t="s">
        <v>6</v>
      </c>
      <c r="F1313" s="6" t="s">
        <v>2534</v>
      </c>
      <c r="G1313" s="6" t="s">
        <v>6</v>
      </c>
      <c r="H1313" s="5" t="s">
        <v>654</v>
      </c>
      <c r="I1313" s="6" t="s">
        <v>6</v>
      </c>
      <c r="J1313" s="6" t="s">
        <v>1396</v>
      </c>
      <c r="K1313" s="12" t="s">
        <v>6</v>
      </c>
      <c r="L1313" s="12" t="s">
        <v>6</v>
      </c>
      <c r="M1313" s="12" t="s">
        <v>6</v>
      </c>
      <c r="N1313" s="12" t="s">
        <v>6</v>
      </c>
    </row>
    <row r="1314" spans="1:14" x14ac:dyDescent="0.3">
      <c r="A1314" t="s">
        <v>2536</v>
      </c>
      <c r="B1314" s="10">
        <v>33.077624999999998</v>
      </c>
      <c r="C1314" s="10">
        <v>-117.310204</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2539</v>
      </c>
      <c r="B1315" s="10">
        <v>33.741959999999999</v>
      </c>
      <c r="C1315" s="10">
        <v>-118.40586500000001</v>
      </c>
      <c r="D1315" t="s">
        <v>6</v>
      </c>
      <c r="E1315" t="s">
        <v>6</v>
      </c>
      <c r="F1315" s="3" t="s">
        <v>2541</v>
      </c>
      <c r="G1315" s="3" t="s">
        <v>6</v>
      </c>
      <c r="H1315" s="3" t="s">
        <v>410</v>
      </c>
      <c r="I1315" s="3" t="s">
        <v>6</v>
      </c>
      <c r="J1315" s="3" t="s">
        <v>6</v>
      </c>
      <c r="K1315" s="3" t="s">
        <v>6</v>
      </c>
      <c r="L1315" s="3" t="s">
        <v>6</v>
      </c>
      <c r="M1315" s="3" t="s">
        <v>6</v>
      </c>
      <c r="N1315" s="3" t="s">
        <v>6</v>
      </c>
    </row>
    <row r="1316" spans="1:14" x14ac:dyDescent="0.3">
      <c r="A1316" t="s">
        <v>2851</v>
      </c>
      <c r="B1316" s="10">
        <v>33.59836</v>
      </c>
      <c r="C1316" s="10">
        <v>-117.894419</v>
      </c>
      <c r="D1316" t="s">
        <v>6</v>
      </c>
      <c r="E1316" t="s">
        <v>6</v>
      </c>
      <c r="F1316" s="3" t="s">
        <v>2834</v>
      </c>
      <c r="G1316" s="3" t="s">
        <v>6</v>
      </c>
      <c r="H1316" s="3" t="s">
        <v>410</v>
      </c>
      <c r="I1316" s="3" t="s">
        <v>6</v>
      </c>
      <c r="J1316" s="3" t="s">
        <v>6</v>
      </c>
      <c r="K1316" s="3" t="s">
        <v>6</v>
      </c>
      <c r="L1316" s="3" t="s">
        <v>6</v>
      </c>
      <c r="M1316" s="3" t="s">
        <v>6</v>
      </c>
      <c r="N1316" s="3" t="s">
        <v>6</v>
      </c>
    </row>
    <row r="1317" spans="1:14" x14ac:dyDescent="0.3">
      <c r="A1317" t="s">
        <v>2545</v>
      </c>
      <c r="B1317" s="10">
        <v>34.411254999999997</v>
      </c>
      <c r="C1317" s="10">
        <v>-119.88159899999999</v>
      </c>
      <c r="D1317" t="s">
        <v>6</v>
      </c>
      <c r="E1317" t="s">
        <v>6</v>
      </c>
      <c r="F1317" s="3" t="s">
        <v>2546</v>
      </c>
      <c r="G1317" s="3" t="s">
        <v>6</v>
      </c>
      <c r="H1317" s="3" t="s">
        <v>410</v>
      </c>
      <c r="I1317" s="3" t="s">
        <v>6</v>
      </c>
      <c r="J1317" s="3" t="s">
        <v>6</v>
      </c>
      <c r="K1317" s="3" t="s">
        <v>6</v>
      </c>
      <c r="L1317" s="3" t="s">
        <v>6</v>
      </c>
      <c r="M1317" s="3" t="s">
        <v>6</v>
      </c>
      <c r="N1317" s="3" t="s">
        <v>6</v>
      </c>
    </row>
    <row r="1318" spans="1:14" x14ac:dyDescent="0.3">
      <c r="A1318" s="4" t="s">
        <v>2549</v>
      </c>
      <c r="B1318" s="10">
        <v>42.948036999999999</v>
      </c>
      <c r="C1318" s="10">
        <v>-70.787300000000002</v>
      </c>
      <c r="D1318" t="s">
        <v>6</v>
      </c>
      <c r="E1318" t="s">
        <v>6</v>
      </c>
      <c r="F1318" s="3" t="s">
        <v>2550</v>
      </c>
      <c r="G1318" s="3" t="s">
        <v>6</v>
      </c>
      <c r="H1318" s="4" t="s">
        <v>1680</v>
      </c>
      <c r="I1318" s="4" t="s">
        <v>6</v>
      </c>
      <c r="J1318" s="3" t="s">
        <v>6</v>
      </c>
      <c r="K1318" s="13" t="s">
        <v>6</v>
      </c>
      <c r="L1318" s="13" t="s">
        <v>6</v>
      </c>
      <c r="M1318" s="13" t="s">
        <v>6</v>
      </c>
      <c r="N1318" s="13" t="s">
        <v>6</v>
      </c>
    </row>
    <row r="1319" spans="1:14" x14ac:dyDescent="0.3">
      <c r="A1319" t="s">
        <v>2554</v>
      </c>
      <c r="B1319" s="10">
        <v>42.332304000000001</v>
      </c>
      <c r="C1319" s="10">
        <v>-71.023966999999999</v>
      </c>
      <c r="D1319" t="s">
        <v>6</v>
      </c>
      <c r="E1319" t="s">
        <v>6</v>
      </c>
      <c r="F1319" s="3" t="s">
        <v>2832</v>
      </c>
      <c r="G1319" s="3" t="s">
        <v>6</v>
      </c>
      <c r="H1319" t="s">
        <v>433</v>
      </c>
      <c r="I1319" t="s">
        <v>6</v>
      </c>
      <c r="J1319" s="3" t="s">
        <v>6</v>
      </c>
      <c r="K1319" s="13" t="s">
        <v>6</v>
      </c>
      <c r="L1319" s="13" t="s">
        <v>6</v>
      </c>
      <c r="M1319" s="13" t="s">
        <v>6</v>
      </c>
      <c r="N1319" s="13" t="s">
        <v>6</v>
      </c>
    </row>
    <row r="1320" spans="1:14" x14ac:dyDescent="0.3">
      <c r="A1320" t="s">
        <v>2556</v>
      </c>
      <c r="B1320" s="10">
        <v>42.712094</v>
      </c>
      <c r="C1320" s="10">
        <v>-70.818016</v>
      </c>
      <c r="D1320" t="s">
        <v>6</v>
      </c>
      <c r="E1320" t="s">
        <v>6</v>
      </c>
      <c r="F1320" s="3" t="s">
        <v>2557</v>
      </c>
      <c r="G1320" s="3" t="s">
        <v>6</v>
      </c>
      <c r="H1320" t="s">
        <v>433</v>
      </c>
      <c r="I1320" t="s">
        <v>6</v>
      </c>
      <c r="J1320" s="3" t="s">
        <v>6</v>
      </c>
      <c r="K1320" s="13" t="s">
        <v>6</v>
      </c>
      <c r="L1320" s="13" t="s">
        <v>6</v>
      </c>
      <c r="M1320" s="13" t="s">
        <v>6</v>
      </c>
      <c r="N1320" s="13" t="s">
        <v>6</v>
      </c>
    </row>
    <row r="1321" spans="1:14" x14ac:dyDescent="0.3">
      <c r="A1321" t="s">
        <v>2559</v>
      </c>
      <c r="B1321" s="10">
        <v>41.646247000000002</v>
      </c>
      <c r="C1321" s="10">
        <v>-70.271602000000001</v>
      </c>
      <c r="D1321" t="s">
        <v>6</v>
      </c>
      <c r="E1321" t="s">
        <v>6</v>
      </c>
      <c r="F1321" s="3" t="s">
        <v>2560</v>
      </c>
      <c r="G1321" s="3" t="s">
        <v>1055</v>
      </c>
      <c r="H1321" t="s">
        <v>433</v>
      </c>
      <c r="I1321" t="s">
        <v>6</v>
      </c>
      <c r="J1321" s="3" t="s">
        <v>6</v>
      </c>
      <c r="K1321" s="13" t="s">
        <v>6</v>
      </c>
      <c r="L1321" s="13" t="s">
        <v>6</v>
      </c>
      <c r="M1321" s="13" t="s">
        <v>6</v>
      </c>
      <c r="N1321" s="13" t="s">
        <v>6</v>
      </c>
    </row>
    <row r="1322" spans="1:14" x14ac:dyDescent="0.3">
      <c r="A1322" t="s">
        <v>2564</v>
      </c>
      <c r="B1322" s="10">
        <v>41.664377000000002</v>
      </c>
      <c r="C1322" s="10">
        <v>-70.063147000000001</v>
      </c>
      <c r="D1322" t="s">
        <v>6</v>
      </c>
      <c r="E1322" t="s">
        <v>6</v>
      </c>
      <c r="F1322" s="3" t="s">
        <v>2566</v>
      </c>
      <c r="G1322" s="3" t="s">
        <v>6</v>
      </c>
      <c r="H1322" t="s">
        <v>2559</v>
      </c>
      <c r="I1322" t="s">
        <v>6</v>
      </c>
      <c r="J1322" s="3" t="s">
        <v>6</v>
      </c>
      <c r="K1322" s="13" t="s">
        <v>6</v>
      </c>
      <c r="L1322" s="13" t="s">
        <v>6</v>
      </c>
      <c r="M1322" s="13" t="s">
        <v>6</v>
      </c>
      <c r="N1322" s="13" t="s">
        <v>6</v>
      </c>
    </row>
    <row r="1323" spans="1:14" x14ac:dyDescent="0.3">
      <c r="A1323" t="s">
        <v>2567</v>
      </c>
      <c r="B1323" s="10">
        <v>41.442577999999997</v>
      </c>
      <c r="C1323" s="10">
        <v>-70.735793999999999</v>
      </c>
      <c r="D1323" t="s">
        <v>6</v>
      </c>
      <c r="E1323" t="s">
        <v>6</v>
      </c>
      <c r="F1323" s="3" t="s">
        <v>2568</v>
      </c>
      <c r="G1323" s="3" t="s">
        <v>6</v>
      </c>
      <c r="H1323" t="s">
        <v>433</v>
      </c>
      <c r="I1323" t="s">
        <v>6</v>
      </c>
      <c r="J1323" s="3" t="s">
        <v>6</v>
      </c>
      <c r="K1323" s="13" t="s">
        <v>6</v>
      </c>
      <c r="L1323" s="13" t="s">
        <v>6</v>
      </c>
      <c r="M1323" s="13" t="s">
        <v>6</v>
      </c>
      <c r="N1323" s="13" t="s">
        <v>6</v>
      </c>
    </row>
    <row r="1324" spans="1:14" x14ac:dyDescent="0.3">
      <c r="A1324" t="s">
        <v>2572</v>
      </c>
      <c r="B1324" s="10">
        <v>41.708038000000002</v>
      </c>
      <c r="C1324" s="10">
        <v>-70.617869999999996</v>
      </c>
      <c r="D1324" t="s">
        <v>6</v>
      </c>
      <c r="E1324" t="s">
        <v>6</v>
      </c>
      <c r="F1324" s="3" t="s">
        <v>2573</v>
      </c>
      <c r="G1324" s="3" t="s">
        <v>6</v>
      </c>
      <c r="H1324" t="s">
        <v>2559</v>
      </c>
      <c r="I1324" t="s">
        <v>6</v>
      </c>
      <c r="J1324" s="3" t="s">
        <v>6</v>
      </c>
      <c r="K1324" s="13" t="s">
        <v>6</v>
      </c>
      <c r="L1324" s="13" t="s">
        <v>6</v>
      </c>
      <c r="M1324" s="13" t="s">
        <v>6</v>
      </c>
      <c r="N1324" s="13" t="s">
        <v>6</v>
      </c>
    </row>
    <row r="1325" spans="1:14" x14ac:dyDescent="0.3">
      <c r="A1325" t="s">
        <v>2577</v>
      </c>
      <c r="B1325" s="10">
        <v>41.290342000000003</v>
      </c>
      <c r="C1325" s="10">
        <v>-72.920646000000005</v>
      </c>
      <c r="D1325" t="s">
        <v>6</v>
      </c>
      <c r="E1325" t="s">
        <v>6</v>
      </c>
      <c r="F1325" s="3" t="s">
        <v>2578</v>
      </c>
      <c r="G1325" s="3" t="s">
        <v>6</v>
      </c>
      <c r="H1325" t="s">
        <v>467</v>
      </c>
      <c r="I1325" t="s">
        <v>6</v>
      </c>
      <c r="J1325" s="3" t="s">
        <v>6</v>
      </c>
      <c r="K1325" s="13" t="s">
        <v>6</v>
      </c>
      <c r="L1325" s="13" t="s">
        <v>6</v>
      </c>
      <c r="M1325" s="13" t="s">
        <v>6</v>
      </c>
      <c r="N1325" s="13" t="s">
        <v>6</v>
      </c>
    </row>
    <row r="1326" spans="1:14" x14ac:dyDescent="0.3">
      <c r="A1326" t="s">
        <v>2583</v>
      </c>
      <c r="B1326" s="10">
        <v>41.325595999999997</v>
      </c>
      <c r="C1326" s="10">
        <v>-72.083939999999998</v>
      </c>
      <c r="D1326" t="s">
        <v>6</v>
      </c>
      <c r="E1326" t="s">
        <v>6</v>
      </c>
      <c r="F1326" s="3" t="s">
        <v>2584</v>
      </c>
      <c r="G1326" s="3" t="s">
        <v>6</v>
      </c>
      <c r="H1326" t="s">
        <v>467</v>
      </c>
      <c r="I1326" t="s">
        <v>6</v>
      </c>
      <c r="J1326" s="3" t="s">
        <v>6</v>
      </c>
      <c r="K1326" s="13" t="s">
        <v>6</v>
      </c>
      <c r="L1326" s="13" t="s">
        <v>6</v>
      </c>
      <c r="M1326" s="13" t="s">
        <v>6</v>
      </c>
      <c r="N1326" s="13" t="s">
        <v>6</v>
      </c>
    </row>
    <row r="1327" spans="1:14" x14ac:dyDescent="0.3">
      <c r="A1327" t="s">
        <v>2586</v>
      </c>
      <c r="B1327" s="10">
        <v>40.966589999999997</v>
      </c>
      <c r="C1327" s="10">
        <v>-73.009629000000004</v>
      </c>
      <c r="D1327" t="s">
        <v>6</v>
      </c>
      <c r="E1327" t="s">
        <v>6</v>
      </c>
      <c r="F1327" s="3" t="s">
        <v>2833</v>
      </c>
      <c r="G1327" s="3" t="s">
        <v>6</v>
      </c>
      <c r="H1327" t="s">
        <v>65</v>
      </c>
      <c r="I1327" t="s">
        <v>64</v>
      </c>
      <c r="J1327" s="3" t="s">
        <v>6</v>
      </c>
      <c r="K1327" s="13" t="s">
        <v>6</v>
      </c>
      <c r="L1327" s="13" t="s">
        <v>6</v>
      </c>
      <c r="M1327" s="13" t="s">
        <v>6</v>
      </c>
      <c r="N1327" s="13" t="s">
        <v>6</v>
      </c>
    </row>
    <row r="1328" spans="1:14" x14ac:dyDescent="0.3">
      <c r="A1328" t="s">
        <v>2590</v>
      </c>
      <c r="B1328" s="10">
        <v>40.967778000000003</v>
      </c>
      <c r="C1328" s="10">
        <v>-73.133172000000002</v>
      </c>
      <c r="D1328" t="s">
        <v>6</v>
      </c>
      <c r="E1328" t="s">
        <v>6</v>
      </c>
      <c r="F1328" s="3" t="s">
        <v>2591</v>
      </c>
      <c r="G1328" s="3" t="s">
        <v>6</v>
      </c>
      <c r="H1328" t="s">
        <v>2586</v>
      </c>
      <c r="I1328" t="s">
        <v>6</v>
      </c>
      <c r="J1328" t="s">
        <v>6</v>
      </c>
      <c r="K1328" t="s">
        <v>6</v>
      </c>
      <c r="L1328" t="s">
        <v>6</v>
      </c>
      <c r="M1328" t="s">
        <v>6</v>
      </c>
      <c r="N1328" t="s">
        <v>6</v>
      </c>
    </row>
    <row r="1329" spans="1:14" x14ac:dyDescent="0.3">
      <c r="A1329" t="s">
        <v>2593</v>
      </c>
      <c r="B1329" s="10">
        <v>40.906568999999998</v>
      </c>
      <c r="C1329" s="10">
        <v>-73.388868000000002</v>
      </c>
      <c r="D1329" t="s">
        <v>6</v>
      </c>
      <c r="E1329" t="s">
        <v>6</v>
      </c>
      <c r="F1329" s="3" t="s">
        <v>2595</v>
      </c>
      <c r="G1329" s="3" t="s">
        <v>6</v>
      </c>
      <c r="H1329" t="s">
        <v>2586</v>
      </c>
      <c r="I1329" t="s">
        <v>6</v>
      </c>
      <c r="J1329" t="s">
        <v>6</v>
      </c>
      <c r="K1329" t="s">
        <v>6</v>
      </c>
      <c r="L1329" t="s">
        <v>6</v>
      </c>
      <c r="M1329" t="s">
        <v>6</v>
      </c>
      <c r="N1329" t="s">
        <v>6</v>
      </c>
    </row>
    <row r="1330" spans="1:14" x14ac:dyDescent="0.3">
      <c r="A1330" t="s">
        <v>2596</v>
      </c>
      <c r="B1330" s="10">
        <v>39.378177999999998</v>
      </c>
      <c r="C1330" s="10">
        <v>-74.414327</v>
      </c>
      <c r="D1330" t="s">
        <v>6</v>
      </c>
      <c r="E1330" t="s">
        <v>6</v>
      </c>
      <c r="F1330" s="3" t="s">
        <v>2597</v>
      </c>
      <c r="G1330" s="3" t="s">
        <v>6</v>
      </c>
      <c r="H1330" s="3" t="s">
        <v>68</v>
      </c>
      <c r="I1330" s="3" t="s">
        <v>6</v>
      </c>
      <c r="J1330" s="3" t="s">
        <v>6</v>
      </c>
      <c r="K1330" s="3" t="s">
        <v>6</v>
      </c>
      <c r="L1330" s="3" t="s">
        <v>6</v>
      </c>
      <c r="M1330" s="3" t="s">
        <v>6</v>
      </c>
      <c r="N1330" s="3" t="s">
        <v>6</v>
      </c>
    </row>
    <row r="1331" spans="1:14" x14ac:dyDescent="0.3">
      <c r="A1331" t="s">
        <v>2599</v>
      </c>
      <c r="B1331" s="10">
        <v>39.813944999999997</v>
      </c>
      <c r="C1331" s="10">
        <v>-74.088990999999993</v>
      </c>
      <c r="D1331" t="s">
        <v>6</v>
      </c>
      <c r="E1331" t="s">
        <v>6</v>
      </c>
      <c r="F1331" s="3" t="s">
        <v>2600</v>
      </c>
      <c r="G1331" s="3" t="s">
        <v>6</v>
      </c>
      <c r="H1331" s="3" t="s">
        <v>68</v>
      </c>
      <c r="I1331" s="3" t="s">
        <v>6</v>
      </c>
      <c r="J1331" s="3" t="s">
        <v>6</v>
      </c>
      <c r="K1331" s="3" t="s">
        <v>6</v>
      </c>
      <c r="L1331" s="3" t="s">
        <v>6</v>
      </c>
      <c r="M1331" s="3" t="s">
        <v>6</v>
      </c>
      <c r="N1331" s="3" t="s">
        <v>6</v>
      </c>
    </row>
    <row r="1332" spans="1:14" x14ac:dyDescent="0.3">
      <c r="A1332" t="s">
        <v>2604</v>
      </c>
      <c r="B1332" s="10">
        <v>39.117727000000002</v>
      </c>
      <c r="C1332" s="10">
        <v>-74.716451000000006</v>
      </c>
      <c r="D1332" t="s">
        <v>6</v>
      </c>
      <c r="E1332" t="s">
        <v>6</v>
      </c>
      <c r="F1332" s="3" t="s">
        <v>2605</v>
      </c>
      <c r="G1332" s="3" t="s">
        <v>6</v>
      </c>
      <c r="H1332" s="3" t="s">
        <v>68</v>
      </c>
      <c r="I1332" s="3" t="s">
        <v>6</v>
      </c>
      <c r="J1332" s="3" t="s">
        <v>2925</v>
      </c>
      <c r="K1332" s="3" t="s">
        <v>6</v>
      </c>
      <c r="L1332" s="3" t="s">
        <v>6</v>
      </c>
      <c r="M1332" s="3" t="s">
        <v>6</v>
      </c>
      <c r="N1332" s="3" t="s">
        <v>6</v>
      </c>
    </row>
    <row r="1333" spans="1:14" x14ac:dyDescent="0.3">
      <c r="A1333" t="s">
        <v>2608</v>
      </c>
      <c r="B1333" s="10">
        <v>38.537512999999997</v>
      </c>
      <c r="C1333" s="10">
        <v>-76.518118999999999</v>
      </c>
      <c r="D1333" t="s">
        <v>6</v>
      </c>
      <c r="E1333" t="s">
        <v>6</v>
      </c>
      <c r="F1333" s="3" t="s">
        <v>2609</v>
      </c>
      <c r="G1333" s="3" t="s">
        <v>6</v>
      </c>
      <c r="H1333" t="s">
        <v>71</v>
      </c>
      <c r="I1333" t="s">
        <v>6</v>
      </c>
      <c r="J1333" s="3" t="s">
        <v>6</v>
      </c>
      <c r="K1333" s="13" t="s">
        <v>6</v>
      </c>
      <c r="L1333" s="13" t="s">
        <v>6</v>
      </c>
      <c r="M1333" s="13" t="s">
        <v>6</v>
      </c>
      <c r="N1333" s="13" t="s">
        <v>6</v>
      </c>
    </row>
    <row r="1334" spans="1:14" x14ac:dyDescent="0.3">
      <c r="A1334" t="s">
        <v>2611</v>
      </c>
      <c r="B1334" s="10">
        <v>38.230556</v>
      </c>
      <c r="C1334" s="10">
        <v>-75.243722000000005</v>
      </c>
      <c r="D1334" t="s">
        <v>6</v>
      </c>
      <c r="E1334" t="s">
        <v>6</v>
      </c>
      <c r="F1334" s="3" t="s">
        <v>2612</v>
      </c>
      <c r="G1334" s="3" t="s">
        <v>6</v>
      </c>
      <c r="H1334" t="s">
        <v>71</v>
      </c>
      <c r="I1334" t="s">
        <v>6</v>
      </c>
      <c r="J1334" s="3" t="s">
        <v>6</v>
      </c>
      <c r="K1334" s="13" t="s">
        <v>6</v>
      </c>
      <c r="L1334" s="13" t="s">
        <v>6</v>
      </c>
      <c r="M1334" s="13" t="s">
        <v>6</v>
      </c>
      <c r="N1334" s="13" t="s">
        <v>6</v>
      </c>
    </row>
    <row r="1335" spans="1:14" x14ac:dyDescent="0.3">
      <c r="A1335" t="s">
        <v>2615</v>
      </c>
      <c r="B1335" s="10">
        <v>37.666201999999998</v>
      </c>
      <c r="C1335" s="10">
        <v>-75.630054999999999</v>
      </c>
      <c r="D1335" t="s">
        <v>6</v>
      </c>
      <c r="E1335" t="s">
        <v>6</v>
      </c>
      <c r="F1335" s="3" t="s">
        <v>2616</v>
      </c>
      <c r="G1335" s="3" t="s">
        <v>6</v>
      </c>
      <c r="H1335" t="s">
        <v>79</v>
      </c>
      <c r="I1335" t="s">
        <v>6</v>
      </c>
      <c r="J1335" s="3" t="s">
        <v>6</v>
      </c>
      <c r="K1335" s="13" t="s">
        <v>6</v>
      </c>
      <c r="L1335" s="13" t="s">
        <v>6</v>
      </c>
      <c r="M1335" s="13" t="s">
        <v>6</v>
      </c>
      <c r="N1335" s="13" t="s">
        <v>6</v>
      </c>
    </row>
    <row r="1336" spans="1:14" x14ac:dyDescent="0.3">
      <c r="A1336" t="s">
        <v>2619</v>
      </c>
      <c r="B1336" s="10">
        <v>34.789054999999998</v>
      </c>
      <c r="C1336" s="10">
        <v>-76.504822000000004</v>
      </c>
      <c r="D1336" t="s">
        <v>6</v>
      </c>
      <c r="E1336" t="s">
        <v>6</v>
      </c>
      <c r="F1336" s="3" t="s">
        <v>2620</v>
      </c>
      <c r="G1336" s="3" t="s">
        <v>6</v>
      </c>
      <c r="H1336" t="s">
        <v>59</v>
      </c>
      <c r="I1336" t="s">
        <v>6</v>
      </c>
      <c r="J1336" s="3" t="s">
        <v>6</v>
      </c>
      <c r="K1336" s="13" t="s">
        <v>6</v>
      </c>
      <c r="L1336" s="13" t="s">
        <v>6</v>
      </c>
      <c r="M1336" s="13" t="s">
        <v>6</v>
      </c>
      <c r="N1336" s="13" t="s">
        <v>6</v>
      </c>
    </row>
    <row r="1337" spans="1:14" x14ac:dyDescent="0.3">
      <c r="A1337" t="s">
        <v>2624</v>
      </c>
      <c r="B1337" s="10">
        <v>34.542256000000002</v>
      </c>
      <c r="C1337" s="10">
        <v>-77.342200000000005</v>
      </c>
      <c r="D1337" t="s">
        <v>6</v>
      </c>
      <c r="E1337" t="s">
        <v>6</v>
      </c>
      <c r="F1337" s="3" t="s">
        <v>2625</v>
      </c>
      <c r="G1337" s="3" t="s">
        <v>6</v>
      </c>
      <c r="H1337" t="s">
        <v>59</v>
      </c>
      <c r="I1337" t="s">
        <v>6</v>
      </c>
      <c r="J1337" s="3" t="s">
        <v>6</v>
      </c>
      <c r="K1337" s="13" t="s">
        <v>6</v>
      </c>
      <c r="L1337" s="13" t="s">
        <v>6</v>
      </c>
      <c r="M1337" s="13" t="s">
        <v>6</v>
      </c>
      <c r="N1337" s="13" t="s">
        <v>6</v>
      </c>
    </row>
    <row r="1338" spans="1:14" x14ac:dyDescent="0.3">
      <c r="A1338" t="s">
        <v>2628</v>
      </c>
      <c r="B1338" s="10">
        <v>32.783904999999997</v>
      </c>
      <c r="C1338" s="10">
        <v>-79.786339999999996</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2631</v>
      </c>
      <c r="B1339" s="10">
        <v>33.409934</v>
      </c>
      <c r="C1339" s="10">
        <v>-79.13494</v>
      </c>
      <c r="D1339" t="s">
        <v>6</v>
      </c>
      <c r="E1339" t="s">
        <v>6</v>
      </c>
      <c r="F1339" s="3" t="s">
        <v>2632</v>
      </c>
      <c r="G1339" s="3" t="s">
        <v>6</v>
      </c>
      <c r="H1339" s="3" t="s">
        <v>61</v>
      </c>
      <c r="I1339" s="3" t="s">
        <v>6</v>
      </c>
      <c r="J1339" s="3" t="s">
        <v>6</v>
      </c>
      <c r="K1339" s="13" t="s">
        <v>6</v>
      </c>
      <c r="L1339" s="13" t="s">
        <v>6</v>
      </c>
      <c r="M1339" s="13" t="s">
        <v>6</v>
      </c>
      <c r="N1339" s="13" t="s">
        <v>6</v>
      </c>
    </row>
    <row r="1340" spans="1:14" x14ac:dyDescent="0.3">
      <c r="A1340" t="s">
        <v>2634</v>
      </c>
      <c r="B1340" s="10">
        <v>32.306415000000001</v>
      </c>
      <c r="C1340" s="10">
        <v>-80.735876000000005</v>
      </c>
      <c r="D1340" t="s">
        <v>6</v>
      </c>
      <c r="E1340" t="s">
        <v>6</v>
      </c>
      <c r="F1340" s="3" t="s">
        <v>2635</v>
      </c>
      <c r="G1340" s="3" t="s">
        <v>6</v>
      </c>
      <c r="H1340" s="3" t="s">
        <v>61</v>
      </c>
      <c r="I1340" s="3" t="s">
        <v>6</v>
      </c>
      <c r="J1340" s="3" t="s">
        <v>6</v>
      </c>
      <c r="K1340" s="13" t="s">
        <v>6</v>
      </c>
      <c r="L1340" s="13" t="s">
        <v>6</v>
      </c>
      <c r="M1340" s="13" t="s">
        <v>6</v>
      </c>
      <c r="N1340" s="13" t="s">
        <v>6</v>
      </c>
    </row>
    <row r="1341" spans="1:14" x14ac:dyDescent="0.3">
      <c r="A1341" t="s">
        <v>2645</v>
      </c>
      <c r="B1341" s="10">
        <v>31.477499999999999</v>
      </c>
      <c r="C1341" s="10">
        <v>-81.241666666666674</v>
      </c>
      <c r="D1341" t="s">
        <v>6</v>
      </c>
      <c r="E1341" t="s">
        <v>6</v>
      </c>
      <c r="F1341" s="3" t="s">
        <v>2646</v>
      </c>
      <c r="G1341" s="3" t="s">
        <v>6</v>
      </c>
      <c r="H1341" t="s">
        <v>81</v>
      </c>
      <c r="I1341" t="s">
        <v>6</v>
      </c>
      <c r="J1341" s="3" t="s">
        <v>6</v>
      </c>
      <c r="K1341" s="13" t="s">
        <v>6</v>
      </c>
      <c r="L1341" s="13" t="s">
        <v>6</v>
      </c>
      <c r="M1341" s="13" t="s">
        <v>6</v>
      </c>
      <c r="N1341" s="13" t="s">
        <v>6</v>
      </c>
    </row>
    <row r="1342" spans="1:14" x14ac:dyDescent="0.3">
      <c r="A1342" t="s">
        <v>2648</v>
      </c>
      <c r="B1342" s="10">
        <v>31.931117</v>
      </c>
      <c r="C1342" s="10">
        <v>-80.991230999999999</v>
      </c>
      <c r="D1342" t="s">
        <v>6</v>
      </c>
      <c r="E1342" t="s">
        <v>6</v>
      </c>
      <c r="F1342" s="3" t="s">
        <v>2649</v>
      </c>
      <c r="G1342" s="3" t="s">
        <v>6</v>
      </c>
      <c r="H1342" t="s">
        <v>81</v>
      </c>
      <c r="I1342" t="s">
        <v>6</v>
      </c>
      <c r="J1342" s="3" t="s">
        <v>6</v>
      </c>
      <c r="K1342" s="13" t="s">
        <v>6</v>
      </c>
      <c r="L1342" s="13" t="s">
        <v>6</v>
      </c>
      <c r="M1342" s="13" t="s">
        <v>6</v>
      </c>
      <c r="N1342" s="13" t="s">
        <v>6</v>
      </c>
    </row>
    <row r="1343" spans="1:14" x14ac:dyDescent="0.3">
      <c r="A1343" t="s">
        <v>2651</v>
      </c>
      <c r="B1343" s="10">
        <v>31.630555555555556</v>
      </c>
      <c r="C1343" s="10">
        <v>-81.160138888888895</v>
      </c>
      <c r="D1343" t="s">
        <v>6</v>
      </c>
      <c r="E1343" t="s">
        <v>6</v>
      </c>
      <c r="F1343" s="3" t="s">
        <v>2652</v>
      </c>
      <c r="G1343" s="3" t="s">
        <v>6</v>
      </c>
      <c r="H1343" t="s">
        <v>81</v>
      </c>
      <c r="I1343" t="s">
        <v>6</v>
      </c>
      <c r="J1343" s="3" t="s">
        <v>6</v>
      </c>
      <c r="K1343" s="13" t="s">
        <v>6</v>
      </c>
      <c r="L1343" s="13" t="s">
        <v>6</v>
      </c>
      <c r="M1343" s="13" t="s">
        <v>6</v>
      </c>
      <c r="N1343" s="13" t="s">
        <v>6</v>
      </c>
    </row>
    <row r="1344" spans="1:14" x14ac:dyDescent="0.3">
      <c r="A1344" t="s">
        <v>2657</v>
      </c>
      <c r="B1344" s="10">
        <v>30.366333999999998</v>
      </c>
      <c r="C1344" s="10">
        <v>-88.198597000000007</v>
      </c>
      <c r="D1344" t="s">
        <v>6</v>
      </c>
      <c r="E1344" t="s">
        <v>6</v>
      </c>
      <c r="F1344" s="3" t="s">
        <v>2658</v>
      </c>
      <c r="G1344" s="3" t="s">
        <v>6</v>
      </c>
      <c r="H1344" t="s">
        <v>12</v>
      </c>
      <c r="I1344" t="s">
        <v>6</v>
      </c>
      <c r="J1344" s="3" t="s">
        <v>6</v>
      </c>
      <c r="K1344" s="13" t="s">
        <v>6</v>
      </c>
      <c r="L1344" s="13" t="s">
        <v>6</v>
      </c>
      <c r="M1344" s="13" t="s">
        <v>6</v>
      </c>
      <c r="N1344" s="13" t="s">
        <v>6</v>
      </c>
    </row>
    <row r="1345" spans="1:14" x14ac:dyDescent="0.3">
      <c r="A1345" t="s">
        <v>2661</v>
      </c>
      <c r="B1345" s="10">
        <v>30.253231</v>
      </c>
      <c r="C1345" s="10">
        <v>-87.648414000000002</v>
      </c>
      <c r="D1345" t="s">
        <v>6</v>
      </c>
      <c r="E1345" t="s">
        <v>6</v>
      </c>
      <c r="F1345" s="3" t="s">
        <v>2662</v>
      </c>
      <c r="G1345" s="3" t="s">
        <v>6</v>
      </c>
      <c r="H1345" t="s">
        <v>12</v>
      </c>
      <c r="I1345" t="s">
        <v>6</v>
      </c>
      <c r="J1345" s="3" t="s">
        <v>6</v>
      </c>
      <c r="K1345" s="13" t="s">
        <v>6</v>
      </c>
      <c r="L1345" s="13" t="s">
        <v>6</v>
      </c>
      <c r="M1345" s="13" t="s">
        <v>6</v>
      </c>
      <c r="N1345" s="13" t="s">
        <v>6</v>
      </c>
    </row>
    <row r="1346" spans="1:14" x14ac:dyDescent="0.3">
      <c r="A1346" t="s">
        <v>2664</v>
      </c>
      <c r="B1346" s="10">
        <v>30.361045000000001</v>
      </c>
      <c r="C1346" s="10">
        <v>-88.638609000000002</v>
      </c>
      <c r="D1346" t="s">
        <v>6</v>
      </c>
      <c r="E1346" t="s">
        <v>6</v>
      </c>
      <c r="F1346" s="3" t="s">
        <v>2665</v>
      </c>
      <c r="G1346" s="3" t="s">
        <v>6</v>
      </c>
      <c r="H1346" t="s">
        <v>84</v>
      </c>
      <c r="I1346" t="s">
        <v>6</v>
      </c>
      <c r="J1346" s="3" t="s">
        <v>6</v>
      </c>
      <c r="K1346" s="13" t="s">
        <v>6</v>
      </c>
      <c r="L1346" s="13" t="s">
        <v>6</v>
      </c>
      <c r="M1346" s="13" t="s">
        <v>6</v>
      </c>
      <c r="N1346" s="13" t="s">
        <v>6</v>
      </c>
    </row>
    <row r="1347" spans="1:14" x14ac:dyDescent="0.3">
      <c r="A1347" t="s">
        <v>2668</v>
      </c>
      <c r="B1347" s="10">
        <v>30.072147999999999</v>
      </c>
      <c r="C1347" s="10">
        <v>-89.807038000000006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29.130227999999999</v>
      </c>
      <c r="C1348" s="10">
        <v>-90.144439000000006</v>
      </c>
      <c r="D1348" t="s">
        <v>6</v>
      </c>
      <c r="E1348" t="s">
        <v>6</v>
      </c>
      <c r="F1348" s="3" t="s">
        <v>2671</v>
      </c>
      <c r="G1348" s="3" t="s">
        <v>6</v>
      </c>
      <c r="H1348" t="s">
        <v>556</v>
      </c>
      <c r="I1348" t="s">
        <v>6</v>
      </c>
      <c r="J1348" s="3" t="s">
        <v>6</v>
      </c>
      <c r="K1348" s="13" t="s">
        <v>6</v>
      </c>
      <c r="L1348" s="13" t="s">
        <v>6</v>
      </c>
      <c r="M1348" s="13" t="s">
        <v>6</v>
      </c>
      <c r="N1348" s="13" t="s">
        <v>6</v>
      </c>
    </row>
    <row r="1349" spans="1:14" x14ac:dyDescent="0.3">
      <c r="A1349" t="s">
        <v>2674</v>
      </c>
      <c r="B1349" s="10">
        <v>29.494425</v>
      </c>
      <c r="C1349" s="10">
        <v>-90.036444000000003</v>
      </c>
      <c r="D1349" t="s">
        <v>6</v>
      </c>
      <c r="E1349" t="s">
        <v>6</v>
      </c>
      <c r="F1349" s="3" t="s">
        <v>2675</v>
      </c>
      <c r="G1349" s="3" t="s">
        <v>6</v>
      </c>
      <c r="H1349" t="s">
        <v>556</v>
      </c>
      <c r="I1349" t="s">
        <v>6</v>
      </c>
      <c r="J1349" s="3" t="s">
        <v>6</v>
      </c>
      <c r="K1349" s="13" t="s">
        <v>6</v>
      </c>
      <c r="L1349" s="13" t="s">
        <v>6</v>
      </c>
      <c r="M1349" s="13" t="s">
        <v>6</v>
      </c>
      <c r="N1349" s="13" t="s">
        <v>6</v>
      </c>
    </row>
    <row r="1350" spans="1:14" x14ac:dyDescent="0.3">
      <c r="A1350" t="s">
        <v>2677</v>
      </c>
      <c r="B1350" s="10">
        <v>29.764555000000001</v>
      </c>
      <c r="C1350" s="10">
        <v>-93.153362999999999</v>
      </c>
      <c r="D1350" t="s">
        <v>6</v>
      </c>
      <c r="E1350" t="s">
        <v>6</v>
      </c>
      <c r="F1350" s="3" t="s">
        <v>2678</v>
      </c>
      <c r="G1350" s="3" t="s">
        <v>6</v>
      </c>
      <c r="H1350" t="s">
        <v>556</v>
      </c>
      <c r="I1350" t="s">
        <v>6</v>
      </c>
      <c r="J1350" s="3" t="s">
        <v>6</v>
      </c>
      <c r="K1350" s="13" t="s">
        <v>6</v>
      </c>
      <c r="L1350" s="13" t="s">
        <v>6</v>
      </c>
      <c r="M1350" s="13" t="s">
        <v>6</v>
      </c>
      <c r="N1350" s="13" t="s">
        <v>6</v>
      </c>
    </row>
    <row r="1351" spans="1:14" x14ac:dyDescent="0.3">
      <c r="A1351" t="s">
        <v>2681</v>
      </c>
      <c r="B1351" s="10">
        <v>29.654494</v>
      </c>
      <c r="C1351" s="10">
        <v>-94.113258000000002</v>
      </c>
      <c r="D1351" t="s">
        <v>6</v>
      </c>
      <c r="E1351" t="s">
        <v>6</v>
      </c>
      <c r="F1351" s="3" t="s">
        <v>2682</v>
      </c>
      <c r="G1351" s="3" t="s">
        <v>6</v>
      </c>
      <c r="H1351" s="3" t="s">
        <v>435</v>
      </c>
      <c r="I1351" s="3" t="s">
        <v>6</v>
      </c>
      <c r="J1351" s="3" t="s">
        <v>6</v>
      </c>
      <c r="K1351" s="3" t="s">
        <v>6</v>
      </c>
      <c r="L1351" s="3" t="s">
        <v>6</v>
      </c>
      <c r="M1351" s="3" t="s">
        <v>6</v>
      </c>
      <c r="N1351" s="3" t="s">
        <v>6</v>
      </c>
    </row>
    <row r="1352" spans="1:14" x14ac:dyDescent="0.3">
      <c r="A1352" t="s">
        <v>2684</v>
      </c>
      <c r="B1352" s="10">
        <v>27.642979</v>
      </c>
      <c r="C1352" s="10">
        <v>-97.281961999999993</v>
      </c>
      <c r="D1352" t="s">
        <v>6</v>
      </c>
      <c r="E1352" t="s">
        <v>6</v>
      </c>
      <c r="F1352" s="3" t="s">
        <v>2685</v>
      </c>
      <c r="G1352" s="3" t="s">
        <v>6</v>
      </c>
      <c r="H1352" s="3" t="s">
        <v>435</v>
      </c>
      <c r="I1352" s="3" t="s">
        <v>439</v>
      </c>
      <c r="J1352" s="3" t="s">
        <v>6</v>
      </c>
      <c r="K1352" s="3" t="s">
        <v>6</v>
      </c>
      <c r="L1352" s="3" t="s">
        <v>6</v>
      </c>
      <c r="M1352" s="3" t="s">
        <v>6</v>
      </c>
      <c r="N1352" s="3" t="s">
        <v>6</v>
      </c>
    </row>
    <row r="1353" spans="1:14" x14ac:dyDescent="0.3">
      <c r="A1353" t="s">
        <v>2692</v>
      </c>
      <c r="B1353" s="10">
        <v>29.287693999999998</v>
      </c>
      <c r="C1353" s="10">
        <v>-94.809340000000006</v>
      </c>
      <c r="D1353" t="s">
        <v>6</v>
      </c>
      <c r="E1353" t="s">
        <v>6</v>
      </c>
      <c r="F1353" s="3" t="s">
        <v>2693</v>
      </c>
      <c r="G1353" s="3" t="s">
        <v>6</v>
      </c>
      <c r="H1353" s="3" t="s">
        <v>435</v>
      </c>
      <c r="I1353" s="3" t="s">
        <v>6</v>
      </c>
      <c r="J1353" s="3" t="s">
        <v>6</v>
      </c>
      <c r="K1353" s="3" t="s">
        <v>6</v>
      </c>
      <c r="L1353" s="3" t="s">
        <v>6</v>
      </c>
      <c r="M1353" s="3" t="s">
        <v>6</v>
      </c>
      <c r="N1353" s="3" t="s">
        <v>6</v>
      </c>
    </row>
    <row r="1354" spans="1:14" x14ac:dyDescent="0.3">
      <c r="A1354" t="s">
        <v>2695</v>
      </c>
      <c r="B1354" s="10">
        <v>30.046883999999999</v>
      </c>
      <c r="C1354" s="10">
        <v>-93.927143000000001</v>
      </c>
      <c r="D1354" t="s">
        <v>6</v>
      </c>
      <c r="E1354" t="s">
        <v>6</v>
      </c>
      <c r="F1354" s="3" t="s">
        <v>2835</v>
      </c>
      <c r="G1354" s="3" t="s">
        <v>6</v>
      </c>
      <c r="H1354" s="3" t="s">
        <v>435</v>
      </c>
      <c r="I1354" s="3" t="s">
        <v>6</v>
      </c>
      <c r="J1354" s="3" t="s">
        <v>6</v>
      </c>
      <c r="K1354" s="3" t="s">
        <v>6</v>
      </c>
      <c r="L1354" s="3" t="s">
        <v>6</v>
      </c>
      <c r="M1354" s="3" t="s">
        <v>6</v>
      </c>
      <c r="N1354" s="3" t="s">
        <v>6</v>
      </c>
    </row>
    <row r="1355" spans="1:14" x14ac:dyDescent="0.3">
      <c r="A1355" t="s">
        <v>2700</v>
      </c>
      <c r="B1355" s="10">
        <v>27.365696</v>
      </c>
      <c r="C1355" s="10">
        <v>-97.691418999999996</v>
      </c>
      <c r="D1355" t="s">
        <v>6</v>
      </c>
      <c r="E1355" t="s">
        <v>6</v>
      </c>
      <c r="F1355" s="3" t="s">
        <v>2701</v>
      </c>
      <c r="G1355" s="3" t="s">
        <v>6</v>
      </c>
      <c r="H1355" s="3" t="s">
        <v>435</v>
      </c>
      <c r="I1355" s="3" t="s">
        <v>439</v>
      </c>
      <c r="J1355" s="3" t="s">
        <v>6</v>
      </c>
      <c r="K1355" s="3" t="s">
        <v>6</v>
      </c>
      <c r="L1355" s="3" t="s">
        <v>6</v>
      </c>
      <c r="M1355" s="3" t="s">
        <v>6</v>
      </c>
      <c r="N1355" s="3" t="s">
        <v>6</v>
      </c>
    </row>
    <row r="1356" spans="1:14" x14ac:dyDescent="0.3">
      <c r="A1356" t="s">
        <v>2704</v>
      </c>
      <c r="B1356" s="10">
        <v>28.928079</v>
      </c>
      <c r="C1356" s="10">
        <v>-95.310103999999995</v>
      </c>
      <c r="D1356" t="s">
        <v>6</v>
      </c>
      <c r="E1356" t="s">
        <v>6</v>
      </c>
      <c r="F1356" s="3" t="s">
        <v>2705</v>
      </c>
      <c r="G1356" s="3" t="s">
        <v>6</v>
      </c>
      <c r="H1356" s="3" t="s">
        <v>435</v>
      </c>
      <c r="I1356" s="3" t="s">
        <v>6</v>
      </c>
      <c r="J1356" s="3" t="s">
        <v>6</v>
      </c>
      <c r="K1356" s="3" t="s">
        <v>6</v>
      </c>
      <c r="L1356" s="3" t="s">
        <v>6</v>
      </c>
      <c r="M1356" s="3" t="s">
        <v>6</v>
      </c>
      <c r="N1356" s="3" t="s">
        <v>6</v>
      </c>
    </row>
    <row r="1357" spans="1:14" x14ac:dyDescent="0.3">
      <c r="A1357" t="s">
        <v>2710</v>
      </c>
      <c r="B1357" s="10">
        <v>30.403562000000001</v>
      </c>
      <c r="C1357" s="10">
        <v>-81.420813999999993</v>
      </c>
      <c r="D1357" t="s">
        <v>6</v>
      </c>
      <c r="E1357" t="s">
        <v>6</v>
      </c>
      <c r="F1357" s="3" t="s">
        <v>2711</v>
      </c>
      <c r="G1357" s="3" t="s">
        <v>6</v>
      </c>
      <c r="H1357" s="3" t="s">
        <v>312</v>
      </c>
      <c r="I1357" t="s">
        <v>2805</v>
      </c>
      <c r="J1357" s="3" t="s">
        <v>6</v>
      </c>
      <c r="K1357" s="13">
        <v>31</v>
      </c>
      <c r="L1357" s="13">
        <v>-79.5</v>
      </c>
      <c r="M1357" s="13">
        <v>23.9</v>
      </c>
      <c r="N1357" s="13">
        <v>-88</v>
      </c>
    </row>
    <row r="1358" spans="1:14" x14ac:dyDescent="0.3">
      <c r="A1358" t="s">
        <v>2714</v>
      </c>
      <c r="B1358" s="10">
        <v>29.989366</v>
      </c>
      <c r="C1358" s="10">
        <v>-81.314218999999994</v>
      </c>
      <c r="D1358" t="s">
        <v>6</v>
      </c>
      <c r="E1358" t="s">
        <v>6</v>
      </c>
      <c r="F1358" s="3" t="s">
        <v>2713</v>
      </c>
      <c r="G1358" s="3" t="s">
        <v>6</v>
      </c>
      <c r="H1358" s="3" t="s">
        <v>312</v>
      </c>
      <c r="I1358" t="s">
        <v>2805</v>
      </c>
      <c r="J1358" s="3" t="s">
        <v>6</v>
      </c>
      <c r="K1358" s="13">
        <v>31</v>
      </c>
      <c r="L1358" s="13">
        <v>-79.5</v>
      </c>
      <c r="M1358" s="13">
        <v>23.9</v>
      </c>
      <c r="N1358" s="13">
        <v>-88</v>
      </c>
    </row>
    <row r="1359" spans="1:14" x14ac:dyDescent="0.3">
      <c r="A1359" t="s">
        <v>2717</v>
      </c>
      <c r="B1359" s="10">
        <v>26.675235000000001</v>
      </c>
      <c r="C1359" s="10">
        <v>-80.035454000000001</v>
      </c>
      <c r="D1359" t="s">
        <v>6</v>
      </c>
      <c r="E1359" t="s">
        <v>6</v>
      </c>
      <c r="F1359" s="3" t="s">
        <v>2718</v>
      </c>
      <c r="G1359" s="3" t="s">
        <v>6</v>
      </c>
      <c r="H1359" s="3" t="s">
        <v>312</v>
      </c>
      <c r="I1359" t="s">
        <v>310</v>
      </c>
      <c r="J1359" s="3" t="s">
        <v>6</v>
      </c>
      <c r="K1359" s="13">
        <v>31</v>
      </c>
      <c r="L1359" s="13">
        <v>-79.5</v>
      </c>
      <c r="M1359" s="13">
        <v>23.9</v>
      </c>
      <c r="N1359" s="13">
        <v>-88</v>
      </c>
    </row>
    <row r="1360" spans="1:14" x14ac:dyDescent="0.3">
      <c r="A1360" t="s">
        <v>2720</v>
      </c>
      <c r="B1360" s="10">
        <v>25.571785999999999</v>
      </c>
      <c r="C1360" s="10">
        <v>-80.303019000000006</v>
      </c>
      <c r="D1360" t="s">
        <v>6</v>
      </c>
      <c r="E1360" t="s">
        <v>6</v>
      </c>
      <c r="F1360" s="3" t="s">
        <v>2721</v>
      </c>
      <c r="G1360" s="3" t="s">
        <v>6</v>
      </c>
      <c r="H1360" s="3" t="s">
        <v>312</v>
      </c>
      <c r="I1360" t="s">
        <v>2801</v>
      </c>
      <c r="J1360" s="3" t="s">
        <v>6</v>
      </c>
      <c r="K1360" s="13">
        <v>31</v>
      </c>
      <c r="L1360" s="13">
        <v>-79.5</v>
      </c>
      <c r="M1360" s="13">
        <v>23.9</v>
      </c>
      <c r="N1360" s="13">
        <v>-88</v>
      </c>
    </row>
    <row r="1361" spans="1:14" x14ac:dyDescent="0.3">
      <c r="A1361" t="s">
        <v>2726</v>
      </c>
      <c r="B1361" s="10">
        <v>25.571785999999999</v>
      </c>
      <c r="C1361" s="10">
        <v>-80.303019000000006</v>
      </c>
      <c r="D1361" t="s">
        <v>6</v>
      </c>
      <c r="E1361" t="s">
        <v>6</v>
      </c>
      <c r="F1361" s="3" t="s">
        <v>2727</v>
      </c>
      <c r="G1361" s="3" t="s">
        <v>6</v>
      </c>
      <c r="H1361" s="3" t="s">
        <v>312</v>
      </c>
      <c r="I1361" t="s">
        <v>6</v>
      </c>
      <c r="J1361" s="3" t="s">
        <v>6</v>
      </c>
      <c r="K1361" s="13">
        <v>31</v>
      </c>
      <c r="L1361" s="13">
        <v>-79.5</v>
      </c>
      <c r="M1361" s="13">
        <v>23.9</v>
      </c>
      <c r="N1361" s="13">
        <v>-88</v>
      </c>
    </row>
    <row r="1362" spans="1:14" x14ac:dyDescent="0.3">
      <c r="A1362" t="s">
        <v>2730</v>
      </c>
      <c r="B1362" s="10">
        <v>25.898022000000001</v>
      </c>
      <c r="C1362" s="10">
        <v>-81.659685999999994</v>
      </c>
      <c r="D1362" t="s">
        <v>6</v>
      </c>
      <c r="E1362" t="s">
        <v>6</v>
      </c>
      <c r="F1362" s="3" t="s">
        <v>2731</v>
      </c>
      <c r="G1362" s="3" t="s">
        <v>6</v>
      </c>
      <c r="H1362" s="3" t="s">
        <v>312</v>
      </c>
      <c r="I1362" t="s">
        <v>320</v>
      </c>
      <c r="J1362" s="3" t="s">
        <v>6</v>
      </c>
      <c r="K1362" s="13">
        <v>31</v>
      </c>
      <c r="L1362" s="13">
        <v>-79.5</v>
      </c>
      <c r="M1362" s="13">
        <v>23.9</v>
      </c>
      <c r="N1362" s="13">
        <v>-88</v>
      </c>
    </row>
    <row r="1363" spans="1:14" x14ac:dyDescent="0.3">
      <c r="A1363" t="s">
        <v>2740</v>
      </c>
      <c r="B1363" s="10">
        <v>27.724782999999999</v>
      </c>
      <c r="C1363" s="10">
        <v>-80.407082000000003</v>
      </c>
      <c r="D1363" t="s">
        <v>6</v>
      </c>
      <c r="E1363" t="s">
        <v>6</v>
      </c>
      <c r="F1363" s="3" t="s">
        <v>2741</v>
      </c>
      <c r="G1363" s="3" t="s">
        <v>6</v>
      </c>
      <c r="H1363" s="3" t="s">
        <v>312</v>
      </c>
      <c r="I1363" t="s">
        <v>310</v>
      </c>
      <c r="J1363" s="3" t="s">
        <v>6</v>
      </c>
      <c r="K1363" s="13">
        <v>31</v>
      </c>
      <c r="L1363" s="13">
        <v>-79.5</v>
      </c>
      <c r="M1363" s="13">
        <v>23.9</v>
      </c>
      <c r="N1363" s="13">
        <v>-88</v>
      </c>
    </row>
    <row r="1364" spans="1:14" x14ac:dyDescent="0.3">
      <c r="A1364" t="s">
        <v>2743</v>
      </c>
      <c r="B1364" s="10">
        <v>28.352374999999999</v>
      </c>
      <c r="C1364" s="10">
        <v>-80.723260999999994</v>
      </c>
      <c r="D1364" t="s">
        <v>6</v>
      </c>
      <c r="E1364" t="s">
        <v>6</v>
      </c>
      <c r="F1364" s="3" t="s">
        <v>2744</v>
      </c>
      <c r="G1364" s="3" t="s">
        <v>6</v>
      </c>
      <c r="H1364" s="3" t="s">
        <v>312</v>
      </c>
      <c r="I1364" t="s">
        <v>310</v>
      </c>
      <c r="J1364" s="3" t="s">
        <v>6</v>
      </c>
      <c r="K1364" s="13">
        <v>31</v>
      </c>
      <c r="L1364" s="13">
        <v>-79.5</v>
      </c>
      <c r="M1364" s="13">
        <v>23.9</v>
      </c>
      <c r="N1364" s="13">
        <v>-88</v>
      </c>
    </row>
    <row r="1365" spans="1:14" x14ac:dyDescent="0.3">
      <c r="A1365" t="s">
        <v>2746</v>
      </c>
      <c r="B1365" s="10">
        <v>27.820709999999998</v>
      </c>
      <c r="C1365" s="10">
        <v>-82.805107000000007</v>
      </c>
      <c r="D1365" t="s">
        <v>6</v>
      </c>
      <c r="E1365" t="s">
        <v>6</v>
      </c>
      <c r="F1365" s="3" t="s">
        <v>2747</v>
      </c>
      <c r="G1365" s="3" t="s">
        <v>6</v>
      </c>
      <c r="H1365" s="3" t="s">
        <v>312</v>
      </c>
      <c r="I1365" t="s">
        <v>320</v>
      </c>
      <c r="J1365" s="3" t="s">
        <v>6</v>
      </c>
      <c r="K1365" s="13">
        <v>31</v>
      </c>
      <c r="L1365" s="13">
        <v>-79.5</v>
      </c>
      <c r="M1365" s="13">
        <v>23.9</v>
      </c>
      <c r="N1365" s="13">
        <v>-88</v>
      </c>
    </row>
    <row r="1366" spans="1:14" x14ac:dyDescent="0.3">
      <c r="A1366" t="s">
        <v>2750</v>
      </c>
      <c r="B1366" s="10">
        <v>27.109988000000001</v>
      </c>
      <c r="C1366" s="10">
        <v>-82.464743999999996</v>
      </c>
      <c r="D1366" t="s">
        <v>6</v>
      </c>
      <c r="E1366" t="s">
        <v>6</v>
      </c>
      <c r="F1366" s="3" t="s">
        <v>2751</v>
      </c>
      <c r="G1366" s="3" t="s">
        <v>6</v>
      </c>
      <c r="H1366" s="3" t="s">
        <v>312</v>
      </c>
      <c r="I1366" t="s">
        <v>320</v>
      </c>
      <c r="J1366" s="3" t="s">
        <v>6</v>
      </c>
      <c r="K1366" s="13">
        <v>31</v>
      </c>
      <c r="L1366" s="13">
        <v>-79.5</v>
      </c>
      <c r="M1366" s="13">
        <v>23.9</v>
      </c>
      <c r="N1366" s="13">
        <v>-88</v>
      </c>
    </row>
    <row r="1367" spans="1:14" x14ac:dyDescent="0.3">
      <c r="A1367" t="s">
        <v>2753</v>
      </c>
      <c r="B1367" s="10">
        <v>26.542995999999999</v>
      </c>
      <c r="C1367" s="10">
        <v>-81.945182000000003</v>
      </c>
      <c r="D1367" t="s">
        <v>6</v>
      </c>
      <c r="E1367" t="s">
        <v>6</v>
      </c>
      <c r="F1367" s="3" t="s">
        <v>2754</v>
      </c>
      <c r="G1367" s="3" t="s">
        <v>6</v>
      </c>
      <c r="H1367" s="3" t="s">
        <v>312</v>
      </c>
      <c r="I1367" t="s">
        <v>320</v>
      </c>
      <c r="J1367" s="3" t="s">
        <v>6</v>
      </c>
      <c r="K1367" s="13">
        <v>31</v>
      </c>
      <c r="L1367" s="13">
        <v>-79.5</v>
      </c>
      <c r="M1367" s="13">
        <v>23.9</v>
      </c>
      <c r="N1367" s="13">
        <v>-88</v>
      </c>
    </row>
    <row r="1368" spans="1:14" x14ac:dyDescent="0.3">
      <c r="A1368" t="s">
        <v>2758</v>
      </c>
      <c r="B1368" s="10">
        <v>26.961731</v>
      </c>
      <c r="C1368" s="10">
        <v>-82.106887</v>
      </c>
      <c r="D1368" t="s">
        <v>6</v>
      </c>
      <c r="E1368" t="s">
        <v>6</v>
      </c>
      <c r="F1368" s="3" t="s">
        <v>2759</v>
      </c>
      <c r="G1368" s="3" t="s">
        <v>6</v>
      </c>
      <c r="H1368" s="3" t="s">
        <v>312</v>
      </c>
      <c r="I1368" t="s">
        <v>320</v>
      </c>
      <c r="J1368" s="3" t="s">
        <v>6</v>
      </c>
      <c r="K1368" s="13">
        <v>31</v>
      </c>
      <c r="L1368" s="13">
        <v>-79.5</v>
      </c>
      <c r="M1368" s="13">
        <v>23.9</v>
      </c>
      <c r="N1368" s="13">
        <v>-88</v>
      </c>
    </row>
    <row r="1369" spans="1:14" x14ac:dyDescent="0.3">
      <c r="A1369" t="s">
        <v>2767</v>
      </c>
      <c r="B1369" s="10">
        <v>29.168942999999999</v>
      </c>
      <c r="C1369" s="10">
        <v>-82.909406000000004</v>
      </c>
      <c r="D1369" t="s">
        <v>6</v>
      </c>
      <c r="E1369" t="s">
        <v>6</v>
      </c>
      <c r="F1369" s="3" t="s">
        <v>2768</v>
      </c>
      <c r="G1369" s="3" t="s">
        <v>6</v>
      </c>
      <c r="H1369" s="3" t="s">
        <v>312</v>
      </c>
      <c r="I1369" t="s">
        <v>2804</v>
      </c>
      <c r="J1369" s="3" t="s">
        <v>6</v>
      </c>
      <c r="K1369" s="13">
        <v>31</v>
      </c>
      <c r="L1369" s="13">
        <v>-79.5</v>
      </c>
      <c r="M1369" s="13">
        <v>23.9</v>
      </c>
      <c r="N1369" s="13">
        <v>-88</v>
      </c>
    </row>
    <row r="1370" spans="1:14" x14ac:dyDescent="0.3">
      <c r="A1370" t="s">
        <v>2772</v>
      </c>
      <c r="B1370" s="10">
        <v>29.945557999999998</v>
      </c>
      <c r="C1370" s="10">
        <v>-83.732848000000004</v>
      </c>
      <c r="D1370" t="s">
        <v>6</v>
      </c>
      <c r="E1370" t="s">
        <v>6</v>
      </c>
      <c r="F1370" s="3" t="s">
        <v>2773</v>
      </c>
      <c r="G1370" s="3" t="s">
        <v>6</v>
      </c>
      <c r="H1370" s="3" t="s">
        <v>312</v>
      </c>
      <c r="I1370" t="s">
        <v>2804</v>
      </c>
      <c r="J1370" s="3" t="s">
        <v>6</v>
      </c>
      <c r="K1370" s="13">
        <v>31</v>
      </c>
      <c r="L1370" s="13">
        <v>-79.5</v>
      </c>
      <c r="M1370" s="13">
        <v>23.9</v>
      </c>
      <c r="N1370" s="13">
        <v>-88</v>
      </c>
    </row>
    <row r="1371" spans="1:14" x14ac:dyDescent="0.3">
      <c r="A1371" t="s">
        <v>2775</v>
      </c>
      <c r="B1371" s="10">
        <v>29.788948000000001</v>
      </c>
      <c r="C1371" s="10">
        <v>-84.767497000000006</v>
      </c>
      <c r="D1371" t="s">
        <v>6</v>
      </c>
      <c r="E1371" t="s">
        <v>6</v>
      </c>
      <c r="F1371" s="3" t="s">
        <v>2776</v>
      </c>
      <c r="G1371" s="3" t="s">
        <v>6</v>
      </c>
      <c r="H1371" s="3" t="s">
        <v>312</v>
      </c>
      <c r="I1371" t="s">
        <v>2804</v>
      </c>
      <c r="J1371" s="3" t="s">
        <v>6</v>
      </c>
      <c r="K1371" s="13">
        <v>31</v>
      </c>
      <c r="L1371" s="13">
        <v>-79.5</v>
      </c>
      <c r="M1371" s="13">
        <v>23.9</v>
      </c>
      <c r="N1371" s="13">
        <v>-88</v>
      </c>
    </row>
    <row r="1372" spans="1:14" x14ac:dyDescent="0.3">
      <c r="A1372" t="s">
        <v>2781</v>
      </c>
      <c r="B1372" s="10">
        <v>30.161842</v>
      </c>
      <c r="C1372" s="10">
        <v>-85.676879</v>
      </c>
      <c r="D1372" t="s">
        <v>6</v>
      </c>
      <c r="E1372" t="s">
        <v>6</v>
      </c>
      <c r="F1372" s="3" t="s">
        <v>2782</v>
      </c>
      <c r="G1372" s="3" t="s">
        <v>6</v>
      </c>
      <c r="H1372" s="3" t="s">
        <v>312</v>
      </c>
      <c r="I1372" t="s">
        <v>2804</v>
      </c>
      <c r="J1372" s="3" t="s">
        <v>6</v>
      </c>
      <c r="K1372" s="13">
        <v>31</v>
      </c>
      <c r="L1372" s="13">
        <v>-79.5</v>
      </c>
      <c r="M1372" s="13">
        <v>23.9</v>
      </c>
      <c r="N1372" s="13">
        <v>-88</v>
      </c>
    </row>
    <row r="1373" spans="1:14" x14ac:dyDescent="0.3">
      <c r="A1373" t="s">
        <v>2784</v>
      </c>
      <c r="B1373" s="10">
        <v>29.824998999999998</v>
      </c>
      <c r="C1373" s="10">
        <v>-85.314412000000004</v>
      </c>
      <c r="D1373" t="s">
        <v>6</v>
      </c>
      <c r="E1373" t="s">
        <v>6</v>
      </c>
      <c r="F1373" s="3" t="s">
        <v>2785</v>
      </c>
      <c r="G1373" s="3" t="s">
        <v>6</v>
      </c>
      <c r="H1373" s="3" t="s">
        <v>312</v>
      </c>
      <c r="I1373" t="s">
        <v>2804</v>
      </c>
      <c r="J1373" s="3" t="s">
        <v>6</v>
      </c>
      <c r="K1373" s="13">
        <v>31</v>
      </c>
      <c r="L1373" s="13">
        <v>-79.5</v>
      </c>
      <c r="M1373" s="13">
        <v>23.9</v>
      </c>
      <c r="N1373" s="13">
        <v>-88</v>
      </c>
    </row>
    <row r="1374" spans="1:14" x14ac:dyDescent="0.3">
      <c r="A1374" t="s">
        <v>2788</v>
      </c>
      <c r="B1374" s="10">
        <v>30.447963000000001</v>
      </c>
      <c r="C1374" s="10">
        <v>-87.076584999999994</v>
      </c>
      <c r="D1374" t="s">
        <v>6</v>
      </c>
      <c r="E1374" t="s">
        <v>6</v>
      </c>
      <c r="F1374" s="3" t="s">
        <v>2789</v>
      </c>
      <c r="G1374" s="3" t="s">
        <v>6</v>
      </c>
      <c r="H1374" s="3" t="s">
        <v>312</v>
      </c>
      <c r="I1374" t="s">
        <v>2804</v>
      </c>
      <c r="J1374" s="3" t="s">
        <v>6</v>
      </c>
      <c r="K1374" s="13">
        <v>31</v>
      </c>
      <c r="L1374" s="13">
        <v>-79.5</v>
      </c>
      <c r="M1374" s="13">
        <v>23.9</v>
      </c>
      <c r="N1374" s="13">
        <v>-88</v>
      </c>
    </row>
    <row r="1375" spans="1:14" x14ac:dyDescent="0.3">
      <c r="A1375" t="s">
        <v>2792</v>
      </c>
      <c r="B1375" s="10">
        <v>30.378495000000001</v>
      </c>
      <c r="C1375" s="10">
        <v>-87.270280999999997</v>
      </c>
      <c r="D1375" t="s">
        <v>6</v>
      </c>
      <c r="E1375" t="s">
        <v>6</v>
      </c>
      <c r="F1375" s="3" t="s">
        <v>2793</v>
      </c>
      <c r="G1375" s="3" t="s">
        <v>6</v>
      </c>
      <c r="H1375" s="3" t="s">
        <v>312</v>
      </c>
      <c r="I1375" t="s">
        <v>2804</v>
      </c>
      <c r="J1375" s="3" t="s">
        <v>6</v>
      </c>
      <c r="K1375" s="13">
        <v>31</v>
      </c>
      <c r="L1375" s="13">
        <v>-79.5</v>
      </c>
      <c r="M1375" s="13">
        <v>23.9</v>
      </c>
      <c r="N1375" s="13">
        <v>-88</v>
      </c>
    </row>
    <row r="1376" spans="1:14" x14ac:dyDescent="0.3">
      <c r="A1376" t="s">
        <v>2813</v>
      </c>
      <c r="B1376" s="10">
        <v>42.000751999999999</v>
      </c>
      <c r="C1376" s="10">
        <v>-70.709704000000002</v>
      </c>
      <c r="D1376" t="s">
        <v>6</v>
      </c>
      <c r="E1376" t="s">
        <v>6</v>
      </c>
      <c r="F1376" s="3" t="s">
        <v>2814</v>
      </c>
      <c r="G1376" s="3" t="s">
        <v>6</v>
      </c>
      <c r="H1376" t="s">
        <v>433</v>
      </c>
      <c r="I1376" t="s">
        <v>6</v>
      </c>
      <c r="J1376" s="3" t="s">
        <v>6</v>
      </c>
      <c r="K1376" s="13" t="s">
        <v>6</v>
      </c>
      <c r="L1376" s="13" t="s">
        <v>6</v>
      </c>
      <c r="M1376" s="13" t="s">
        <v>6</v>
      </c>
      <c r="N1376" s="13" t="s">
        <v>6</v>
      </c>
    </row>
    <row r="1377" spans="1:14" x14ac:dyDescent="0.3">
      <c r="A1377" t="s">
        <v>2816</v>
      </c>
      <c r="B1377" s="10">
        <v>42.199171999999997</v>
      </c>
      <c r="C1377" s="10">
        <v>-70.725905999999995</v>
      </c>
      <c r="D1377" t="s">
        <v>6</v>
      </c>
      <c r="E1377" t="s">
        <v>6</v>
      </c>
      <c r="F1377" s="3" t="s">
        <v>2815</v>
      </c>
      <c r="G1377" s="3" t="s">
        <v>6</v>
      </c>
      <c r="H1377" t="s">
        <v>2813</v>
      </c>
      <c r="I1377" s="3" t="s">
        <v>6</v>
      </c>
      <c r="J1377" s="3" t="s">
        <v>6</v>
      </c>
      <c r="K1377" s="3" t="s">
        <v>6</v>
      </c>
      <c r="L1377" s="3" t="s">
        <v>6</v>
      </c>
      <c r="M1377" s="3" t="s">
        <v>6</v>
      </c>
      <c r="N1377" s="3" t="s">
        <v>6</v>
      </c>
    </row>
    <row r="1378" spans="1:14" x14ac:dyDescent="0.3">
      <c r="A1378" t="s">
        <v>2843</v>
      </c>
      <c r="B1378" s="10">
        <v>41.485908999999999</v>
      </c>
      <c r="C1378" s="10">
        <v>2.030027</v>
      </c>
      <c r="D1378" t="s">
        <v>6</v>
      </c>
      <c r="E1378" t="s">
        <v>6</v>
      </c>
      <c r="F1378" t="s">
        <v>2842</v>
      </c>
      <c r="G1378" s="3" t="s">
        <v>6</v>
      </c>
      <c r="H1378" t="s">
        <v>2840</v>
      </c>
      <c r="I1378" t="s">
        <v>6</v>
      </c>
      <c r="J1378" s="3" t="s">
        <v>2925</v>
      </c>
      <c r="K1378" s="13">
        <v>45</v>
      </c>
      <c r="L1378" s="13">
        <v>4</v>
      </c>
      <c r="M1378" s="13">
        <v>35</v>
      </c>
      <c r="N1378" s="13">
        <v>-11</v>
      </c>
    </row>
    <row r="1379" spans="1:14" x14ac:dyDescent="0.3">
      <c r="A1379" t="s">
        <v>2838</v>
      </c>
      <c r="B1379" s="10">
        <v>41.335081000000002</v>
      </c>
      <c r="C1379" s="10">
        <v>2.1577820000000001</v>
      </c>
      <c r="D1379" t="s">
        <v>2227</v>
      </c>
      <c r="E1379" t="s">
        <v>6</v>
      </c>
      <c r="F1379" s="3" t="s">
        <v>2839</v>
      </c>
      <c r="G1379" s="3" t="s">
        <v>6</v>
      </c>
      <c r="H1379" t="s">
        <v>93</v>
      </c>
      <c r="I1379" t="s">
        <v>6</v>
      </c>
      <c r="J1379" s="3" t="s">
        <v>2925</v>
      </c>
      <c r="K1379" s="13">
        <v>45</v>
      </c>
      <c r="L1379" s="13">
        <v>4</v>
      </c>
      <c r="M1379" s="13">
        <v>35</v>
      </c>
      <c r="N1379" s="13">
        <v>-11</v>
      </c>
    </row>
    <row r="1380" spans="1:14" x14ac:dyDescent="0.3">
      <c r="A1380" t="s">
        <v>2840</v>
      </c>
      <c r="B1380" s="10">
        <v>41.375798000000003</v>
      </c>
      <c r="C1380" s="10">
        <v>2.1917710000000001</v>
      </c>
      <c r="D1380" t="s">
        <v>1952</v>
      </c>
      <c r="E1380" t="s">
        <v>6</v>
      </c>
      <c r="F1380" s="3" t="s">
        <v>2841</v>
      </c>
      <c r="G1380" s="3" t="s">
        <v>6</v>
      </c>
      <c r="H1380" t="s">
        <v>2838</v>
      </c>
      <c r="I1380" t="s">
        <v>6</v>
      </c>
      <c r="J1380" s="3" t="s">
        <v>2925</v>
      </c>
      <c r="K1380" s="13">
        <v>45</v>
      </c>
      <c r="L1380" s="13">
        <v>4</v>
      </c>
      <c r="M1380" s="13">
        <v>35</v>
      </c>
      <c r="N1380" s="13">
        <v>-11</v>
      </c>
    </row>
    <row r="1381" spans="1:14" x14ac:dyDescent="0.3">
      <c r="A1381" t="s">
        <v>2844</v>
      </c>
      <c r="B1381" s="10">
        <v>-7.7745980000000001</v>
      </c>
      <c r="C1381" s="10">
        <v>109.4285</v>
      </c>
      <c r="D1381" t="s">
        <v>6</v>
      </c>
      <c r="E1381" t="s">
        <v>6</v>
      </c>
      <c r="F1381" t="s">
        <v>2845</v>
      </c>
      <c r="G1381" s="3" t="s">
        <v>6</v>
      </c>
      <c r="H1381" t="s">
        <v>2400</v>
      </c>
      <c r="I1381" s="3" t="s">
        <v>6</v>
      </c>
      <c r="J1381" s="3" t="s">
        <v>6</v>
      </c>
      <c r="K1381" s="3" t="s">
        <v>6</v>
      </c>
      <c r="L1381" s="3" t="s">
        <v>6</v>
      </c>
      <c r="M1381" s="3" t="s">
        <v>6</v>
      </c>
      <c r="N1381" s="3" t="s">
        <v>6</v>
      </c>
    </row>
    <row r="1382" spans="1:14" x14ac:dyDescent="0.3">
      <c r="A1382" t="s">
        <v>2853</v>
      </c>
      <c r="B1382" s="10">
        <v>24.407776999999999</v>
      </c>
      <c r="C1382" s="10">
        <v>124.192294</v>
      </c>
      <c r="D1382" t="s">
        <v>6</v>
      </c>
      <c r="E1382" t="s">
        <v>6</v>
      </c>
      <c r="F1382" s="3" t="s">
        <v>2854</v>
      </c>
      <c r="G1382" s="3" t="s">
        <v>6</v>
      </c>
      <c r="H1382" t="s">
        <v>1907</v>
      </c>
      <c r="I1382" t="s">
        <v>6</v>
      </c>
      <c r="J1382" s="3" t="s">
        <v>6</v>
      </c>
      <c r="K1382" s="13" t="s">
        <v>6</v>
      </c>
      <c r="L1382" s="13" t="s">
        <v>6</v>
      </c>
      <c r="M1382" s="13" t="s">
        <v>6</v>
      </c>
      <c r="N1382" s="13" t="s">
        <v>6</v>
      </c>
    </row>
    <row r="1383" spans="1:14" x14ac:dyDescent="0.3">
      <c r="A1383" t="s">
        <v>2855</v>
      </c>
      <c r="B1383" s="10">
        <v>24.400324000000001</v>
      </c>
      <c r="C1383" s="10">
        <v>124.144706</v>
      </c>
      <c r="D1383" t="s">
        <v>6</v>
      </c>
      <c r="E1383" t="s">
        <v>6</v>
      </c>
      <c r="F1383" s="3" t="s">
        <v>2856</v>
      </c>
      <c r="G1383" s="3" t="s">
        <v>6</v>
      </c>
      <c r="H1383" t="s">
        <v>2853</v>
      </c>
      <c r="I1383" s="3" t="s">
        <v>6</v>
      </c>
      <c r="J1383" s="3" t="s">
        <v>6</v>
      </c>
      <c r="K1383" s="13" t="s">
        <v>6</v>
      </c>
      <c r="L1383" s="13" t="s">
        <v>6</v>
      </c>
      <c r="M1383" s="13" t="s">
        <v>6</v>
      </c>
      <c r="N1383" s="13" t="s">
        <v>6</v>
      </c>
    </row>
    <row r="1384" spans="1:14" x14ac:dyDescent="0.3">
      <c r="A1384" t="s">
        <v>2857</v>
      </c>
      <c r="B1384" s="10">
        <v>24.287683999999999</v>
      </c>
      <c r="C1384" s="10">
        <v>123.871855</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2859</v>
      </c>
      <c r="B1385" s="10">
        <v>24.271895000000001</v>
      </c>
      <c r="C1385" s="10">
        <v>123.828957</v>
      </c>
      <c r="D1385" t="s">
        <v>6</v>
      </c>
      <c r="E1385" t="s">
        <v>6</v>
      </c>
      <c r="F1385" s="3" t="s">
        <v>2860</v>
      </c>
      <c r="G1385" s="3" t="s">
        <v>6</v>
      </c>
      <c r="H1385" t="s">
        <v>1909</v>
      </c>
      <c r="I1385" t="s">
        <v>6</v>
      </c>
      <c r="J1385" s="3" t="s">
        <v>6</v>
      </c>
      <c r="K1385" s="13" t="s">
        <v>6</v>
      </c>
      <c r="L1385" s="13" t="s">
        <v>6</v>
      </c>
      <c r="M1385" s="13" t="s">
        <v>6</v>
      </c>
      <c r="N1385" s="13" t="s">
        <v>6</v>
      </c>
    </row>
    <row r="1386" spans="1:14" x14ac:dyDescent="0.3">
      <c r="A1386" t="s">
        <v>2862</v>
      </c>
      <c r="B1386" s="10">
        <v>24.265557999999999</v>
      </c>
      <c r="C1386" s="10">
        <v>123.88087299999999</v>
      </c>
      <c r="D1386" t="s">
        <v>6</v>
      </c>
      <c r="E1386" t="s">
        <v>6</v>
      </c>
      <c r="F1386" s="3" t="s">
        <v>2861</v>
      </c>
      <c r="G1386" s="3" t="s">
        <v>6</v>
      </c>
      <c r="H1386" t="s">
        <v>2859</v>
      </c>
      <c r="I1386" t="s">
        <v>6</v>
      </c>
      <c r="J1386" t="s">
        <v>6</v>
      </c>
      <c r="K1386" t="s">
        <v>6</v>
      </c>
      <c r="L1386" t="s">
        <v>6</v>
      </c>
      <c r="M1386" t="s">
        <v>6</v>
      </c>
      <c r="N1386" t="s">
        <v>6</v>
      </c>
    </row>
    <row r="1387" spans="1:14" x14ac:dyDescent="0.3">
      <c r="A1387" t="s">
        <v>2863</v>
      </c>
      <c r="B1387" s="10">
        <v>24.274135000000001</v>
      </c>
      <c r="C1387" s="10">
        <v>123.902495</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24.359615000000002</v>
      </c>
      <c r="C1388" s="10">
        <v>123.746559</v>
      </c>
      <c r="D1388" t="s">
        <v>6</v>
      </c>
      <c r="E1388" t="s">
        <v>6</v>
      </c>
      <c r="F1388" s="3" t="s">
        <v>2866</v>
      </c>
      <c r="G1388" s="3" t="s">
        <v>6</v>
      </c>
      <c r="H1388" t="s">
        <v>1909</v>
      </c>
      <c r="I1388" t="s">
        <v>6</v>
      </c>
      <c r="J1388" s="3" t="s">
        <v>6</v>
      </c>
      <c r="K1388" s="13" t="s">
        <v>6</v>
      </c>
      <c r="L1388" s="13" t="s">
        <v>6</v>
      </c>
      <c r="M1388" s="13" t="s">
        <v>6</v>
      </c>
      <c r="N1388" s="13" t="s">
        <v>6</v>
      </c>
    </row>
    <row r="1389" spans="1:14" x14ac:dyDescent="0.3">
      <c r="A1389" t="s">
        <v>2867</v>
      </c>
      <c r="B1389" s="10">
        <v>24.272199000000001</v>
      </c>
      <c r="C1389" s="10">
        <v>123.88336</v>
      </c>
      <c r="D1389" t="s">
        <v>6</v>
      </c>
      <c r="E1389" t="s">
        <v>6</v>
      </c>
      <c r="F1389" s="3" t="s">
        <v>2868</v>
      </c>
      <c r="G1389" s="3" t="s">
        <v>6</v>
      </c>
      <c r="H1389" t="s">
        <v>2859</v>
      </c>
      <c r="I1389" t="s">
        <v>6</v>
      </c>
      <c r="J1389" t="s">
        <v>6</v>
      </c>
      <c r="K1389" t="s">
        <v>6</v>
      </c>
      <c r="L1389" t="s">
        <v>6</v>
      </c>
      <c r="M1389" t="s">
        <v>6</v>
      </c>
      <c r="N1389" t="s">
        <v>6</v>
      </c>
    </row>
    <row r="1390" spans="1:14" x14ac:dyDescent="0.3">
      <c r="A1390" t="s">
        <v>2869</v>
      </c>
      <c r="B1390" s="10">
        <v>24.272199000000001</v>
      </c>
      <c r="C1390" s="10">
        <v>123.88336</v>
      </c>
      <c r="D1390" t="s">
        <v>2871</v>
      </c>
      <c r="E1390" t="s">
        <v>6</v>
      </c>
      <c r="F1390" s="3" t="s">
        <v>2870</v>
      </c>
      <c r="G1390" s="3" t="s">
        <v>6</v>
      </c>
      <c r="H1390" t="s">
        <v>2867</v>
      </c>
      <c r="I1390" t="s">
        <v>6</v>
      </c>
      <c r="J1390" t="s">
        <v>6</v>
      </c>
      <c r="K1390" t="s">
        <v>6</v>
      </c>
      <c r="L1390" t="s">
        <v>6</v>
      </c>
      <c r="M1390" t="s">
        <v>6</v>
      </c>
      <c r="N1390" t="s">
        <v>6</v>
      </c>
    </row>
    <row r="1391" spans="1:14" x14ac:dyDescent="0.3">
      <c r="A1391" t="s">
        <v>2876</v>
      </c>
      <c r="B1391" s="10">
        <v>24.326426000000001</v>
      </c>
      <c r="C1391" s="10">
        <v>120.565224</v>
      </c>
      <c r="D1391" t="s">
        <v>6</v>
      </c>
      <c r="E1391" t="s">
        <v>6</v>
      </c>
      <c r="F1391" s="3" t="s">
        <v>2872</v>
      </c>
      <c r="G1391" s="3" t="s">
        <v>2873</v>
      </c>
      <c r="H1391" t="s">
        <v>2875</v>
      </c>
      <c r="I1391" t="s">
        <v>6</v>
      </c>
      <c r="J1391" t="s">
        <v>6</v>
      </c>
      <c r="K1391" t="s">
        <v>6</v>
      </c>
      <c r="L1391" t="s">
        <v>6</v>
      </c>
      <c r="M1391" t="s">
        <v>6</v>
      </c>
      <c r="N1391" t="s">
        <v>6</v>
      </c>
    </row>
    <row r="1392" spans="1:14" x14ac:dyDescent="0.3">
      <c r="A1392" t="s">
        <v>2875</v>
      </c>
      <c r="B1392" s="10">
        <v>24.326256000000001</v>
      </c>
      <c r="C1392" s="10">
        <v>120.553476</v>
      </c>
      <c r="D1392" t="s">
        <v>6</v>
      </c>
      <c r="E1392" t="s">
        <v>6</v>
      </c>
      <c r="F1392" s="3" t="s">
        <v>2874</v>
      </c>
      <c r="G1392" s="3" t="s">
        <v>6</v>
      </c>
      <c r="H1392" s="3" t="s">
        <v>229</v>
      </c>
      <c r="I1392" s="3" t="s">
        <v>6</v>
      </c>
      <c r="J1392" s="3" t="s">
        <v>6</v>
      </c>
      <c r="K1392" s="13" t="s">
        <v>6</v>
      </c>
      <c r="L1392" s="13" t="s">
        <v>6</v>
      </c>
      <c r="M1392" s="13" t="s">
        <v>6</v>
      </c>
      <c r="N1392" s="13" t="s">
        <v>6</v>
      </c>
    </row>
    <row r="1393" spans="1:14" x14ac:dyDescent="0.3">
      <c r="A1393" t="s">
        <v>2877</v>
      </c>
      <c r="B1393" s="10">
        <v>24.311903999999998</v>
      </c>
      <c r="C1393" s="10">
        <v>120.54974300000001</v>
      </c>
      <c r="D1393" t="s">
        <v>6</v>
      </c>
      <c r="E1393" t="s">
        <v>6</v>
      </c>
      <c r="F1393" s="3" t="s">
        <v>2879</v>
      </c>
      <c r="G1393" s="3" t="s">
        <v>2878</v>
      </c>
      <c r="H1393" t="s">
        <v>2875</v>
      </c>
      <c r="I1393" s="3" t="s">
        <v>6</v>
      </c>
      <c r="J1393" s="3" t="s">
        <v>6</v>
      </c>
      <c r="K1393" s="3" t="s">
        <v>6</v>
      </c>
      <c r="L1393" s="3" t="s">
        <v>6</v>
      </c>
      <c r="M1393" s="3" t="s">
        <v>6</v>
      </c>
      <c r="N1393" s="3" t="s">
        <v>6</v>
      </c>
    </row>
    <row r="1394" spans="1:14" x14ac:dyDescent="0.3">
      <c r="A1394" t="s">
        <v>2881</v>
      </c>
      <c r="B1394" s="10">
        <v>17.962233000000001</v>
      </c>
      <c r="C1394" s="10">
        <v>-67.183820999999995</v>
      </c>
      <c r="D1394" t="s">
        <v>6</v>
      </c>
      <c r="E1394" t="s">
        <v>6</v>
      </c>
      <c r="F1394" t="s">
        <v>2880</v>
      </c>
      <c r="G1394" s="3" t="s">
        <v>6</v>
      </c>
      <c r="H1394" s="3" t="s">
        <v>298</v>
      </c>
      <c r="I1394" s="3" t="s">
        <v>6</v>
      </c>
      <c r="J1394" s="3" t="s">
        <v>6</v>
      </c>
      <c r="K1394" s="3" t="s">
        <v>6</v>
      </c>
      <c r="L1394" s="3" t="s">
        <v>6</v>
      </c>
      <c r="M1394" s="3" t="s">
        <v>6</v>
      </c>
      <c r="N1394" s="3" t="s">
        <v>6</v>
      </c>
    </row>
    <row r="1395" spans="1:14" x14ac:dyDescent="0.3">
      <c r="A1395" t="s">
        <v>2882</v>
      </c>
      <c r="B1395" s="10">
        <v>-22.903687000000001</v>
      </c>
      <c r="C1395" s="10">
        <v>-43.863487999999997</v>
      </c>
      <c r="D1395" s="3" t="s">
        <v>6</v>
      </c>
      <c r="E1395" s="3" t="s">
        <v>6</v>
      </c>
      <c r="F1395" s="3" t="s">
        <v>2883</v>
      </c>
      <c r="G1395" s="3" t="s">
        <v>6</v>
      </c>
      <c r="H1395" t="s">
        <v>335</v>
      </c>
      <c r="I1395" s="3" t="s">
        <v>6</v>
      </c>
      <c r="J1395" s="3" t="s">
        <v>6</v>
      </c>
      <c r="K1395" s="3" t="s">
        <v>6</v>
      </c>
      <c r="L1395" s="3" t="s">
        <v>6</v>
      </c>
      <c r="M1395" s="3" t="s">
        <v>6</v>
      </c>
      <c r="N1395" s="3" t="s">
        <v>6</v>
      </c>
    </row>
    <row r="1396" spans="1:14" x14ac:dyDescent="0.3">
      <c r="A1396" t="s">
        <v>2884</v>
      </c>
      <c r="B1396" s="10">
        <v>8.0057799999999997</v>
      </c>
      <c r="C1396" s="10">
        <v>98.593380999999994</v>
      </c>
      <c r="D1396" t="s">
        <v>6</v>
      </c>
      <c r="E1396" t="s">
        <v>6</v>
      </c>
      <c r="F1396" s="3" t="s">
        <v>2885</v>
      </c>
      <c r="G1396" s="3" t="s">
        <v>6</v>
      </c>
      <c r="H1396" t="s">
        <v>1647</v>
      </c>
      <c r="I1396" t="s">
        <v>6</v>
      </c>
      <c r="J1396" s="3" t="s">
        <v>6</v>
      </c>
      <c r="K1396" s="13" t="s">
        <v>6</v>
      </c>
      <c r="L1396" s="13" t="s">
        <v>6</v>
      </c>
      <c r="M1396" s="13" t="s">
        <v>6</v>
      </c>
      <c r="N1396" s="13" t="s">
        <v>6</v>
      </c>
    </row>
    <row r="1397" spans="1:14" x14ac:dyDescent="0.3">
      <c r="A1397" t="s">
        <v>2887</v>
      </c>
      <c r="B1397" s="10">
        <v>8.0059629999999995</v>
      </c>
      <c r="C1397" s="10">
        <v>98.948590999999993</v>
      </c>
      <c r="D1397" t="s">
        <v>6</v>
      </c>
      <c r="E1397" t="s">
        <v>6</v>
      </c>
      <c r="F1397" s="3" t="s">
        <v>2886</v>
      </c>
      <c r="G1397" s="3" t="s">
        <v>6</v>
      </c>
      <c r="H1397" s="4" t="s">
        <v>2392</v>
      </c>
      <c r="I1397" t="s">
        <v>6</v>
      </c>
      <c r="J1397" s="3" t="s">
        <v>6</v>
      </c>
      <c r="K1397" s="3" t="s">
        <v>6</v>
      </c>
      <c r="L1397" s="3" t="s">
        <v>6</v>
      </c>
      <c r="M1397" s="3" t="s">
        <v>6</v>
      </c>
      <c r="N1397" s="3" t="s">
        <v>6</v>
      </c>
    </row>
    <row r="1398" spans="1:14" x14ac:dyDescent="0.3">
      <c r="A1398" t="s">
        <v>2889</v>
      </c>
      <c r="B1398" s="10">
        <v>6.7213710000000004</v>
      </c>
      <c r="C1398" s="10">
        <v>99.905745999999994</v>
      </c>
      <c r="D1398" t="s">
        <v>6</v>
      </c>
      <c r="E1398" t="s">
        <v>6</v>
      </c>
      <c r="F1398" s="3" t="s">
        <v>2888</v>
      </c>
      <c r="G1398" s="3" t="s">
        <v>6</v>
      </c>
      <c r="H1398" s="4" t="s">
        <v>2392</v>
      </c>
      <c r="I1398" t="s">
        <v>6</v>
      </c>
      <c r="J1398" s="3" t="s">
        <v>6</v>
      </c>
      <c r="K1398" s="3" t="s">
        <v>6</v>
      </c>
      <c r="L1398" s="3" t="s">
        <v>6</v>
      </c>
      <c r="M1398" s="3" t="s">
        <v>6</v>
      </c>
      <c r="N1398" s="3" t="s">
        <v>6</v>
      </c>
    </row>
    <row r="1399" spans="1:14" x14ac:dyDescent="0.3">
      <c r="A1399" t="s">
        <v>2890</v>
      </c>
      <c r="B1399" s="10">
        <v>13.163854000000001</v>
      </c>
      <c r="C1399" s="10">
        <v>100.917452</v>
      </c>
      <c r="D1399" t="s">
        <v>6</v>
      </c>
      <c r="E1399" t="s">
        <v>6</v>
      </c>
      <c r="F1399" s="3" t="s">
        <v>2891</v>
      </c>
      <c r="G1399" s="3" t="s">
        <v>6</v>
      </c>
      <c r="H1399" t="s">
        <v>2393</v>
      </c>
      <c r="I1399" t="s">
        <v>6</v>
      </c>
      <c r="J1399" s="3" t="s">
        <v>6</v>
      </c>
      <c r="K1399" s="13" t="s">
        <v>6</v>
      </c>
      <c r="L1399" s="13" t="s">
        <v>6</v>
      </c>
      <c r="M1399" s="13" t="s">
        <v>6</v>
      </c>
      <c r="N1399" s="13" t="s">
        <v>6</v>
      </c>
    </row>
    <row r="1400" spans="1:14" x14ac:dyDescent="0.3">
      <c r="A1400" t="s">
        <v>2892</v>
      </c>
      <c r="B1400" s="10">
        <v>12.586899000000001</v>
      </c>
      <c r="C1400" s="10">
        <v>101.420317</v>
      </c>
      <c r="D1400" t="s">
        <v>6</v>
      </c>
      <c r="E1400" t="s">
        <v>6</v>
      </c>
      <c r="F1400" s="3" t="s">
        <v>2893</v>
      </c>
      <c r="G1400" s="3" t="s">
        <v>6</v>
      </c>
      <c r="H1400" t="s">
        <v>2393</v>
      </c>
      <c r="I1400" t="s">
        <v>6</v>
      </c>
      <c r="J1400" s="3" t="s">
        <v>6</v>
      </c>
      <c r="K1400" s="13" t="s">
        <v>6</v>
      </c>
      <c r="L1400" s="13" t="s">
        <v>6</v>
      </c>
      <c r="M1400" s="13" t="s">
        <v>6</v>
      </c>
      <c r="N1400" s="13" t="s">
        <v>6</v>
      </c>
    </row>
    <row r="1401" spans="1:14" x14ac:dyDescent="0.3">
      <c r="A1401" t="s">
        <v>2894</v>
      </c>
      <c r="B1401" s="10">
        <v>13.556298999999999</v>
      </c>
      <c r="C1401" s="10">
        <v>100.577839</v>
      </c>
      <c r="D1401" t="s">
        <v>6</v>
      </c>
      <c r="E1401" t="s">
        <v>6</v>
      </c>
      <c r="F1401" s="3" t="s">
        <v>2895</v>
      </c>
      <c r="G1401" s="3" t="s">
        <v>6</v>
      </c>
      <c r="H1401" t="s">
        <v>2393</v>
      </c>
      <c r="I1401" t="s">
        <v>6</v>
      </c>
      <c r="J1401" s="3" t="s">
        <v>6</v>
      </c>
      <c r="K1401" s="13" t="s">
        <v>6</v>
      </c>
      <c r="L1401" s="13" t="s">
        <v>6</v>
      </c>
      <c r="M1401" s="13" t="s">
        <v>6</v>
      </c>
      <c r="N1401" s="13" t="s">
        <v>6</v>
      </c>
    </row>
    <row r="1402" spans="1:14" x14ac:dyDescent="0.3">
      <c r="A1402" t="s">
        <v>2897</v>
      </c>
      <c r="B1402" s="10">
        <v>10.340699000000001</v>
      </c>
      <c r="C1402" s="10">
        <v>99.149124</v>
      </c>
      <c r="D1402" t="s">
        <v>6</v>
      </c>
      <c r="E1402" t="s">
        <v>6</v>
      </c>
      <c r="F1402" s="3" t="s">
        <v>2896</v>
      </c>
      <c r="G1402" s="3" t="s">
        <v>6</v>
      </c>
      <c r="H1402" t="s">
        <v>2393</v>
      </c>
      <c r="I1402" t="s">
        <v>6</v>
      </c>
      <c r="J1402" s="3" t="s">
        <v>6</v>
      </c>
      <c r="K1402" s="13" t="s">
        <v>6</v>
      </c>
      <c r="L1402" s="13" t="s">
        <v>6</v>
      </c>
      <c r="M1402" s="13" t="s">
        <v>6</v>
      </c>
      <c r="N1402" s="13" t="s">
        <v>6</v>
      </c>
    </row>
    <row r="1403" spans="1:14" x14ac:dyDescent="0.3">
      <c r="A1403" t="s">
        <v>2898</v>
      </c>
      <c r="B1403" s="10">
        <v>6.8865879999999997</v>
      </c>
      <c r="C1403" s="10">
        <v>101.307793</v>
      </c>
      <c r="D1403" t="s">
        <v>6</v>
      </c>
      <c r="E1403" t="s">
        <v>6</v>
      </c>
      <c r="F1403" s="3" t="s">
        <v>2899</v>
      </c>
      <c r="G1403" s="3" t="s">
        <v>6</v>
      </c>
      <c r="H1403" t="s">
        <v>2393</v>
      </c>
      <c r="I1403" t="s">
        <v>6</v>
      </c>
      <c r="J1403" s="3" t="s">
        <v>6</v>
      </c>
      <c r="K1403" s="13" t="s">
        <v>6</v>
      </c>
      <c r="L1403" s="13" t="s">
        <v>6</v>
      </c>
      <c r="M1403" s="13" t="s">
        <v>6</v>
      </c>
      <c r="N1403" s="13" t="s">
        <v>6</v>
      </c>
    </row>
    <row r="1404" spans="1:14" x14ac:dyDescent="0.3">
      <c r="A1404" t="s">
        <v>2901</v>
      </c>
      <c r="B1404" s="10">
        <v>6.3715380000000001</v>
      </c>
      <c r="C1404" s="10">
        <v>101.917599</v>
      </c>
      <c r="D1404" t="s">
        <v>6</v>
      </c>
      <c r="E1404" t="s">
        <v>6</v>
      </c>
      <c r="F1404" s="3" t="s">
        <v>2900</v>
      </c>
      <c r="G1404" s="3" t="s">
        <v>6</v>
      </c>
      <c r="H1404" t="s">
        <v>2393</v>
      </c>
      <c r="I1404" t="s">
        <v>6</v>
      </c>
      <c r="J1404" s="3" t="s">
        <v>6</v>
      </c>
      <c r="K1404" s="13" t="s">
        <v>6</v>
      </c>
      <c r="L1404" s="13" t="s">
        <v>6</v>
      </c>
      <c r="M1404" s="13" t="s">
        <v>6</v>
      </c>
      <c r="N1404" s="13" t="s">
        <v>6</v>
      </c>
    </row>
    <row r="1405" spans="1:14" x14ac:dyDescent="0.3">
      <c r="A1405" t="s">
        <v>2902</v>
      </c>
      <c r="B1405" s="10">
        <v>12.527203</v>
      </c>
      <c r="C1405" s="10">
        <v>102.0117</v>
      </c>
      <c r="D1405" t="s">
        <v>6</v>
      </c>
      <c r="E1405" t="s">
        <v>6</v>
      </c>
      <c r="F1405" s="3" t="s">
        <v>2903</v>
      </c>
      <c r="G1405" s="3" t="s">
        <v>6</v>
      </c>
      <c r="H1405" t="s">
        <v>2393</v>
      </c>
      <c r="I1405" t="s">
        <v>6</v>
      </c>
      <c r="J1405" s="3" t="s">
        <v>6</v>
      </c>
      <c r="K1405" s="13" t="s">
        <v>6</v>
      </c>
      <c r="L1405" s="13" t="s">
        <v>6</v>
      </c>
      <c r="M1405" s="13" t="s">
        <v>6</v>
      </c>
      <c r="N1405" s="13" t="s">
        <v>6</v>
      </c>
    </row>
    <row r="1406" spans="1:14" x14ac:dyDescent="0.3">
      <c r="A1406" t="s">
        <v>2904</v>
      </c>
      <c r="B1406" s="10">
        <v>12.949738999999999</v>
      </c>
      <c r="C1406" s="10">
        <v>100.033761</v>
      </c>
      <c r="D1406" t="s">
        <v>6</v>
      </c>
      <c r="E1406" t="s">
        <v>6</v>
      </c>
      <c r="F1406" s="3" t="s">
        <v>2905</v>
      </c>
      <c r="G1406" s="3" t="s">
        <v>6</v>
      </c>
      <c r="H1406" t="s">
        <v>2393</v>
      </c>
      <c r="I1406" t="s">
        <v>6</v>
      </c>
      <c r="J1406" s="3" t="s">
        <v>6</v>
      </c>
      <c r="K1406" s="13" t="s">
        <v>6</v>
      </c>
      <c r="L1406" s="13" t="s">
        <v>6</v>
      </c>
      <c r="M1406" s="13" t="s">
        <v>6</v>
      </c>
      <c r="N1406" s="13" t="s">
        <v>6</v>
      </c>
    </row>
    <row r="1407" spans="1:14" x14ac:dyDescent="0.3">
      <c r="A1407" t="s">
        <v>2907</v>
      </c>
      <c r="B1407" s="10">
        <v>8.5812430000000006</v>
      </c>
      <c r="C1407" s="10">
        <v>100.009213</v>
      </c>
      <c r="D1407" t="s">
        <v>6</v>
      </c>
      <c r="E1407" t="s">
        <v>6</v>
      </c>
      <c r="F1407" s="3" t="s">
        <v>2906</v>
      </c>
      <c r="G1407" s="3" t="s">
        <v>6</v>
      </c>
      <c r="H1407" t="s">
        <v>2393</v>
      </c>
      <c r="I1407" t="s">
        <v>6</v>
      </c>
      <c r="J1407" s="3" t="s">
        <v>6</v>
      </c>
      <c r="K1407" s="13" t="s">
        <v>6</v>
      </c>
      <c r="L1407" s="13" t="s">
        <v>6</v>
      </c>
      <c r="M1407" s="13" t="s">
        <v>6</v>
      </c>
      <c r="N1407" s="13" t="s">
        <v>6</v>
      </c>
    </row>
    <row r="1408" spans="1:14" x14ac:dyDescent="0.3">
      <c r="A1408" t="s">
        <v>2927</v>
      </c>
      <c r="B1408" s="10">
        <v>-14.784317</v>
      </c>
      <c r="C1408" s="10">
        <v>-39.028326999999997</v>
      </c>
      <c r="D1408" t="s">
        <v>6</v>
      </c>
      <c r="E1408" t="s">
        <v>6</v>
      </c>
      <c r="F1408" s="3" t="s">
        <v>2926</v>
      </c>
      <c r="G1408" s="3" t="s">
        <v>6</v>
      </c>
      <c r="H1408" t="s">
        <v>326</v>
      </c>
      <c r="I1408" t="s">
        <v>6</v>
      </c>
      <c r="J1408" s="3" t="s">
        <v>6</v>
      </c>
      <c r="K1408" s="13" t="s">
        <v>6</v>
      </c>
      <c r="L1408" s="13" t="s">
        <v>6</v>
      </c>
      <c r="M1408" s="13" t="s">
        <v>6</v>
      </c>
      <c r="N1408" s="13" t="s">
        <v>6</v>
      </c>
    </row>
    <row r="1409" spans="1:14" x14ac:dyDescent="0.3">
      <c r="A1409" t="s">
        <v>2928</v>
      </c>
      <c r="B1409" s="10">
        <v>-0.98490500000000003</v>
      </c>
      <c r="C1409" s="10">
        <v>100.359747</v>
      </c>
      <c r="D1409" t="s">
        <v>1952</v>
      </c>
      <c r="E1409" t="s">
        <v>6</v>
      </c>
      <c r="F1409" s="3" t="s">
        <v>2929</v>
      </c>
      <c r="G1409" s="3" t="s">
        <v>6</v>
      </c>
      <c r="H1409" t="s">
        <v>192</v>
      </c>
      <c r="I1409" t="s">
        <v>6</v>
      </c>
      <c r="J1409" s="3" t="s">
        <v>6</v>
      </c>
      <c r="K1409" s="13" t="s">
        <v>6</v>
      </c>
      <c r="L1409" s="13" t="s">
        <v>6</v>
      </c>
      <c r="M1409" s="13" t="s">
        <v>6</v>
      </c>
      <c r="N1409" s="13" t="s">
        <v>6</v>
      </c>
    </row>
    <row r="1410" spans="1:14" x14ac:dyDescent="0.3">
      <c r="A1410" t="s">
        <v>2930</v>
      </c>
      <c r="B1410" s="10">
        <v>-0.90337100000000004</v>
      </c>
      <c r="C1410" s="10">
        <v>100.34927999999999</v>
      </c>
      <c r="D1410" t="s">
        <v>6</v>
      </c>
      <c r="E1410" t="s">
        <v>6</v>
      </c>
      <c r="F1410" s="3" t="s">
        <v>2931</v>
      </c>
      <c r="G1410" s="3" t="s">
        <v>6</v>
      </c>
      <c r="H1410" t="s">
        <v>2928</v>
      </c>
      <c r="I1410" t="s">
        <v>6</v>
      </c>
      <c r="J1410" t="s">
        <v>6</v>
      </c>
      <c r="K1410" t="s">
        <v>6</v>
      </c>
      <c r="L1410" t="s">
        <v>6</v>
      </c>
      <c r="M1410" t="s">
        <v>6</v>
      </c>
      <c r="N1410" t="s">
        <v>6</v>
      </c>
    </row>
    <row r="1411" spans="1:14" x14ac:dyDescent="0.3">
      <c r="A1411" t="s">
        <v>2932</v>
      </c>
      <c r="B1411" s="10">
        <v>-13.315833</v>
      </c>
      <c r="C1411" s="10">
        <v>48.259784000000003</v>
      </c>
      <c r="D1411" t="s">
        <v>6</v>
      </c>
      <c r="E1411" t="s">
        <v>6</v>
      </c>
      <c r="F1411" s="3" t="s">
        <v>2933</v>
      </c>
      <c r="G1411" s="3" t="s">
        <v>6</v>
      </c>
      <c r="H1411" t="s">
        <v>171</v>
      </c>
      <c r="I1411" t="s">
        <v>6</v>
      </c>
      <c r="J1411" s="3" t="s">
        <v>6</v>
      </c>
      <c r="K1411" s="13" t="s">
        <v>6</v>
      </c>
      <c r="L1411" s="13" t="s">
        <v>6</v>
      </c>
      <c r="M1411" s="13" t="s">
        <v>6</v>
      </c>
      <c r="N1411" s="13" t="s">
        <v>6</v>
      </c>
    </row>
    <row r="1412" spans="1:14" x14ac:dyDescent="0.3">
      <c r="A1412" t="s">
        <v>2934</v>
      </c>
      <c r="B1412" s="10">
        <v>5.8704729999999996</v>
      </c>
      <c r="C1412" s="10">
        <v>-55.098979</v>
      </c>
      <c r="D1412" t="s">
        <v>6</v>
      </c>
      <c r="E1412" t="s">
        <v>6</v>
      </c>
      <c r="F1412" s="3" t="s">
        <v>2935</v>
      </c>
      <c r="G1412" s="3" t="s">
        <v>6</v>
      </c>
      <c r="H1412" t="s">
        <v>479</v>
      </c>
      <c r="I1412" s="3" t="s">
        <v>6</v>
      </c>
      <c r="J1412" s="3" t="s">
        <v>6</v>
      </c>
      <c r="K1412" s="3" t="s">
        <v>6</v>
      </c>
      <c r="L1412" s="3" t="s">
        <v>6</v>
      </c>
      <c r="M1412" s="3" t="s">
        <v>6</v>
      </c>
      <c r="N1412" s="3" t="s">
        <v>6</v>
      </c>
    </row>
    <row r="1413" spans="1:14" x14ac:dyDescent="0.3">
      <c r="A1413" t="s">
        <v>2936</v>
      </c>
      <c r="B1413" s="10">
        <v>11.690346999999999</v>
      </c>
      <c r="C1413" s="10">
        <v>98.462235000000007</v>
      </c>
      <c r="D1413" t="s">
        <v>6</v>
      </c>
      <c r="E1413" t="s">
        <v>6</v>
      </c>
      <c r="F1413" s="3" t="s">
        <v>2937</v>
      </c>
      <c r="G1413" s="3" t="s">
        <v>2938</v>
      </c>
      <c r="H1413" t="s">
        <v>223</v>
      </c>
      <c r="I1413" t="s">
        <v>6</v>
      </c>
      <c r="J1413" s="3" t="s">
        <v>6</v>
      </c>
      <c r="K1413" s="13" t="s">
        <v>6</v>
      </c>
      <c r="L1413" s="13" t="s">
        <v>6</v>
      </c>
      <c r="M1413" s="13" t="s">
        <v>6</v>
      </c>
      <c r="N1413" s="13" t="s">
        <v>6</v>
      </c>
    </row>
    <row r="1414" spans="1:14" x14ac:dyDescent="0.3">
      <c r="A1414" t="s">
        <v>2939</v>
      </c>
      <c r="B1414" s="10">
        <v>4.7876000000000003</v>
      </c>
      <c r="C1414" s="10">
        <v>-1.9489460000000001</v>
      </c>
      <c r="D1414" t="s">
        <v>6</v>
      </c>
      <c r="E1414" t="s">
        <v>6</v>
      </c>
      <c r="F1414" s="3" t="s">
        <v>2940</v>
      </c>
      <c r="G1414" s="3" t="s">
        <v>6</v>
      </c>
      <c r="H1414" s="3" t="s">
        <v>465</v>
      </c>
      <c r="I1414" s="3" t="s">
        <v>6</v>
      </c>
      <c r="J1414" s="3" t="s">
        <v>6</v>
      </c>
      <c r="K1414" s="13" t="s">
        <v>6</v>
      </c>
      <c r="L1414" s="13" t="s">
        <v>6</v>
      </c>
      <c r="M1414" s="13" t="s">
        <v>6</v>
      </c>
      <c r="N1414" s="13" t="s">
        <v>6</v>
      </c>
    </row>
    <row r="1415" spans="1:14" x14ac:dyDescent="0.3">
      <c r="A1415" t="s">
        <v>2941</v>
      </c>
      <c r="B1415" s="10">
        <v>-7.9047869999999998</v>
      </c>
      <c r="C1415" s="10">
        <v>112.89607100000001</v>
      </c>
      <c r="D1415" t="s">
        <v>1952</v>
      </c>
      <c r="E1415" t="s">
        <v>6</v>
      </c>
      <c r="F1415" s="3" t="s">
        <v>2942</v>
      </c>
      <c r="G1415" s="3" t="s">
        <v>6</v>
      </c>
      <c r="H1415" t="s">
        <v>190</v>
      </c>
      <c r="I1415" t="s">
        <v>6</v>
      </c>
      <c r="J1415" s="3" t="s">
        <v>6</v>
      </c>
      <c r="K1415" s="13" t="s">
        <v>6</v>
      </c>
      <c r="L1415" s="13" t="s">
        <v>6</v>
      </c>
      <c r="M1415" s="13" t="s">
        <v>6</v>
      </c>
      <c r="N1415" s="13" t="s">
        <v>6</v>
      </c>
    </row>
    <row r="1416" spans="1:14" x14ac:dyDescent="0.3">
      <c r="A1416" t="s">
        <v>2943</v>
      </c>
      <c r="B1416" s="10">
        <v>-7.038214</v>
      </c>
      <c r="C1416" s="10">
        <v>113.356604</v>
      </c>
      <c r="D1416" t="s">
        <v>6</v>
      </c>
      <c r="E1416" t="s">
        <v>6</v>
      </c>
      <c r="F1416" s="3" t="s">
        <v>2944</v>
      </c>
      <c r="G1416" s="3" t="s">
        <v>6</v>
      </c>
      <c r="H1416" t="s">
        <v>2941</v>
      </c>
      <c r="I1416" t="s">
        <v>6</v>
      </c>
      <c r="J1416" t="s">
        <v>6</v>
      </c>
      <c r="K1416" t="s">
        <v>6</v>
      </c>
      <c r="L1416" t="s">
        <v>6</v>
      </c>
      <c r="M1416" t="s">
        <v>6</v>
      </c>
      <c r="N1416" t="s">
        <v>6</v>
      </c>
    </row>
    <row r="1417" spans="1:14" x14ac:dyDescent="0.3">
      <c r="A1417" t="s">
        <v>2946</v>
      </c>
      <c r="B1417" s="10">
        <v>-7.2132300000000003</v>
      </c>
      <c r="C1417" s="10">
        <v>113.394166</v>
      </c>
      <c r="D1417" t="s">
        <v>6</v>
      </c>
      <c r="E1417" t="s">
        <v>6</v>
      </c>
      <c r="F1417" s="3" t="s">
        <v>2945</v>
      </c>
      <c r="G1417" s="3" t="s">
        <v>6</v>
      </c>
      <c r="H1417" t="s">
        <v>2943</v>
      </c>
      <c r="I1417" t="s">
        <v>6</v>
      </c>
      <c r="J1417" t="s">
        <v>6</v>
      </c>
      <c r="K1417" t="s">
        <v>6</v>
      </c>
      <c r="L1417" t="s">
        <v>6</v>
      </c>
      <c r="M1417" t="s">
        <v>6</v>
      </c>
      <c r="N1417" t="s">
        <v>6</v>
      </c>
    </row>
    <row r="1418" spans="1:14" x14ac:dyDescent="0.3">
      <c r="A1418" t="s">
        <v>2947</v>
      </c>
      <c r="B1418" s="10">
        <v>3.8506740000000002</v>
      </c>
      <c r="C1418" s="10">
        <v>-77.062235000000001</v>
      </c>
      <c r="D1418" t="s">
        <v>6</v>
      </c>
      <c r="E1418" t="s">
        <v>6</v>
      </c>
      <c r="F1418" t="s">
        <v>2948</v>
      </c>
      <c r="G1418" s="3" t="s">
        <v>6</v>
      </c>
      <c r="H1418" t="s">
        <v>2506</v>
      </c>
      <c r="I1418" t="s">
        <v>6</v>
      </c>
      <c r="J1418" s="3" t="s">
        <v>6</v>
      </c>
      <c r="K1418" s="13">
        <v>4.0999999999999996</v>
      </c>
      <c r="L1418" s="13">
        <v>-76.900000000000006</v>
      </c>
      <c r="M1418" s="13">
        <v>3.6</v>
      </c>
      <c r="N1418" s="13">
        <v>-77.3</v>
      </c>
    </row>
    <row r="1419" spans="1:14" x14ac:dyDescent="0.3">
      <c r="A1419" t="s">
        <v>2949</v>
      </c>
      <c r="B1419" s="10">
        <f>12+22/60</f>
        <v>12.366666666666667</v>
      </c>
      <c r="C1419" s="10">
        <f>-(69+10/60)</f>
        <v>-69.166666666666671</v>
      </c>
      <c r="D1419" t="s">
        <v>6</v>
      </c>
      <c r="E1419" t="s">
        <v>6</v>
      </c>
      <c r="F1419" s="3" t="s">
        <v>2950</v>
      </c>
      <c r="G1419" s="3" t="s">
        <v>6</v>
      </c>
      <c r="H1419" t="s">
        <v>289</v>
      </c>
      <c r="I1419" t="s">
        <v>6</v>
      </c>
      <c r="J1419" s="3" t="s">
        <v>6</v>
      </c>
      <c r="K1419" s="13">
        <v>12.5</v>
      </c>
      <c r="L1419" s="13">
        <v>-68.7</v>
      </c>
      <c r="M1419" s="13">
        <v>12</v>
      </c>
      <c r="N1419" s="13">
        <v>-69.3</v>
      </c>
    </row>
    <row r="1420" spans="1:14" x14ac:dyDescent="0.3">
      <c r="A1420" t="s">
        <v>2951</v>
      </c>
      <c r="B1420" s="10">
        <v>12.050924999999999</v>
      </c>
      <c r="C1420" s="10">
        <v>-68.831131999999997</v>
      </c>
      <c r="D1420" t="s">
        <v>6</v>
      </c>
      <c r="E1420" t="s">
        <v>6</v>
      </c>
      <c r="F1420" s="3" t="s">
        <v>2952</v>
      </c>
      <c r="G1420" s="3" t="s">
        <v>2953</v>
      </c>
      <c r="H1420" t="s">
        <v>289</v>
      </c>
      <c r="I1420" t="s">
        <v>6</v>
      </c>
      <c r="J1420" s="3" t="s">
        <v>6</v>
      </c>
      <c r="K1420" s="13">
        <v>12.5</v>
      </c>
      <c r="L1420" s="13">
        <v>-68.7</v>
      </c>
      <c r="M1420" s="13">
        <v>12</v>
      </c>
      <c r="N1420" s="13">
        <v>-69.3</v>
      </c>
    </row>
    <row r="1421" spans="1:14" x14ac:dyDescent="0.3">
      <c r="A1421" t="s">
        <v>2954</v>
      </c>
      <c r="B1421" s="10">
        <v>12.276626</v>
      </c>
      <c r="C1421" s="10">
        <v>-69.124807000000004</v>
      </c>
      <c r="D1421" t="s">
        <v>6</v>
      </c>
      <c r="E1421" t="s">
        <v>6</v>
      </c>
      <c r="F1421" s="3" t="s">
        <v>2955</v>
      </c>
      <c r="G1421" s="3" t="s">
        <v>6</v>
      </c>
      <c r="H1421" t="s">
        <v>289</v>
      </c>
      <c r="I1421" t="s">
        <v>6</v>
      </c>
      <c r="J1421" s="3" t="s">
        <v>6</v>
      </c>
      <c r="K1421" s="13">
        <v>12.5</v>
      </c>
      <c r="L1421" s="13">
        <v>-68.7</v>
      </c>
      <c r="M1421" s="13">
        <v>12</v>
      </c>
      <c r="N1421" s="13">
        <v>-69.3</v>
      </c>
    </row>
    <row r="1422" spans="1:14" x14ac:dyDescent="0.3">
      <c r="A1422" t="s">
        <v>2956</v>
      </c>
      <c r="B1422" s="10">
        <v>12.513241000000001</v>
      </c>
      <c r="C1422" s="10">
        <v>-69.971439000000004</v>
      </c>
      <c r="D1422" t="s">
        <v>6</v>
      </c>
      <c r="E1422" t="s">
        <v>6</v>
      </c>
      <c r="F1422" s="3" t="s">
        <v>2956</v>
      </c>
      <c r="G1422" s="3" t="s">
        <v>6</v>
      </c>
      <c r="H1422" s="3" t="s">
        <v>6</v>
      </c>
      <c r="I1422" t="s">
        <v>3264</v>
      </c>
      <c r="J1422" s="3" t="s">
        <v>6</v>
      </c>
      <c r="K1422" s="13" t="s">
        <v>6</v>
      </c>
      <c r="L1422" s="13" t="s">
        <v>6</v>
      </c>
      <c r="M1422" s="13" t="s">
        <v>6</v>
      </c>
      <c r="N1422" s="13" t="s">
        <v>6</v>
      </c>
    </row>
    <row r="1423" spans="1:14" x14ac:dyDescent="0.3">
      <c r="A1423" t="s">
        <v>2957</v>
      </c>
      <c r="B1423" s="10">
        <v>12.537748000000001</v>
      </c>
      <c r="C1423" s="10">
        <v>-69.955845999999994</v>
      </c>
      <c r="D1423" t="s">
        <v>6</v>
      </c>
      <c r="E1423" t="s">
        <v>6</v>
      </c>
      <c r="F1423" s="3" t="s">
        <v>2958</v>
      </c>
      <c r="G1423" s="3" t="s">
        <v>6</v>
      </c>
      <c r="H1423" s="3" t="s">
        <v>2956</v>
      </c>
      <c r="I1423" t="s">
        <v>6</v>
      </c>
      <c r="J1423" t="s">
        <v>6</v>
      </c>
      <c r="K1423" t="s">
        <v>6</v>
      </c>
      <c r="L1423" t="s">
        <v>6</v>
      </c>
      <c r="M1423" t="s">
        <v>6</v>
      </c>
      <c r="N1423" t="s">
        <v>6</v>
      </c>
    </row>
    <row r="1424" spans="1:14" x14ac:dyDescent="0.3">
      <c r="A1424" t="s">
        <v>2959</v>
      </c>
      <c r="B1424" s="10">
        <v>12.47653</v>
      </c>
      <c r="C1424" s="10">
        <v>-69.984938</v>
      </c>
      <c r="D1424" t="s">
        <v>6</v>
      </c>
      <c r="E1424" t="s">
        <v>6</v>
      </c>
      <c r="F1424" s="3" t="s">
        <v>2960</v>
      </c>
      <c r="G1424" s="3" t="s">
        <v>6</v>
      </c>
      <c r="H1424" s="3" t="s">
        <v>2956</v>
      </c>
      <c r="I1424" t="s">
        <v>6</v>
      </c>
      <c r="J1424" t="s">
        <v>6</v>
      </c>
      <c r="K1424" t="s">
        <v>6</v>
      </c>
      <c r="L1424" t="s">
        <v>6</v>
      </c>
      <c r="M1424" t="s">
        <v>6</v>
      </c>
      <c r="N1424" t="s">
        <v>6</v>
      </c>
    </row>
    <row r="1425" spans="1:14" x14ac:dyDescent="0.3">
      <c r="A1425" t="s">
        <v>2961</v>
      </c>
      <c r="B1425" s="10">
        <v>12.517989</v>
      </c>
      <c r="C1425" s="10">
        <v>-69.927909</v>
      </c>
      <c r="D1425" t="s">
        <v>6</v>
      </c>
      <c r="E1425" t="s">
        <v>6</v>
      </c>
      <c r="F1425" s="3" t="s">
        <v>2962</v>
      </c>
      <c r="G1425" s="3" t="s">
        <v>6</v>
      </c>
      <c r="H1425" s="3" t="s">
        <v>2956</v>
      </c>
      <c r="I1425" t="s">
        <v>6</v>
      </c>
      <c r="J1425" t="s">
        <v>6</v>
      </c>
      <c r="K1425" t="s">
        <v>6</v>
      </c>
      <c r="L1425" t="s">
        <v>6</v>
      </c>
      <c r="M1425" t="s">
        <v>6</v>
      </c>
      <c r="N1425" t="s">
        <v>6</v>
      </c>
    </row>
    <row r="1426" spans="1:14" x14ac:dyDescent="0.3">
      <c r="A1426" t="s">
        <v>2963</v>
      </c>
      <c r="B1426" s="10">
        <v>12.530503</v>
      </c>
      <c r="C1426" s="10">
        <v>-69.939522999999994</v>
      </c>
      <c r="D1426" t="s">
        <v>6</v>
      </c>
      <c r="E1426" t="s">
        <v>6</v>
      </c>
      <c r="F1426" s="3" t="s">
        <v>2964</v>
      </c>
      <c r="G1426" s="3" t="s">
        <v>6</v>
      </c>
      <c r="H1426" t="s">
        <v>2961</v>
      </c>
      <c r="I1426" t="s">
        <v>6</v>
      </c>
      <c r="J1426" t="s">
        <v>6</v>
      </c>
      <c r="K1426" t="s">
        <v>6</v>
      </c>
      <c r="L1426" t="s">
        <v>6</v>
      </c>
      <c r="M1426" t="s">
        <v>6</v>
      </c>
      <c r="N1426" t="s">
        <v>6</v>
      </c>
    </row>
    <row r="1427" spans="1:14" x14ac:dyDescent="0.3">
      <c r="A1427" t="s">
        <v>2965</v>
      </c>
      <c r="B1427" s="10">
        <v>12.551401</v>
      </c>
      <c r="C1427" s="10">
        <v>-70.056982000000005</v>
      </c>
      <c r="D1427" t="s">
        <v>6</v>
      </c>
      <c r="E1427" t="s">
        <v>6</v>
      </c>
      <c r="F1427" s="3" t="s">
        <v>2966</v>
      </c>
      <c r="G1427" s="3" t="s">
        <v>6</v>
      </c>
      <c r="H1427" s="3" t="s">
        <v>2956</v>
      </c>
      <c r="I1427" t="s">
        <v>6</v>
      </c>
      <c r="J1427" t="s">
        <v>6</v>
      </c>
      <c r="K1427" t="s">
        <v>6</v>
      </c>
      <c r="L1427" t="s">
        <v>6</v>
      </c>
      <c r="M1427" t="s">
        <v>6</v>
      </c>
      <c r="N1427" t="s">
        <v>6</v>
      </c>
    </row>
    <row r="1428" spans="1:14" x14ac:dyDescent="0.3">
      <c r="A1428" t="s">
        <v>2967</v>
      </c>
      <c r="B1428" s="10">
        <v>10.515993999999999</v>
      </c>
      <c r="C1428" s="10">
        <v>-61.040044999999999</v>
      </c>
      <c r="D1428" t="s">
        <v>6</v>
      </c>
      <c r="E1428" t="s">
        <v>6</v>
      </c>
      <c r="F1428" s="3" t="s">
        <v>2968</v>
      </c>
      <c r="G1428" s="3" t="s">
        <v>6</v>
      </c>
      <c r="H1428" t="s">
        <v>290</v>
      </c>
      <c r="I1428" t="s">
        <v>6</v>
      </c>
      <c r="J1428" t="s">
        <v>6</v>
      </c>
      <c r="K1428" t="s">
        <v>6</v>
      </c>
      <c r="L1428" t="s">
        <v>6</v>
      </c>
      <c r="M1428" t="s">
        <v>6</v>
      </c>
      <c r="N1428" t="s">
        <v>6</v>
      </c>
    </row>
    <row r="1429" spans="1:14" x14ac:dyDescent="0.3">
      <c r="A1429" t="s">
        <v>2970</v>
      </c>
      <c r="B1429" s="10">
        <v>18.151509000000001</v>
      </c>
      <c r="C1429" s="10">
        <v>-94.450029000000001</v>
      </c>
      <c r="D1429" t="s">
        <v>6</v>
      </c>
      <c r="E1429" t="s">
        <v>6</v>
      </c>
      <c r="F1429" s="3" t="s">
        <v>2969</v>
      </c>
      <c r="G1429" s="3" t="s">
        <v>6</v>
      </c>
      <c r="H1429" t="s">
        <v>451</v>
      </c>
      <c r="I1429" t="s">
        <v>6</v>
      </c>
      <c r="J1429" s="3" t="s">
        <v>6</v>
      </c>
      <c r="K1429" s="13" t="s">
        <v>6</v>
      </c>
      <c r="L1429" s="13" t="s">
        <v>6</v>
      </c>
      <c r="M1429" s="13" t="s">
        <v>6</v>
      </c>
      <c r="N1429" s="13" t="s">
        <v>6</v>
      </c>
    </row>
    <row r="1430" spans="1:14" x14ac:dyDescent="0.3">
      <c r="A1430" t="s">
        <v>2972</v>
      </c>
      <c r="B1430" s="10">
        <v>17.130054999999999</v>
      </c>
      <c r="C1430" s="10">
        <v>-61.863906</v>
      </c>
      <c r="D1430" t="s">
        <v>6</v>
      </c>
      <c r="E1430" t="s">
        <v>6</v>
      </c>
      <c r="F1430" s="3" t="s">
        <v>2971</v>
      </c>
      <c r="G1430" s="3" t="s">
        <v>6</v>
      </c>
      <c r="H1430" t="s">
        <v>297</v>
      </c>
      <c r="I1430" t="s">
        <v>6</v>
      </c>
      <c r="J1430" s="3" t="s">
        <v>6</v>
      </c>
      <c r="K1430" s="13">
        <v>21</v>
      </c>
      <c r="L1430" s="13">
        <v>-59</v>
      </c>
      <c r="M1430" s="13">
        <v>10.4</v>
      </c>
      <c r="N1430" s="13">
        <v>-69</v>
      </c>
    </row>
    <row r="1431" spans="1:14" x14ac:dyDescent="0.3">
      <c r="A1431" t="s">
        <v>2973</v>
      </c>
      <c r="B1431" s="10">
        <v>11.169228</v>
      </c>
      <c r="C1431" s="10">
        <v>-60.753014999999998</v>
      </c>
      <c r="D1431" t="s">
        <v>6</v>
      </c>
      <c r="E1431" t="s">
        <v>6</v>
      </c>
      <c r="F1431" t="s">
        <v>2974</v>
      </c>
      <c r="G1431" s="3" t="s">
        <v>6</v>
      </c>
      <c r="H1431" t="s">
        <v>292</v>
      </c>
      <c r="I1431" t="s">
        <v>6</v>
      </c>
      <c r="J1431" s="3" t="s">
        <v>6</v>
      </c>
      <c r="K1431" s="13" t="s">
        <v>6</v>
      </c>
      <c r="L1431" s="13" t="s">
        <v>6</v>
      </c>
      <c r="M1431" s="13" t="s">
        <v>6</v>
      </c>
      <c r="N1431" s="13" t="s">
        <v>6</v>
      </c>
    </row>
    <row r="1432" spans="1:14" x14ac:dyDescent="0.3">
      <c r="A1432" t="s">
        <v>2975</v>
      </c>
      <c r="B1432" s="10">
        <v>12.198373999999999</v>
      </c>
      <c r="C1432" s="10">
        <v>-68.262748999999999</v>
      </c>
      <c r="D1432" t="s">
        <v>6</v>
      </c>
      <c r="E1432" t="s">
        <v>6</v>
      </c>
      <c r="F1432" s="3" t="s">
        <v>2975</v>
      </c>
      <c r="G1432" s="3" t="s">
        <v>6</v>
      </c>
      <c r="H1432" s="3" t="s">
        <v>6</v>
      </c>
      <c r="I1432" t="s">
        <v>3264</v>
      </c>
      <c r="J1432" s="3" t="s">
        <v>6</v>
      </c>
      <c r="K1432" s="13" t="s">
        <v>6</v>
      </c>
      <c r="L1432" s="13" t="s">
        <v>6</v>
      </c>
      <c r="M1432" s="13" t="s">
        <v>6</v>
      </c>
      <c r="N1432" s="13" t="s">
        <v>6</v>
      </c>
    </row>
    <row r="1433" spans="1:14" x14ac:dyDescent="0.3">
      <c r="A1433" t="s">
        <v>3014</v>
      </c>
      <c r="B1433" s="10">
        <v>12.246725</v>
      </c>
      <c r="C1433" s="10">
        <v>-69.147341999999995</v>
      </c>
      <c r="D1433" t="s">
        <v>6</v>
      </c>
      <c r="E1433" t="s">
        <v>6</v>
      </c>
      <c r="F1433" s="3" t="s">
        <v>2976</v>
      </c>
      <c r="G1433" s="3" t="s">
        <v>6</v>
      </c>
      <c r="H1433" t="s">
        <v>2170</v>
      </c>
      <c r="I1433" s="3" t="s">
        <v>6</v>
      </c>
      <c r="J1433" s="13" t="s">
        <v>6</v>
      </c>
      <c r="K1433" s="13" t="s">
        <v>6</v>
      </c>
      <c r="L1433" s="13" t="s">
        <v>6</v>
      </c>
      <c r="M1433" s="13" t="s">
        <v>6</v>
      </c>
      <c r="N1433" s="13" t="s">
        <v>6</v>
      </c>
    </row>
    <row r="1434" spans="1:14" x14ac:dyDescent="0.3">
      <c r="A1434" t="s">
        <v>2985</v>
      </c>
      <c r="B1434" s="10">
        <v>18.031762000000001</v>
      </c>
      <c r="C1434" s="10">
        <v>-63.049757999999997</v>
      </c>
      <c r="D1434" t="s">
        <v>6</v>
      </c>
      <c r="E1434" t="s">
        <v>6</v>
      </c>
      <c r="F1434" s="3" t="s">
        <v>2977</v>
      </c>
      <c r="G1434" s="3" t="s">
        <v>6</v>
      </c>
      <c r="H1434" s="3" t="s">
        <v>2983</v>
      </c>
      <c r="I1434" s="3" t="s">
        <v>6</v>
      </c>
      <c r="J1434" s="3" t="s">
        <v>6</v>
      </c>
      <c r="K1434" s="3" t="s">
        <v>6</v>
      </c>
      <c r="L1434" s="3" t="s">
        <v>6</v>
      </c>
      <c r="M1434" s="3" t="s">
        <v>6</v>
      </c>
      <c r="N1434" s="3" t="s">
        <v>6</v>
      </c>
    </row>
    <row r="1435" spans="1:14" x14ac:dyDescent="0.3">
      <c r="A1435" t="s">
        <v>2978</v>
      </c>
      <c r="B1435" s="10">
        <v>18.005662999999998</v>
      </c>
      <c r="C1435" s="10">
        <v>-63.043985999999997</v>
      </c>
      <c r="D1435" t="s">
        <v>6</v>
      </c>
      <c r="E1435" t="s">
        <v>6</v>
      </c>
      <c r="F1435" s="3" t="s">
        <v>2979</v>
      </c>
      <c r="G1435" s="3" t="s">
        <v>6</v>
      </c>
      <c r="H1435" s="3" t="s">
        <v>374</v>
      </c>
      <c r="I1435" s="3" t="s">
        <v>6</v>
      </c>
      <c r="J1435" s="3" t="s">
        <v>6</v>
      </c>
      <c r="K1435" s="3" t="s">
        <v>6</v>
      </c>
      <c r="L1435" s="3" t="s">
        <v>6</v>
      </c>
      <c r="M1435" s="3" t="s">
        <v>6</v>
      </c>
      <c r="N1435" s="3" t="s">
        <v>6</v>
      </c>
    </row>
    <row r="1436" spans="1:14" x14ac:dyDescent="0.3">
      <c r="A1436" t="s">
        <v>2986</v>
      </c>
      <c r="B1436" s="10">
        <v>18.029741999999999</v>
      </c>
      <c r="C1436" s="10">
        <v>-63.038322000000001</v>
      </c>
      <c r="D1436" t="s">
        <v>6</v>
      </c>
      <c r="E1436" t="s">
        <v>6</v>
      </c>
      <c r="F1436" s="3" t="s">
        <v>2980</v>
      </c>
      <c r="G1436" s="3" t="s">
        <v>6</v>
      </c>
      <c r="H1436" t="s">
        <v>2985</v>
      </c>
      <c r="I1436" s="3" t="s">
        <v>6</v>
      </c>
      <c r="J1436" s="3" t="s">
        <v>6</v>
      </c>
      <c r="K1436" s="3" t="s">
        <v>6</v>
      </c>
      <c r="L1436" s="3" t="s">
        <v>6</v>
      </c>
      <c r="M1436" s="3" t="s">
        <v>6</v>
      </c>
      <c r="N1436" s="3" t="s">
        <v>6</v>
      </c>
    </row>
    <row r="1437" spans="1:14" x14ac:dyDescent="0.3">
      <c r="A1437" t="s">
        <v>2981</v>
      </c>
      <c r="B1437" s="10">
        <v>18.022243</v>
      </c>
      <c r="C1437" s="10">
        <v>-63.065165</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2983</v>
      </c>
      <c r="B1438" s="10">
        <v>18.027066999999999</v>
      </c>
      <c r="C1438" s="10">
        <v>-63.048397000000001</v>
      </c>
      <c r="D1438" t="s">
        <v>6</v>
      </c>
      <c r="E1438" t="s">
        <v>6</v>
      </c>
      <c r="F1438" s="3" t="s">
        <v>2984</v>
      </c>
      <c r="G1438" s="3" t="s">
        <v>6</v>
      </c>
      <c r="H1438" s="3" t="s">
        <v>374</v>
      </c>
      <c r="I1438" s="3" t="s">
        <v>6</v>
      </c>
      <c r="J1438" s="3" t="s">
        <v>6</v>
      </c>
      <c r="K1438" s="3" t="s">
        <v>6</v>
      </c>
      <c r="L1438" s="3" t="s">
        <v>6</v>
      </c>
      <c r="M1438" s="3" t="s">
        <v>6</v>
      </c>
      <c r="N1438" s="3" t="s">
        <v>6</v>
      </c>
    </row>
    <row r="1439" spans="1:14" x14ac:dyDescent="0.3">
      <c r="A1439" t="s">
        <v>2987</v>
      </c>
      <c r="B1439" s="10">
        <v>18.017762000000001</v>
      </c>
      <c r="C1439" s="10">
        <v>-63.051315000000002</v>
      </c>
      <c r="D1439" t="s">
        <v>6</v>
      </c>
      <c r="E1439" t="s">
        <v>6</v>
      </c>
      <c r="F1439" s="3" t="s">
        <v>3261</v>
      </c>
      <c r="G1439" s="3" t="s">
        <v>6</v>
      </c>
      <c r="H1439" s="3" t="s">
        <v>374</v>
      </c>
      <c r="I1439" s="3" t="s">
        <v>6</v>
      </c>
      <c r="J1439" s="3" t="s">
        <v>6</v>
      </c>
      <c r="K1439" s="3" t="s">
        <v>6</v>
      </c>
      <c r="L1439" s="3" t="s">
        <v>6</v>
      </c>
      <c r="M1439" s="3" t="s">
        <v>6</v>
      </c>
      <c r="N1439" s="3" t="s">
        <v>6</v>
      </c>
    </row>
    <row r="1440" spans="1:14" x14ac:dyDescent="0.3">
      <c r="A1440" t="s">
        <v>2988</v>
      </c>
      <c r="B1440" s="10">
        <v>18.017212000000001</v>
      </c>
      <c r="C1440" s="10">
        <v>-63.044749000000003</v>
      </c>
      <c r="D1440" t="s">
        <v>6</v>
      </c>
      <c r="E1440" t="s">
        <v>6</v>
      </c>
      <c r="F1440" s="3" t="s">
        <v>2989</v>
      </c>
      <c r="G1440" s="3" t="s">
        <v>6</v>
      </c>
      <c r="H1440" t="s">
        <v>2987</v>
      </c>
      <c r="I1440" s="3" t="s">
        <v>6</v>
      </c>
      <c r="J1440" s="3" t="s">
        <v>6</v>
      </c>
      <c r="K1440" s="3" t="s">
        <v>6</v>
      </c>
      <c r="L1440" s="3" t="s">
        <v>6</v>
      </c>
      <c r="M1440" s="3" t="s">
        <v>6</v>
      </c>
      <c r="N1440" s="3" t="s">
        <v>6</v>
      </c>
    </row>
    <row r="1441" spans="1:14" x14ac:dyDescent="0.3">
      <c r="A1441" t="s">
        <v>2990</v>
      </c>
      <c r="B1441" s="10">
        <v>18.033086000000001</v>
      </c>
      <c r="C1441" s="10">
        <v>-63.058224000000003</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18.102853</v>
      </c>
      <c r="C1442" s="10">
        <v>-63.056190999999998</v>
      </c>
      <c r="D1442" t="s">
        <v>6</v>
      </c>
      <c r="E1442" t="s">
        <v>6</v>
      </c>
      <c r="F1442" s="3" t="s">
        <v>2993</v>
      </c>
      <c r="G1442" s="3" t="s">
        <v>6</v>
      </c>
      <c r="H1442" s="3" t="s">
        <v>374</v>
      </c>
      <c r="I1442" s="3" t="s">
        <v>6</v>
      </c>
      <c r="J1442" s="3" t="s">
        <v>6</v>
      </c>
      <c r="K1442" s="3" t="s">
        <v>6</v>
      </c>
      <c r="L1442" s="3" t="s">
        <v>6</v>
      </c>
      <c r="M1442" s="3" t="s">
        <v>6</v>
      </c>
      <c r="N1442" s="3" t="s">
        <v>6</v>
      </c>
    </row>
    <row r="1443" spans="1:14" x14ac:dyDescent="0.3">
      <c r="A1443" t="s">
        <v>2994</v>
      </c>
      <c r="B1443" s="10">
        <v>18.102098000000002</v>
      </c>
      <c r="C1443" s="10">
        <v>-63.053401999999998</v>
      </c>
      <c r="D1443" t="s">
        <v>6</v>
      </c>
      <c r="E1443" t="s">
        <v>6</v>
      </c>
      <c r="F1443" s="3" t="s">
        <v>2995</v>
      </c>
      <c r="G1443" s="3" t="s">
        <v>6</v>
      </c>
      <c r="H1443" t="s">
        <v>2992</v>
      </c>
      <c r="I1443" s="3" t="s">
        <v>6</v>
      </c>
      <c r="J1443" s="3" t="s">
        <v>6</v>
      </c>
      <c r="K1443" s="3" t="s">
        <v>6</v>
      </c>
      <c r="L1443" s="3" t="s">
        <v>6</v>
      </c>
      <c r="M1443" s="3" t="s">
        <v>6</v>
      </c>
      <c r="N1443" s="3" t="s">
        <v>6</v>
      </c>
    </row>
    <row r="1444" spans="1:14" x14ac:dyDescent="0.3">
      <c r="A1444" t="s">
        <v>2997</v>
      </c>
      <c r="B1444" s="10">
        <v>18.022524000000001</v>
      </c>
      <c r="C1444" s="10">
        <v>-63.064343000000001</v>
      </c>
      <c r="D1444" t="s">
        <v>6</v>
      </c>
      <c r="E1444" t="s">
        <v>6</v>
      </c>
      <c r="F1444" s="3" t="s">
        <v>2996</v>
      </c>
      <c r="G1444" s="3" t="s">
        <v>6</v>
      </c>
      <c r="H1444" t="s">
        <v>2981</v>
      </c>
      <c r="I1444" s="3" t="s">
        <v>6</v>
      </c>
      <c r="J1444" s="3" t="s">
        <v>6</v>
      </c>
      <c r="K1444" s="3" t="s">
        <v>6</v>
      </c>
      <c r="L1444" s="3" t="s">
        <v>6</v>
      </c>
      <c r="M1444" s="3" t="s">
        <v>6</v>
      </c>
      <c r="N1444" s="3" t="s">
        <v>6</v>
      </c>
    </row>
    <row r="1445" spans="1:14" x14ac:dyDescent="0.3">
      <c r="A1445" t="s">
        <v>2998</v>
      </c>
      <c r="B1445" s="10">
        <v>18.066666666666666</v>
      </c>
      <c r="C1445" s="10">
        <v>-63.05</v>
      </c>
      <c r="D1445" t="s">
        <v>3000</v>
      </c>
      <c r="E1445" t="s">
        <v>6</v>
      </c>
      <c r="F1445" s="3" t="s">
        <v>2999</v>
      </c>
      <c r="G1445" s="3" t="s">
        <v>6</v>
      </c>
      <c r="H1445" s="3" t="s">
        <v>374</v>
      </c>
      <c r="I1445" s="3" t="s">
        <v>6</v>
      </c>
      <c r="J1445" s="3" t="s">
        <v>6</v>
      </c>
      <c r="K1445" s="3" t="s">
        <v>6</v>
      </c>
      <c r="L1445" s="3" t="s">
        <v>6</v>
      </c>
      <c r="M1445" s="3" t="s">
        <v>6</v>
      </c>
      <c r="N1445" s="3" t="s">
        <v>6</v>
      </c>
    </row>
    <row r="1446" spans="1:14" x14ac:dyDescent="0.3">
      <c r="A1446" t="s">
        <v>3001</v>
      </c>
      <c r="B1446" s="10">
        <v>18.066666666666666</v>
      </c>
      <c r="C1446" s="10">
        <v>-63.05</v>
      </c>
      <c r="D1446" t="s">
        <v>3000</v>
      </c>
      <c r="E1446" t="s">
        <v>6</v>
      </c>
      <c r="F1446" s="3" t="s">
        <v>3002</v>
      </c>
      <c r="G1446" s="3" t="s">
        <v>6</v>
      </c>
      <c r="H1446" s="3" t="s">
        <v>374</v>
      </c>
      <c r="I1446" s="3" t="s">
        <v>6</v>
      </c>
      <c r="J1446" s="3" t="s">
        <v>6</v>
      </c>
      <c r="K1446" s="3" t="s">
        <v>6</v>
      </c>
      <c r="L1446" s="3" t="s">
        <v>6</v>
      </c>
      <c r="M1446" s="3" t="s">
        <v>6</v>
      </c>
      <c r="N1446" s="3" t="s">
        <v>6</v>
      </c>
    </row>
    <row r="1447" spans="1:14" x14ac:dyDescent="0.3">
      <c r="A1447" t="s">
        <v>3003</v>
      </c>
      <c r="B1447" s="10">
        <v>17.264341000000002</v>
      </c>
      <c r="C1447" s="10">
        <v>-62.672226000000002</v>
      </c>
      <c r="D1447" t="s">
        <v>6</v>
      </c>
      <c r="E1447" t="s">
        <v>6</v>
      </c>
      <c r="F1447" t="s">
        <v>3003</v>
      </c>
      <c r="G1447" s="3" t="s">
        <v>6</v>
      </c>
      <c r="H1447" s="3" t="s">
        <v>6</v>
      </c>
      <c r="I1447" t="s">
        <v>3263</v>
      </c>
      <c r="J1447" s="3" t="s">
        <v>6</v>
      </c>
      <c r="K1447" s="3" t="s">
        <v>6</v>
      </c>
      <c r="L1447" s="3" t="s">
        <v>6</v>
      </c>
      <c r="M1447" s="3" t="s">
        <v>6</v>
      </c>
      <c r="N1447" s="3" t="s">
        <v>6</v>
      </c>
    </row>
    <row r="1448" spans="1:14" x14ac:dyDescent="0.3">
      <c r="A1448" t="s">
        <v>3004</v>
      </c>
      <c r="B1448" s="10">
        <v>17.152180999999999</v>
      </c>
      <c r="C1448" s="10">
        <v>-62.587082000000002</v>
      </c>
      <c r="D1448" t="s">
        <v>6</v>
      </c>
      <c r="E1448" t="s">
        <v>6</v>
      </c>
      <c r="F1448" t="s">
        <v>3004</v>
      </c>
      <c r="G1448" s="3" t="s">
        <v>6</v>
      </c>
      <c r="H1448" t="s">
        <v>3003</v>
      </c>
      <c r="I1448" s="3" t="s">
        <v>6</v>
      </c>
      <c r="J1448" s="3" t="s">
        <v>6</v>
      </c>
      <c r="K1448" s="3" t="s">
        <v>6</v>
      </c>
      <c r="L1448" s="3" t="s">
        <v>6</v>
      </c>
      <c r="M1448" s="3" t="s">
        <v>6</v>
      </c>
      <c r="N1448" s="3" t="s">
        <v>6</v>
      </c>
    </row>
    <row r="1449" spans="1:14" x14ac:dyDescent="0.3">
      <c r="A1449" t="s">
        <v>3005</v>
      </c>
      <c r="B1449" s="10">
        <v>17.168429</v>
      </c>
      <c r="C1449" s="10">
        <v>-62.628404000000003</v>
      </c>
      <c r="D1449" t="s">
        <v>6</v>
      </c>
      <c r="E1449" t="s">
        <v>6</v>
      </c>
      <c r="F1449" s="3" t="s">
        <v>3006</v>
      </c>
      <c r="G1449" s="3" t="s">
        <v>6</v>
      </c>
      <c r="H1449" s="3" t="s">
        <v>3004</v>
      </c>
      <c r="I1449" s="3" t="s">
        <v>6</v>
      </c>
      <c r="J1449" s="3" t="s">
        <v>6</v>
      </c>
      <c r="K1449" s="3" t="s">
        <v>6</v>
      </c>
      <c r="L1449" s="3" t="s">
        <v>6</v>
      </c>
      <c r="M1449" s="3" t="s">
        <v>6</v>
      </c>
      <c r="N1449" s="3" t="s">
        <v>6</v>
      </c>
    </row>
    <row r="1450" spans="1:14" x14ac:dyDescent="0.3">
      <c r="A1450" t="s">
        <v>3007</v>
      </c>
      <c r="B1450" s="10">
        <v>18.210051</v>
      </c>
      <c r="C1450" s="10">
        <v>-63.052183999999997</v>
      </c>
      <c r="D1450" t="s">
        <v>6</v>
      </c>
      <c r="E1450" t="s">
        <v>6</v>
      </c>
      <c r="F1450" s="3" t="s">
        <v>3007</v>
      </c>
      <c r="G1450" s="3" t="s">
        <v>6</v>
      </c>
      <c r="H1450" s="3" t="s">
        <v>6</v>
      </c>
      <c r="I1450" t="s">
        <v>3263</v>
      </c>
      <c r="J1450" s="3" t="s">
        <v>6</v>
      </c>
      <c r="K1450" s="3" t="s">
        <v>6</v>
      </c>
      <c r="L1450" s="3" t="s">
        <v>6</v>
      </c>
      <c r="M1450" s="3" t="s">
        <v>6</v>
      </c>
      <c r="N1450" s="3" t="s">
        <v>6</v>
      </c>
    </row>
    <row r="1451" spans="1:14" x14ac:dyDescent="0.3">
      <c r="A1451" t="s">
        <v>3012</v>
      </c>
      <c r="B1451" s="10">
        <v>17.023242</v>
      </c>
      <c r="C1451" s="10">
        <v>-62.488447999999998</v>
      </c>
      <c r="D1451" t="s">
        <v>6</v>
      </c>
      <c r="E1451" t="s">
        <v>6</v>
      </c>
      <c r="F1451" s="3" t="s">
        <v>3011</v>
      </c>
      <c r="G1451" s="3" t="s">
        <v>6</v>
      </c>
      <c r="H1451" t="s">
        <v>361</v>
      </c>
      <c r="I1451" s="3" t="s">
        <v>6</v>
      </c>
      <c r="J1451" s="3" t="s">
        <v>6</v>
      </c>
      <c r="K1451" s="13" t="s">
        <v>6</v>
      </c>
      <c r="L1451" s="13" t="s">
        <v>6</v>
      </c>
      <c r="M1451" s="13" t="s">
        <v>6</v>
      </c>
      <c r="N1451" s="13" t="s">
        <v>6</v>
      </c>
    </row>
    <row r="1452" spans="1:14" x14ac:dyDescent="0.3">
      <c r="A1452" t="s">
        <v>3013</v>
      </c>
      <c r="B1452" s="10">
        <v>13.569178000000001</v>
      </c>
      <c r="C1452" s="10">
        <v>-61.192061000000002</v>
      </c>
      <c r="D1452" t="s">
        <v>6</v>
      </c>
      <c r="E1452" t="s">
        <v>6</v>
      </c>
      <c r="F1452" s="3" t="s">
        <v>3009</v>
      </c>
      <c r="G1452" s="3" t="s">
        <v>6</v>
      </c>
      <c r="H1452" s="3" t="s">
        <v>361</v>
      </c>
      <c r="I1452" t="s">
        <v>6</v>
      </c>
      <c r="J1452" s="3" t="s">
        <v>6</v>
      </c>
      <c r="K1452" s="13" t="s">
        <v>6</v>
      </c>
      <c r="L1452" s="13" t="s">
        <v>6</v>
      </c>
      <c r="M1452" s="13" t="s">
        <v>6</v>
      </c>
      <c r="N1452" s="13" t="s">
        <v>6</v>
      </c>
    </row>
    <row r="1453" spans="1:14" x14ac:dyDescent="0.3">
      <c r="A1453" t="s">
        <v>3015</v>
      </c>
      <c r="B1453" s="10">
        <v>18.205015</v>
      </c>
      <c r="C1453" s="10">
        <v>-63.093935000000002</v>
      </c>
      <c r="D1453" t="s">
        <v>6</v>
      </c>
      <c r="E1453" t="s">
        <v>6</v>
      </c>
      <c r="F1453" s="3" t="s">
        <v>3016</v>
      </c>
      <c r="G1453" s="3" t="s">
        <v>6</v>
      </c>
      <c r="H1453" s="3" t="s">
        <v>3007</v>
      </c>
      <c r="I1453" t="s">
        <v>6</v>
      </c>
      <c r="J1453" s="3" t="s">
        <v>6</v>
      </c>
      <c r="K1453" s="13" t="s">
        <v>6</v>
      </c>
      <c r="L1453" s="13" t="s">
        <v>6</v>
      </c>
      <c r="M1453" s="13" t="s">
        <v>6</v>
      </c>
      <c r="N1453" s="13" t="s">
        <v>6</v>
      </c>
    </row>
    <row r="1454" spans="1:14" x14ac:dyDescent="0.3">
      <c r="A1454" t="s">
        <v>3017</v>
      </c>
      <c r="B1454" s="10">
        <v>18.201284999999999</v>
      </c>
      <c r="C1454" s="10">
        <v>-63.086919000000002</v>
      </c>
      <c r="D1454" t="s">
        <v>6</v>
      </c>
      <c r="E1454" t="s">
        <v>6</v>
      </c>
      <c r="F1454" s="3" t="s">
        <v>3018</v>
      </c>
      <c r="G1454" s="3" t="s">
        <v>6</v>
      </c>
      <c r="H1454" t="s">
        <v>3015</v>
      </c>
      <c r="I1454" t="s">
        <v>6</v>
      </c>
      <c r="J1454" t="s">
        <v>6</v>
      </c>
      <c r="K1454" t="s">
        <v>6</v>
      </c>
      <c r="L1454" t="s">
        <v>6</v>
      </c>
      <c r="M1454" t="s">
        <v>6</v>
      </c>
      <c r="N1454" t="s">
        <v>6</v>
      </c>
    </row>
    <row r="1455" spans="1:14" x14ac:dyDescent="0.3">
      <c r="A1455" t="s">
        <v>3019</v>
      </c>
      <c r="B1455" s="10">
        <v>18.326169</v>
      </c>
      <c r="C1455" s="10">
        <v>-64.849362999999997</v>
      </c>
      <c r="D1455" t="s">
        <v>6</v>
      </c>
      <c r="E1455" t="s">
        <v>6</v>
      </c>
      <c r="F1455" s="3" t="s">
        <v>3020</v>
      </c>
      <c r="G1455" s="3" t="s">
        <v>6</v>
      </c>
      <c r="H1455" t="s">
        <v>373</v>
      </c>
      <c r="I1455" t="s">
        <v>6</v>
      </c>
      <c r="J1455" t="s">
        <v>6</v>
      </c>
      <c r="K1455" t="s">
        <v>6</v>
      </c>
      <c r="L1455" t="s">
        <v>6</v>
      </c>
      <c r="M1455" t="s">
        <v>6</v>
      </c>
      <c r="N1455" t="s">
        <v>6</v>
      </c>
    </row>
    <row r="1456" spans="1:14" x14ac:dyDescent="0.3">
      <c r="A1456" t="s">
        <v>3021</v>
      </c>
      <c r="B1456" s="10">
        <v>19.011713</v>
      </c>
      <c r="C1456" s="10">
        <v>-96.067102000000006</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v>22.229469000000002</v>
      </c>
      <c r="C1457" s="10">
        <v>-97.835166999999998</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19+5/60+45/3600</f>
        <v>19.095833333333331</v>
      </c>
      <c r="C1458" s="10">
        <f>-(96+6/60+48/3600)</f>
        <v>-96.11333333333333</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3027</v>
      </c>
      <c r="B1459" s="10">
        <f>19+5/60+26/3600</f>
        <v>19.090555555555554</v>
      </c>
      <c r="C1459" s="10">
        <f>-(96+6/60+11/3600)</f>
        <v>-96.103055555555557</v>
      </c>
      <c r="D1459" t="s">
        <v>6</v>
      </c>
      <c r="E1459" t="s">
        <v>6</v>
      </c>
      <c r="F1459" s="3" t="s">
        <v>3028</v>
      </c>
      <c r="G1459" s="3" t="s">
        <v>6</v>
      </c>
      <c r="H1459" t="s">
        <v>451</v>
      </c>
      <c r="I1459" t="s">
        <v>6</v>
      </c>
      <c r="J1459" s="3" t="s">
        <v>6</v>
      </c>
      <c r="K1459" s="13" t="s">
        <v>6</v>
      </c>
      <c r="L1459" s="13" t="s">
        <v>6</v>
      </c>
      <c r="M1459" s="13" t="s">
        <v>6</v>
      </c>
      <c r="N1459" s="13" t="s">
        <v>6</v>
      </c>
    </row>
    <row r="1460" spans="1:14" x14ac:dyDescent="0.3">
      <c r="A1460" t="s">
        <v>3030</v>
      </c>
      <c r="B1460" s="10">
        <v>24.551606</v>
      </c>
      <c r="C1460" s="10">
        <v>58.570346000000001</v>
      </c>
      <c r="D1460" t="s">
        <v>6</v>
      </c>
      <c r="E1460" t="s">
        <v>6</v>
      </c>
      <c r="F1460" s="3" t="s">
        <v>3030</v>
      </c>
      <c r="G1460" s="3" t="s">
        <v>6</v>
      </c>
      <c r="H1460" t="s">
        <v>3031</v>
      </c>
      <c r="I1460" t="s">
        <v>6</v>
      </c>
      <c r="J1460" s="3" t="s">
        <v>6</v>
      </c>
      <c r="K1460" s="13" t="s">
        <v>6</v>
      </c>
      <c r="L1460" s="13" t="s">
        <v>6</v>
      </c>
      <c r="M1460" s="13" t="s">
        <v>6</v>
      </c>
      <c r="N1460" s="13" t="s">
        <v>6</v>
      </c>
    </row>
    <row r="1461" spans="1:14" x14ac:dyDescent="0.3">
      <c r="A1461" t="s">
        <v>3031</v>
      </c>
      <c r="B1461" s="10">
        <v>15.405480000000001</v>
      </c>
      <c r="C1461" s="10">
        <v>63.744906</v>
      </c>
      <c r="D1461" t="s">
        <v>6</v>
      </c>
      <c r="E1461" t="s">
        <v>6</v>
      </c>
      <c r="F1461" s="3" t="s">
        <v>3031</v>
      </c>
      <c r="G1461" s="3" t="s">
        <v>6</v>
      </c>
      <c r="H1461" t="s">
        <v>177</v>
      </c>
      <c r="I1461" t="s">
        <v>6</v>
      </c>
      <c r="J1461" s="3" t="s">
        <v>6</v>
      </c>
      <c r="K1461" s="13" t="s">
        <v>6</v>
      </c>
      <c r="L1461" s="13" t="s">
        <v>6</v>
      </c>
      <c r="M1461" s="13" t="s">
        <v>6</v>
      </c>
      <c r="N1461" s="13" t="s">
        <v>6</v>
      </c>
    </row>
    <row r="1462" spans="1:14" x14ac:dyDescent="0.3">
      <c r="A1462" t="s">
        <v>3032</v>
      </c>
      <c r="B1462" s="10">
        <v>25.427091999999998</v>
      </c>
      <c r="C1462" s="10">
        <v>55.443382999999997</v>
      </c>
      <c r="D1462" t="s">
        <v>6</v>
      </c>
      <c r="E1462" t="s">
        <v>6</v>
      </c>
      <c r="F1462" s="3" t="s">
        <v>3033</v>
      </c>
      <c r="G1462" s="3" t="s">
        <v>6</v>
      </c>
      <c r="H1462" t="s">
        <v>596</v>
      </c>
      <c r="I1462" t="s">
        <v>3036</v>
      </c>
      <c r="J1462" s="3" t="s">
        <v>6</v>
      </c>
      <c r="K1462" s="13" t="s">
        <v>6</v>
      </c>
      <c r="L1462" s="13" t="s">
        <v>6</v>
      </c>
      <c r="M1462" s="13" t="s">
        <v>6</v>
      </c>
      <c r="N1462" s="13" t="s">
        <v>6</v>
      </c>
    </row>
    <row r="1463" spans="1:14" x14ac:dyDescent="0.3">
      <c r="A1463" t="s">
        <v>3035</v>
      </c>
      <c r="B1463" s="10">
        <v>25.533715000000001</v>
      </c>
      <c r="C1463" s="10">
        <v>55.602421999999997</v>
      </c>
      <c r="D1463" t="s">
        <v>6</v>
      </c>
      <c r="E1463" t="s">
        <v>6</v>
      </c>
      <c r="F1463" t="s">
        <v>3034</v>
      </c>
      <c r="G1463" s="3" t="s">
        <v>6</v>
      </c>
      <c r="H1463" s="4" t="s">
        <v>1501</v>
      </c>
      <c r="I1463" t="s">
        <v>3036</v>
      </c>
      <c r="J1463" s="3" t="s">
        <v>6</v>
      </c>
      <c r="K1463" s="13" t="s">
        <v>6</v>
      </c>
      <c r="L1463" s="13" t="s">
        <v>6</v>
      </c>
      <c r="M1463" s="13" t="s">
        <v>6</v>
      </c>
      <c r="N1463" s="13" t="s">
        <v>6</v>
      </c>
    </row>
    <row r="1464" spans="1:14" x14ac:dyDescent="0.3">
      <c r="A1464" t="s">
        <v>3036</v>
      </c>
      <c r="B1464" s="10">
        <v>24.277557999999999</v>
      </c>
      <c r="C1464" s="10">
        <v>54.391230999999998</v>
      </c>
      <c r="D1464" t="s">
        <v>6</v>
      </c>
      <c r="E1464" t="s">
        <v>6</v>
      </c>
      <c r="F1464" t="s">
        <v>3036</v>
      </c>
      <c r="G1464" s="3" t="s">
        <v>6</v>
      </c>
      <c r="H1464" t="s">
        <v>596</v>
      </c>
      <c r="I1464" t="s">
        <v>160</v>
      </c>
      <c r="J1464" s="3" t="s">
        <v>6</v>
      </c>
      <c r="K1464" s="13" t="s">
        <v>6</v>
      </c>
      <c r="L1464" s="13" t="s">
        <v>6</v>
      </c>
      <c r="M1464" s="13" t="s">
        <v>6</v>
      </c>
      <c r="N1464" s="13" t="s">
        <v>6</v>
      </c>
    </row>
    <row r="1465" spans="1:14" x14ac:dyDescent="0.3">
      <c r="A1465" t="s">
        <v>3037</v>
      </c>
      <c r="B1465" s="10">
        <v>25.252258000000001</v>
      </c>
      <c r="C1465" s="10">
        <v>56.367344000000003</v>
      </c>
      <c r="D1465" t="s">
        <v>6</v>
      </c>
      <c r="E1465" t="s">
        <v>6</v>
      </c>
      <c r="F1465" t="s">
        <v>3037</v>
      </c>
      <c r="G1465" s="3" t="s">
        <v>6</v>
      </c>
      <c r="H1465" t="s">
        <v>596</v>
      </c>
      <c r="I1465" t="s">
        <v>3030</v>
      </c>
      <c r="J1465" s="3" t="s">
        <v>6</v>
      </c>
      <c r="K1465" s="13" t="s">
        <v>6</v>
      </c>
      <c r="L1465" s="13" t="s">
        <v>6</v>
      </c>
      <c r="M1465" s="13" t="s">
        <v>6</v>
      </c>
      <c r="N1465" s="13" t="s">
        <v>6</v>
      </c>
    </row>
    <row r="1466" spans="1:14" x14ac:dyDescent="0.3">
      <c r="A1466" t="s">
        <v>3038</v>
      </c>
      <c r="B1466" s="10">
        <v>27.851799</v>
      </c>
      <c r="C1466" s="10">
        <v>51.869782000000001</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3039</v>
      </c>
      <c r="B1467" s="10">
        <v>25.436426000000001</v>
      </c>
      <c r="C1467" s="10">
        <v>59.247101999999998</v>
      </c>
      <c r="D1467" t="s">
        <v>6</v>
      </c>
      <c r="E1467" t="s">
        <v>6</v>
      </c>
      <c r="F1467" t="s">
        <v>3039</v>
      </c>
      <c r="G1467" s="3" t="s">
        <v>6</v>
      </c>
      <c r="H1467" s="3" t="s">
        <v>597</v>
      </c>
      <c r="I1467" s="3" t="s">
        <v>6</v>
      </c>
      <c r="J1467" s="3" t="s">
        <v>6</v>
      </c>
      <c r="K1467" s="3" t="s">
        <v>6</v>
      </c>
      <c r="L1467" s="3" t="s">
        <v>6</v>
      </c>
      <c r="M1467" s="3" t="s">
        <v>6</v>
      </c>
      <c r="N1467" s="3" t="s">
        <v>6</v>
      </c>
    </row>
    <row r="1468" spans="1:14" x14ac:dyDescent="0.3">
      <c r="A1468" t="s">
        <v>3041</v>
      </c>
      <c r="B1468" s="10">
        <f>1+48/60</f>
        <v>1.8</v>
      </c>
      <c r="C1468" s="10">
        <f>109+47/60</f>
        <v>109.78333333333333</v>
      </c>
      <c r="D1468" t="s">
        <v>6</v>
      </c>
      <c r="E1468" t="s">
        <v>6</v>
      </c>
      <c r="F1468" s="3" t="s">
        <v>3042</v>
      </c>
      <c r="G1468" s="3" t="s">
        <v>6</v>
      </c>
      <c r="H1468" t="s">
        <v>205</v>
      </c>
      <c r="I1468" t="s">
        <v>6</v>
      </c>
      <c r="J1468" s="3" t="s">
        <v>6</v>
      </c>
      <c r="K1468" s="13" t="s">
        <v>6</v>
      </c>
      <c r="L1468" s="13" t="s">
        <v>6</v>
      </c>
      <c r="M1468" s="13" t="s">
        <v>6</v>
      </c>
      <c r="N1468" s="13" t="s">
        <v>6</v>
      </c>
    </row>
    <row r="1469" spans="1:14" x14ac:dyDescent="0.3">
      <c r="A1469" t="s">
        <v>3043</v>
      </c>
      <c r="B1469" s="10">
        <f>24+28/60</f>
        <v>24.466666666666665</v>
      </c>
      <c r="C1469" s="10">
        <f>117+56/60</f>
        <v>117.93333333333334</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3045</v>
      </c>
      <c r="B1470" s="10">
        <v>24.439064999999999</v>
      </c>
      <c r="C1470" s="10">
        <v>117.92708399999999</v>
      </c>
      <c r="D1470" t="s">
        <v>6</v>
      </c>
      <c r="E1470" t="s">
        <v>6</v>
      </c>
      <c r="F1470" s="3" t="s">
        <v>3046</v>
      </c>
      <c r="G1470" t="s">
        <v>6</v>
      </c>
      <c r="H1470" t="s">
        <v>634</v>
      </c>
      <c r="I1470" t="s">
        <v>6</v>
      </c>
      <c r="J1470" s="3" t="s">
        <v>6</v>
      </c>
      <c r="K1470" s="3" t="s">
        <v>6</v>
      </c>
      <c r="L1470" s="3" t="s">
        <v>6</v>
      </c>
      <c r="M1470" s="3" t="s">
        <v>6</v>
      </c>
      <c r="N1470" s="3" t="s">
        <v>6</v>
      </c>
    </row>
    <row r="1471" spans="1:14" x14ac:dyDescent="0.3">
      <c r="A1471" t="s">
        <v>3048</v>
      </c>
      <c r="B1471" s="10">
        <v>-2.5210170000000001</v>
      </c>
      <c r="C1471" s="10">
        <v>-44.412103000000002</v>
      </c>
      <c r="D1471" t="s">
        <v>6</v>
      </c>
      <c r="E1471" t="s">
        <v>6</v>
      </c>
      <c r="F1471" s="3" t="s">
        <v>3047</v>
      </c>
      <c r="G1471" s="3" t="s">
        <v>6</v>
      </c>
      <c r="H1471" t="s">
        <v>352</v>
      </c>
      <c r="I1471" t="s">
        <v>6</v>
      </c>
      <c r="J1471" s="3" t="s">
        <v>6</v>
      </c>
      <c r="K1471" s="3" t="s">
        <v>6</v>
      </c>
      <c r="L1471" s="3" t="s">
        <v>6</v>
      </c>
      <c r="M1471" s="3" t="s">
        <v>6</v>
      </c>
      <c r="N1471" s="3" t="s">
        <v>6</v>
      </c>
    </row>
    <row r="1472" spans="1:14" x14ac:dyDescent="0.3">
      <c r="A1472" s="3" t="s">
        <v>3050</v>
      </c>
      <c r="B1472" s="10">
        <v>-2.8749609999999999</v>
      </c>
      <c r="C1472" s="10">
        <v>-44.545312000000003</v>
      </c>
      <c r="D1472" t="s">
        <v>6</v>
      </c>
      <c r="E1472" t="s">
        <v>6</v>
      </c>
      <c r="F1472" s="3" t="s">
        <v>3049</v>
      </c>
      <c r="G1472" s="3" t="s">
        <v>6</v>
      </c>
      <c r="H1472" s="3" t="s">
        <v>3048</v>
      </c>
      <c r="I1472" t="s">
        <v>6</v>
      </c>
      <c r="J1472" t="s">
        <v>6</v>
      </c>
      <c r="K1472" t="s">
        <v>6</v>
      </c>
      <c r="L1472" t="s">
        <v>6</v>
      </c>
      <c r="M1472" t="s">
        <v>6</v>
      </c>
      <c r="N1472" t="s">
        <v>6</v>
      </c>
    </row>
    <row r="1473" spans="1:14" x14ac:dyDescent="0.3">
      <c r="A1473" s="3" t="s">
        <v>3052</v>
      </c>
      <c r="B1473" s="10">
        <f>-(2+49/60+54.24/3600)</f>
        <v>-2.8317333333333332</v>
      </c>
      <c r="C1473" s="10">
        <f>-(44+29/60+41.92/3600)</f>
        <v>-44.494977777777777</v>
      </c>
      <c r="D1473" t="s">
        <v>6</v>
      </c>
      <c r="E1473" t="s">
        <v>6</v>
      </c>
      <c r="F1473" s="3" t="s">
        <v>3051</v>
      </c>
      <c r="G1473" s="3" t="s">
        <v>6</v>
      </c>
      <c r="H1473" s="3" t="s">
        <v>3050</v>
      </c>
      <c r="I1473" t="s">
        <v>6</v>
      </c>
      <c r="J1473" t="s">
        <v>6</v>
      </c>
      <c r="K1473" t="s">
        <v>6</v>
      </c>
      <c r="L1473" t="s">
        <v>6</v>
      </c>
      <c r="M1473" t="s">
        <v>6</v>
      </c>
      <c r="N1473" t="s">
        <v>6</v>
      </c>
    </row>
    <row r="1474" spans="1:14" x14ac:dyDescent="0.3">
      <c r="A1474" t="s">
        <v>3053</v>
      </c>
      <c r="B1474" s="10">
        <v>-2.5777540000000001</v>
      </c>
      <c r="C1474" s="10">
        <v>-44.369674000000003</v>
      </c>
      <c r="D1474" t="s">
        <v>6</v>
      </c>
      <c r="E1474" t="s">
        <v>6</v>
      </c>
      <c r="F1474" s="3" t="s">
        <v>3054</v>
      </c>
      <c r="G1474" s="3" t="s">
        <v>6</v>
      </c>
      <c r="H1474" t="s">
        <v>352</v>
      </c>
      <c r="I1474" t="s">
        <v>6</v>
      </c>
      <c r="J1474" s="3" t="s">
        <v>6</v>
      </c>
      <c r="K1474" s="3" t="s">
        <v>6</v>
      </c>
      <c r="L1474" s="3" t="s">
        <v>6</v>
      </c>
      <c r="M1474" s="3" t="s">
        <v>6</v>
      </c>
      <c r="N1474" s="3" t="s">
        <v>6</v>
      </c>
    </row>
    <row r="1475" spans="1:14" x14ac:dyDescent="0.3">
      <c r="A1475" t="s">
        <v>3055</v>
      </c>
      <c r="B1475" s="10">
        <f>-(2+35/60+57.7/3600)</f>
        <v>-2.5993611111111115</v>
      </c>
      <c r="C1475" s="10">
        <f>-(44+21/60+9.4/3600)</f>
        <v>-44.352611111111109</v>
      </c>
      <c r="D1475" t="s">
        <v>6</v>
      </c>
      <c r="E1475" t="s">
        <v>6</v>
      </c>
      <c r="F1475" s="3" t="s">
        <v>3056</v>
      </c>
      <c r="G1475" s="3" t="s">
        <v>6</v>
      </c>
      <c r="H1475" t="s">
        <v>3053</v>
      </c>
      <c r="I1475" t="s">
        <v>6</v>
      </c>
      <c r="J1475" t="s">
        <v>6</v>
      </c>
      <c r="K1475" t="s">
        <v>6</v>
      </c>
      <c r="L1475" t="s">
        <v>6</v>
      </c>
      <c r="M1475" t="s">
        <v>6</v>
      </c>
      <c r="N1475" t="s">
        <v>6</v>
      </c>
    </row>
    <row r="1476" spans="1:14" x14ac:dyDescent="0.3">
      <c r="A1476" t="s">
        <v>3057</v>
      </c>
      <c r="B1476" s="10">
        <v>-33.170459999999999</v>
      </c>
      <c r="C1476" s="10">
        <v>27.639140000000001</v>
      </c>
      <c r="D1476" t="s">
        <v>6</v>
      </c>
      <c r="E1476" t="s">
        <v>6</v>
      </c>
      <c r="F1476" s="3" t="s">
        <v>3058</v>
      </c>
      <c r="G1476" s="3" t="s">
        <v>6</v>
      </c>
      <c r="H1476" s="3" t="s">
        <v>366</v>
      </c>
      <c r="I1476" s="3" t="s">
        <v>6</v>
      </c>
      <c r="J1476" s="3" t="s">
        <v>6</v>
      </c>
      <c r="K1476" s="13" t="s">
        <v>6</v>
      </c>
      <c r="L1476" s="13" t="s">
        <v>6</v>
      </c>
      <c r="M1476" s="13" t="s">
        <v>6</v>
      </c>
      <c r="N1476" s="13" t="s">
        <v>6</v>
      </c>
    </row>
    <row r="1477" spans="1:14" x14ac:dyDescent="0.3">
      <c r="A1477" t="s">
        <v>3059</v>
      </c>
      <c r="B1477" s="10">
        <v>-33.670180999999999</v>
      </c>
      <c r="C1477" s="10">
        <v>26.670945</v>
      </c>
      <c r="D1477" t="s">
        <v>6</v>
      </c>
      <c r="E1477" t="s">
        <v>6</v>
      </c>
      <c r="F1477" s="3" t="s">
        <v>3060</v>
      </c>
      <c r="G1477" s="3" t="s">
        <v>6</v>
      </c>
      <c r="H1477" t="s">
        <v>3057</v>
      </c>
      <c r="I1477" s="3" t="s">
        <v>6</v>
      </c>
      <c r="J1477" s="3" t="s">
        <v>6</v>
      </c>
      <c r="K1477" s="3" t="s">
        <v>6</v>
      </c>
      <c r="L1477" s="3" t="s">
        <v>6</v>
      </c>
      <c r="M1477" s="3" t="s">
        <v>6</v>
      </c>
      <c r="N1477" s="3" t="s">
        <v>6</v>
      </c>
    </row>
    <row r="1478" spans="1:14" x14ac:dyDescent="0.3">
      <c r="A1478" t="s">
        <v>3062</v>
      </c>
      <c r="B1478" s="10">
        <v>16.816994999999999</v>
      </c>
      <c r="C1478" s="10">
        <v>-88.098626999999993</v>
      </c>
      <c r="D1478" t="s">
        <v>6</v>
      </c>
      <c r="E1478" t="s">
        <v>6</v>
      </c>
      <c r="F1478" t="s">
        <v>3061</v>
      </c>
      <c r="G1478" s="3" t="s">
        <v>6</v>
      </c>
      <c r="H1478" t="s">
        <v>281</v>
      </c>
      <c r="I1478" t="s">
        <v>6</v>
      </c>
      <c r="J1478" s="3" t="s">
        <v>6</v>
      </c>
      <c r="K1478" s="13">
        <v>19.5</v>
      </c>
      <c r="L1478" s="13">
        <v>-86.6</v>
      </c>
      <c r="M1478" s="13">
        <v>15</v>
      </c>
      <c r="N1478" s="13">
        <v>-90.4</v>
      </c>
    </row>
    <row r="1479" spans="1:14" x14ac:dyDescent="0.3">
      <c r="A1479" t="s">
        <v>3063</v>
      </c>
      <c r="B1479" s="10">
        <v>4.3354730000000004</v>
      </c>
      <c r="C1479" s="10">
        <v>100.559822</v>
      </c>
      <c r="D1479" t="s">
        <v>6</v>
      </c>
      <c r="E1479" t="s">
        <v>6</v>
      </c>
      <c r="F1479" s="3" t="s">
        <v>3064</v>
      </c>
      <c r="G1479" s="3" t="s">
        <v>6</v>
      </c>
      <c r="H1479" s="3" t="s">
        <v>202</v>
      </c>
      <c r="I1479" t="s">
        <v>215</v>
      </c>
      <c r="J1479" s="3" t="s">
        <v>6</v>
      </c>
      <c r="K1479" s="13" t="s">
        <v>6</v>
      </c>
      <c r="L1479" s="13" t="s">
        <v>6</v>
      </c>
      <c r="M1479" s="13" t="s">
        <v>6</v>
      </c>
      <c r="N1479" s="13" t="s">
        <v>6</v>
      </c>
    </row>
    <row r="1480" spans="1:14" x14ac:dyDescent="0.3">
      <c r="A1480" t="s">
        <v>3065</v>
      </c>
      <c r="B1480" s="10">
        <v>4.8349640000000003</v>
      </c>
      <c r="C1480" s="10">
        <v>100.626418</v>
      </c>
      <c r="D1480" t="s">
        <v>6</v>
      </c>
      <c r="E1480" t="s">
        <v>6</v>
      </c>
      <c r="F1480" s="3" t="s">
        <v>3066</v>
      </c>
      <c r="G1480" s="3" t="s">
        <v>6</v>
      </c>
      <c r="H1480" t="s">
        <v>3063</v>
      </c>
      <c r="I1480" t="s">
        <v>6</v>
      </c>
      <c r="J1480" t="s">
        <v>6</v>
      </c>
      <c r="K1480" t="s">
        <v>6</v>
      </c>
      <c r="L1480" t="s">
        <v>6</v>
      </c>
      <c r="M1480" t="s">
        <v>6</v>
      </c>
      <c r="N1480" t="s">
        <v>6</v>
      </c>
    </row>
    <row r="1481" spans="1:14" x14ac:dyDescent="0.3">
      <c r="A1481" t="s">
        <v>3067</v>
      </c>
      <c r="B1481" s="10">
        <v>36.873108000000002</v>
      </c>
      <c r="C1481" s="10">
        <v>-6.3545199999999999</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36.908861000000002</v>
      </c>
      <c r="C1482" s="10">
        <v>-6.2778359999999997</v>
      </c>
      <c r="D1482" t="s">
        <v>6</v>
      </c>
      <c r="E1482" t="s">
        <v>6</v>
      </c>
      <c r="F1482" s="3" t="s">
        <v>3070</v>
      </c>
      <c r="G1482" s="3" t="s">
        <v>6</v>
      </c>
      <c r="H1482" t="s">
        <v>2233</v>
      </c>
      <c r="I1482" t="s">
        <v>6</v>
      </c>
      <c r="J1482" s="3" t="s">
        <v>6</v>
      </c>
      <c r="K1482" s="13">
        <v>45</v>
      </c>
      <c r="L1482" s="13">
        <v>4</v>
      </c>
      <c r="M1482" s="13">
        <v>35</v>
      </c>
      <c r="N1482" s="13">
        <v>-11</v>
      </c>
    </row>
    <row r="1483" spans="1:14" x14ac:dyDescent="0.3">
      <c r="A1483" t="s">
        <v>3071</v>
      </c>
      <c r="B1483" s="10">
        <v>-7.9253790000000004</v>
      </c>
      <c r="C1483" s="10">
        <v>-34.820695000000001</v>
      </c>
      <c r="D1483" t="s">
        <v>6</v>
      </c>
      <c r="E1483" t="s">
        <v>6</v>
      </c>
      <c r="F1483" s="3" t="s">
        <v>3072</v>
      </c>
      <c r="G1483" s="3" t="s">
        <v>6</v>
      </c>
      <c r="H1483" t="s">
        <v>333</v>
      </c>
      <c r="I1483" t="s">
        <v>6</v>
      </c>
      <c r="J1483" s="3" t="s">
        <v>6</v>
      </c>
      <c r="K1483" s="13" t="s">
        <v>6</v>
      </c>
      <c r="L1483" s="13" t="s">
        <v>6</v>
      </c>
      <c r="M1483" s="13" t="s">
        <v>6</v>
      </c>
      <c r="N1483" s="13" t="s">
        <v>6</v>
      </c>
    </row>
    <row r="1484" spans="1:14" x14ac:dyDescent="0.3">
      <c r="A1484" t="s">
        <v>3074</v>
      </c>
      <c r="B1484" s="10">
        <v>-7.885065</v>
      </c>
      <c r="C1484" s="10">
        <v>-34.858356999999998</v>
      </c>
      <c r="D1484" t="s">
        <v>6</v>
      </c>
      <c r="E1484" t="s">
        <v>6</v>
      </c>
      <c r="F1484" s="3" t="s">
        <v>3073</v>
      </c>
      <c r="G1484" s="3" t="s">
        <v>6</v>
      </c>
      <c r="H1484" t="s">
        <v>3071</v>
      </c>
      <c r="I1484" t="s">
        <v>6</v>
      </c>
      <c r="J1484" s="3" t="s">
        <v>6</v>
      </c>
      <c r="K1484" s="13" t="s">
        <v>6</v>
      </c>
      <c r="L1484" s="13" t="s">
        <v>6</v>
      </c>
      <c r="M1484" s="13" t="s">
        <v>6</v>
      </c>
      <c r="N1484" s="13" t="s">
        <v>6</v>
      </c>
    </row>
    <row r="1485" spans="1:14" x14ac:dyDescent="0.3">
      <c r="A1485" t="s">
        <v>3075</v>
      </c>
      <c r="B1485" s="10">
        <v>3.592797</v>
      </c>
      <c r="C1485" s="10">
        <v>9.6447029999999998</v>
      </c>
      <c r="D1485" t="s">
        <v>3076</v>
      </c>
      <c r="E1485" t="s">
        <v>6</v>
      </c>
      <c r="F1485" s="3" t="s">
        <v>3086</v>
      </c>
      <c r="G1485" s="3" t="s">
        <v>6</v>
      </c>
      <c r="H1485" s="3" t="s">
        <v>129</v>
      </c>
      <c r="I1485" s="3" t="s">
        <v>6</v>
      </c>
      <c r="J1485" s="3" t="s">
        <v>6</v>
      </c>
      <c r="K1485" s="13">
        <v>7.6</v>
      </c>
      <c r="L1485" s="13">
        <v>12.2</v>
      </c>
      <c r="M1485" s="13">
        <v>0.8</v>
      </c>
      <c r="N1485" s="13">
        <v>7.1</v>
      </c>
    </row>
    <row r="1486" spans="1:14" x14ac:dyDescent="0.3">
      <c r="A1486" t="s">
        <v>3077</v>
      </c>
      <c r="B1486" s="10">
        <v>4.3661899999999996</v>
      </c>
      <c r="C1486" s="10">
        <v>8.8943180000000002</v>
      </c>
      <c r="D1486" t="s">
        <v>3076</v>
      </c>
      <c r="E1486" t="s">
        <v>6</v>
      </c>
      <c r="F1486" s="3" t="s">
        <v>3078</v>
      </c>
      <c r="G1486" s="3" t="s">
        <v>6</v>
      </c>
      <c r="H1486" s="3" t="s">
        <v>129</v>
      </c>
      <c r="I1486" s="3" t="s">
        <v>6</v>
      </c>
      <c r="J1486" s="3" t="s">
        <v>6</v>
      </c>
      <c r="K1486" s="13">
        <v>7.6</v>
      </c>
      <c r="L1486" s="13">
        <v>12.2</v>
      </c>
      <c r="M1486" s="13">
        <v>0.8</v>
      </c>
      <c r="N1486" s="13">
        <v>7.1</v>
      </c>
    </row>
    <row r="1487" spans="1:14" x14ac:dyDescent="0.3">
      <c r="A1487" t="s">
        <v>3079</v>
      </c>
      <c r="B1487" s="10">
        <v>4.0076390000000002</v>
      </c>
      <c r="C1487" s="10">
        <v>9.1670610000000003</v>
      </c>
      <c r="D1487" t="s">
        <v>6</v>
      </c>
      <c r="E1487" t="s">
        <v>6</v>
      </c>
      <c r="F1487" s="3" t="s">
        <v>3080</v>
      </c>
      <c r="G1487" s="3" t="s">
        <v>6</v>
      </c>
      <c r="H1487" t="s">
        <v>3077</v>
      </c>
      <c r="I1487" s="3" t="s">
        <v>6</v>
      </c>
      <c r="J1487" s="3" t="s">
        <v>6</v>
      </c>
      <c r="K1487" s="3" t="s">
        <v>6</v>
      </c>
      <c r="L1487" s="3" t="s">
        <v>6</v>
      </c>
      <c r="M1487" s="3" t="s">
        <v>6</v>
      </c>
      <c r="N1487" s="3" t="s">
        <v>6</v>
      </c>
    </row>
    <row r="1488" spans="1:14" x14ac:dyDescent="0.3">
      <c r="A1488" t="s">
        <v>3081</v>
      </c>
      <c r="B1488" s="10">
        <v>4.0664579999999999</v>
      </c>
      <c r="C1488" s="10">
        <v>9.3765309999999999</v>
      </c>
      <c r="D1488" t="s">
        <v>6</v>
      </c>
      <c r="E1488" t="s">
        <v>6</v>
      </c>
      <c r="F1488" s="3" t="s">
        <v>3082</v>
      </c>
      <c r="G1488" s="3" t="s">
        <v>6</v>
      </c>
      <c r="H1488" t="s">
        <v>3077</v>
      </c>
      <c r="I1488" s="3" t="s">
        <v>6</v>
      </c>
      <c r="J1488" s="3" t="s">
        <v>6</v>
      </c>
      <c r="K1488" s="3" t="s">
        <v>6</v>
      </c>
      <c r="L1488" s="3" t="s">
        <v>6</v>
      </c>
      <c r="M1488" s="3" t="s">
        <v>6</v>
      </c>
      <c r="N1488" s="3" t="s">
        <v>6</v>
      </c>
    </row>
    <row r="1489" spans="1:14" x14ac:dyDescent="0.3">
      <c r="A1489" t="s">
        <v>3083</v>
      </c>
      <c r="B1489" s="10">
        <v>4.0122309999999999</v>
      </c>
      <c r="C1489" s="10">
        <v>9.423705</v>
      </c>
      <c r="D1489" t="s">
        <v>6</v>
      </c>
      <c r="E1489" t="s">
        <v>6</v>
      </c>
      <c r="F1489" s="3" t="s">
        <v>3084</v>
      </c>
      <c r="G1489" s="3" t="s">
        <v>6</v>
      </c>
      <c r="H1489" t="s">
        <v>3077</v>
      </c>
      <c r="I1489" s="3" t="s">
        <v>6</v>
      </c>
      <c r="J1489" s="3" t="s">
        <v>6</v>
      </c>
      <c r="K1489" s="3" t="s">
        <v>6</v>
      </c>
      <c r="L1489" s="3" t="s">
        <v>6</v>
      </c>
      <c r="M1489" s="3" t="s">
        <v>6</v>
      </c>
      <c r="N1489" s="3" t="s">
        <v>6</v>
      </c>
    </row>
    <row r="1490" spans="1:14" x14ac:dyDescent="0.3">
      <c r="A1490" t="s">
        <v>3085</v>
      </c>
      <c r="B1490" s="10">
        <v>3.9455610000000001</v>
      </c>
      <c r="C1490" s="10">
        <v>9.6317409999999999</v>
      </c>
      <c r="D1490" t="s">
        <v>6</v>
      </c>
      <c r="E1490" t="s">
        <v>6</v>
      </c>
      <c r="F1490" s="3" t="s">
        <v>3087</v>
      </c>
      <c r="G1490" s="3" t="s">
        <v>6</v>
      </c>
      <c r="H1490" t="s">
        <v>3075</v>
      </c>
      <c r="I1490" s="3" t="s">
        <v>6</v>
      </c>
      <c r="J1490" s="3" t="s">
        <v>6</v>
      </c>
      <c r="K1490" s="13">
        <v>7.6</v>
      </c>
      <c r="L1490" s="13">
        <v>12.2</v>
      </c>
      <c r="M1490" s="13">
        <v>0.8</v>
      </c>
      <c r="N1490" s="13">
        <v>7.1</v>
      </c>
    </row>
    <row r="1491" spans="1:14" x14ac:dyDescent="0.3">
      <c r="A1491" t="s">
        <v>3088</v>
      </c>
      <c r="B1491" s="10">
        <v>3.6010430000000002</v>
      </c>
      <c r="C1491" s="10">
        <v>9.7358740000000008</v>
      </c>
      <c r="D1491" t="s">
        <v>6</v>
      </c>
      <c r="E1491" t="s">
        <v>6</v>
      </c>
      <c r="F1491" s="3" t="s">
        <v>3089</v>
      </c>
      <c r="G1491" s="3" t="s">
        <v>6</v>
      </c>
      <c r="H1491" t="s">
        <v>3075</v>
      </c>
      <c r="I1491" s="3" t="s">
        <v>6</v>
      </c>
      <c r="J1491" s="3" t="s">
        <v>6</v>
      </c>
      <c r="K1491" s="13">
        <v>7.6</v>
      </c>
      <c r="L1491" s="13">
        <v>12.2</v>
      </c>
      <c r="M1491" s="13">
        <v>0.8</v>
      </c>
      <c r="N1491" s="13">
        <v>7.1</v>
      </c>
    </row>
    <row r="1492" spans="1:14" x14ac:dyDescent="0.3">
      <c r="A1492" t="s">
        <v>3090</v>
      </c>
      <c r="B1492" s="10">
        <v>4.0006370000000002</v>
      </c>
      <c r="C1492" s="10">
        <v>9.6452530000000003</v>
      </c>
      <c r="D1492" t="s">
        <v>6</v>
      </c>
      <c r="E1492" t="s">
        <v>6</v>
      </c>
      <c r="F1492" s="3" t="s">
        <v>3091</v>
      </c>
      <c r="G1492" s="3" t="s">
        <v>6</v>
      </c>
      <c r="H1492" t="s">
        <v>3085</v>
      </c>
      <c r="I1492" s="3" t="s">
        <v>6</v>
      </c>
      <c r="J1492" s="3" t="s">
        <v>6</v>
      </c>
      <c r="K1492" s="13">
        <v>7.6</v>
      </c>
      <c r="L1492" s="13">
        <v>12.2</v>
      </c>
      <c r="M1492" s="13">
        <v>0.8</v>
      </c>
      <c r="N1492" s="13">
        <v>7.1</v>
      </c>
    </row>
    <row r="1493" spans="1:14" x14ac:dyDescent="0.3">
      <c r="A1493" t="s">
        <v>3098</v>
      </c>
      <c r="B1493" s="10">
        <v>-25.916163999999998</v>
      </c>
      <c r="C1493" s="10">
        <v>32.647171999999998</v>
      </c>
      <c r="D1493" t="s">
        <v>6</v>
      </c>
      <c r="E1493" t="s">
        <v>6</v>
      </c>
      <c r="F1493" s="3" t="s">
        <v>3093</v>
      </c>
      <c r="G1493" s="3" t="s">
        <v>6</v>
      </c>
      <c r="H1493" t="s">
        <v>106</v>
      </c>
      <c r="I1493" t="s">
        <v>6</v>
      </c>
      <c r="J1493" t="s">
        <v>6</v>
      </c>
      <c r="K1493" t="s">
        <v>6</v>
      </c>
      <c r="L1493" t="s">
        <v>6</v>
      </c>
      <c r="M1493" t="s">
        <v>6</v>
      </c>
      <c r="N1493" t="s">
        <v>6</v>
      </c>
    </row>
    <row r="1494" spans="1:14" x14ac:dyDescent="0.3">
      <c r="A1494" t="s">
        <v>3094</v>
      </c>
      <c r="B1494" s="10">
        <v>-26.025044000000001</v>
      </c>
      <c r="C1494" s="10">
        <v>32.911059000000002</v>
      </c>
      <c r="D1494" t="s">
        <v>6</v>
      </c>
      <c r="E1494" t="s">
        <v>6</v>
      </c>
      <c r="F1494" s="3" t="s">
        <v>3095</v>
      </c>
      <c r="G1494" t="s">
        <v>6</v>
      </c>
      <c r="H1494" t="s">
        <v>105</v>
      </c>
      <c r="I1494" t="s">
        <v>6</v>
      </c>
      <c r="J1494" t="s">
        <v>6</v>
      </c>
      <c r="K1494" t="s">
        <v>6</v>
      </c>
      <c r="L1494" t="s">
        <v>6</v>
      </c>
      <c r="M1494" t="s">
        <v>6</v>
      </c>
      <c r="N1494" t="s">
        <v>6</v>
      </c>
    </row>
    <row r="1495" spans="1:14" x14ac:dyDescent="0.3">
      <c r="A1495" t="s">
        <v>3096</v>
      </c>
      <c r="B1495" s="10">
        <v>-26.046329</v>
      </c>
      <c r="C1495" s="10">
        <v>32.900523</v>
      </c>
      <c r="D1495" t="s">
        <v>6</v>
      </c>
      <c r="E1495" t="s">
        <v>6</v>
      </c>
      <c r="F1495" s="3" t="s">
        <v>3097</v>
      </c>
      <c r="G1495" t="s">
        <v>6</v>
      </c>
      <c r="H1495" t="s">
        <v>105</v>
      </c>
      <c r="I1495" t="s">
        <v>6</v>
      </c>
      <c r="J1495" t="s">
        <v>6</v>
      </c>
      <c r="K1495" t="s">
        <v>6</v>
      </c>
      <c r="L1495" t="s">
        <v>6</v>
      </c>
      <c r="M1495" t="s">
        <v>6</v>
      </c>
      <c r="N1495" t="s">
        <v>6</v>
      </c>
    </row>
    <row r="1496" spans="1:14" x14ac:dyDescent="0.3">
      <c r="A1496" t="s">
        <v>3099</v>
      </c>
      <c r="B1496" s="10">
        <v>21.854507999999999</v>
      </c>
      <c r="C1496" s="10">
        <v>90.090577999999994</v>
      </c>
      <c r="D1496" t="s">
        <v>6</v>
      </c>
      <c r="E1496" t="s">
        <v>6</v>
      </c>
      <c r="F1496" s="3" t="s">
        <v>3100</v>
      </c>
      <c r="G1496" s="3" t="s">
        <v>6</v>
      </c>
      <c r="H1496" s="3" t="s">
        <v>604</v>
      </c>
      <c r="I1496" s="3" t="s">
        <v>6</v>
      </c>
      <c r="J1496" s="3" t="s">
        <v>6</v>
      </c>
      <c r="K1496" s="13">
        <v>25.5</v>
      </c>
      <c r="L1496" s="13">
        <v>94.3</v>
      </c>
      <c r="M1496" s="13">
        <v>20.2</v>
      </c>
      <c r="N1496" s="13">
        <v>86.8</v>
      </c>
    </row>
    <row r="1497" spans="1:14" x14ac:dyDescent="0.3">
      <c r="A1497" t="s">
        <v>3101</v>
      </c>
      <c r="B1497" s="10">
        <v>19.588564000000002</v>
      </c>
      <c r="C1497" s="10">
        <v>-96.386330000000001</v>
      </c>
      <c r="D1497" t="s">
        <v>6</v>
      </c>
      <c r="E1497" t="s">
        <v>6</v>
      </c>
      <c r="F1497" s="3" t="s">
        <v>3102</v>
      </c>
      <c r="G1497" s="3" t="s">
        <v>6</v>
      </c>
      <c r="H1497" t="s">
        <v>451</v>
      </c>
      <c r="I1497" t="s">
        <v>6</v>
      </c>
      <c r="J1497" s="3" t="s">
        <v>6</v>
      </c>
      <c r="K1497" s="13" t="s">
        <v>6</v>
      </c>
      <c r="L1497" s="13" t="s">
        <v>6</v>
      </c>
      <c r="M1497" s="13" t="s">
        <v>6</v>
      </c>
      <c r="N1497" s="13" t="s">
        <v>6</v>
      </c>
    </row>
    <row r="1498" spans="1:14" x14ac:dyDescent="0.3">
      <c r="A1498" t="s">
        <v>3103</v>
      </c>
      <c r="B1498" s="10">
        <v>27.669426999999999</v>
      </c>
      <c r="C1498" s="10">
        <v>-114.870977</v>
      </c>
      <c r="D1498" t="s">
        <v>6</v>
      </c>
      <c r="E1498" t="s">
        <v>6</v>
      </c>
      <c r="F1498" t="s">
        <v>3104</v>
      </c>
      <c r="G1498" s="3" t="s">
        <v>6</v>
      </c>
      <c r="H1498" t="s">
        <v>2529</v>
      </c>
      <c r="I1498" s="3" t="s">
        <v>6</v>
      </c>
      <c r="J1498" s="3" t="s">
        <v>6</v>
      </c>
      <c r="K1498" s="13" t="s">
        <v>6</v>
      </c>
      <c r="L1498" s="13" t="s">
        <v>6</v>
      </c>
      <c r="M1498" s="13" t="s">
        <v>6</v>
      </c>
      <c r="N1498" s="13" t="s">
        <v>6</v>
      </c>
    </row>
    <row r="1499" spans="1:14" x14ac:dyDescent="0.3">
      <c r="A1499" t="s">
        <v>3105</v>
      </c>
      <c r="B1499" s="10">
        <v>27.701763</v>
      </c>
      <c r="C1499" s="10">
        <v>-114.875092</v>
      </c>
      <c r="D1499" t="s">
        <v>6</v>
      </c>
      <c r="E1499" t="s">
        <v>6</v>
      </c>
      <c r="F1499" t="s">
        <v>3106</v>
      </c>
      <c r="G1499" s="3" t="s">
        <v>6</v>
      </c>
      <c r="H1499" t="s">
        <v>3103</v>
      </c>
      <c r="I1499" s="3" t="s">
        <v>6</v>
      </c>
      <c r="J1499" s="3" t="s">
        <v>6</v>
      </c>
      <c r="K1499" s="13" t="s">
        <v>6</v>
      </c>
      <c r="L1499" s="13" t="s">
        <v>6</v>
      </c>
      <c r="M1499" s="13" t="s">
        <v>6</v>
      </c>
      <c r="N1499" s="13" t="s">
        <v>6</v>
      </c>
    </row>
    <row r="1500" spans="1:14" x14ac:dyDescent="0.3">
      <c r="A1500" t="s">
        <v>3107</v>
      </c>
      <c r="B1500" s="10">
        <v>30.356784999999999</v>
      </c>
      <c r="C1500" s="10">
        <v>-114.637238</v>
      </c>
      <c r="D1500" t="s">
        <v>6</v>
      </c>
      <c r="E1500" t="s">
        <v>6</v>
      </c>
      <c r="F1500" s="3" t="s">
        <v>3108</v>
      </c>
      <c r="G1500" s="3" t="s">
        <v>6</v>
      </c>
      <c r="H1500" t="s">
        <v>2524</v>
      </c>
      <c r="I1500" s="3" t="s">
        <v>6</v>
      </c>
      <c r="J1500" s="3" t="s">
        <v>6</v>
      </c>
      <c r="K1500" s="13" t="s">
        <v>6</v>
      </c>
      <c r="L1500" s="13" t="s">
        <v>6</v>
      </c>
      <c r="M1500" s="13" t="s">
        <v>6</v>
      </c>
      <c r="N1500" s="13" t="s">
        <v>6</v>
      </c>
    </row>
    <row r="1501" spans="1:14" x14ac:dyDescent="0.3">
      <c r="A1501" t="s">
        <v>3109</v>
      </c>
      <c r="B1501" s="10">
        <v>30.823521</v>
      </c>
      <c r="C1501" s="10">
        <v>-114.702077</v>
      </c>
      <c r="D1501" t="s">
        <v>6</v>
      </c>
      <c r="E1501" t="s">
        <v>6</v>
      </c>
      <c r="F1501" t="s">
        <v>3110</v>
      </c>
      <c r="G1501" s="3" t="s">
        <v>6</v>
      </c>
      <c r="H1501" t="s">
        <v>549</v>
      </c>
      <c r="I1501" s="3" t="s">
        <v>6</v>
      </c>
      <c r="J1501" s="3" t="s">
        <v>6</v>
      </c>
      <c r="K1501" s="3" t="s">
        <v>6</v>
      </c>
      <c r="L1501" s="3" t="s">
        <v>6</v>
      </c>
      <c r="M1501" s="3" t="s">
        <v>6</v>
      </c>
      <c r="N1501" s="3" t="s">
        <v>6</v>
      </c>
    </row>
    <row r="1502" spans="1:14" x14ac:dyDescent="0.3">
      <c r="A1502" t="s">
        <v>3111</v>
      </c>
      <c r="B1502" s="10">
        <f>15+49/60+31/3600</f>
        <v>15.825277777777778</v>
      </c>
      <c r="C1502" s="10">
        <f>-(95+57/60+55/3600)</f>
        <v>-95.965277777777786</v>
      </c>
      <c r="D1502" t="s">
        <v>6</v>
      </c>
      <c r="E1502" t="s">
        <v>1567</v>
      </c>
      <c r="F1502" s="3" t="s">
        <v>3112</v>
      </c>
      <c r="G1502" s="3" t="s">
        <v>6</v>
      </c>
      <c r="H1502" t="s">
        <v>647</v>
      </c>
      <c r="I1502" t="s">
        <v>6</v>
      </c>
      <c r="J1502" s="3" t="s">
        <v>6</v>
      </c>
      <c r="K1502" s="13" t="s">
        <v>6</v>
      </c>
      <c r="L1502" s="13" t="s">
        <v>6</v>
      </c>
      <c r="M1502" s="13" t="s">
        <v>6</v>
      </c>
      <c r="N1502" s="13" t="s">
        <v>6</v>
      </c>
    </row>
    <row r="1503" spans="1:14" x14ac:dyDescent="0.3">
      <c r="A1503" t="s">
        <v>3113</v>
      </c>
      <c r="B1503" s="10">
        <f>15+56/60+7/3600</f>
        <v>15.935277777777777</v>
      </c>
      <c r="C1503" s="10">
        <f>-(97+40/60+51/3600)</f>
        <v>-97.680833333333339</v>
      </c>
      <c r="D1503" t="s">
        <v>6</v>
      </c>
      <c r="E1503" t="s">
        <v>1567</v>
      </c>
      <c r="F1503" s="3" t="s">
        <v>3116</v>
      </c>
      <c r="G1503" s="3" t="s">
        <v>6</v>
      </c>
      <c r="H1503" t="s">
        <v>647</v>
      </c>
      <c r="I1503" t="s">
        <v>6</v>
      </c>
      <c r="J1503" s="3" t="s">
        <v>6</v>
      </c>
      <c r="K1503" s="13" t="s">
        <v>6</v>
      </c>
      <c r="L1503" s="13" t="s">
        <v>6</v>
      </c>
      <c r="M1503" s="13" t="s">
        <v>6</v>
      </c>
      <c r="N1503" s="13" t="s">
        <v>6</v>
      </c>
    </row>
    <row r="1504" spans="1:14" x14ac:dyDescent="0.3">
      <c r="A1504" t="s">
        <v>3114</v>
      </c>
      <c r="B1504" s="10">
        <v>15.452553999999999</v>
      </c>
      <c r="C1504" s="10">
        <v>-93.189013000000003</v>
      </c>
      <c r="D1504" t="s">
        <v>2207</v>
      </c>
      <c r="E1504" t="s">
        <v>6</v>
      </c>
      <c r="F1504" s="3" t="s">
        <v>3115</v>
      </c>
      <c r="G1504" s="3" t="s">
        <v>6</v>
      </c>
      <c r="H1504" t="s">
        <v>454</v>
      </c>
      <c r="I1504" t="s">
        <v>2160</v>
      </c>
      <c r="J1504" s="3" t="s">
        <v>6</v>
      </c>
      <c r="K1504" s="13" t="s">
        <v>6</v>
      </c>
      <c r="L1504" s="13" t="s">
        <v>6</v>
      </c>
      <c r="M1504" s="13" t="s">
        <v>6</v>
      </c>
      <c r="N1504" s="13" t="s">
        <v>6</v>
      </c>
    </row>
    <row r="1505" spans="1:14" x14ac:dyDescent="0.3">
      <c r="A1505" t="s">
        <v>3118</v>
      </c>
      <c r="B1505" s="10">
        <f>15+51/60+29.8/3600</f>
        <v>15.858277777777777</v>
      </c>
      <c r="C1505" s="10">
        <f>-(93+41/60+9/3600)</f>
        <v>-93.685833333333335</v>
      </c>
      <c r="D1505" t="s">
        <v>6</v>
      </c>
      <c r="E1505" t="s">
        <v>1567</v>
      </c>
      <c r="F1505" s="3" t="s">
        <v>3117</v>
      </c>
      <c r="G1505" s="3" t="s">
        <v>6</v>
      </c>
      <c r="H1505" t="s">
        <v>3114</v>
      </c>
      <c r="I1505" t="s">
        <v>6</v>
      </c>
      <c r="J1505" s="3" t="s">
        <v>6</v>
      </c>
      <c r="K1505" s="13" t="s">
        <v>6</v>
      </c>
      <c r="L1505" s="13" t="s">
        <v>6</v>
      </c>
      <c r="M1505" s="13" t="s">
        <v>6</v>
      </c>
      <c r="N1505" s="13" t="s">
        <v>6</v>
      </c>
    </row>
    <row r="1506" spans="1:14" x14ac:dyDescent="0.3">
      <c r="A1506" t="s">
        <v>3119</v>
      </c>
      <c r="B1506" s="10">
        <f>15+11/60+36/3600</f>
        <v>15.193333333333333</v>
      </c>
      <c r="C1506" s="10">
        <f>-(92+52/60+59/3600)</f>
        <v>-92.883055555555543</v>
      </c>
      <c r="D1506" t="s">
        <v>6</v>
      </c>
      <c r="E1506" t="s">
        <v>1567</v>
      </c>
      <c r="F1506" s="4" t="s">
        <v>3120</v>
      </c>
      <c r="G1506" s="3" t="s">
        <v>6</v>
      </c>
      <c r="H1506" t="s">
        <v>3114</v>
      </c>
      <c r="I1506" t="s">
        <v>6</v>
      </c>
      <c r="J1506" s="3" t="s">
        <v>6</v>
      </c>
      <c r="K1506" s="13" t="s">
        <v>6</v>
      </c>
      <c r="L1506" s="13" t="s">
        <v>6</v>
      </c>
      <c r="M1506" s="13" t="s">
        <v>6</v>
      </c>
      <c r="N1506" s="13" t="s">
        <v>6</v>
      </c>
    </row>
    <row r="1507" spans="1:14" x14ac:dyDescent="0.3">
      <c r="A1507" t="s">
        <v>3121</v>
      </c>
      <c r="B1507" s="10">
        <v>21.386023000000002</v>
      </c>
      <c r="C1507" s="10">
        <v>-88.946871000000002</v>
      </c>
      <c r="D1507" t="s">
        <v>2207</v>
      </c>
      <c r="E1507" t="s">
        <v>6</v>
      </c>
      <c r="F1507" s="3" t="s">
        <v>3124</v>
      </c>
      <c r="G1507" s="3" t="s">
        <v>6</v>
      </c>
      <c r="H1507" t="s">
        <v>2164</v>
      </c>
      <c r="I1507" t="s">
        <v>283</v>
      </c>
      <c r="J1507" s="3" t="s">
        <v>6</v>
      </c>
      <c r="K1507" s="13" t="s">
        <v>6</v>
      </c>
      <c r="L1507" s="13" t="s">
        <v>6</v>
      </c>
      <c r="M1507" s="13" t="s">
        <v>6</v>
      </c>
      <c r="N1507" s="13" t="s">
        <v>6</v>
      </c>
    </row>
    <row r="1508" spans="1:14" x14ac:dyDescent="0.3">
      <c r="A1508" s="4" t="s">
        <v>3122</v>
      </c>
      <c r="B1508" s="10">
        <v>21.264493000000002</v>
      </c>
      <c r="C1508" s="10">
        <v>-89.744753000000003</v>
      </c>
      <c r="D1508" t="s">
        <v>6</v>
      </c>
      <c r="E1508" t="s">
        <v>6</v>
      </c>
      <c r="F1508" s="3" t="s">
        <v>3123</v>
      </c>
      <c r="G1508" s="3" t="s">
        <v>6</v>
      </c>
      <c r="H1508" t="s">
        <v>3121</v>
      </c>
      <c r="I1508" t="s">
        <v>6</v>
      </c>
      <c r="J1508" s="3" t="s">
        <v>6</v>
      </c>
      <c r="K1508" s="3" t="s">
        <v>6</v>
      </c>
      <c r="L1508" s="3" t="s">
        <v>6</v>
      </c>
      <c r="M1508" s="3" t="s">
        <v>6</v>
      </c>
      <c r="N1508" s="3" t="s">
        <v>6</v>
      </c>
    </row>
    <row r="1509" spans="1:14" x14ac:dyDescent="0.3">
      <c r="A1509" s="4" t="s">
        <v>3125</v>
      </c>
      <c r="B1509" s="10">
        <v>21.959662000000002</v>
      </c>
      <c r="C1509" s="10">
        <v>120.764881</v>
      </c>
      <c r="D1509" t="s">
        <v>6</v>
      </c>
      <c r="E1509" t="s">
        <v>6</v>
      </c>
      <c r="F1509" s="3" t="s">
        <v>3126</v>
      </c>
      <c r="G1509" s="3" t="s">
        <v>6</v>
      </c>
      <c r="H1509" t="s">
        <v>1416</v>
      </c>
      <c r="I1509" t="s">
        <v>6</v>
      </c>
      <c r="J1509" s="3" t="s">
        <v>6</v>
      </c>
      <c r="K1509" s="13">
        <v>25.6</v>
      </c>
      <c r="L1509" s="13">
        <v>122.2</v>
      </c>
      <c r="M1509" s="13">
        <v>21.7</v>
      </c>
      <c r="N1509" s="13">
        <v>119</v>
      </c>
    </row>
    <row r="1510" spans="1:14" x14ac:dyDescent="0.3">
      <c r="A1510" t="s">
        <v>3127</v>
      </c>
      <c r="B1510" s="10">
        <v>25.083307000000001</v>
      </c>
      <c r="C1510" s="10">
        <v>121.914075</v>
      </c>
      <c r="D1510" t="s">
        <v>6</v>
      </c>
      <c r="E1510" t="s">
        <v>6</v>
      </c>
      <c r="F1510" s="3" t="s">
        <v>3128</v>
      </c>
      <c r="G1510" s="3" t="s">
        <v>6</v>
      </c>
      <c r="H1510" t="s">
        <v>1413</v>
      </c>
      <c r="I1510" t="s">
        <v>6</v>
      </c>
      <c r="J1510" s="3" t="s">
        <v>6</v>
      </c>
      <c r="K1510" s="13">
        <v>25.6</v>
      </c>
      <c r="L1510" s="13">
        <v>122.2</v>
      </c>
      <c r="M1510" s="13">
        <v>21.7</v>
      </c>
      <c r="N1510" s="13">
        <v>119</v>
      </c>
    </row>
    <row r="1511" spans="1:14" x14ac:dyDescent="0.3">
      <c r="A1511" s="4" t="s">
        <v>3129</v>
      </c>
      <c r="B1511" s="10">
        <v>21.995585999999999</v>
      </c>
      <c r="C1511" s="10">
        <v>120.70662900000001</v>
      </c>
      <c r="D1511" t="s">
        <v>6</v>
      </c>
      <c r="E1511" t="s">
        <v>6</v>
      </c>
      <c r="F1511" s="3" t="s">
        <v>3130</v>
      </c>
      <c r="G1511" s="3" t="s">
        <v>6</v>
      </c>
      <c r="H1511" t="s">
        <v>1416</v>
      </c>
      <c r="I1511" t="s">
        <v>6</v>
      </c>
      <c r="J1511" s="3" t="s">
        <v>6</v>
      </c>
      <c r="K1511" s="13">
        <v>25.6</v>
      </c>
      <c r="L1511" s="13">
        <v>122.2</v>
      </c>
      <c r="M1511" s="13">
        <v>21.7</v>
      </c>
      <c r="N1511" s="13">
        <v>119</v>
      </c>
    </row>
    <row r="1512" spans="1:14" x14ac:dyDescent="0.3">
      <c r="A1512" s="4" t="s">
        <v>3131</v>
      </c>
      <c r="B1512" s="10">
        <v>22.041837000000001</v>
      </c>
      <c r="C1512" s="10">
        <v>120.697776</v>
      </c>
      <c r="D1512" t="s">
        <v>6</v>
      </c>
      <c r="E1512" t="s">
        <v>6</v>
      </c>
      <c r="F1512" s="3" t="s">
        <v>3132</v>
      </c>
      <c r="G1512" s="3" t="s">
        <v>6</v>
      </c>
      <c r="H1512" t="s">
        <v>1416</v>
      </c>
      <c r="I1512" t="s">
        <v>6</v>
      </c>
      <c r="J1512" s="3" t="s">
        <v>6</v>
      </c>
      <c r="K1512" s="13">
        <v>25.6</v>
      </c>
      <c r="L1512" s="13">
        <v>122.2</v>
      </c>
      <c r="M1512" s="13">
        <v>21.7</v>
      </c>
      <c r="N1512" s="13">
        <v>119</v>
      </c>
    </row>
    <row r="1513" spans="1:14" x14ac:dyDescent="0.3">
      <c r="A1513" t="s">
        <v>3133</v>
      </c>
      <c r="B1513" s="10">
        <v>22.258317999999999</v>
      </c>
      <c r="C1513" s="10">
        <v>113.859776</v>
      </c>
      <c r="D1513" t="s">
        <v>6</v>
      </c>
      <c r="E1513" t="s">
        <v>6</v>
      </c>
      <c r="F1513" s="3" t="s">
        <v>3134</v>
      </c>
      <c r="G1513" s="3" t="s">
        <v>6</v>
      </c>
      <c r="H1513" s="3" t="s">
        <v>241</v>
      </c>
      <c r="I1513" s="3" t="s">
        <v>6</v>
      </c>
      <c r="J1513" s="3" t="s">
        <v>6</v>
      </c>
      <c r="K1513" s="13" t="s">
        <v>6</v>
      </c>
      <c r="L1513" s="13" t="s">
        <v>6</v>
      </c>
      <c r="M1513" s="13" t="s">
        <v>6</v>
      </c>
      <c r="N1513" s="13" t="s">
        <v>6</v>
      </c>
    </row>
    <row r="1514" spans="1:14" x14ac:dyDescent="0.3">
      <c r="A1514" t="s">
        <v>3135</v>
      </c>
      <c r="B1514" s="10">
        <v>24.003516000000001</v>
      </c>
      <c r="C1514" s="10">
        <v>117.824592</v>
      </c>
      <c r="D1514" t="s">
        <v>6</v>
      </c>
      <c r="E1514" t="s">
        <v>6</v>
      </c>
      <c r="F1514" s="3" t="s">
        <v>3136</v>
      </c>
      <c r="G1514" t="s">
        <v>6</v>
      </c>
      <c r="H1514" t="s">
        <v>634</v>
      </c>
      <c r="I1514" t="s">
        <v>6</v>
      </c>
      <c r="J1514" s="3" t="s">
        <v>6</v>
      </c>
      <c r="K1514" s="3" t="s">
        <v>6</v>
      </c>
      <c r="L1514" s="3" t="s">
        <v>6</v>
      </c>
      <c r="M1514" s="3" t="s">
        <v>6</v>
      </c>
      <c r="N1514" s="3" t="s">
        <v>6</v>
      </c>
    </row>
    <row r="1515" spans="1:14" x14ac:dyDescent="0.3">
      <c r="A1515" t="s">
        <v>3138</v>
      </c>
      <c r="B1515" s="10">
        <v>24.426369999999999</v>
      </c>
      <c r="C1515" s="10">
        <v>117.891223</v>
      </c>
      <c r="D1515" t="s">
        <v>6</v>
      </c>
      <c r="E1515" t="s">
        <v>6</v>
      </c>
      <c r="F1515" s="3" t="s">
        <v>3137</v>
      </c>
      <c r="G1515" s="3" t="s">
        <v>6</v>
      </c>
      <c r="H1515" t="s">
        <v>3135</v>
      </c>
      <c r="I1515" t="s">
        <v>6</v>
      </c>
      <c r="J1515" t="s">
        <v>6</v>
      </c>
      <c r="K1515" t="s">
        <v>6</v>
      </c>
      <c r="L1515" t="s">
        <v>6</v>
      </c>
      <c r="M1515" t="s">
        <v>6</v>
      </c>
      <c r="N1515" t="s">
        <v>6</v>
      </c>
    </row>
    <row r="1516" spans="1:14" x14ac:dyDescent="0.3">
      <c r="A1516" t="s">
        <v>3139</v>
      </c>
      <c r="B1516" s="10">
        <v>23.930942000000002</v>
      </c>
      <c r="C1516" s="10">
        <v>117.41271399999999</v>
      </c>
      <c r="D1516" t="s">
        <v>6</v>
      </c>
      <c r="E1516" t="s">
        <v>6</v>
      </c>
      <c r="F1516" s="3" t="s">
        <v>3140</v>
      </c>
      <c r="G1516" s="3" t="s">
        <v>6</v>
      </c>
      <c r="H1516" t="s">
        <v>3135</v>
      </c>
      <c r="I1516" t="s">
        <v>6</v>
      </c>
      <c r="J1516" t="s">
        <v>6</v>
      </c>
      <c r="K1516" t="s">
        <v>6</v>
      </c>
      <c r="L1516" t="s">
        <v>6</v>
      </c>
      <c r="M1516" t="s">
        <v>6</v>
      </c>
      <c r="N1516" t="s">
        <v>6</v>
      </c>
    </row>
    <row r="1517" spans="1:14" x14ac:dyDescent="0.3">
      <c r="A1517" t="s">
        <v>3142</v>
      </c>
      <c r="B1517" s="10">
        <v>23.932131999999999</v>
      </c>
      <c r="C1517" s="10">
        <v>117.414271</v>
      </c>
      <c r="D1517" t="s">
        <v>6</v>
      </c>
      <c r="E1517" t="s">
        <v>6</v>
      </c>
      <c r="F1517" s="3" t="s">
        <v>3141</v>
      </c>
      <c r="G1517" s="3" t="s">
        <v>6</v>
      </c>
      <c r="H1517" t="s">
        <v>3139</v>
      </c>
      <c r="I1517" t="s">
        <v>6</v>
      </c>
      <c r="J1517" t="s">
        <v>6</v>
      </c>
      <c r="K1517" t="s">
        <v>6</v>
      </c>
      <c r="L1517" t="s">
        <v>6</v>
      </c>
      <c r="M1517" t="s">
        <v>6</v>
      </c>
      <c r="N1517" t="s">
        <v>6</v>
      </c>
    </row>
    <row r="1518" spans="1:14" x14ac:dyDescent="0.3">
      <c r="A1518" t="s">
        <v>3143</v>
      </c>
      <c r="B1518" s="10">
        <v>24.859815999999999</v>
      </c>
      <c r="C1518" s="10">
        <v>118.680667</v>
      </c>
      <c r="D1518" t="s">
        <v>6</v>
      </c>
      <c r="E1518" t="s">
        <v>6</v>
      </c>
      <c r="F1518" s="3" t="s">
        <v>3144</v>
      </c>
      <c r="G1518" t="s">
        <v>6</v>
      </c>
      <c r="H1518" t="s">
        <v>634</v>
      </c>
      <c r="I1518" t="s">
        <v>6</v>
      </c>
      <c r="J1518" s="3" t="s">
        <v>6</v>
      </c>
      <c r="K1518" s="3" t="s">
        <v>6</v>
      </c>
      <c r="L1518" s="3" t="s">
        <v>6</v>
      </c>
      <c r="M1518" s="3" t="s">
        <v>6</v>
      </c>
      <c r="N1518" s="3" t="s">
        <v>6</v>
      </c>
    </row>
    <row r="1519" spans="1:14" x14ac:dyDescent="0.3">
      <c r="A1519" t="s">
        <v>3145</v>
      </c>
      <c r="B1519" s="10">
        <v>24.859192</v>
      </c>
      <c r="C1519" s="10">
        <v>118.651291</v>
      </c>
      <c r="D1519" t="s">
        <v>6</v>
      </c>
      <c r="E1519" t="s">
        <v>6</v>
      </c>
      <c r="F1519" s="3" t="s">
        <v>3146</v>
      </c>
      <c r="G1519" s="3" t="s">
        <v>6</v>
      </c>
      <c r="H1519" t="s">
        <v>3143</v>
      </c>
      <c r="I1519" t="s">
        <v>6</v>
      </c>
      <c r="J1519" t="s">
        <v>6</v>
      </c>
      <c r="K1519" t="s">
        <v>6</v>
      </c>
      <c r="L1519" t="s">
        <v>6</v>
      </c>
      <c r="M1519" t="s">
        <v>6</v>
      </c>
      <c r="N1519" t="s">
        <v>6</v>
      </c>
    </row>
    <row r="1520" spans="1:14" x14ac:dyDescent="0.3">
      <c r="A1520" t="s">
        <v>3147</v>
      </c>
      <c r="B1520" s="10">
        <v>36.213586999999997</v>
      </c>
      <c r="C1520" s="10">
        <v>120.19729100000001</v>
      </c>
      <c r="D1520" t="s">
        <v>6</v>
      </c>
      <c r="E1520" t="s">
        <v>6</v>
      </c>
      <c r="F1520" s="3" t="s">
        <v>3148</v>
      </c>
      <c r="G1520" t="s">
        <v>6</v>
      </c>
      <c r="H1520" t="s">
        <v>1629</v>
      </c>
      <c r="I1520" t="s">
        <v>6</v>
      </c>
      <c r="J1520" s="3" t="s">
        <v>6</v>
      </c>
      <c r="K1520" s="13">
        <v>42.4</v>
      </c>
      <c r="L1520" s="13">
        <v>126.4</v>
      </c>
      <c r="M1520" s="13">
        <v>17.399999999999999</v>
      </c>
      <c r="N1520" s="13">
        <v>104.6</v>
      </c>
    </row>
    <row r="1521" spans="1:14" x14ac:dyDescent="0.3">
      <c r="A1521" t="s">
        <v>3150</v>
      </c>
      <c r="B1521" s="10">
        <v>36.414357000000003</v>
      </c>
      <c r="C1521" s="10">
        <v>120.72613</v>
      </c>
      <c r="D1521" t="s">
        <v>6</v>
      </c>
      <c r="E1521" t="s">
        <v>6</v>
      </c>
      <c r="F1521" s="3" t="s">
        <v>3149</v>
      </c>
      <c r="G1521" s="3" t="s">
        <v>6</v>
      </c>
      <c r="H1521" t="s">
        <v>3147</v>
      </c>
      <c r="I1521" s="4" t="s">
        <v>6</v>
      </c>
      <c r="J1521" s="4" t="s">
        <v>6</v>
      </c>
      <c r="K1521" s="4" t="s">
        <v>6</v>
      </c>
      <c r="L1521" s="4" t="s">
        <v>6</v>
      </c>
      <c r="M1521" s="4" t="s">
        <v>6</v>
      </c>
      <c r="N1521" s="4" t="s">
        <v>6</v>
      </c>
    </row>
    <row r="1522" spans="1:14" x14ac:dyDescent="0.3">
      <c r="A1522" t="s">
        <v>3151</v>
      </c>
      <c r="B1522" s="10">
        <v>36.23265</v>
      </c>
      <c r="C1522" s="10">
        <v>120.320171</v>
      </c>
      <c r="D1522" t="s">
        <v>6</v>
      </c>
      <c r="E1522" t="s">
        <v>6</v>
      </c>
      <c r="F1522" s="3" t="s">
        <v>3152</v>
      </c>
      <c r="G1522" s="3" t="s">
        <v>6</v>
      </c>
      <c r="H1522" t="s">
        <v>3147</v>
      </c>
      <c r="I1522" s="4" t="s">
        <v>6</v>
      </c>
      <c r="J1522" s="4" t="s">
        <v>6</v>
      </c>
      <c r="K1522" s="4" t="s">
        <v>6</v>
      </c>
      <c r="L1522" s="4" t="s">
        <v>6</v>
      </c>
      <c r="M1522" s="4" t="s">
        <v>6</v>
      </c>
      <c r="N1522" s="4" t="s">
        <v>6</v>
      </c>
    </row>
    <row r="1523" spans="1:14" x14ac:dyDescent="0.3">
      <c r="A1523" t="s">
        <v>3153</v>
      </c>
      <c r="B1523" s="10">
        <v>36.565714999999997</v>
      </c>
      <c r="C1523" s="10">
        <v>120.905478</v>
      </c>
      <c r="D1523" t="s">
        <v>6</v>
      </c>
      <c r="E1523" t="s">
        <v>6</v>
      </c>
      <c r="F1523" s="3" t="s">
        <v>3154</v>
      </c>
      <c r="G1523" s="3" t="s">
        <v>6</v>
      </c>
      <c r="H1523" t="s">
        <v>3150</v>
      </c>
      <c r="I1523" s="4" t="s">
        <v>6</v>
      </c>
      <c r="J1523" s="4" t="s">
        <v>6</v>
      </c>
      <c r="K1523" s="4" t="s">
        <v>6</v>
      </c>
      <c r="L1523" s="4" t="s">
        <v>6</v>
      </c>
      <c r="M1523" s="4" t="s">
        <v>6</v>
      </c>
      <c r="N1523" s="4" t="s">
        <v>6</v>
      </c>
    </row>
    <row r="1524" spans="1:14" x14ac:dyDescent="0.3">
      <c r="A1524" t="s">
        <v>3156</v>
      </c>
      <c r="B1524" s="10">
        <v>36.051963999999998</v>
      </c>
      <c r="C1524" s="10">
        <v>120.293386</v>
      </c>
      <c r="D1524" t="s">
        <v>6</v>
      </c>
      <c r="E1524" t="s">
        <v>6</v>
      </c>
      <c r="F1524" s="3" t="s">
        <v>3155</v>
      </c>
      <c r="G1524" s="3" t="s">
        <v>6</v>
      </c>
      <c r="H1524" t="s">
        <v>3147</v>
      </c>
      <c r="I1524" s="4" t="s">
        <v>6</v>
      </c>
      <c r="J1524" s="4" t="s">
        <v>6</v>
      </c>
      <c r="K1524" s="4" t="s">
        <v>6</v>
      </c>
      <c r="L1524" s="4" t="s">
        <v>6</v>
      </c>
      <c r="M1524" s="4" t="s">
        <v>6</v>
      </c>
      <c r="N1524" s="4" t="s">
        <v>6</v>
      </c>
    </row>
    <row r="1525" spans="1:14" x14ac:dyDescent="0.3">
      <c r="A1525" t="s">
        <v>3157</v>
      </c>
      <c r="B1525" s="10">
        <v>35.862741999999997</v>
      </c>
      <c r="C1525" s="10">
        <v>120.05868599999999</v>
      </c>
      <c r="D1525" t="s">
        <v>6</v>
      </c>
      <c r="E1525" t="s">
        <v>6</v>
      </c>
      <c r="F1525" s="3" t="s">
        <v>3158</v>
      </c>
      <c r="G1525" s="3" t="s">
        <v>6</v>
      </c>
      <c r="H1525" t="s">
        <v>3147</v>
      </c>
      <c r="I1525" s="4" t="s">
        <v>6</v>
      </c>
      <c r="J1525" s="4" t="s">
        <v>6</v>
      </c>
      <c r="K1525" s="4" t="s">
        <v>6</v>
      </c>
      <c r="L1525" s="4" t="s">
        <v>6</v>
      </c>
      <c r="M1525" s="4" t="s">
        <v>6</v>
      </c>
      <c r="N1525" s="4" t="s">
        <v>6</v>
      </c>
    </row>
    <row r="1526" spans="1:14" x14ac:dyDescent="0.3">
      <c r="A1526" t="s">
        <v>3159</v>
      </c>
      <c r="B1526" s="10">
        <v>35.972638000000003</v>
      </c>
      <c r="C1526" s="10">
        <v>120.21938</v>
      </c>
      <c r="D1526" t="s">
        <v>6</v>
      </c>
      <c r="E1526" t="s">
        <v>6</v>
      </c>
      <c r="F1526" s="3" t="s">
        <v>3160</v>
      </c>
      <c r="G1526" s="3" t="s">
        <v>6</v>
      </c>
      <c r="H1526" t="s">
        <v>3157</v>
      </c>
      <c r="I1526" s="4" t="s">
        <v>6</v>
      </c>
      <c r="J1526" s="4" t="s">
        <v>6</v>
      </c>
      <c r="K1526" s="4" t="s">
        <v>6</v>
      </c>
      <c r="L1526" s="4" t="s">
        <v>6</v>
      </c>
      <c r="M1526" s="4" t="s">
        <v>6</v>
      </c>
      <c r="N1526" s="4" t="s">
        <v>6</v>
      </c>
    </row>
    <row r="1527" spans="1:14" x14ac:dyDescent="0.3">
      <c r="A1527" s="4" t="s">
        <v>3161</v>
      </c>
      <c r="B1527" s="10">
        <v>34.753537999999999</v>
      </c>
      <c r="C1527" s="10">
        <v>119.412644</v>
      </c>
      <c r="D1527" t="s">
        <v>6</v>
      </c>
      <c r="E1527" t="s">
        <v>6</v>
      </c>
      <c r="F1527" s="3" t="s">
        <v>3162</v>
      </c>
      <c r="G1527" s="3" t="s">
        <v>6</v>
      </c>
      <c r="H1527" s="4" t="s">
        <v>1527</v>
      </c>
      <c r="I1527" s="4" t="s">
        <v>6</v>
      </c>
      <c r="J1527" s="3" t="s">
        <v>6</v>
      </c>
      <c r="K1527" s="3" t="s">
        <v>6</v>
      </c>
      <c r="L1527" s="3" t="s">
        <v>6</v>
      </c>
      <c r="M1527" s="3" t="s">
        <v>6</v>
      </c>
      <c r="N1527" s="3" t="s">
        <v>6</v>
      </c>
    </row>
    <row r="1528" spans="1:14" x14ac:dyDescent="0.3">
      <c r="A1528" t="s">
        <v>3163</v>
      </c>
      <c r="B1528" s="10">
        <v>31.328506000000001</v>
      </c>
      <c r="C1528" s="10">
        <v>121.670365</v>
      </c>
      <c r="D1528" t="s">
        <v>6</v>
      </c>
      <c r="E1528" t="s">
        <v>6</v>
      </c>
      <c r="F1528" s="3" t="s">
        <v>3164</v>
      </c>
      <c r="G1528" s="3" t="s">
        <v>6</v>
      </c>
      <c r="H1528" s="3" t="s">
        <v>236</v>
      </c>
      <c r="I1528" s="3" t="s">
        <v>6</v>
      </c>
      <c r="J1528" s="3" t="s">
        <v>6</v>
      </c>
      <c r="K1528" s="13" t="s">
        <v>6</v>
      </c>
      <c r="L1528" s="13" t="s">
        <v>6</v>
      </c>
      <c r="M1528" s="13" t="s">
        <v>6</v>
      </c>
      <c r="N1528" s="13" t="s">
        <v>6</v>
      </c>
    </row>
    <row r="1529" spans="1:14" x14ac:dyDescent="0.3">
      <c r="A1529" t="s">
        <v>3167</v>
      </c>
      <c r="B1529" s="10">
        <v>28.021397</v>
      </c>
      <c r="C1529" s="10">
        <v>120.67495</v>
      </c>
      <c r="D1529" s="4" t="s">
        <v>6</v>
      </c>
      <c r="E1529" s="4" t="s">
        <v>6</v>
      </c>
      <c r="F1529" s="3" t="s">
        <v>3165</v>
      </c>
      <c r="G1529" s="3" t="s">
        <v>3166</v>
      </c>
      <c r="H1529" t="s">
        <v>578</v>
      </c>
      <c r="I1529" t="s">
        <v>6</v>
      </c>
      <c r="J1529" s="3" t="s">
        <v>6</v>
      </c>
      <c r="K1529" s="13" t="s">
        <v>6</v>
      </c>
      <c r="L1529" s="13" t="s">
        <v>6</v>
      </c>
      <c r="M1529" s="13" t="s">
        <v>6</v>
      </c>
      <c r="N1529" s="13" t="s">
        <v>6</v>
      </c>
    </row>
    <row r="1530" spans="1:14" x14ac:dyDescent="0.3">
      <c r="A1530" t="s">
        <v>3169</v>
      </c>
      <c r="B1530" s="10">
        <v>28.341228999999998</v>
      </c>
      <c r="C1530" s="10">
        <v>121.200576</v>
      </c>
      <c r="D1530" t="s">
        <v>6</v>
      </c>
      <c r="E1530" t="s">
        <v>6</v>
      </c>
      <c r="F1530" s="3" t="s">
        <v>3168</v>
      </c>
      <c r="G1530" s="3" t="s">
        <v>6</v>
      </c>
      <c r="H1530" t="s">
        <v>3167</v>
      </c>
      <c r="I1530" s="3" t="s">
        <v>6</v>
      </c>
      <c r="J1530" s="3" t="s">
        <v>6</v>
      </c>
      <c r="K1530" s="3" t="s">
        <v>6</v>
      </c>
      <c r="L1530" s="3" t="s">
        <v>6</v>
      </c>
      <c r="M1530" s="3" t="s">
        <v>6</v>
      </c>
      <c r="N1530" s="3" t="s">
        <v>6</v>
      </c>
    </row>
    <row r="1531" spans="1:14" x14ac:dyDescent="0.3">
      <c r="A1531" t="s">
        <v>3170</v>
      </c>
      <c r="B1531" s="10">
        <v>22.294461999999999</v>
      </c>
      <c r="C1531" s="10">
        <v>113.943989</v>
      </c>
      <c r="D1531" t="s">
        <v>6</v>
      </c>
      <c r="E1531" t="s">
        <v>6</v>
      </c>
      <c r="F1531" s="3" t="s">
        <v>3171</v>
      </c>
      <c r="G1531" s="3" t="s">
        <v>6</v>
      </c>
      <c r="H1531" s="3" t="s">
        <v>241</v>
      </c>
      <c r="I1531" s="3" t="s">
        <v>6</v>
      </c>
      <c r="J1531" s="3" t="s">
        <v>6</v>
      </c>
      <c r="K1531" s="13" t="s">
        <v>6</v>
      </c>
      <c r="L1531" s="13" t="s">
        <v>6</v>
      </c>
      <c r="M1531" s="13" t="s">
        <v>6</v>
      </c>
      <c r="N1531" s="13" t="s">
        <v>6</v>
      </c>
    </row>
    <row r="1532" spans="1:14" x14ac:dyDescent="0.3">
      <c r="A1532" s="4" t="s">
        <v>3172</v>
      </c>
      <c r="B1532" s="10">
        <v>33.623010000000001</v>
      </c>
      <c r="C1532" s="10">
        <v>120.509016</v>
      </c>
      <c r="D1532" t="s">
        <v>6</v>
      </c>
      <c r="E1532" t="s">
        <v>6</v>
      </c>
      <c r="F1532" s="3" t="s">
        <v>3173</v>
      </c>
      <c r="G1532" s="3" t="s">
        <v>6</v>
      </c>
      <c r="H1532" s="4" t="s">
        <v>1527</v>
      </c>
      <c r="I1532" s="4" t="s">
        <v>6</v>
      </c>
      <c r="J1532" s="3" t="s">
        <v>6</v>
      </c>
      <c r="K1532" s="3" t="s">
        <v>6</v>
      </c>
      <c r="L1532" s="3" t="s">
        <v>6</v>
      </c>
      <c r="M1532" s="3" t="s">
        <v>6</v>
      </c>
      <c r="N1532" s="3" t="s">
        <v>6</v>
      </c>
    </row>
    <row r="1533" spans="1:14" x14ac:dyDescent="0.3">
      <c r="A1533" s="4" t="s">
        <v>3175</v>
      </c>
      <c r="B1533" s="10">
        <v>33.856228000000002</v>
      </c>
      <c r="C1533" s="10">
        <v>120.47188199999999</v>
      </c>
      <c r="D1533" t="s">
        <v>6</v>
      </c>
      <c r="E1533" t="s">
        <v>6</v>
      </c>
      <c r="F1533" s="3" t="s">
        <v>3174</v>
      </c>
      <c r="G1533" s="3" t="s">
        <v>6</v>
      </c>
      <c r="H1533" s="4" t="s">
        <v>3172</v>
      </c>
      <c r="I1533" s="3" t="s">
        <v>6</v>
      </c>
      <c r="J1533" s="3" t="s">
        <v>6</v>
      </c>
      <c r="K1533" s="13" t="s">
        <v>6</v>
      </c>
      <c r="L1533" s="13" t="s">
        <v>6</v>
      </c>
      <c r="M1533" s="13" t="s">
        <v>6</v>
      </c>
      <c r="N1533" s="13" t="s">
        <v>6</v>
      </c>
    </row>
    <row r="1534" spans="1:14" x14ac:dyDescent="0.3">
      <c r="A1534" s="4" t="s">
        <v>3176</v>
      </c>
      <c r="B1534" s="10">
        <v>32.22043</v>
      </c>
      <c r="C1534" s="10">
        <v>121.43631999999999</v>
      </c>
      <c r="D1534" t="s">
        <v>6</v>
      </c>
      <c r="E1534" t="s">
        <v>6</v>
      </c>
      <c r="F1534" s="3" t="s">
        <v>3177</v>
      </c>
      <c r="G1534" s="3" t="s">
        <v>6</v>
      </c>
      <c r="H1534" s="4" t="s">
        <v>1527</v>
      </c>
      <c r="I1534" s="4" t="s">
        <v>6</v>
      </c>
      <c r="J1534" s="3" t="s">
        <v>6</v>
      </c>
      <c r="K1534" s="3" t="s">
        <v>6</v>
      </c>
      <c r="L1534" s="3" t="s">
        <v>6</v>
      </c>
      <c r="M1534" s="3" t="s">
        <v>6</v>
      </c>
      <c r="N1534" s="3" t="s">
        <v>6</v>
      </c>
    </row>
    <row r="1535" spans="1:14" x14ac:dyDescent="0.3">
      <c r="A1535" s="4" t="s">
        <v>3178</v>
      </c>
      <c r="B1535" s="10">
        <v>32.519027000000001</v>
      </c>
      <c r="C1535" s="10">
        <v>121.157173</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s="4" t="s">
        <v>3180</v>
      </c>
      <c r="B1536" s="10">
        <v>32.414468999999997</v>
      </c>
      <c r="C1536" s="10">
        <v>121.394464</v>
      </c>
      <c r="D1536" t="s">
        <v>6</v>
      </c>
      <c r="E1536" t="s">
        <v>6</v>
      </c>
      <c r="F1536" s="3" t="s">
        <v>3181</v>
      </c>
      <c r="G1536" s="3" t="s">
        <v>6</v>
      </c>
      <c r="H1536" s="4" t="s">
        <v>3178</v>
      </c>
      <c r="I1536" s="13" t="s">
        <v>6</v>
      </c>
      <c r="J1536" s="13" t="s">
        <v>6</v>
      </c>
      <c r="K1536" s="13" t="s">
        <v>6</v>
      </c>
      <c r="L1536" s="13" t="s">
        <v>6</v>
      </c>
      <c r="M1536" s="13" t="s">
        <v>6</v>
      </c>
      <c r="N1536" s="13" t="s">
        <v>6</v>
      </c>
    </row>
    <row r="1537" spans="1:14" x14ac:dyDescent="0.3">
      <c r="A1537" t="s">
        <v>3182</v>
      </c>
      <c r="B1537" s="10">
        <v>21.713432999999998</v>
      </c>
      <c r="C1537" s="10">
        <v>108.671606</v>
      </c>
      <c r="D1537" t="s">
        <v>6</v>
      </c>
      <c r="E1537" t="s">
        <v>6</v>
      </c>
      <c r="F1537" s="3" t="s">
        <v>3183</v>
      </c>
      <c r="G1537" s="3" t="s">
        <v>6</v>
      </c>
      <c r="H1537" s="3" t="s">
        <v>1496</v>
      </c>
      <c r="I1537" s="13" t="s">
        <v>6</v>
      </c>
      <c r="J1537" s="13" t="s">
        <v>6</v>
      </c>
      <c r="K1537" s="13" t="s">
        <v>6</v>
      </c>
      <c r="L1537" s="13" t="s">
        <v>6</v>
      </c>
      <c r="M1537" s="13" t="s">
        <v>6</v>
      </c>
      <c r="N1537" s="13" t="s">
        <v>6</v>
      </c>
    </row>
    <row r="1538" spans="1:14" x14ac:dyDescent="0.3">
      <c r="A1538" t="s">
        <v>3184</v>
      </c>
      <c r="B1538" s="10">
        <v>20.079339000000001</v>
      </c>
      <c r="C1538" s="10">
        <v>110.382727</v>
      </c>
      <c r="D1538" t="s">
        <v>6</v>
      </c>
      <c r="E1538" t="s">
        <v>6</v>
      </c>
      <c r="F1538" s="3" t="s">
        <v>3185</v>
      </c>
      <c r="G1538" s="3" t="s">
        <v>6</v>
      </c>
      <c r="H1538" t="s">
        <v>576</v>
      </c>
      <c r="I1538" s="13" t="s">
        <v>6</v>
      </c>
      <c r="J1538" s="13" t="s">
        <v>6</v>
      </c>
      <c r="K1538" s="13" t="s">
        <v>6</v>
      </c>
      <c r="L1538" s="13" t="s">
        <v>6</v>
      </c>
      <c r="M1538" s="13" t="s">
        <v>6</v>
      </c>
      <c r="N1538" s="13" t="s">
        <v>6</v>
      </c>
    </row>
    <row r="1539" spans="1:14" x14ac:dyDescent="0.3">
      <c r="A1539" t="s">
        <v>3186</v>
      </c>
      <c r="B1539" s="10">
        <v>19.987279999999998</v>
      </c>
      <c r="C1539" s="10">
        <v>110.542568</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t="s">
        <v>3188</v>
      </c>
      <c r="B1540" s="10">
        <v>20.0244</v>
      </c>
      <c r="C1540" s="10">
        <v>110.55719999999999</v>
      </c>
      <c r="D1540" t="s">
        <v>6</v>
      </c>
      <c r="E1540" t="s">
        <v>6</v>
      </c>
      <c r="F1540" s="3" t="s">
        <v>3189</v>
      </c>
      <c r="G1540" s="3" t="s">
        <v>6</v>
      </c>
      <c r="H1540" t="s">
        <v>3186</v>
      </c>
      <c r="I1540" s="13" t="s">
        <v>6</v>
      </c>
      <c r="J1540" s="13" t="s">
        <v>6</v>
      </c>
      <c r="K1540" s="13" t="s">
        <v>6</v>
      </c>
      <c r="L1540" s="13" t="s">
        <v>6</v>
      </c>
      <c r="M1540" s="13" t="s">
        <v>6</v>
      </c>
      <c r="N1540" s="13" t="s">
        <v>6</v>
      </c>
    </row>
    <row r="1541" spans="1:14" x14ac:dyDescent="0.3">
      <c r="A1541" s="4" t="s">
        <v>3190</v>
      </c>
      <c r="B1541" s="10">
        <v>31.708872</v>
      </c>
      <c r="C1541" s="10">
        <v>121.95945</v>
      </c>
      <c r="D1541" t="s">
        <v>6</v>
      </c>
      <c r="E1541" t="s">
        <v>6</v>
      </c>
      <c r="F1541" s="3" t="s">
        <v>3191</v>
      </c>
      <c r="G1541" s="3" t="s">
        <v>6</v>
      </c>
      <c r="H1541" s="4" t="s">
        <v>3176</v>
      </c>
      <c r="I1541" s="4" t="s">
        <v>6</v>
      </c>
      <c r="J1541" s="3" t="s">
        <v>6</v>
      </c>
      <c r="K1541" s="3" t="s">
        <v>6</v>
      </c>
      <c r="L1541" s="3" t="s">
        <v>6</v>
      </c>
      <c r="M1541" s="3" t="s">
        <v>6</v>
      </c>
      <c r="N1541" s="3" t="s">
        <v>6</v>
      </c>
    </row>
    <row r="1542" spans="1:14" x14ac:dyDescent="0.3">
      <c r="A1542" t="s">
        <v>3192</v>
      </c>
      <c r="B1542" s="10">
        <v>36.23265</v>
      </c>
      <c r="C1542" s="10">
        <v>120.320171</v>
      </c>
      <c r="D1542" t="s">
        <v>3193</v>
      </c>
      <c r="E1542" t="s">
        <v>6</v>
      </c>
      <c r="F1542" s="3" t="s">
        <v>3194</v>
      </c>
      <c r="G1542" s="3" t="s">
        <v>6</v>
      </c>
      <c r="H1542" t="s">
        <v>3151</v>
      </c>
      <c r="I1542" s="4" t="s">
        <v>6</v>
      </c>
      <c r="J1542" s="4" t="s">
        <v>6</v>
      </c>
      <c r="K1542" s="4" t="s">
        <v>6</v>
      </c>
      <c r="L1542" s="4" t="s">
        <v>6</v>
      </c>
      <c r="M1542" s="4" t="s">
        <v>6</v>
      </c>
      <c r="N1542" s="4" t="s">
        <v>6</v>
      </c>
    </row>
    <row r="1543" spans="1:14" x14ac:dyDescent="0.3">
      <c r="A1543" t="s">
        <v>3195</v>
      </c>
      <c r="B1543" s="10">
        <v>35.862741999999997</v>
      </c>
      <c r="C1543" s="10">
        <v>120.05868599999999</v>
      </c>
      <c r="D1543" t="s">
        <v>3196</v>
      </c>
      <c r="E1543" t="s">
        <v>6</v>
      </c>
      <c r="F1543" s="3" t="s">
        <v>3197</v>
      </c>
      <c r="G1543" s="3" t="s">
        <v>6</v>
      </c>
      <c r="H1543" t="s">
        <v>3157</v>
      </c>
      <c r="I1543" s="3" t="s">
        <v>6</v>
      </c>
      <c r="J1543" s="3" t="s">
        <v>6</v>
      </c>
      <c r="K1543" s="13" t="s">
        <v>6</v>
      </c>
      <c r="L1543" s="13" t="s">
        <v>6</v>
      </c>
      <c r="M1543" s="13" t="s">
        <v>6</v>
      </c>
      <c r="N1543" s="13" t="s">
        <v>6</v>
      </c>
    </row>
    <row r="1544" spans="1:14" x14ac:dyDescent="0.3">
      <c r="A1544" t="s">
        <v>3199</v>
      </c>
      <c r="B1544" s="10">
        <v>19.967858</v>
      </c>
      <c r="C1544" s="10">
        <v>110.605422</v>
      </c>
      <c r="D1544" t="s">
        <v>3196</v>
      </c>
      <c r="E1544" t="s">
        <v>6</v>
      </c>
      <c r="F1544" s="3" t="s">
        <v>3198</v>
      </c>
      <c r="G1544" s="3" t="s">
        <v>6</v>
      </c>
      <c r="H1544" t="s">
        <v>1779</v>
      </c>
      <c r="I1544" t="s">
        <v>6</v>
      </c>
      <c r="J1544" s="3" t="s">
        <v>6</v>
      </c>
      <c r="K1544" s="13" t="s">
        <v>6</v>
      </c>
      <c r="L1544" s="13" t="s">
        <v>6</v>
      </c>
      <c r="M1544" s="13" t="s">
        <v>6</v>
      </c>
      <c r="N1544" s="13" t="s">
        <v>6</v>
      </c>
    </row>
    <row r="1545" spans="1:14" x14ac:dyDescent="0.3">
      <c r="A1545" t="s">
        <v>3200</v>
      </c>
      <c r="B1545" s="10">
        <v>25.886959000000001</v>
      </c>
      <c r="C1545" s="10">
        <v>119.623311</v>
      </c>
      <c r="D1545" s="4" t="s">
        <v>6</v>
      </c>
      <c r="E1545" s="4" t="s">
        <v>6</v>
      </c>
      <c r="F1545" s="3" t="s">
        <v>3201</v>
      </c>
      <c r="G1545" s="4" t="s">
        <v>6</v>
      </c>
      <c r="H1545" t="s">
        <v>1926</v>
      </c>
      <c r="I1545" t="s">
        <v>6</v>
      </c>
      <c r="J1545" s="3" t="s">
        <v>6</v>
      </c>
      <c r="K1545" s="13" t="s">
        <v>6</v>
      </c>
      <c r="L1545" s="13" t="s">
        <v>6</v>
      </c>
      <c r="M1545" s="13" t="s">
        <v>6</v>
      </c>
      <c r="N1545" s="13" t="s">
        <v>6</v>
      </c>
    </row>
    <row r="1546" spans="1:14" x14ac:dyDescent="0.3">
      <c r="A1546" t="s">
        <v>3203</v>
      </c>
      <c r="B1546" s="10">
        <v>25.963774000000001</v>
      </c>
      <c r="C1546" s="10">
        <v>119.45769</v>
      </c>
      <c r="D1546" s="4" t="s">
        <v>6</v>
      </c>
      <c r="E1546" s="4" t="s">
        <v>6</v>
      </c>
      <c r="F1546" s="3" t="s">
        <v>3202</v>
      </c>
      <c r="G1546" s="4" t="s">
        <v>6</v>
      </c>
      <c r="H1546" t="s">
        <v>3200</v>
      </c>
      <c r="I1546" t="s">
        <v>6</v>
      </c>
      <c r="J1546" s="3" t="s">
        <v>6</v>
      </c>
      <c r="K1546" s="13" t="s">
        <v>6</v>
      </c>
      <c r="L1546" s="13" t="s">
        <v>6</v>
      </c>
      <c r="M1546" s="13" t="s">
        <v>6</v>
      </c>
      <c r="N1546" s="13" t="s">
        <v>6</v>
      </c>
    </row>
    <row r="1547" spans="1:14" x14ac:dyDescent="0.3">
      <c r="A1547" t="s">
        <v>3204</v>
      </c>
      <c r="B1547" s="10">
        <v>25.587443</v>
      </c>
      <c r="C1547" s="10">
        <v>119.48490200000001</v>
      </c>
      <c r="D1547" s="4" t="s">
        <v>6</v>
      </c>
      <c r="E1547" s="4" t="s">
        <v>6</v>
      </c>
      <c r="F1547" s="3" t="s">
        <v>3205</v>
      </c>
      <c r="G1547" s="4" t="s">
        <v>6</v>
      </c>
      <c r="H1547" t="s">
        <v>1926</v>
      </c>
      <c r="I1547" t="s">
        <v>6</v>
      </c>
      <c r="J1547" s="3" t="s">
        <v>6</v>
      </c>
      <c r="K1547" s="13" t="s">
        <v>6</v>
      </c>
      <c r="L1547" s="13" t="s">
        <v>6</v>
      </c>
      <c r="M1547" s="13" t="s">
        <v>6</v>
      </c>
      <c r="N1547" s="13" t="s">
        <v>6</v>
      </c>
    </row>
    <row r="1548" spans="1:14" x14ac:dyDescent="0.3">
      <c r="A1548" t="s">
        <v>3206</v>
      </c>
      <c r="B1548" s="10">
        <v>23.691583999999999</v>
      </c>
      <c r="C1548" s="10">
        <v>117.43028700000001</v>
      </c>
      <c r="D1548" t="s">
        <v>6</v>
      </c>
      <c r="E1548" t="s">
        <v>6</v>
      </c>
      <c r="F1548" s="3" t="s">
        <v>3207</v>
      </c>
      <c r="G1548" s="3" t="s">
        <v>6</v>
      </c>
      <c r="H1548" t="s">
        <v>3135</v>
      </c>
      <c r="I1548" t="s">
        <v>6</v>
      </c>
      <c r="J1548" t="s">
        <v>6</v>
      </c>
      <c r="K1548" t="s">
        <v>6</v>
      </c>
      <c r="L1548" t="s">
        <v>6</v>
      </c>
      <c r="M1548" t="s">
        <v>6</v>
      </c>
      <c r="N1548" t="s">
        <v>6</v>
      </c>
    </row>
    <row r="1549" spans="1:14" x14ac:dyDescent="0.3">
      <c r="A1549" t="s">
        <v>3208</v>
      </c>
      <c r="B1549" s="10">
        <v>19.635489</v>
      </c>
      <c r="C1549" s="10">
        <v>110.980761</v>
      </c>
      <c r="D1549" t="s">
        <v>6</v>
      </c>
      <c r="E1549" t="s">
        <v>6</v>
      </c>
      <c r="F1549" s="3" t="s">
        <v>3209</v>
      </c>
      <c r="G1549" s="3" t="s">
        <v>6</v>
      </c>
      <c r="H1549" t="s">
        <v>576</v>
      </c>
      <c r="I1549" s="13" t="s">
        <v>6</v>
      </c>
      <c r="J1549" s="13" t="s">
        <v>6</v>
      </c>
      <c r="K1549" s="13" t="s">
        <v>6</v>
      </c>
      <c r="L1549" s="13" t="s">
        <v>6</v>
      </c>
      <c r="M1549" s="13" t="s">
        <v>6</v>
      </c>
      <c r="N1549" s="13" t="s">
        <v>6</v>
      </c>
    </row>
    <row r="1550" spans="1:14" x14ac:dyDescent="0.3">
      <c r="A1550" t="s">
        <v>3210</v>
      </c>
      <c r="B1550" s="10">
        <v>21.475555</v>
      </c>
      <c r="C1550" s="10">
        <v>109.244955</v>
      </c>
      <c r="D1550" t="s">
        <v>6</v>
      </c>
      <c r="E1550" t="s">
        <v>6</v>
      </c>
      <c r="F1550" s="3" t="s">
        <v>3211</v>
      </c>
      <c r="G1550" s="3" t="s">
        <v>6</v>
      </c>
      <c r="H1550" s="3" t="s">
        <v>1496</v>
      </c>
      <c r="I1550" s="3" t="s">
        <v>6</v>
      </c>
      <c r="J1550" s="3" t="s">
        <v>6</v>
      </c>
      <c r="K1550" s="13" t="s">
        <v>6</v>
      </c>
      <c r="L1550" s="13" t="s">
        <v>6</v>
      </c>
      <c r="M1550" s="13" t="s">
        <v>6</v>
      </c>
      <c r="N1550" s="13" t="s">
        <v>6</v>
      </c>
    </row>
    <row r="1551" spans="1:14" x14ac:dyDescent="0.3">
      <c r="A1551" t="s">
        <v>3212</v>
      </c>
      <c r="B1551" s="10">
        <v>21.503340000000001</v>
      </c>
      <c r="C1551" s="10">
        <v>109.15463</v>
      </c>
      <c r="D1551" s="3" t="s">
        <v>6</v>
      </c>
      <c r="E1551" s="3" t="s">
        <v>6</v>
      </c>
      <c r="F1551" s="3" t="s">
        <v>3213</v>
      </c>
      <c r="G1551" s="3" t="s">
        <v>6</v>
      </c>
      <c r="H1551" t="s">
        <v>3210</v>
      </c>
      <c r="I1551" s="3" t="s">
        <v>6</v>
      </c>
      <c r="J1551" s="3" t="s">
        <v>6</v>
      </c>
      <c r="K1551" s="3" t="s">
        <v>6</v>
      </c>
      <c r="L1551" s="3" t="s">
        <v>6</v>
      </c>
      <c r="M1551" s="3" t="s">
        <v>6</v>
      </c>
      <c r="N1551" s="3" t="s">
        <v>6</v>
      </c>
    </row>
    <row r="1552" spans="1:14" x14ac:dyDescent="0.3">
      <c r="A1552" t="s">
        <v>3215</v>
      </c>
      <c r="B1552" s="10">
        <v>19.537081000000001</v>
      </c>
      <c r="C1552" s="10">
        <v>110.821241</v>
      </c>
      <c r="D1552" t="s">
        <v>6</v>
      </c>
      <c r="E1552" t="s">
        <v>6</v>
      </c>
      <c r="F1552" s="3" t="s">
        <v>3214</v>
      </c>
      <c r="G1552" s="3" t="s">
        <v>6</v>
      </c>
      <c r="H1552" t="s">
        <v>3208</v>
      </c>
      <c r="I1552" s="13" t="s">
        <v>6</v>
      </c>
      <c r="J1552" s="13" t="s">
        <v>6</v>
      </c>
      <c r="K1552" s="13" t="s">
        <v>6</v>
      </c>
      <c r="L1552" s="13" t="s">
        <v>6</v>
      </c>
      <c r="M1552" s="13" t="s">
        <v>6</v>
      </c>
      <c r="N1552" s="13" t="s">
        <v>6</v>
      </c>
    </row>
    <row r="1553" spans="1:14" x14ac:dyDescent="0.3">
      <c r="A1553" t="s">
        <v>3216</v>
      </c>
      <c r="B1553" s="10">
        <v>27.371483999999999</v>
      </c>
      <c r="C1553" s="10">
        <v>120.558114</v>
      </c>
      <c r="D1553" s="4" t="s">
        <v>6</v>
      </c>
      <c r="E1553" s="4" t="s">
        <v>6</v>
      </c>
      <c r="F1553" s="3" t="s">
        <v>3217</v>
      </c>
      <c r="G1553" s="3" t="s">
        <v>6</v>
      </c>
      <c r="H1553" t="s">
        <v>578</v>
      </c>
      <c r="I1553" t="s">
        <v>6</v>
      </c>
      <c r="J1553" s="3" t="s">
        <v>6</v>
      </c>
      <c r="K1553" s="13" t="s">
        <v>6</v>
      </c>
      <c r="L1553" s="13" t="s">
        <v>6</v>
      </c>
      <c r="M1553" s="13" t="s">
        <v>6</v>
      </c>
      <c r="N1553" s="13" t="s">
        <v>6</v>
      </c>
    </row>
    <row r="1554" spans="1:14" x14ac:dyDescent="0.3">
      <c r="A1554" t="s">
        <v>3218</v>
      </c>
      <c r="B1554" s="10">
        <v>27.201333000000002</v>
      </c>
      <c r="C1554" s="10">
        <v>120.448853</v>
      </c>
      <c r="D1554" s="4" t="s">
        <v>6</v>
      </c>
      <c r="E1554" s="4" t="s">
        <v>6</v>
      </c>
      <c r="F1554" s="3" t="s">
        <v>3219</v>
      </c>
      <c r="G1554" s="3" t="s">
        <v>6</v>
      </c>
      <c r="H1554" t="s">
        <v>3216</v>
      </c>
      <c r="I1554" t="s">
        <v>6</v>
      </c>
      <c r="J1554" s="3" t="s">
        <v>6</v>
      </c>
      <c r="K1554" s="13" t="s">
        <v>6</v>
      </c>
      <c r="L1554" s="13" t="s">
        <v>6</v>
      </c>
      <c r="M1554" s="13" t="s">
        <v>6</v>
      </c>
      <c r="N1554" s="13" t="s">
        <v>6</v>
      </c>
    </row>
    <row r="1555" spans="1:14" x14ac:dyDescent="0.3">
      <c r="A1555" t="s">
        <v>3220</v>
      </c>
      <c r="B1555" s="10">
        <v>24.576640999999999</v>
      </c>
      <c r="C1555" s="10">
        <v>118.57212</v>
      </c>
      <c r="D1555" t="s">
        <v>6</v>
      </c>
      <c r="E1555" t="s">
        <v>6</v>
      </c>
      <c r="F1555" s="3" t="s">
        <v>3221</v>
      </c>
      <c r="G1555" s="3" t="s">
        <v>6</v>
      </c>
      <c r="H1555" t="s">
        <v>3143</v>
      </c>
      <c r="I1555" t="s">
        <v>6</v>
      </c>
      <c r="J1555" t="s">
        <v>6</v>
      </c>
      <c r="K1555" t="s">
        <v>6</v>
      </c>
      <c r="L1555" t="s">
        <v>6</v>
      </c>
      <c r="M1555" t="s">
        <v>6</v>
      </c>
      <c r="N1555" t="s">
        <v>6</v>
      </c>
    </row>
    <row r="1556" spans="1:14" x14ac:dyDescent="0.3">
      <c r="A1556" t="s">
        <v>3223</v>
      </c>
      <c r="B1556" s="10">
        <v>24.851973000000001</v>
      </c>
      <c r="C1556" s="10">
        <v>118.64267100000001</v>
      </c>
      <c r="D1556" t="s">
        <v>6</v>
      </c>
      <c r="E1556" t="s">
        <v>6</v>
      </c>
      <c r="F1556" s="3" t="s">
        <v>3222</v>
      </c>
      <c r="G1556" s="3" t="s">
        <v>6</v>
      </c>
      <c r="H1556" t="s">
        <v>3220</v>
      </c>
      <c r="I1556" t="s">
        <v>6</v>
      </c>
      <c r="J1556" t="s">
        <v>6</v>
      </c>
      <c r="K1556" t="s">
        <v>6</v>
      </c>
      <c r="L1556" t="s">
        <v>6</v>
      </c>
      <c r="M1556" t="s">
        <v>6</v>
      </c>
      <c r="N1556" t="s">
        <v>6</v>
      </c>
    </row>
    <row r="1557" spans="1:14" x14ac:dyDescent="0.3">
      <c r="A1557" t="s">
        <v>3224</v>
      </c>
      <c r="B1557" s="10">
        <v>23.349851000000001</v>
      </c>
      <c r="C1557" s="10">
        <v>116.701578</v>
      </c>
      <c r="D1557" t="s">
        <v>6</v>
      </c>
      <c r="E1557" t="s">
        <v>6</v>
      </c>
      <c r="F1557" t="s">
        <v>3225</v>
      </c>
      <c r="G1557" t="s">
        <v>6</v>
      </c>
      <c r="H1557" t="s">
        <v>2478</v>
      </c>
      <c r="I1557" t="s">
        <v>6</v>
      </c>
      <c r="J1557" s="3" t="s">
        <v>6</v>
      </c>
      <c r="K1557" s="13">
        <v>42.4</v>
      </c>
      <c r="L1557" s="13">
        <v>126.4</v>
      </c>
      <c r="M1557" s="13">
        <v>17.399999999999999</v>
      </c>
      <c r="N1557" s="13">
        <v>104.6</v>
      </c>
    </row>
    <row r="1558" spans="1:14" x14ac:dyDescent="0.3">
      <c r="A1558" t="s">
        <v>3227</v>
      </c>
      <c r="B1558" s="10">
        <v>23.435082999999999</v>
      </c>
      <c r="C1558" s="10">
        <v>117.07116600000001</v>
      </c>
      <c r="D1558" t="s">
        <v>6</v>
      </c>
      <c r="E1558" t="s">
        <v>6</v>
      </c>
      <c r="F1558" t="s">
        <v>3226</v>
      </c>
      <c r="G1558" t="s">
        <v>6</v>
      </c>
      <c r="H1558" t="s">
        <v>3224</v>
      </c>
      <c r="I1558" t="s">
        <v>6</v>
      </c>
      <c r="J1558" s="3" t="s">
        <v>6</v>
      </c>
      <c r="K1558" s="13">
        <v>42.4</v>
      </c>
      <c r="L1558" s="13">
        <v>126.4</v>
      </c>
      <c r="M1558" s="13">
        <v>17.399999999999999</v>
      </c>
      <c r="N1558" s="13">
        <v>104.6</v>
      </c>
    </row>
    <row r="1559" spans="1:14" x14ac:dyDescent="0.3">
      <c r="A1559" t="s">
        <v>3229</v>
      </c>
      <c r="B1559" s="10">
        <v>18.213629999999998</v>
      </c>
      <c r="C1559" s="10">
        <v>109.551557</v>
      </c>
      <c r="D1559" t="s">
        <v>6</v>
      </c>
      <c r="E1559" t="s">
        <v>6</v>
      </c>
      <c r="F1559" s="3" t="s">
        <v>3228</v>
      </c>
      <c r="G1559" s="3" t="s">
        <v>6</v>
      </c>
      <c r="H1559" t="s">
        <v>239</v>
      </c>
      <c r="I1559" t="s">
        <v>6</v>
      </c>
      <c r="J1559" s="3" t="s">
        <v>6</v>
      </c>
      <c r="K1559" s="13" t="s">
        <v>6</v>
      </c>
      <c r="L1559" s="13" t="s">
        <v>6</v>
      </c>
      <c r="M1559" s="13" t="s">
        <v>6</v>
      </c>
      <c r="N1559" s="13" t="s">
        <v>6</v>
      </c>
    </row>
    <row r="1560" spans="1:14" x14ac:dyDescent="0.3">
      <c r="A1560" t="s">
        <v>3230</v>
      </c>
      <c r="B1560" s="10">
        <v>23.94773</v>
      </c>
      <c r="C1560" s="10">
        <v>117.362933</v>
      </c>
      <c r="D1560" t="s">
        <v>6</v>
      </c>
      <c r="E1560" t="s">
        <v>6</v>
      </c>
      <c r="F1560" s="3" t="s">
        <v>3231</v>
      </c>
      <c r="G1560" s="3" t="s">
        <v>6</v>
      </c>
      <c r="H1560" t="s">
        <v>3139</v>
      </c>
      <c r="I1560" t="s">
        <v>6</v>
      </c>
      <c r="J1560" t="s">
        <v>6</v>
      </c>
      <c r="K1560" t="s">
        <v>6</v>
      </c>
      <c r="L1560" t="s">
        <v>6</v>
      </c>
      <c r="M1560" t="s">
        <v>6</v>
      </c>
      <c r="N1560" t="s">
        <v>6</v>
      </c>
    </row>
    <row r="1561" spans="1:14" x14ac:dyDescent="0.3">
      <c r="A1561" t="s">
        <v>3233</v>
      </c>
      <c r="B1561" s="10">
        <v>26.046897000000001</v>
      </c>
      <c r="C1561" s="10">
        <v>119.59173</v>
      </c>
      <c r="D1561" s="4" t="s">
        <v>6</v>
      </c>
      <c r="E1561" s="4" t="s">
        <v>6</v>
      </c>
      <c r="F1561" s="3" t="s">
        <v>3232</v>
      </c>
      <c r="G1561" s="4" t="s">
        <v>6</v>
      </c>
      <c r="H1561" t="s">
        <v>3200</v>
      </c>
      <c r="I1561" t="s">
        <v>6</v>
      </c>
      <c r="J1561" s="3" t="s">
        <v>6</v>
      </c>
      <c r="K1561" s="13" t="s">
        <v>6</v>
      </c>
      <c r="L1561" s="13" t="s">
        <v>6</v>
      </c>
      <c r="M1561" s="13" t="s">
        <v>6</v>
      </c>
      <c r="N1561" s="13" t="s">
        <v>6</v>
      </c>
    </row>
    <row r="1562" spans="1:14" x14ac:dyDescent="0.3">
      <c r="A1562" t="s">
        <v>3234</v>
      </c>
      <c r="B1562" s="10">
        <v>24.908868999999999</v>
      </c>
      <c r="C1562" s="10">
        <v>118.665046</v>
      </c>
      <c r="D1562" t="s">
        <v>6</v>
      </c>
      <c r="E1562" t="s">
        <v>6</v>
      </c>
      <c r="F1562" s="3" t="s">
        <v>3235</v>
      </c>
      <c r="G1562" s="3" t="s">
        <v>6</v>
      </c>
      <c r="H1562" t="s">
        <v>3143</v>
      </c>
      <c r="I1562" t="s">
        <v>6</v>
      </c>
      <c r="J1562" t="s">
        <v>6</v>
      </c>
      <c r="K1562" t="s">
        <v>6</v>
      </c>
      <c r="L1562" t="s">
        <v>6</v>
      </c>
      <c r="M1562" t="s">
        <v>6</v>
      </c>
      <c r="N1562" t="s">
        <v>6</v>
      </c>
    </row>
    <row r="1563" spans="1:14" x14ac:dyDescent="0.3">
      <c r="A1563" t="s">
        <v>3236</v>
      </c>
      <c r="B1563" s="10">
        <v>21.060977999999999</v>
      </c>
      <c r="C1563" s="10">
        <v>110.205916</v>
      </c>
      <c r="D1563" t="s">
        <v>6</v>
      </c>
      <c r="E1563" t="s">
        <v>6</v>
      </c>
      <c r="F1563" t="s">
        <v>3237</v>
      </c>
      <c r="G1563" t="s">
        <v>6</v>
      </c>
      <c r="H1563" t="s">
        <v>2478</v>
      </c>
      <c r="I1563" t="s">
        <v>6</v>
      </c>
      <c r="J1563" s="3" t="s">
        <v>6</v>
      </c>
      <c r="K1563" s="13">
        <v>42.4</v>
      </c>
      <c r="L1563" s="13">
        <v>126.4</v>
      </c>
      <c r="M1563" s="13">
        <v>17.399999999999999</v>
      </c>
      <c r="N1563" s="13">
        <v>104.6</v>
      </c>
    </row>
    <row r="1564" spans="1:14" x14ac:dyDescent="0.3">
      <c r="A1564" t="s">
        <v>3239</v>
      </c>
      <c r="B1564" s="10">
        <v>21.566727</v>
      </c>
      <c r="C1564" s="10">
        <v>109.765323</v>
      </c>
      <c r="D1564" t="s">
        <v>6</v>
      </c>
      <c r="E1564" t="s">
        <v>6</v>
      </c>
      <c r="F1564" t="s">
        <v>3238</v>
      </c>
      <c r="G1564" t="s">
        <v>6</v>
      </c>
      <c r="H1564" t="s">
        <v>3236</v>
      </c>
      <c r="I1564" t="s">
        <v>6</v>
      </c>
      <c r="J1564" s="3" t="s">
        <v>6</v>
      </c>
      <c r="K1564" s="13">
        <v>42.4</v>
      </c>
      <c r="L1564" s="13">
        <v>126.4</v>
      </c>
      <c r="M1564" s="13">
        <v>17.399999999999999</v>
      </c>
      <c r="N1564" s="13">
        <v>104.6</v>
      </c>
    </row>
    <row r="1565" spans="1:14" x14ac:dyDescent="0.3">
      <c r="A1565" t="s">
        <v>3240</v>
      </c>
      <c r="B1565" s="10">
        <v>19.950396999999999</v>
      </c>
      <c r="C1565" s="10">
        <v>110.581124</v>
      </c>
      <c r="D1565" t="s">
        <v>6</v>
      </c>
      <c r="E1565" t="s">
        <v>6</v>
      </c>
      <c r="F1565" s="3" t="s">
        <v>3241</v>
      </c>
      <c r="G1565" s="3" t="s">
        <v>6</v>
      </c>
      <c r="H1565" t="s">
        <v>3186</v>
      </c>
      <c r="I1565" s="13" t="s">
        <v>6</v>
      </c>
      <c r="J1565" s="13" t="s">
        <v>6</v>
      </c>
      <c r="K1565" s="13" t="s">
        <v>6</v>
      </c>
      <c r="L1565" s="13" t="s">
        <v>6</v>
      </c>
      <c r="M1565" s="13" t="s">
        <v>6</v>
      </c>
      <c r="N1565" s="13" t="s">
        <v>6</v>
      </c>
    </row>
    <row r="1566" spans="1:14" x14ac:dyDescent="0.3">
      <c r="A1566" t="s">
        <v>3242</v>
      </c>
      <c r="B1566" s="10">
        <v>21.49324</v>
      </c>
      <c r="C1566" s="10">
        <v>86.918301</v>
      </c>
      <c r="D1566" t="s">
        <v>6</v>
      </c>
      <c r="E1566" t="s">
        <v>6</v>
      </c>
      <c r="F1566" s="3" t="s">
        <v>3243</v>
      </c>
      <c r="G1566" s="3" t="s">
        <v>6</v>
      </c>
      <c r="H1566" t="s">
        <v>2349</v>
      </c>
      <c r="I1566" t="s">
        <v>6</v>
      </c>
      <c r="J1566" s="3" t="s">
        <v>6</v>
      </c>
      <c r="K1566" s="13" t="s">
        <v>6</v>
      </c>
      <c r="L1566" s="13" t="s">
        <v>6</v>
      </c>
      <c r="M1566" s="13" t="s">
        <v>6</v>
      </c>
      <c r="N1566" s="13" t="s">
        <v>6</v>
      </c>
    </row>
    <row r="1567" spans="1:14" x14ac:dyDescent="0.3">
      <c r="A1567" t="s">
        <v>3244</v>
      </c>
      <c r="B1567" s="10">
        <v>21.475553000000001</v>
      </c>
      <c r="C1567" s="10">
        <v>87.05368</v>
      </c>
      <c r="D1567" t="s">
        <v>6</v>
      </c>
      <c r="E1567" t="s">
        <v>6</v>
      </c>
      <c r="F1567" s="3" t="s">
        <v>3245</v>
      </c>
      <c r="G1567" s="3" t="s">
        <v>6</v>
      </c>
      <c r="H1567" t="s">
        <v>3242</v>
      </c>
      <c r="I1567" t="s">
        <v>6</v>
      </c>
      <c r="J1567" s="3" t="s">
        <v>6</v>
      </c>
      <c r="K1567" s="13" t="s">
        <v>6</v>
      </c>
      <c r="L1567" s="13" t="s">
        <v>6</v>
      </c>
      <c r="M1567" s="13" t="s">
        <v>6</v>
      </c>
      <c r="N1567" s="13" t="s">
        <v>6</v>
      </c>
    </row>
    <row r="1568" spans="1:14" x14ac:dyDescent="0.3">
      <c r="A1568" t="s">
        <v>3246</v>
      </c>
      <c r="B1568" s="10">
        <v>21.574145999999999</v>
      </c>
      <c r="C1568" s="10">
        <v>87.342422999999997</v>
      </c>
      <c r="D1568" t="s">
        <v>6</v>
      </c>
      <c r="E1568" t="s">
        <v>6</v>
      </c>
      <c r="F1568" s="3" t="s">
        <v>3247</v>
      </c>
      <c r="G1568" s="3" t="s">
        <v>6</v>
      </c>
      <c r="H1568" t="s">
        <v>3242</v>
      </c>
      <c r="I1568" t="s">
        <v>6</v>
      </c>
      <c r="J1568" s="3" t="s">
        <v>6</v>
      </c>
      <c r="K1568" s="13" t="s">
        <v>6</v>
      </c>
      <c r="L1568" s="13" t="s">
        <v>6</v>
      </c>
      <c r="M1568" s="13" t="s">
        <v>6</v>
      </c>
      <c r="N1568" s="13" t="s">
        <v>6</v>
      </c>
    </row>
    <row r="1569" spans="1:14" x14ac:dyDescent="0.3">
      <c r="A1569" t="s">
        <v>3249</v>
      </c>
      <c r="B1569" s="10">
        <v>36.781182999999999</v>
      </c>
      <c r="C1569" s="10">
        <v>-6.3666850000000004</v>
      </c>
      <c r="D1569" t="s">
        <v>6</v>
      </c>
      <c r="E1569" t="s">
        <v>6</v>
      </c>
      <c r="F1569" t="s">
        <v>3248</v>
      </c>
      <c r="G1569" s="3" t="s">
        <v>6</v>
      </c>
      <c r="H1569" s="3" t="s">
        <v>2228</v>
      </c>
      <c r="I1569" s="3" t="s">
        <v>6</v>
      </c>
      <c r="J1569" s="3" t="s">
        <v>6</v>
      </c>
      <c r="K1569" s="13" t="s">
        <v>6</v>
      </c>
      <c r="L1569" s="13" t="s">
        <v>6</v>
      </c>
      <c r="M1569" s="13" t="s">
        <v>6</v>
      </c>
      <c r="N1569" s="13" t="s">
        <v>6</v>
      </c>
    </row>
    <row r="1570" spans="1:14" x14ac:dyDescent="0.3">
      <c r="A1570" t="s">
        <v>3250</v>
      </c>
      <c r="B1570" s="10">
        <v>9.0006599999999999</v>
      </c>
      <c r="C1570" s="10">
        <v>-79.593315000000004</v>
      </c>
      <c r="D1570" t="s">
        <v>6</v>
      </c>
      <c r="E1570" t="s">
        <v>6</v>
      </c>
      <c r="F1570" s="3" t="s">
        <v>3251</v>
      </c>
      <c r="G1570" s="3" t="s">
        <v>6</v>
      </c>
      <c r="H1570" t="s">
        <v>392</v>
      </c>
      <c r="I1570" t="s">
        <v>3252</v>
      </c>
      <c r="J1570" s="3" t="s">
        <v>6</v>
      </c>
      <c r="K1570" s="13" t="s">
        <v>6</v>
      </c>
      <c r="L1570" s="13" t="s">
        <v>6</v>
      </c>
      <c r="M1570" s="13" t="s">
        <v>6</v>
      </c>
      <c r="N1570" s="13" t="s">
        <v>6</v>
      </c>
    </row>
    <row r="1571" spans="1:14" x14ac:dyDescent="0.3">
      <c r="A1571" t="s">
        <v>3258</v>
      </c>
      <c r="B1571" s="10">
        <v>31.202279000000001</v>
      </c>
      <c r="C1571" s="10">
        <v>121.956484</v>
      </c>
      <c r="D1571" t="s">
        <v>6</v>
      </c>
      <c r="E1571" t="s">
        <v>6</v>
      </c>
      <c r="F1571" t="s">
        <v>3255</v>
      </c>
      <c r="G1571" s="3" t="s">
        <v>6</v>
      </c>
      <c r="H1571" t="s">
        <v>3257</v>
      </c>
      <c r="I1571" s="3" t="s">
        <v>6</v>
      </c>
      <c r="J1571" s="3" t="s">
        <v>6</v>
      </c>
      <c r="K1571" s="3" t="s">
        <v>6</v>
      </c>
      <c r="L1571" s="3" t="s">
        <v>6</v>
      </c>
      <c r="M1571" s="3" t="s">
        <v>6</v>
      </c>
      <c r="N1571" s="3" t="s">
        <v>6</v>
      </c>
    </row>
    <row r="1572" spans="1:14" x14ac:dyDescent="0.3">
      <c r="A1572" t="s">
        <v>3257</v>
      </c>
      <c r="B1572" s="10">
        <v>31.278476000000001</v>
      </c>
      <c r="C1572" s="10">
        <v>121.79465500000001</v>
      </c>
      <c r="D1572" t="s">
        <v>6</v>
      </c>
      <c r="E1572" t="s">
        <v>6</v>
      </c>
      <c r="F1572" t="s">
        <v>3256</v>
      </c>
      <c r="G1572" s="3" t="s">
        <v>6</v>
      </c>
      <c r="H1572" s="3" t="s">
        <v>3163</v>
      </c>
      <c r="I1572" s="3" t="s">
        <v>6</v>
      </c>
      <c r="J1572" s="3" t="s">
        <v>6</v>
      </c>
      <c r="K1572" s="3" t="s">
        <v>6</v>
      </c>
      <c r="L1572" s="3" t="s">
        <v>6</v>
      </c>
      <c r="M1572" s="3" t="s">
        <v>6</v>
      </c>
      <c r="N1572" s="3" t="s">
        <v>6</v>
      </c>
    </row>
    <row r="1573" spans="1:14" x14ac:dyDescent="0.3">
      <c r="A1573" t="s">
        <v>3259</v>
      </c>
      <c r="B1573" s="10">
        <v>23.548964999999999</v>
      </c>
      <c r="C1573" s="10">
        <v>119.58160100000001</v>
      </c>
      <c r="D1573" t="s">
        <v>6</v>
      </c>
      <c r="E1573" t="s">
        <v>6</v>
      </c>
      <c r="F1573" s="3" t="s">
        <v>3260</v>
      </c>
      <c r="G1573" s="3" t="s">
        <v>6</v>
      </c>
      <c r="H1573" t="s">
        <v>1419</v>
      </c>
      <c r="I1573" t="s">
        <v>6</v>
      </c>
      <c r="J1573" s="3" t="s">
        <v>6</v>
      </c>
      <c r="K1573" s="13">
        <v>25.6</v>
      </c>
      <c r="L1573" s="13">
        <v>122.2</v>
      </c>
      <c r="M1573" s="13">
        <v>21.7</v>
      </c>
      <c r="N1573" s="13">
        <v>119</v>
      </c>
    </row>
    <row r="1574" spans="1:14" x14ac:dyDescent="0.3">
      <c r="A1574" s="4" t="s">
        <v>3284</v>
      </c>
      <c r="B1574" s="10">
        <v>24.780802999999999</v>
      </c>
      <c r="C1574" s="10">
        <v>67.103755000000007</v>
      </c>
      <c r="D1574" t="s">
        <v>6</v>
      </c>
      <c r="E1574" t="s">
        <v>6</v>
      </c>
      <c r="F1574" s="3" t="s">
        <v>3266</v>
      </c>
      <c r="G1574" s="3" t="s">
        <v>6</v>
      </c>
      <c r="H1574" s="3" t="s">
        <v>3276</v>
      </c>
      <c r="I1574" t="s">
        <v>6</v>
      </c>
      <c r="J1574" t="s">
        <v>6</v>
      </c>
      <c r="K1574" t="s">
        <v>6</v>
      </c>
      <c r="L1574" t="s">
        <v>6</v>
      </c>
      <c r="M1574" t="s">
        <v>6</v>
      </c>
      <c r="N1574" t="s">
        <v>6</v>
      </c>
    </row>
    <row r="1575" spans="1:14" x14ac:dyDescent="0.3">
      <c r="A1575" s="4" t="s">
        <v>3283</v>
      </c>
      <c r="B1575" s="10">
        <v>24.136002999999999</v>
      </c>
      <c r="C1575" s="10">
        <v>67.449060000000003</v>
      </c>
      <c r="D1575" t="s">
        <v>6</v>
      </c>
      <c r="E1575" t="s">
        <v>6</v>
      </c>
      <c r="F1575" s="3" t="s">
        <v>3282</v>
      </c>
      <c r="G1575" s="3" t="s">
        <v>6</v>
      </c>
      <c r="H1575" s="3" t="s">
        <v>3272</v>
      </c>
      <c r="I1575" t="s">
        <v>6</v>
      </c>
      <c r="J1575" t="s">
        <v>6</v>
      </c>
      <c r="K1575" t="s">
        <v>6</v>
      </c>
      <c r="L1575" t="s">
        <v>6</v>
      </c>
      <c r="M1575" t="s">
        <v>6</v>
      </c>
      <c r="N1575" t="s">
        <v>6</v>
      </c>
    </row>
    <row r="1576" spans="1:14" x14ac:dyDescent="0.3">
      <c r="A1576" s="4" t="s">
        <v>3281</v>
      </c>
      <c r="B1576" s="10">
        <v>24.795572</v>
      </c>
      <c r="C1576" s="10">
        <v>67.495328999999998</v>
      </c>
      <c r="D1576" t="s">
        <v>6</v>
      </c>
      <c r="E1576" t="s">
        <v>6</v>
      </c>
      <c r="F1576" s="3" t="s">
        <v>3267</v>
      </c>
      <c r="G1576" s="3" t="s">
        <v>6</v>
      </c>
      <c r="H1576" s="3" t="s">
        <v>3272</v>
      </c>
      <c r="I1576" t="s">
        <v>6</v>
      </c>
      <c r="J1576" t="s">
        <v>6</v>
      </c>
      <c r="K1576" t="s">
        <v>6</v>
      </c>
      <c r="L1576" t="s">
        <v>6</v>
      </c>
      <c r="M1576" t="s">
        <v>6</v>
      </c>
      <c r="N1576" t="s">
        <v>6</v>
      </c>
    </row>
    <row r="1577" spans="1:14" x14ac:dyDescent="0.3">
      <c r="A1577" s="4" t="s">
        <v>3280</v>
      </c>
      <c r="B1577" s="10">
        <v>24.752690000000001</v>
      </c>
      <c r="C1577" s="10">
        <v>67.518283999999994</v>
      </c>
      <c r="D1577" t="s">
        <v>6</v>
      </c>
      <c r="E1577" t="s">
        <v>6</v>
      </c>
      <c r="F1577" s="4" t="s">
        <v>3268</v>
      </c>
      <c r="G1577" s="3" t="s">
        <v>6</v>
      </c>
      <c r="H1577" s="3" t="s">
        <v>3272</v>
      </c>
      <c r="I1577" t="s">
        <v>6</v>
      </c>
      <c r="J1577" t="s">
        <v>6</v>
      </c>
      <c r="K1577" t="s">
        <v>6</v>
      </c>
      <c r="L1577" t="s">
        <v>6</v>
      </c>
      <c r="M1577" t="s">
        <v>6</v>
      </c>
      <c r="N1577" t="s">
        <v>6</v>
      </c>
    </row>
    <row r="1578" spans="1:14" x14ac:dyDescent="0.3">
      <c r="A1578" s="4" t="s">
        <v>3279</v>
      </c>
      <c r="B1578" s="10">
        <v>24.697590000000002</v>
      </c>
      <c r="C1578" s="10">
        <v>67.160917999999995</v>
      </c>
      <c r="D1578" t="s">
        <v>6</v>
      </c>
      <c r="E1578" t="s">
        <v>6</v>
      </c>
      <c r="F1578" s="4" t="s">
        <v>3269</v>
      </c>
      <c r="G1578" s="3" t="s">
        <v>6</v>
      </c>
      <c r="H1578" s="4" t="s">
        <v>3272</v>
      </c>
      <c r="I1578" t="s">
        <v>6</v>
      </c>
      <c r="J1578" t="s">
        <v>6</v>
      </c>
      <c r="K1578" t="s">
        <v>6</v>
      </c>
      <c r="L1578" t="s">
        <v>6</v>
      </c>
      <c r="M1578" t="s">
        <v>6</v>
      </c>
      <c r="N1578" t="s">
        <v>6</v>
      </c>
    </row>
    <row r="1579" spans="1:14" x14ac:dyDescent="0.3">
      <c r="A1579" s="4" t="s">
        <v>3278</v>
      </c>
      <c r="B1579" s="10">
        <v>24.884602999999998</v>
      </c>
      <c r="C1579" s="10">
        <v>66.697237999999999</v>
      </c>
      <c r="D1579" t="s">
        <v>6</v>
      </c>
      <c r="E1579" t="s">
        <v>6</v>
      </c>
      <c r="F1579" s="4" t="s">
        <v>3270</v>
      </c>
      <c r="G1579" s="3" t="s">
        <v>6</v>
      </c>
      <c r="H1579" s="3" t="s">
        <v>3276</v>
      </c>
      <c r="I1579" t="s">
        <v>6</v>
      </c>
      <c r="J1579" t="s">
        <v>6</v>
      </c>
      <c r="K1579" t="s">
        <v>6</v>
      </c>
      <c r="L1579" t="s">
        <v>6</v>
      </c>
      <c r="M1579" t="s">
        <v>6</v>
      </c>
      <c r="N1579" t="s">
        <v>6</v>
      </c>
    </row>
    <row r="1580" spans="1:14" x14ac:dyDescent="0.3">
      <c r="A1580" s="4" t="s">
        <v>3277</v>
      </c>
      <c r="B1580" s="10">
        <v>25.423663999999999</v>
      </c>
      <c r="C1580" s="10">
        <v>66.593349000000003</v>
      </c>
      <c r="D1580" t="s">
        <v>6</v>
      </c>
      <c r="E1580" t="s">
        <v>6</v>
      </c>
      <c r="F1580" s="4" t="s">
        <v>3271</v>
      </c>
      <c r="G1580" s="3" t="s">
        <v>6</v>
      </c>
      <c r="H1580" s="4" t="s">
        <v>3274</v>
      </c>
      <c r="I1580" t="s">
        <v>6</v>
      </c>
      <c r="J1580" t="s">
        <v>6</v>
      </c>
      <c r="K1580" t="s">
        <v>6</v>
      </c>
      <c r="L1580" t="s">
        <v>6</v>
      </c>
      <c r="M1580" t="s">
        <v>6</v>
      </c>
      <c r="N1580" t="s">
        <v>6</v>
      </c>
    </row>
    <row r="1581" spans="1:14" x14ac:dyDescent="0.3">
      <c r="A1581" s="4" t="s">
        <v>3272</v>
      </c>
      <c r="B1581" s="10">
        <v>24.260273999999999</v>
      </c>
      <c r="C1581" s="10">
        <v>67.339763000000005</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s="4" t="s">
        <v>3274</v>
      </c>
      <c r="B1582" s="10">
        <v>25.248843000000001</v>
      </c>
      <c r="C1582" s="10">
        <v>64.592337999999998</v>
      </c>
      <c r="D1582" t="s">
        <v>1952</v>
      </c>
      <c r="E1582" t="s">
        <v>6</v>
      </c>
      <c r="F1582" s="3" t="s">
        <v>3275</v>
      </c>
      <c r="G1582" s="3" t="s">
        <v>6</v>
      </c>
      <c r="H1582" t="s">
        <v>156</v>
      </c>
      <c r="I1582" t="s">
        <v>6</v>
      </c>
      <c r="J1582" s="3" t="s">
        <v>6</v>
      </c>
      <c r="K1582" s="13" t="s">
        <v>6</v>
      </c>
      <c r="L1582" s="13" t="s">
        <v>6</v>
      </c>
      <c r="M1582" s="13" t="s">
        <v>6</v>
      </c>
      <c r="N1582" s="13" t="s">
        <v>6</v>
      </c>
    </row>
    <row r="1583" spans="1:14" x14ac:dyDescent="0.3">
      <c r="A1583" t="s">
        <v>2847</v>
      </c>
      <c r="B1583" s="10">
        <v>9.9723749999999995</v>
      </c>
      <c r="C1583" s="10">
        <v>76.242914999999996</v>
      </c>
      <c r="D1583" t="s">
        <v>6</v>
      </c>
      <c r="E1583" t="s">
        <v>6</v>
      </c>
      <c r="F1583" s="3" t="s">
        <v>1617</v>
      </c>
      <c r="G1583" s="3" t="s">
        <v>1618</v>
      </c>
      <c r="H1583" t="s">
        <v>2361</v>
      </c>
      <c r="I1583" t="s">
        <v>6</v>
      </c>
      <c r="J1583" s="3" t="s">
        <v>6</v>
      </c>
      <c r="K1583" s="3" t="s">
        <v>6</v>
      </c>
      <c r="L1583" s="3" t="s">
        <v>6</v>
      </c>
      <c r="M1583" s="3" t="s">
        <v>6</v>
      </c>
      <c r="N1583" s="3" t="s">
        <v>6</v>
      </c>
    </row>
    <row r="1584" spans="1:14" x14ac:dyDescent="0.3">
      <c r="A1584" t="s">
        <v>3287</v>
      </c>
      <c r="B1584" s="10">
        <v>15.496553</v>
      </c>
      <c r="C1584" s="10">
        <v>73.817747999999995</v>
      </c>
      <c r="D1584" t="s">
        <v>6</v>
      </c>
      <c r="E1584" t="s">
        <v>6</v>
      </c>
      <c r="F1584" s="3" t="s">
        <v>3288</v>
      </c>
      <c r="G1584" s="3" t="s">
        <v>6</v>
      </c>
      <c r="H1584" t="s">
        <v>1612</v>
      </c>
      <c r="I1584" t="s">
        <v>6</v>
      </c>
      <c r="J1584" s="3" t="s">
        <v>6</v>
      </c>
      <c r="K1584" s="13" t="s">
        <v>6</v>
      </c>
      <c r="L1584" s="13" t="s">
        <v>6</v>
      </c>
      <c r="M1584" s="13" t="s">
        <v>6</v>
      </c>
      <c r="N1584" s="13" t="s">
        <v>6</v>
      </c>
    </row>
    <row r="1585" spans="1:14" x14ac:dyDescent="0.3">
      <c r="A1585" t="s">
        <v>3289</v>
      </c>
      <c r="B1585" s="10">
        <v>12.475816</v>
      </c>
      <c r="C1585" s="10">
        <v>80.129238000000001</v>
      </c>
      <c r="D1585" t="s">
        <v>2346</v>
      </c>
      <c r="E1585" t="s">
        <v>6</v>
      </c>
      <c r="F1585" s="3" t="s">
        <v>3293</v>
      </c>
      <c r="G1585" s="3" t="s">
        <v>3290</v>
      </c>
      <c r="H1585" t="s">
        <v>1498</v>
      </c>
      <c r="I1585" t="s">
        <v>6</v>
      </c>
      <c r="J1585" t="s">
        <v>6</v>
      </c>
      <c r="K1585" t="s">
        <v>6</v>
      </c>
      <c r="L1585" t="s">
        <v>6</v>
      </c>
      <c r="M1585" t="s">
        <v>6</v>
      </c>
      <c r="N1585" t="s">
        <v>6</v>
      </c>
    </row>
    <row r="1586" spans="1:14" x14ac:dyDescent="0.3">
      <c r="A1586" t="s">
        <v>3291</v>
      </c>
      <c r="B1586" s="10">
        <v>16.198695000000001</v>
      </c>
      <c r="C1586" s="10">
        <v>81.209496999999999</v>
      </c>
      <c r="D1586" t="s">
        <v>2346</v>
      </c>
      <c r="E1586" t="s">
        <v>6</v>
      </c>
      <c r="F1586" s="3" t="s">
        <v>3292</v>
      </c>
      <c r="G1586" s="3" t="s">
        <v>6</v>
      </c>
      <c r="H1586" t="s">
        <v>2327</v>
      </c>
      <c r="I1586" t="s">
        <v>6</v>
      </c>
      <c r="J1586" t="s">
        <v>6</v>
      </c>
      <c r="K1586" t="s">
        <v>6</v>
      </c>
      <c r="L1586" t="s">
        <v>6</v>
      </c>
      <c r="M1586" t="s">
        <v>6</v>
      </c>
      <c r="N1586" t="s">
        <v>6</v>
      </c>
    </row>
    <row r="1587" spans="1:14" x14ac:dyDescent="0.3">
      <c r="A1587" t="s">
        <v>3294</v>
      </c>
      <c r="B1587" s="10">
        <v>16.225197999999999</v>
      </c>
      <c r="C1587" s="10">
        <v>81.205186999999995</v>
      </c>
      <c r="D1587" t="s">
        <v>6</v>
      </c>
      <c r="E1587" t="s">
        <v>6</v>
      </c>
      <c r="F1587" s="3" t="s">
        <v>3295</v>
      </c>
      <c r="G1587" s="3" t="s">
        <v>6</v>
      </c>
      <c r="H1587" t="s">
        <v>3291</v>
      </c>
      <c r="I1587" t="s">
        <v>6</v>
      </c>
      <c r="J1587" t="s">
        <v>6</v>
      </c>
      <c r="K1587" t="s">
        <v>6</v>
      </c>
      <c r="L1587" t="s">
        <v>6</v>
      </c>
      <c r="M1587" t="s">
        <v>6</v>
      </c>
      <c r="N1587" t="s">
        <v>6</v>
      </c>
    </row>
    <row r="1588" spans="1:14" x14ac:dyDescent="0.3">
      <c r="A1588" t="s">
        <v>3296</v>
      </c>
      <c r="B1588" s="10">
        <v>12.96583</v>
      </c>
      <c r="C1588" s="10">
        <v>79.880449999999996</v>
      </c>
      <c r="D1588" t="s">
        <v>6</v>
      </c>
      <c r="E1588" t="s">
        <v>6</v>
      </c>
      <c r="F1588" s="3" t="s">
        <v>3297</v>
      </c>
      <c r="G1588" s="3" t="s">
        <v>6</v>
      </c>
      <c r="H1588" t="s">
        <v>3289</v>
      </c>
      <c r="I1588" t="s">
        <v>6</v>
      </c>
      <c r="J1588" t="s">
        <v>6</v>
      </c>
      <c r="K1588" t="s">
        <v>6</v>
      </c>
      <c r="L1588" t="s">
        <v>6</v>
      </c>
      <c r="M1588" t="s">
        <v>6</v>
      </c>
      <c r="N1588" t="s">
        <v>6</v>
      </c>
    </row>
    <row r="1589" spans="1:14" x14ac:dyDescent="0.3">
      <c r="A1589" s="4" t="s">
        <v>3298</v>
      </c>
      <c r="B1589" s="10">
        <v>22.304601999999999</v>
      </c>
      <c r="C1589" s="10">
        <v>88.677719999999994</v>
      </c>
      <c r="D1589" t="s">
        <v>6</v>
      </c>
      <c r="E1589" t="s">
        <v>6</v>
      </c>
      <c r="F1589" s="3" t="s">
        <v>3299</v>
      </c>
      <c r="G1589" s="3" t="s">
        <v>3300</v>
      </c>
      <c r="H1589" t="s">
        <v>2344</v>
      </c>
      <c r="I1589" t="s">
        <v>6</v>
      </c>
      <c r="J1589" s="3" t="s">
        <v>6</v>
      </c>
      <c r="K1589" s="13" t="s">
        <v>6</v>
      </c>
      <c r="L1589" s="13" t="s">
        <v>6</v>
      </c>
      <c r="M1589" s="13" t="s">
        <v>6</v>
      </c>
      <c r="N1589" s="13" t="s">
        <v>6</v>
      </c>
    </row>
    <row r="1590" spans="1:14" x14ac:dyDescent="0.3">
      <c r="A1590" t="s">
        <v>3302</v>
      </c>
      <c r="B1590" s="10">
        <v>22.035862000000002</v>
      </c>
      <c r="C1590" s="10">
        <v>88.141389000000004</v>
      </c>
      <c r="D1590" t="s">
        <v>6</v>
      </c>
      <c r="E1590" t="s">
        <v>6</v>
      </c>
      <c r="F1590" t="s">
        <v>3301</v>
      </c>
      <c r="G1590" t="s">
        <v>6</v>
      </c>
      <c r="H1590" t="s">
        <v>182</v>
      </c>
      <c r="I1590" t="s">
        <v>6</v>
      </c>
      <c r="J1590" t="s">
        <v>6</v>
      </c>
      <c r="K1590" t="s">
        <v>6</v>
      </c>
      <c r="L1590" t="s">
        <v>6</v>
      </c>
      <c r="M1590" t="s">
        <v>6</v>
      </c>
      <c r="N1590" t="s">
        <v>6</v>
      </c>
    </row>
    <row r="1591" spans="1:14" x14ac:dyDescent="0.3">
      <c r="A1591" t="s">
        <v>3303</v>
      </c>
      <c r="B1591" s="10">
        <v>21.560496000000001</v>
      </c>
      <c r="C1591" s="10">
        <v>88.258221000000006</v>
      </c>
      <c r="D1591" t="s">
        <v>6</v>
      </c>
      <c r="E1591" t="s">
        <v>6</v>
      </c>
      <c r="F1591" s="3" t="s">
        <v>3304</v>
      </c>
      <c r="G1591" s="3" t="s">
        <v>6</v>
      </c>
      <c r="H1591" t="s">
        <v>2344</v>
      </c>
      <c r="I1591" t="s">
        <v>6</v>
      </c>
      <c r="J1591" s="3" t="s">
        <v>6</v>
      </c>
      <c r="K1591" s="3" t="s">
        <v>6</v>
      </c>
      <c r="L1591" s="3" t="s">
        <v>6</v>
      </c>
      <c r="M1591" s="13" t="s">
        <v>6</v>
      </c>
      <c r="N1591" s="13" t="s">
        <v>6</v>
      </c>
    </row>
    <row r="1592" spans="1:14" x14ac:dyDescent="0.3">
      <c r="A1592" s="4" t="s">
        <v>3306</v>
      </c>
      <c r="B1592" s="10">
        <v>21.828513999999998</v>
      </c>
      <c r="C1592" s="10">
        <v>87.943601999999998</v>
      </c>
      <c r="D1592" t="s">
        <v>2346</v>
      </c>
      <c r="E1592" t="s">
        <v>6</v>
      </c>
      <c r="F1592" s="3" t="s">
        <v>3308</v>
      </c>
      <c r="G1592" s="3" t="s">
        <v>6</v>
      </c>
      <c r="H1592" s="3" t="s">
        <v>182</v>
      </c>
      <c r="I1592" t="s">
        <v>6</v>
      </c>
      <c r="J1592" t="s">
        <v>6</v>
      </c>
      <c r="K1592" t="s">
        <v>6</v>
      </c>
      <c r="L1592" t="s">
        <v>6</v>
      </c>
      <c r="M1592" t="s">
        <v>6</v>
      </c>
      <c r="N1592" t="s">
        <v>6</v>
      </c>
    </row>
    <row r="1593" spans="1:14" x14ac:dyDescent="0.3">
      <c r="A1593" s="4" t="s">
        <v>3307</v>
      </c>
      <c r="B1593" s="10">
        <v>22.015342</v>
      </c>
      <c r="C1593" s="10">
        <v>88.065094999999999</v>
      </c>
      <c r="D1593" t="s">
        <v>6</v>
      </c>
      <c r="E1593" t="s">
        <v>6</v>
      </c>
      <c r="F1593" s="3" t="s">
        <v>3305</v>
      </c>
      <c r="G1593" s="3" t="s">
        <v>6</v>
      </c>
      <c r="H1593" s="4" t="s">
        <v>3306</v>
      </c>
      <c r="I1593" t="s">
        <v>6</v>
      </c>
      <c r="J1593" t="s">
        <v>6</v>
      </c>
      <c r="K1593" t="s">
        <v>6</v>
      </c>
      <c r="L1593" t="s">
        <v>6</v>
      </c>
      <c r="M1593" t="s">
        <v>6</v>
      </c>
      <c r="N1593" t="s">
        <v>6</v>
      </c>
    </row>
    <row r="1594" spans="1:14" x14ac:dyDescent="0.3">
      <c r="A1594" s="4" t="s">
        <v>3310</v>
      </c>
      <c r="B1594" s="10">
        <v>21.752226</v>
      </c>
      <c r="C1594" s="10">
        <v>88.273861999999994</v>
      </c>
      <c r="D1594" t="s">
        <v>6</v>
      </c>
      <c r="E1594" t="s">
        <v>6</v>
      </c>
      <c r="F1594" s="3" t="s">
        <v>3309</v>
      </c>
      <c r="G1594" s="3" t="s">
        <v>6</v>
      </c>
      <c r="H1594" t="s">
        <v>2344</v>
      </c>
      <c r="I1594" t="s">
        <v>6</v>
      </c>
      <c r="J1594" s="3" t="s">
        <v>6</v>
      </c>
      <c r="K1594" s="3" t="s">
        <v>6</v>
      </c>
      <c r="L1594" s="3" t="s">
        <v>6</v>
      </c>
      <c r="M1594" s="13" t="s">
        <v>6</v>
      </c>
      <c r="N1594" s="13" t="s">
        <v>6</v>
      </c>
    </row>
    <row r="1595" spans="1:14" x14ac:dyDescent="0.3">
      <c r="A1595" s="4" t="s">
        <v>3311</v>
      </c>
      <c r="B1595" s="10">
        <v>22.024391999999999</v>
      </c>
      <c r="C1595" s="10">
        <v>88.663623000000001</v>
      </c>
      <c r="D1595" t="s">
        <v>6</v>
      </c>
      <c r="E1595" t="s">
        <v>6</v>
      </c>
      <c r="F1595" s="3" t="s">
        <v>3312</v>
      </c>
      <c r="G1595" s="3" t="s">
        <v>6</v>
      </c>
      <c r="H1595" t="s">
        <v>2344</v>
      </c>
      <c r="I1595" t="s">
        <v>6</v>
      </c>
      <c r="J1595" s="3" t="s">
        <v>6</v>
      </c>
      <c r="K1595" s="3" t="s">
        <v>6</v>
      </c>
      <c r="L1595" s="3" t="s">
        <v>6</v>
      </c>
      <c r="M1595" s="13" t="s">
        <v>6</v>
      </c>
      <c r="N1595" s="13" t="s">
        <v>6</v>
      </c>
    </row>
    <row r="1596" spans="1:14" x14ac:dyDescent="0.3">
      <c r="A1596" s="4" t="s">
        <v>3314</v>
      </c>
      <c r="B1596" s="10">
        <v>22.206783000000001</v>
      </c>
      <c r="C1596" s="10">
        <v>89.018732999999997</v>
      </c>
      <c r="D1596" t="s">
        <v>6</v>
      </c>
      <c r="E1596" t="s">
        <v>6</v>
      </c>
      <c r="F1596" s="3" t="s">
        <v>3315</v>
      </c>
      <c r="G1596" s="3" t="s">
        <v>6</v>
      </c>
      <c r="H1596" t="s">
        <v>2344</v>
      </c>
      <c r="I1596" t="s">
        <v>6</v>
      </c>
      <c r="J1596" s="3" t="s">
        <v>6</v>
      </c>
      <c r="K1596" s="3" t="s">
        <v>6</v>
      </c>
      <c r="L1596" s="3" t="s">
        <v>6</v>
      </c>
      <c r="M1596" s="13" t="s">
        <v>6</v>
      </c>
      <c r="N1596" s="13" t="s">
        <v>6</v>
      </c>
    </row>
    <row r="1597" spans="1:14" x14ac:dyDescent="0.3">
      <c r="A1597" s="4" t="s">
        <v>3316</v>
      </c>
      <c r="B1597" s="10">
        <v>11.806067000000001</v>
      </c>
      <c r="C1597" s="10">
        <v>92.629192000000003</v>
      </c>
      <c r="D1597" t="s">
        <v>6</v>
      </c>
      <c r="E1597" t="s">
        <v>6</v>
      </c>
      <c r="F1597" t="s">
        <v>3317</v>
      </c>
      <c r="G1597" s="3" t="s">
        <v>6</v>
      </c>
      <c r="H1597" t="s">
        <v>268</v>
      </c>
      <c r="I1597" s="4" t="s">
        <v>6</v>
      </c>
      <c r="J1597" s="3" t="s">
        <v>6</v>
      </c>
      <c r="K1597" s="13">
        <v>13.9</v>
      </c>
      <c r="L1597" s="13">
        <v>94</v>
      </c>
      <c r="M1597" s="13">
        <v>10.3</v>
      </c>
      <c r="N1597" s="13">
        <v>91.5</v>
      </c>
    </row>
    <row r="1598" spans="1:14" x14ac:dyDescent="0.3">
      <c r="A1598" s="4" t="s">
        <v>3319</v>
      </c>
      <c r="B1598" s="10">
        <v>11.643280000000001</v>
      </c>
      <c r="C1598" s="10">
        <v>92.746992000000006</v>
      </c>
      <c r="D1598" t="s">
        <v>6</v>
      </c>
      <c r="E1598" t="s">
        <v>6</v>
      </c>
      <c r="F1598" t="s">
        <v>3318</v>
      </c>
      <c r="G1598" s="3" t="s">
        <v>6</v>
      </c>
      <c r="H1598" s="4" t="s">
        <v>3316</v>
      </c>
      <c r="I1598" s="4" t="s">
        <v>6</v>
      </c>
      <c r="J1598" s="3" t="s">
        <v>6</v>
      </c>
      <c r="K1598" s="13">
        <v>13.9</v>
      </c>
      <c r="L1598" s="13">
        <v>94</v>
      </c>
      <c r="M1598" s="13">
        <v>10.3</v>
      </c>
      <c r="N1598" s="13">
        <v>91.5</v>
      </c>
    </row>
    <row r="1599" spans="1:14" x14ac:dyDescent="0.3">
      <c r="A1599" s="4" t="s">
        <v>3320</v>
      </c>
      <c r="B1599" s="10">
        <v>11.505547999999999</v>
      </c>
      <c r="C1599" s="10">
        <v>92.700596000000004</v>
      </c>
      <c r="D1599" t="s">
        <v>6</v>
      </c>
      <c r="E1599" t="s">
        <v>6</v>
      </c>
      <c r="F1599" t="s">
        <v>3321</v>
      </c>
      <c r="G1599" s="3" t="s">
        <v>6</v>
      </c>
      <c r="H1599" s="4" t="s">
        <v>3316</v>
      </c>
      <c r="I1599" s="4" t="s">
        <v>6</v>
      </c>
      <c r="J1599" s="3" t="s">
        <v>6</v>
      </c>
      <c r="K1599" s="13">
        <v>13.9</v>
      </c>
      <c r="L1599" s="13">
        <v>94</v>
      </c>
      <c r="M1599" s="13">
        <v>10.3</v>
      </c>
      <c r="N1599" s="13">
        <v>91.5</v>
      </c>
    </row>
    <row r="1600" spans="1:14" x14ac:dyDescent="0.3">
      <c r="A1600" t="s">
        <v>3322</v>
      </c>
      <c r="B1600" s="10">
        <v>20.299356</v>
      </c>
      <c r="C1600" s="10">
        <v>86.696111000000002</v>
      </c>
      <c r="D1600" t="s">
        <v>6</v>
      </c>
      <c r="E1600" t="s">
        <v>6</v>
      </c>
      <c r="F1600" s="3" t="s">
        <v>3323</v>
      </c>
      <c r="G1600" s="3" t="s">
        <v>6</v>
      </c>
      <c r="H1600" t="s">
        <v>2349</v>
      </c>
      <c r="I1600" t="s">
        <v>6</v>
      </c>
      <c r="J1600" s="3" t="s">
        <v>6</v>
      </c>
      <c r="K1600" s="13" t="s">
        <v>6</v>
      </c>
      <c r="L1600" s="13" t="s">
        <v>6</v>
      </c>
      <c r="M1600" s="13" t="s">
        <v>6</v>
      </c>
      <c r="N1600" s="13" t="s">
        <v>6</v>
      </c>
    </row>
    <row r="1601" spans="1:14" x14ac:dyDescent="0.3">
      <c r="A1601" t="s">
        <v>3325</v>
      </c>
      <c r="B1601" s="10">
        <v>-3.9556209999999998</v>
      </c>
      <c r="C1601" s="10">
        <v>39.730125000000001</v>
      </c>
      <c r="D1601" t="s">
        <v>6</v>
      </c>
      <c r="E1601" t="s">
        <v>6</v>
      </c>
      <c r="F1601" s="3" t="s">
        <v>3324</v>
      </c>
      <c r="G1601" s="3" t="s">
        <v>6</v>
      </c>
      <c r="H1601" t="s">
        <v>522</v>
      </c>
      <c r="I1601" s="3" t="s">
        <v>6</v>
      </c>
      <c r="J1601" s="3" t="s">
        <v>6</v>
      </c>
      <c r="K1601" s="3" t="s">
        <v>6</v>
      </c>
      <c r="L1601" s="3" t="s">
        <v>6</v>
      </c>
      <c r="M1601" s="3" t="s">
        <v>6</v>
      </c>
      <c r="N1601" s="3" t="s">
        <v>6</v>
      </c>
    </row>
    <row r="1602" spans="1:14" x14ac:dyDescent="0.3">
      <c r="A1602" t="s">
        <v>3326</v>
      </c>
      <c r="B1602" s="10">
        <v>9.3810009999999995</v>
      </c>
      <c r="C1602" s="10">
        <v>98.401966999999999</v>
      </c>
      <c r="D1602" t="s">
        <v>6</v>
      </c>
      <c r="E1602" t="s">
        <v>6</v>
      </c>
      <c r="F1602" s="3" t="s">
        <v>3327</v>
      </c>
      <c r="G1602" s="3" t="s">
        <v>6</v>
      </c>
      <c r="H1602" t="s">
        <v>1560</v>
      </c>
      <c r="I1602" t="s">
        <v>6</v>
      </c>
      <c r="J1602" s="3" t="s">
        <v>6</v>
      </c>
      <c r="K1602" s="3" t="s">
        <v>6</v>
      </c>
      <c r="L1602" s="3" t="s">
        <v>6</v>
      </c>
      <c r="M1602" s="3" t="s">
        <v>6</v>
      </c>
      <c r="N1602" s="3" t="s">
        <v>6</v>
      </c>
    </row>
    <row r="1603" spans="1:14" x14ac:dyDescent="0.3">
      <c r="A1603" s="4" t="s">
        <v>3328</v>
      </c>
      <c r="B1603" s="10">
        <v>20.420000000000002</v>
      </c>
      <c r="C1603" s="10">
        <v>72.83</v>
      </c>
      <c r="D1603" t="s">
        <v>6</v>
      </c>
      <c r="E1603" t="s">
        <v>6</v>
      </c>
      <c r="F1603" s="3" t="s">
        <v>3329</v>
      </c>
      <c r="G1603" s="3" t="s">
        <v>6</v>
      </c>
      <c r="H1603" s="3" t="s">
        <v>178</v>
      </c>
      <c r="I1603" t="s">
        <v>6</v>
      </c>
      <c r="J1603" t="s">
        <v>6</v>
      </c>
      <c r="K1603" t="s">
        <v>6</v>
      </c>
      <c r="L1603" t="s">
        <v>6</v>
      </c>
      <c r="M1603" t="s">
        <v>6</v>
      </c>
      <c r="N1603" t="s">
        <v>6</v>
      </c>
    </row>
    <row r="1604" spans="1:14" x14ac:dyDescent="0.3">
      <c r="A1604" s="4" t="s">
        <v>3330</v>
      </c>
      <c r="B1604" s="10">
        <v>20.71</v>
      </c>
      <c r="C1604" s="10">
        <v>70.959999999999994</v>
      </c>
      <c r="D1604" t="s">
        <v>6</v>
      </c>
      <c r="E1604" t="s">
        <v>6</v>
      </c>
      <c r="F1604" s="3" t="s">
        <v>3331</v>
      </c>
      <c r="G1604" s="3" t="s">
        <v>6</v>
      </c>
      <c r="H1604" s="4" t="s">
        <v>3328</v>
      </c>
      <c r="I1604" t="s">
        <v>6</v>
      </c>
      <c r="J1604" t="s">
        <v>6</v>
      </c>
      <c r="K1604" t="s">
        <v>6</v>
      </c>
      <c r="L1604" t="s">
        <v>6</v>
      </c>
      <c r="M1604" t="s">
        <v>6</v>
      </c>
      <c r="N1604" t="s">
        <v>6</v>
      </c>
    </row>
    <row r="1605" spans="1:14" x14ac:dyDescent="0.3">
      <c r="A1605" t="s">
        <v>3332</v>
      </c>
      <c r="B1605" s="10">
        <v>7.8151359999999999</v>
      </c>
      <c r="C1605" s="10">
        <v>98.363759000000002</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3334</v>
      </c>
      <c r="B1606" s="10">
        <v>7.8675360000000003</v>
      </c>
      <c r="C1606" s="10">
        <v>98.435446999999996</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t="s">
        <v>3337</v>
      </c>
      <c r="B1607" s="10">
        <v>8.0496090000000002</v>
      </c>
      <c r="C1607" s="10">
        <v>98.416016999999997</v>
      </c>
      <c r="D1607" t="s">
        <v>6</v>
      </c>
      <c r="E1607" t="s">
        <v>6</v>
      </c>
      <c r="F1607" s="3" t="s">
        <v>3336</v>
      </c>
      <c r="G1607" s="3" t="s">
        <v>6</v>
      </c>
      <c r="H1607" t="s">
        <v>218</v>
      </c>
      <c r="I1607" t="s">
        <v>6</v>
      </c>
      <c r="J1607" s="3" t="s">
        <v>6</v>
      </c>
      <c r="K1607" s="13" t="s">
        <v>6</v>
      </c>
      <c r="L1607" s="13" t="s">
        <v>6</v>
      </c>
      <c r="M1607" s="13" t="s">
        <v>6</v>
      </c>
      <c r="N1607" s="13" t="s">
        <v>6</v>
      </c>
    </row>
    <row r="1608" spans="1:14" x14ac:dyDescent="0.3">
      <c r="A1608" s="4" t="s">
        <v>3338</v>
      </c>
      <c r="B1608" s="10">
        <v>21.896636999999998</v>
      </c>
      <c r="C1608" s="10">
        <v>88.066716</v>
      </c>
      <c r="D1608" t="s">
        <v>6</v>
      </c>
      <c r="E1608" t="s">
        <v>6</v>
      </c>
      <c r="F1608" s="3" t="s">
        <v>3339</v>
      </c>
      <c r="G1608" s="3" t="s">
        <v>6</v>
      </c>
      <c r="H1608" t="s">
        <v>182</v>
      </c>
      <c r="I1608" t="s">
        <v>6</v>
      </c>
      <c r="J1608" s="3" t="s">
        <v>6</v>
      </c>
      <c r="K1608" s="3" t="s">
        <v>6</v>
      </c>
      <c r="L1608" s="3" t="s">
        <v>6</v>
      </c>
      <c r="M1608" s="13" t="s">
        <v>6</v>
      </c>
      <c r="N1608" s="13" t="s">
        <v>6</v>
      </c>
    </row>
    <row r="1609" spans="1:14" x14ac:dyDescent="0.3">
      <c r="A1609" s="4" t="s">
        <v>3340</v>
      </c>
      <c r="B1609" s="10">
        <v>13.956143000000001</v>
      </c>
      <c r="C1609" s="10">
        <v>74.510136000000003</v>
      </c>
      <c r="D1609" t="s">
        <v>2207</v>
      </c>
      <c r="E1609" t="s">
        <v>6</v>
      </c>
      <c r="F1609" s="3" t="s">
        <v>3341</v>
      </c>
      <c r="G1609" t="s">
        <v>6</v>
      </c>
      <c r="H1609" t="s">
        <v>178</v>
      </c>
      <c r="I1609" t="s">
        <v>3031</v>
      </c>
      <c r="J1609" s="3" t="s">
        <v>6</v>
      </c>
      <c r="K1609" s="13" t="s">
        <v>6</v>
      </c>
      <c r="L1609" s="13" t="s">
        <v>6</v>
      </c>
      <c r="M1609" s="13" t="s">
        <v>6</v>
      </c>
      <c r="N1609" s="13" t="s">
        <v>6</v>
      </c>
    </row>
    <row r="1610" spans="1:14" x14ac:dyDescent="0.3">
      <c r="A1610" s="4" t="s">
        <v>3343</v>
      </c>
      <c r="B1610" s="10">
        <v>13.344923</v>
      </c>
      <c r="C1610" s="10">
        <v>74.703727000000001</v>
      </c>
      <c r="D1610" t="s">
        <v>6</v>
      </c>
      <c r="E1610" t="s">
        <v>6</v>
      </c>
      <c r="F1610" s="3" t="s">
        <v>3342</v>
      </c>
      <c r="G1610" t="s">
        <v>6</v>
      </c>
      <c r="H1610" s="4" t="s">
        <v>3340</v>
      </c>
      <c r="I1610" t="s">
        <v>6</v>
      </c>
      <c r="J1610" s="3" t="s">
        <v>6</v>
      </c>
      <c r="K1610" s="13" t="s">
        <v>6</v>
      </c>
      <c r="L1610" s="13" t="s">
        <v>6</v>
      </c>
      <c r="M1610" s="13" t="s">
        <v>6</v>
      </c>
      <c r="N1610" s="13" t="s">
        <v>6</v>
      </c>
    </row>
    <row r="1611" spans="1:14" x14ac:dyDescent="0.3">
      <c r="A1611" t="s">
        <v>3344</v>
      </c>
      <c r="B1611" s="10">
        <v>21.915113999999999</v>
      </c>
      <c r="C1611" s="10">
        <v>72.401950999999997</v>
      </c>
      <c r="D1611" t="s">
        <v>6</v>
      </c>
      <c r="E1611" t="s">
        <v>6</v>
      </c>
      <c r="F1611" s="3" t="s">
        <v>3345</v>
      </c>
      <c r="G1611" s="3" t="s">
        <v>6</v>
      </c>
      <c r="H1611" t="s">
        <v>2370</v>
      </c>
      <c r="I1611" t="s">
        <v>6</v>
      </c>
      <c r="J1611" s="3" t="s">
        <v>6</v>
      </c>
      <c r="K1611" s="13" t="s">
        <v>6</v>
      </c>
      <c r="L1611" s="13" t="s">
        <v>6</v>
      </c>
      <c r="M1611" s="13" t="s">
        <v>6</v>
      </c>
      <c r="N1611" s="13" t="s">
        <v>6</v>
      </c>
    </row>
    <row r="1612" spans="1:14" x14ac:dyDescent="0.3">
      <c r="A1612" t="s">
        <v>3347</v>
      </c>
      <c r="B1612" s="10">
        <v>20.949594000000001</v>
      </c>
      <c r="C1612" s="10">
        <v>70.289345999999995</v>
      </c>
      <c r="D1612" t="s">
        <v>6</v>
      </c>
      <c r="E1612" t="s">
        <v>6</v>
      </c>
      <c r="F1612" s="3" t="s">
        <v>3348</v>
      </c>
      <c r="G1612" s="3" t="s">
        <v>6</v>
      </c>
      <c r="H1612" t="s">
        <v>2370</v>
      </c>
      <c r="I1612" t="s">
        <v>6</v>
      </c>
      <c r="J1612" s="3" t="s">
        <v>6</v>
      </c>
      <c r="K1612" s="13" t="s">
        <v>6</v>
      </c>
      <c r="L1612" s="13" t="s">
        <v>6</v>
      </c>
      <c r="M1612" s="13" t="s">
        <v>6</v>
      </c>
      <c r="N1612" s="13" t="s">
        <v>6</v>
      </c>
    </row>
    <row r="1613" spans="1:14" x14ac:dyDescent="0.3">
      <c r="A1613" t="s">
        <v>3349</v>
      </c>
      <c r="B1613" s="10">
        <v>19.823391000000001</v>
      </c>
      <c r="C1613" s="10">
        <v>85.907141999999993</v>
      </c>
      <c r="D1613" t="s">
        <v>6</v>
      </c>
      <c r="E1613" t="s">
        <v>6</v>
      </c>
      <c r="F1613" s="3" t="s">
        <v>3350</v>
      </c>
      <c r="G1613" s="3" t="s">
        <v>6</v>
      </c>
      <c r="H1613" t="s">
        <v>2349</v>
      </c>
      <c r="I1613" t="s">
        <v>6</v>
      </c>
      <c r="J1613" s="3" t="s">
        <v>6</v>
      </c>
      <c r="K1613" s="13" t="s">
        <v>6</v>
      </c>
      <c r="L1613" s="13" t="s">
        <v>6</v>
      </c>
      <c r="M1613" s="13" t="s">
        <v>6</v>
      </c>
      <c r="N1613" s="13" t="s">
        <v>6</v>
      </c>
    </row>
    <row r="1614" spans="1:14" x14ac:dyDescent="0.3">
      <c r="A1614" t="s">
        <v>3351</v>
      </c>
      <c r="B1614" s="10">
        <v>20.698858000000001</v>
      </c>
      <c r="C1614" s="10">
        <v>86.800033600000006</v>
      </c>
      <c r="D1614" t="s">
        <v>6</v>
      </c>
      <c r="E1614" t="s">
        <v>6</v>
      </c>
      <c r="F1614" t="s">
        <v>3352</v>
      </c>
      <c r="G1614" s="3" t="s">
        <v>6</v>
      </c>
      <c r="H1614" t="s">
        <v>2349</v>
      </c>
      <c r="I1614" t="s">
        <v>6</v>
      </c>
      <c r="J1614" s="3" t="s">
        <v>6</v>
      </c>
      <c r="K1614" s="13" t="s">
        <v>6</v>
      </c>
      <c r="L1614" s="13" t="s">
        <v>6</v>
      </c>
      <c r="M1614" s="13" t="s">
        <v>6</v>
      </c>
      <c r="N1614" s="13" t="s">
        <v>6</v>
      </c>
    </row>
    <row r="1615" spans="1:14" x14ac:dyDescent="0.3">
      <c r="A1615" t="s">
        <v>3353</v>
      </c>
      <c r="B1615" s="10">
        <v>21.600916000000002</v>
      </c>
      <c r="C1615" s="10">
        <v>87.462620999999999</v>
      </c>
      <c r="D1615" t="s">
        <v>6</v>
      </c>
      <c r="E1615" t="s">
        <v>6</v>
      </c>
      <c r="F1615" s="3" t="s">
        <v>3354</v>
      </c>
      <c r="G1615" s="3" t="s">
        <v>6</v>
      </c>
      <c r="H1615" t="s">
        <v>3242</v>
      </c>
      <c r="I1615" t="s">
        <v>6</v>
      </c>
      <c r="J1615" s="3" t="s">
        <v>6</v>
      </c>
      <c r="K1615" s="13" t="s">
        <v>6</v>
      </c>
      <c r="L1615" s="13" t="s">
        <v>6</v>
      </c>
      <c r="M1615" s="13" t="s">
        <v>6</v>
      </c>
      <c r="N1615" s="13" t="s">
        <v>6</v>
      </c>
    </row>
    <row r="1616" spans="1:14" x14ac:dyDescent="0.3">
      <c r="A1616" t="s">
        <v>3355</v>
      </c>
      <c r="B1616" s="10">
        <v>21.576158</v>
      </c>
      <c r="C1616" s="10">
        <v>87.373281000000006</v>
      </c>
      <c r="D1616" t="s">
        <v>6</v>
      </c>
      <c r="E1616" t="s">
        <v>6</v>
      </c>
      <c r="F1616" s="3" t="s">
        <v>3356</v>
      </c>
      <c r="G1616" s="3" t="s">
        <v>6</v>
      </c>
      <c r="H1616" t="s">
        <v>3242</v>
      </c>
      <c r="I1616" t="s">
        <v>6</v>
      </c>
      <c r="J1616" s="3" t="s">
        <v>6</v>
      </c>
      <c r="K1616" s="13" t="s">
        <v>6</v>
      </c>
      <c r="L1616" s="13" t="s">
        <v>6</v>
      </c>
      <c r="M1616" s="13" t="s">
        <v>6</v>
      </c>
      <c r="N1616" s="13" t="s">
        <v>6</v>
      </c>
    </row>
    <row r="1617" spans="1:14" x14ac:dyDescent="0.3">
      <c r="A1617" t="s">
        <v>3357</v>
      </c>
      <c r="B1617" s="10">
        <v>21.558869999999999</v>
      </c>
      <c r="C1617" s="10">
        <v>87.358323999999996</v>
      </c>
      <c r="D1617" t="s">
        <v>6</v>
      </c>
      <c r="E1617" t="s">
        <v>6</v>
      </c>
      <c r="F1617" s="3" t="s">
        <v>3358</v>
      </c>
      <c r="G1617" s="3" t="s">
        <v>6</v>
      </c>
      <c r="H1617" t="s">
        <v>3242</v>
      </c>
      <c r="I1617" t="s">
        <v>6</v>
      </c>
      <c r="J1617" s="3" t="s">
        <v>6</v>
      </c>
      <c r="K1617" s="13" t="s">
        <v>6</v>
      </c>
      <c r="L1617" s="13" t="s">
        <v>6</v>
      </c>
      <c r="M1617" s="13" t="s">
        <v>6</v>
      </c>
      <c r="N1617" s="13" t="s">
        <v>6</v>
      </c>
    </row>
    <row r="1618" spans="1:14" x14ac:dyDescent="0.3">
      <c r="A1618" t="s">
        <v>3360</v>
      </c>
      <c r="B1618" s="10">
        <v>10.901415</v>
      </c>
      <c r="C1618" s="10">
        <v>75.883859000000001</v>
      </c>
      <c r="D1618" t="s">
        <v>2346</v>
      </c>
      <c r="E1618" t="s">
        <v>6</v>
      </c>
      <c r="F1618" s="3" t="s">
        <v>3361</v>
      </c>
      <c r="G1618" t="s">
        <v>6</v>
      </c>
      <c r="H1618" t="s">
        <v>584</v>
      </c>
      <c r="I1618" t="s">
        <v>6</v>
      </c>
      <c r="J1618" t="s">
        <v>6</v>
      </c>
      <c r="K1618" t="s">
        <v>6</v>
      </c>
      <c r="L1618" t="s">
        <v>6</v>
      </c>
      <c r="M1618" t="s">
        <v>6</v>
      </c>
      <c r="N1618" t="s">
        <v>6</v>
      </c>
    </row>
    <row r="1619" spans="1:14" x14ac:dyDescent="0.3">
      <c r="A1619" t="s">
        <v>3362</v>
      </c>
      <c r="B1619" s="10">
        <v>12.419095</v>
      </c>
      <c r="C1619" s="10">
        <v>75.012449000000004</v>
      </c>
      <c r="D1619" t="s">
        <v>2346</v>
      </c>
      <c r="E1619" t="s">
        <v>6</v>
      </c>
      <c r="F1619" s="3" t="s">
        <v>3359</v>
      </c>
      <c r="G1619" t="s">
        <v>6</v>
      </c>
      <c r="H1619" t="s">
        <v>584</v>
      </c>
      <c r="I1619" t="s">
        <v>6</v>
      </c>
      <c r="J1619" t="s">
        <v>6</v>
      </c>
      <c r="K1619" t="s">
        <v>6</v>
      </c>
      <c r="L1619" t="s">
        <v>6</v>
      </c>
      <c r="M1619" t="s">
        <v>6</v>
      </c>
      <c r="N1619" t="s">
        <v>6</v>
      </c>
    </row>
    <row r="1620" spans="1:14" x14ac:dyDescent="0.3">
      <c r="A1620" t="s">
        <v>3363</v>
      </c>
      <c r="B1620" s="10">
        <v>11.427339999999999</v>
      </c>
      <c r="C1620" s="10">
        <v>75.695561999999995</v>
      </c>
      <c r="D1620" t="s">
        <v>2346</v>
      </c>
      <c r="E1620" t="s">
        <v>6</v>
      </c>
      <c r="F1620" s="3" t="s">
        <v>3364</v>
      </c>
      <c r="G1620" t="s">
        <v>3365</v>
      </c>
      <c r="H1620" t="s">
        <v>584</v>
      </c>
      <c r="I1620" t="s">
        <v>6</v>
      </c>
      <c r="J1620" t="s">
        <v>6</v>
      </c>
      <c r="K1620" t="s">
        <v>6</v>
      </c>
      <c r="L1620" t="s">
        <v>6</v>
      </c>
      <c r="M1620" t="s">
        <v>6</v>
      </c>
      <c r="N1620" t="s">
        <v>6</v>
      </c>
    </row>
    <row r="1621" spans="1:14" x14ac:dyDescent="0.3">
      <c r="A1621" t="s">
        <v>3366</v>
      </c>
      <c r="B1621" s="10">
        <v>19.381923</v>
      </c>
      <c r="C1621" s="10">
        <v>85.041768000000005</v>
      </c>
      <c r="D1621" t="s">
        <v>6</v>
      </c>
      <c r="E1621" t="s">
        <v>6</v>
      </c>
      <c r="F1621" s="3" t="s">
        <v>3367</v>
      </c>
      <c r="G1621" s="3" t="s">
        <v>6</v>
      </c>
      <c r="H1621" t="s">
        <v>2349</v>
      </c>
      <c r="I1621" t="s">
        <v>6</v>
      </c>
      <c r="J1621" s="3" t="s">
        <v>6</v>
      </c>
      <c r="K1621" s="13" t="s">
        <v>6</v>
      </c>
      <c r="L1621" s="13" t="s">
        <v>6</v>
      </c>
      <c r="M1621" s="13" t="s">
        <v>6</v>
      </c>
      <c r="N1621" s="13" t="s">
        <v>6</v>
      </c>
    </row>
    <row r="1622" spans="1:14" x14ac:dyDescent="0.3">
      <c r="A1622" t="s">
        <v>3369</v>
      </c>
      <c r="B1622" s="10">
        <v>16.724986000000001</v>
      </c>
      <c r="C1622" s="10">
        <v>82.220563999999996</v>
      </c>
      <c r="D1622" t="s">
        <v>6</v>
      </c>
      <c r="E1622" t="s">
        <v>6</v>
      </c>
      <c r="F1622" s="3" t="s">
        <v>3368</v>
      </c>
      <c r="G1622" s="3" t="s">
        <v>6</v>
      </c>
      <c r="H1622" t="s">
        <v>180</v>
      </c>
      <c r="I1622" t="s">
        <v>6</v>
      </c>
      <c r="J1622" s="3" t="s">
        <v>6</v>
      </c>
      <c r="K1622" s="13" t="s">
        <v>6</v>
      </c>
      <c r="L1622" s="13" t="s">
        <v>6</v>
      </c>
      <c r="M1622" s="13" t="s">
        <v>6</v>
      </c>
      <c r="N1622" s="13" t="s">
        <v>6</v>
      </c>
    </row>
    <row r="1623" spans="1:14" x14ac:dyDescent="0.3">
      <c r="A1623" t="s">
        <v>3370</v>
      </c>
      <c r="B1623" s="10">
        <v>16.895085999999999</v>
      </c>
      <c r="C1623" s="10">
        <v>82.249702999999997</v>
      </c>
      <c r="D1623" t="s">
        <v>6</v>
      </c>
      <c r="E1623" t="s">
        <v>6</v>
      </c>
      <c r="F1623" t="s">
        <v>3371</v>
      </c>
      <c r="G1623" s="3" t="s">
        <v>6</v>
      </c>
      <c r="H1623" s="3" t="s">
        <v>2327</v>
      </c>
      <c r="I1623" s="3" t="s">
        <v>6</v>
      </c>
      <c r="J1623" s="3" t="s">
        <v>6</v>
      </c>
      <c r="K1623" s="13" t="s">
        <v>6</v>
      </c>
      <c r="L1623" s="13" t="s">
        <v>6</v>
      </c>
      <c r="M1623" s="13" t="s">
        <v>6</v>
      </c>
      <c r="N1623" s="13" t="s">
        <v>6</v>
      </c>
    </row>
    <row r="1624" spans="1:14" x14ac:dyDescent="0.3">
      <c r="A1624" s="4" t="s">
        <v>3372</v>
      </c>
      <c r="B1624" s="10">
        <v>21.724271999999999</v>
      </c>
      <c r="C1624" s="10">
        <v>88.108954999999995</v>
      </c>
      <c r="D1624" t="s">
        <v>6</v>
      </c>
      <c r="E1624" t="s">
        <v>6</v>
      </c>
      <c r="F1624" s="3" t="s">
        <v>3373</v>
      </c>
      <c r="G1624" s="3" t="s">
        <v>6</v>
      </c>
      <c r="H1624" t="s">
        <v>2344</v>
      </c>
      <c r="I1624" t="s">
        <v>6</v>
      </c>
      <c r="J1624" s="3" t="s">
        <v>6</v>
      </c>
      <c r="K1624" s="3" t="s">
        <v>6</v>
      </c>
      <c r="L1624" s="3" t="s">
        <v>6</v>
      </c>
      <c r="M1624" s="13" t="s">
        <v>6</v>
      </c>
      <c r="N1624" s="13" t="s">
        <v>6</v>
      </c>
    </row>
    <row r="1625" spans="1:14" x14ac:dyDescent="0.3">
      <c r="A1625" s="4" t="s">
        <v>3374</v>
      </c>
      <c r="B1625" s="10">
        <v>21.667570999999999</v>
      </c>
      <c r="C1625" s="10">
        <v>88.330053000000007</v>
      </c>
      <c r="D1625" t="s">
        <v>6</v>
      </c>
      <c r="E1625" t="s">
        <v>6</v>
      </c>
      <c r="F1625" s="3" t="s">
        <v>3375</v>
      </c>
      <c r="G1625" s="3" t="s">
        <v>3376</v>
      </c>
      <c r="H1625" t="s">
        <v>2344</v>
      </c>
      <c r="I1625" t="s">
        <v>6</v>
      </c>
      <c r="J1625" s="3" t="s">
        <v>6</v>
      </c>
      <c r="K1625" s="3" t="s">
        <v>6</v>
      </c>
      <c r="L1625" s="3" t="s">
        <v>6</v>
      </c>
      <c r="M1625" s="13" t="s">
        <v>6</v>
      </c>
      <c r="N1625" s="13" t="s">
        <v>6</v>
      </c>
    </row>
    <row r="1626" spans="1:14" x14ac:dyDescent="0.3">
      <c r="A1626" s="4" t="s">
        <v>3377</v>
      </c>
      <c r="B1626" s="10">
        <v>21.741834000000001</v>
      </c>
      <c r="C1626" s="10">
        <v>88.290891000000002</v>
      </c>
      <c r="D1626" t="s">
        <v>6</v>
      </c>
      <c r="E1626" t="s">
        <v>6</v>
      </c>
      <c r="F1626" s="3" t="s">
        <v>3378</v>
      </c>
      <c r="G1626" s="3" t="s">
        <v>6</v>
      </c>
      <c r="H1626" t="s">
        <v>2344</v>
      </c>
      <c r="I1626" t="s">
        <v>6</v>
      </c>
      <c r="J1626" s="3" t="s">
        <v>6</v>
      </c>
      <c r="K1626" s="3" t="s">
        <v>6</v>
      </c>
      <c r="L1626" s="3" t="s">
        <v>6</v>
      </c>
      <c r="M1626" s="13" t="s">
        <v>6</v>
      </c>
      <c r="N1626" s="13" t="s">
        <v>6</v>
      </c>
    </row>
    <row r="1627" spans="1:14" x14ac:dyDescent="0.3">
      <c r="A1627" s="4" t="s">
        <v>3381</v>
      </c>
      <c r="B1627" s="10">
        <v>21.124590999999999</v>
      </c>
      <c r="C1627" s="10">
        <v>88.829937999999999</v>
      </c>
      <c r="D1627" t="s">
        <v>6</v>
      </c>
      <c r="E1627" t="s">
        <v>6</v>
      </c>
      <c r="F1627" s="3" t="s">
        <v>3382</v>
      </c>
      <c r="G1627" s="3" t="s">
        <v>6</v>
      </c>
      <c r="H1627" t="s">
        <v>2344</v>
      </c>
      <c r="I1627" t="s">
        <v>6</v>
      </c>
      <c r="J1627" s="3" t="s">
        <v>6</v>
      </c>
      <c r="K1627" s="3" t="s">
        <v>6</v>
      </c>
      <c r="L1627" s="3" t="s">
        <v>6</v>
      </c>
      <c r="M1627" s="13" t="s">
        <v>6</v>
      </c>
      <c r="N1627" s="13" t="s">
        <v>6</v>
      </c>
    </row>
    <row r="1628" spans="1:14" x14ac:dyDescent="0.3">
      <c r="A1628" t="s">
        <v>3383</v>
      </c>
      <c r="B1628" s="10">
        <v>22.302447000000001</v>
      </c>
      <c r="C1628" s="10">
        <v>88.938039000000003</v>
      </c>
      <c r="D1628" t="s">
        <v>2346</v>
      </c>
      <c r="E1628" t="s">
        <v>6</v>
      </c>
      <c r="F1628" s="3" t="s">
        <v>3384</v>
      </c>
      <c r="G1628" t="s">
        <v>6</v>
      </c>
      <c r="H1628" t="s">
        <v>182</v>
      </c>
      <c r="I1628" t="s">
        <v>6</v>
      </c>
      <c r="J1628" t="s">
        <v>6</v>
      </c>
      <c r="K1628" t="s">
        <v>6</v>
      </c>
      <c r="L1628" t="s">
        <v>6</v>
      </c>
      <c r="M1628" t="s">
        <v>6</v>
      </c>
      <c r="N1628" t="s">
        <v>6</v>
      </c>
    </row>
    <row r="1629" spans="1:14" x14ac:dyDescent="0.3">
      <c r="A1629" t="s">
        <v>3385</v>
      </c>
      <c r="B1629" s="10">
        <v>22.663551999999999</v>
      </c>
      <c r="C1629" s="10">
        <v>88.865404999999996</v>
      </c>
      <c r="D1629" t="s">
        <v>6</v>
      </c>
      <c r="E1629" t="s">
        <v>6</v>
      </c>
      <c r="F1629" s="3" t="s">
        <v>3379</v>
      </c>
      <c r="G1629" t="s">
        <v>6</v>
      </c>
      <c r="H1629" t="s">
        <v>3383</v>
      </c>
      <c r="I1629" t="s">
        <v>6</v>
      </c>
      <c r="J1629" t="s">
        <v>6</v>
      </c>
      <c r="K1629" t="s">
        <v>6</v>
      </c>
      <c r="L1629" t="s">
        <v>6</v>
      </c>
      <c r="M1629" t="s">
        <v>6</v>
      </c>
      <c r="N1629" t="s">
        <v>6</v>
      </c>
    </row>
    <row r="1630" spans="1:14" x14ac:dyDescent="0.3">
      <c r="A1630" s="4" t="s">
        <v>3386</v>
      </c>
      <c r="B1630" s="10">
        <v>22.179818999999998</v>
      </c>
      <c r="C1630" s="10">
        <v>88.809763000000004</v>
      </c>
      <c r="D1630" t="s">
        <v>6</v>
      </c>
      <c r="E1630" t="s">
        <v>6</v>
      </c>
      <c r="F1630" s="3" t="s">
        <v>3380</v>
      </c>
      <c r="G1630" s="3" t="s">
        <v>6</v>
      </c>
      <c r="H1630" t="s">
        <v>2344</v>
      </c>
      <c r="I1630" t="s">
        <v>6</v>
      </c>
      <c r="J1630" s="3" t="s">
        <v>6</v>
      </c>
      <c r="K1630" s="3" t="s">
        <v>6</v>
      </c>
      <c r="L1630" s="3" t="s">
        <v>6</v>
      </c>
      <c r="M1630" s="13" t="s">
        <v>6</v>
      </c>
      <c r="N1630" s="13" t="s">
        <v>6</v>
      </c>
    </row>
    <row r="1631" spans="1:14" x14ac:dyDescent="0.3">
      <c r="A1631" s="4" t="s">
        <v>3387</v>
      </c>
      <c r="B1631" s="10">
        <v>22.281271</v>
      </c>
      <c r="C1631" s="10">
        <v>87.933412000000004</v>
      </c>
      <c r="D1631" t="s">
        <v>6</v>
      </c>
      <c r="E1631" t="s">
        <v>6</v>
      </c>
      <c r="F1631" s="3" t="s">
        <v>3388</v>
      </c>
      <c r="G1631" s="3" t="s">
        <v>6</v>
      </c>
      <c r="H1631" s="4" t="s">
        <v>3306</v>
      </c>
      <c r="I1631" t="s">
        <v>6</v>
      </c>
      <c r="J1631" t="s">
        <v>6</v>
      </c>
      <c r="K1631" t="s">
        <v>6</v>
      </c>
      <c r="L1631" t="s">
        <v>6</v>
      </c>
      <c r="M1631" t="s">
        <v>6</v>
      </c>
      <c r="N1631" t="s">
        <v>6</v>
      </c>
    </row>
    <row r="1632" spans="1:14" x14ac:dyDescent="0.3">
      <c r="A1632" t="s">
        <v>3389</v>
      </c>
      <c r="B1632" s="10">
        <v>15.866659</v>
      </c>
      <c r="C1632" s="10">
        <v>80.876642000000004</v>
      </c>
      <c r="D1632" t="s">
        <v>6</v>
      </c>
      <c r="E1632" t="s">
        <v>6</v>
      </c>
      <c r="F1632" t="s">
        <v>3390</v>
      </c>
      <c r="G1632" s="3" t="s">
        <v>6</v>
      </c>
      <c r="H1632" s="3" t="s">
        <v>2327</v>
      </c>
      <c r="I1632" s="3" t="s">
        <v>6</v>
      </c>
      <c r="J1632" s="3" t="s">
        <v>6</v>
      </c>
      <c r="K1632" s="13" t="s">
        <v>6</v>
      </c>
      <c r="L1632" s="13" t="s">
        <v>6</v>
      </c>
      <c r="M1632" s="13" t="s">
        <v>6</v>
      </c>
      <c r="N1632" s="13" t="s">
        <v>6</v>
      </c>
    </row>
    <row r="1633" spans="1:14" x14ac:dyDescent="0.3">
      <c r="A1633" t="s">
        <v>3391</v>
      </c>
      <c r="B1633" s="10">
        <v>15.978856</v>
      </c>
      <c r="C1633" s="10">
        <v>81.108149999999995</v>
      </c>
      <c r="D1633" t="s">
        <v>6</v>
      </c>
      <c r="E1633" t="s">
        <v>6</v>
      </c>
      <c r="F1633" s="3" t="s">
        <v>3392</v>
      </c>
      <c r="G1633" s="3" t="s">
        <v>6</v>
      </c>
      <c r="H1633" t="s">
        <v>3291</v>
      </c>
      <c r="I1633" t="s">
        <v>6</v>
      </c>
      <c r="J1633" t="s">
        <v>6</v>
      </c>
      <c r="K1633" t="s">
        <v>6</v>
      </c>
      <c r="L1633" t="s">
        <v>6</v>
      </c>
      <c r="M1633" t="s">
        <v>6</v>
      </c>
      <c r="N1633" t="s">
        <v>6</v>
      </c>
    </row>
    <row r="1634" spans="1:14" x14ac:dyDescent="0.3">
      <c r="A1634" t="s">
        <v>3393</v>
      </c>
      <c r="B1634" s="10">
        <v>15.825881000000001</v>
      </c>
      <c r="C1634" s="10">
        <v>80.923158000000001</v>
      </c>
      <c r="D1634" t="s">
        <v>6</v>
      </c>
      <c r="E1634" t="s">
        <v>6</v>
      </c>
      <c r="F1634" s="3" t="s">
        <v>3394</v>
      </c>
      <c r="G1634" s="3" t="s">
        <v>6</v>
      </c>
      <c r="H1634" t="s">
        <v>3291</v>
      </c>
      <c r="I1634" t="s">
        <v>6</v>
      </c>
      <c r="J1634" t="s">
        <v>6</v>
      </c>
      <c r="K1634" t="s">
        <v>6</v>
      </c>
      <c r="L1634" t="s">
        <v>6</v>
      </c>
      <c r="M1634" t="s">
        <v>6</v>
      </c>
      <c r="N1634" t="s">
        <v>6</v>
      </c>
    </row>
    <row r="1635" spans="1:14" x14ac:dyDescent="0.3">
      <c r="A1635" t="s">
        <v>3395</v>
      </c>
      <c r="B1635" s="10">
        <v>15.880520000000001</v>
      </c>
      <c r="C1635" s="10">
        <v>80.662136000000004</v>
      </c>
      <c r="D1635" t="s">
        <v>2346</v>
      </c>
      <c r="E1635" t="s">
        <v>6</v>
      </c>
      <c r="F1635" s="3" t="s">
        <v>3396</v>
      </c>
      <c r="G1635" s="3" t="s">
        <v>6</v>
      </c>
      <c r="H1635" t="s">
        <v>2327</v>
      </c>
      <c r="I1635" t="s">
        <v>6</v>
      </c>
      <c r="J1635" t="s">
        <v>6</v>
      </c>
      <c r="K1635" t="s">
        <v>6</v>
      </c>
      <c r="L1635" t="s">
        <v>6</v>
      </c>
      <c r="M1635" t="s">
        <v>6</v>
      </c>
      <c r="N1635" t="s">
        <v>6</v>
      </c>
    </row>
    <row r="1636" spans="1:14" x14ac:dyDescent="0.3">
      <c r="A1636" t="s">
        <v>3397</v>
      </c>
      <c r="B1636" s="10">
        <v>15.791059000000001</v>
      </c>
      <c r="C1636" s="10">
        <v>80.845968999999997</v>
      </c>
      <c r="D1636" t="s">
        <v>6</v>
      </c>
      <c r="E1636" t="s">
        <v>6</v>
      </c>
      <c r="F1636" s="3" t="s">
        <v>3398</v>
      </c>
      <c r="G1636" s="3" t="s">
        <v>3399</v>
      </c>
      <c r="H1636" t="s">
        <v>3395</v>
      </c>
      <c r="I1636" t="s">
        <v>6</v>
      </c>
      <c r="J1636" t="s">
        <v>6</v>
      </c>
      <c r="K1636" t="s">
        <v>6</v>
      </c>
      <c r="L1636" t="s">
        <v>6</v>
      </c>
      <c r="M1636" t="s">
        <v>6</v>
      </c>
      <c r="N1636" t="s">
        <v>6</v>
      </c>
    </row>
    <row r="1637" spans="1:14" x14ac:dyDescent="0.3">
      <c r="A1637" t="s">
        <v>3400</v>
      </c>
      <c r="B1637" s="10">
        <v>16.278065999999999</v>
      </c>
      <c r="C1637" s="10">
        <v>81.267050999999995</v>
      </c>
      <c r="D1637" t="s">
        <v>6</v>
      </c>
      <c r="E1637" t="s">
        <v>6</v>
      </c>
      <c r="F1637" s="3" t="s">
        <v>3401</v>
      </c>
      <c r="G1637" s="3" t="s">
        <v>6</v>
      </c>
      <c r="H1637" t="s">
        <v>3291</v>
      </c>
      <c r="I1637" t="s">
        <v>6</v>
      </c>
      <c r="J1637" t="s">
        <v>6</v>
      </c>
      <c r="K1637" t="s">
        <v>6</v>
      </c>
      <c r="L1637" t="s">
        <v>6</v>
      </c>
      <c r="M1637" t="s">
        <v>6</v>
      </c>
      <c r="N1637" t="s">
        <v>6</v>
      </c>
    </row>
    <row r="1638" spans="1:14" x14ac:dyDescent="0.3">
      <c r="A1638" t="s">
        <v>3402</v>
      </c>
      <c r="B1638" s="10">
        <v>16.011313000000001</v>
      </c>
      <c r="C1638" s="10">
        <v>81.096847999999994</v>
      </c>
      <c r="D1638" t="s">
        <v>6</v>
      </c>
      <c r="E1638" t="s">
        <v>6</v>
      </c>
      <c r="F1638" s="3" t="s">
        <v>3403</v>
      </c>
      <c r="G1638" s="3" t="s">
        <v>6</v>
      </c>
      <c r="H1638" t="s">
        <v>3291</v>
      </c>
      <c r="I1638" t="s">
        <v>6</v>
      </c>
      <c r="J1638" t="s">
        <v>6</v>
      </c>
      <c r="K1638" t="s">
        <v>6</v>
      </c>
      <c r="L1638" t="s">
        <v>6</v>
      </c>
      <c r="M1638" t="s">
        <v>6</v>
      </c>
      <c r="N1638" t="s">
        <v>6</v>
      </c>
    </row>
    <row r="1639" spans="1:14" x14ac:dyDescent="0.3">
      <c r="A1639" t="s">
        <v>3404</v>
      </c>
      <c r="B1639" s="10">
        <v>15.902703000000001</v>
      </c>
      <c r="C1639" s="10">
        <v>81.018154999999993</v>
      </c>
      <c r="D1639" t="s">
        <v>6</v>
      </c>
      <c r="E1639" t="s">
        <v>6</v>
      </c>
      <c r="F1639" s="3" t="s">
        <v>3405</v>
      </c>
      <c r="G1639" s="3" t="s">
        <v>6</v>
      </c>
      <c r="H1639" t="s">
        <v>3291</v>
      </c>
      <c r="I1639" t="s">
        <v>6</v>
      </c>
      <c r="J1639" t="s">
        <v>6</v>
      </c>
      <c r="K1639" t="s">
        <v>6</v>
      </c>
      <c r="L1639" t="s">
        <v>6</v>
      </c>
      <c r="M1639" t="s">
        <v>6</v>
      </c>
      <c r="N1639" t="s">
        <v>6</v>
      </c>
    </row>
    <row r="1640" spans="1:14" x14ac:dyDescent="0.3">
      <c r="A1640" t="s">
        <v>3406</v>
      </c>
      <c r="B1640" s="10">
        <v>15.866659</v>
      </c>
      <c r="C1640" s="10">
        <v>80.876642000000004</v>
      </c>
      <c r="D1640" t="s">
        <v>3407</v>
      </c>
      <c r="E1640" t="s">
        <v>6</v>
      </c>
      <c r="F1640" t="s">
        <v>3408</v>
      </c>
      <c r="G1640" s="3" t="s">
        <v>6</v>
      </c>
      <c r="H1640" s="3" t="s">
        <v>2327</v>
      </c>
      <c r="I1640" s="3" t="s">
        <v>6</v>
      </c>
      <c r="J1640" s="3" t="s">
        <v>6</v>
      </c>
      <c r="K1640" s="13" t="s">
        <v>6</v>
      </c>
      <c r="L1640" s="13" t="s">
        <v>6</v>
      </c>
      <c r="M1640" s="13" t="s">
        <v>6</v>
      </c>
      <c r="N1640" s="13" t="s">
        <v>6</v>
      </c>
    </row>
    <row r="1641" spans="1:14" x14ac:dyDescent="0.3">
      <c r="A1641" t="s">
        <v>3409</v>
      </c>
      <c r="B1641" s="10">
        <v>22.437678999999999</v>
      </c>
      <c r="C1641" s="10">
        <v>88.838274999999996</v>
      </c>
      <c r="D1641" t="s">
        <v>6</v>
      </c>
      <c r="E1641" t="s">
        <v>6</v>
      </c>
      <c r="F1641" s="3" t="s">
        <v>3410</v>
      </c>
      <c r="G1641" t="s">
        <v>3411</v>
      </c>
      <c r="H1641" t="s">
        <v>3383</v>
      </c>
      <c r="I1641" t="s">
        <v>6</v>
      </c>
      <c r="J1641" t="s">
        <v>6</v>
      </c>
      <c r="K1641" t="s">
        <v>6</v>
      </c>
      <c r="L1641" t="s">
        <v>6</v>
      </c>
      <c r="M1641" t="s">
        <v>6</v>
      </c>
      <c r="N1641" t="s">
        <v>6</v>
      </c>
    </row>
    <row r="1642" spans="1:14" x14ac:dyDescent="0.3">
      <c r="A1642" t="s">
        <v>3413</v>
      </c>
      <c r="B1642" s="10">
        <v>19.116662000000002</v>
      </c>
      <c r="C1642" s="10">
        <v>84.748216999999997</v>
      </c>
      <c r="D1642" t="s">
        <v>6</v>
      </c>
      <c r="E1642" t="s">
        <v>6</v>
      </c>
      <c r="F1642" s="3" t="s">
        <v>3412</v>
      </c>
      <c r="G1642" s="3" t="s">
        <v>6</v>
      </c>
      <c r="H1642" t="s">
        <v>3366</v>
      </c>
      <c r="I1642" t="s">
        <v>6</v>
      </c>
      <c r="J1642" s="3" t="s">
        <v>6</v>
      </c>
      <c r="K1642" s="13" t="s">
        <v>6</v>
      </c>
      <c r="L1642" s="13" t="s">
        <v>6</v>
      </c>
      <c r="M1642" s="13" t="s">
        <v>6</v>
      </c>
      <c r="N1642" s="13" t="s">
        <v>6</v>
      </c>
    </row>
    <row r="1643" spans="1:14" x14ac:dyDescent="0.3">
      <c r="A1643" t="s">
        <v>3414</v>
      </c>
      <c r="B1643" s="10">
        <v>19.103846000000001</v>
      </c>
      <c r="C1643" s="10">
        <v>84.770567</v>
      </c>
      <c r="D1643" t="s">
        <v>6</v>
      </c>
      <c r="E1643" t="s">
        <v>6</v>
      </c>
      <c r="F1643" s="3" t="s">
        <v>3415</v>
      </c>
      <c r="G1643" s="3" t="s">
        <v>6</v>
      </c>
      <c r="H1643" t="s">
        <v>3366</v>
      </c>
      <c r="I1643" t="s">
        <v>6</v>
      </c>
      <c r="J1643" s="3" t="s">
        <v>6</v>
      </c>
      <c r="K1643" s="13" t="s">
        <v>6</v>
      </c>
      <c r="L1643" s="13" t="s">
        <v>6</v>
      </c>
      <c r="M1643" s="13" t="s">
        <v>6</v>
      </c>
      <c r="N1643" s="13" t="s">
        <v>6</v>
      </c>
    </row>
    <row r="1644" spans="1:14" x14ac:dyDescent="0.3">
      <c r="A1644" t="s">
        <v>3416</v>
      </c>
      <c r="B1644" s="10">
        <v>19.086625999999999</v>
      </c>
      <c r="C1644" s="10">
        <v>84.770180999999994</v>
      </c>
      <c r="D1644" t="s">
        <v>6</v>
      </c>
      <c r="E1644" t="s">
        <v>6</v>
      </c>
      <c r="F1644" s="3" t="s">
        <v>3417</v>
      </c>
      <c r="G1644" s="3" t="s">
        <v>6</v>
      </c>
      <c r="H1644" t="s">
        <v>3366</v>
      </c>
      <c r="I1644" t="s">
        <v>6</v>
      </c>
      <c r="J1644" s="3" t="s">
        <v>6</v>
      </c>
      <c r="K1644" s="13" t="s">
        <v>6</v>
      </c>
      <c r="L1644" s="13" t="s">
        <v>6</v>
      </c>
      <c r="M1644" s="13" t="s">
        <v>6</v>
      </c>
      <c r="N1644" s="13" t="s">
        <v>6</v>
      </c>
    </row>
    <row r="1645" spans="1:14" x14ac:dyDescent="0.3">
      <c r="A1645" s="4" t="s">
        <v>3418</v>
      </c>
      <c r="B1645" s="10">
        <v>19.117044</v>
      </c>
      <c r="C1645" s="10">
        <v>84.786075999999994</v>
      </c>
      <c r="D1645" t="s">
        <v>6</v>
      </c>
      <c r="E1645" t="s">
        <v>6</v>
      </c>
      <c r="F1645" s="3" t="s">
        <v>3419</v>
      </c>
      <c r="G1645" s="3" t="s">
        <v>6</v>
      </c>
      <c r="H1645" t="s">
        <v>3366</v>
      </c>
      <c r="I1645" t="s">
        <v>6</v>
      </c>
      <c r="J1645" s="3" t="s">
        <v>6</v>
      </c>
      <c r="K1645" s="13" t="s">
        <v>6</v>
      </c>
      <c r="L1645" s="13" t="s">
        <v>6</v>
      </c>
      <c r="M1645" s="13" t="s">
        <v>6</v>
      </c>
      <c r="N1645" s="13" t="s">
        <v>6</v>
      </c>
    </row>
    <row r="1646" spans="1:14" x14ac:dyDescent="0.3">
      <c r="A1646" s="3" t="s">
        <v>3420</v>
      </c>
      <c r="B1646" s="10">
        <v>18.520403000000002</v>
      </c>
      <c r="C1646" s="10">
        <v>84.296920999999998</v>
      </c>
      <c r="D1646" t="s">
        <v>2346</v>
      </c>
      <c r="E1646" t="s">
        <v>6</v>
      </c>
      <c r="F1646" s="3" t="s">
        <v>3421</v>
      </c>
      <c r="G1646" s="3" t="s">
        <v>6</v>
      </c>
      <c r="H1646" t="s">
        <v>2327</v>
      </c>
      <c r="I1646" t="s">
        <v>6</v>
      </c>
      <c r="J1646" t="s">
        <v>6</v>
      </c>
      <c r="K1646" t="s">
        <v>6</v>
      </c>
      <c r="L1646" t="s">
        <v>6</v>
      </c>
      <c r="M1646" t="s">
        <v>6</v>
      </c>
      <c r="N1646" t="s">
        <v>6</v>
      </c>
    </row>
    <row r="1647" spans="1:14" x14ac:dyDescent="0.3">
      <c r="A1647" s="3" t="s">
        <v>3422</v>
      </c>
      <c r="B1647" s="10">
        <v>18.342687000000002</v>
      </c>
      <c r="C1647" s="10">
        <v>84.123500000000007</v>
      </c>
      <c r="D1647" t="s">
        <v>6</v>
      </c>
      <c r="E1647" t="s">
        <v>6</v>
      </c>
      <c r="F1647" s="3" t="s">
        <v>3423</v>
      </c>
      <c r="G1647" s="3" t="s">
        <v>6</v>
      </c>
      <c r="H1647" s="3" t="s">
        <v>3420</v>
      </c>
      <c r="I1647" t="s">
        <v>6</v>
      </c>
      <c r="J1647" t="s">
        <v>6</v>
      </c>
      <c r="K1647" t="s">
        <v>6</v>
      </c>
      <c r="L1647" t="s">
        <v>6</v>
      </c>
      <c r="M1647" t="s">
        <v>6</v>
      </c>
      <c r="N1647" t="s">
        <v>6</v>
      </c>
    </row>
    <row r="1648" spans="1:14" x14ac:dyDescent="0.3">
      <c r="A1648" s="3" t="s">
        <v>3424</v>
      </c>
      <c r="B1648" s="10">
        <v>18.213972999999999</v>
      </c>
      <c r="C1648" s="10">
        <v>83.837575000000001</v>
      </c>
      <c r="D1648" t="s">
        <v>6</v>
      </c>
      <c r="E1648" t="s">
        <v>6</v>
      </c>
      <c r="F1648" s="3" t="s">
        <v>3425</v>
      </c>
      <c r="G1648" s="3" t="s">
        <v>6</v>
      </c>
      <c r="H1648" s="3" t="s">
        <v>3420</v>
      </c>
      <c r="I1648" t="s">
        <v>6</v>
      </c>
      <c r="J1648" t="s">
        <v>6</v>
      </c>
      <c r="K1648" t="s">
        <v>6</v>
      </c>
      <c r="L1648" t="s">
        <v>6</v>
      </c>
      <c r="M1648" t="s">
        <v>6</v>
      </c>
      <c r="N1648" t="s">
        <v>6</v>
      </c>
    </row>
    <row r="1649" spans="1:14" x14ac:dyDescent="0.3">
      <c r="A1649" s="3" t="s">
        <v>3426</v>
      </c>
      <c r="B1649" s="10">
        <v>18.221910999999999</v>
      </c>
      <c r="C1649" s="10">
        <v>83.929593999999994</v>
      </c>
      <c r="D1649" t="s">
        <v>3428</v>
      </c>
      <c r="E1649" t="s">
        <v>6</v>
      </c>
      <c r="F1649" s="3" t="s">
        <v>3427</v>
      </c>
      <c r="G1649" s="3" t="s">
        <v>6</v>
      </c>
      <c r="H1649" s="3" t="s">
        <v>3420</v>
      </c>
      <c r="I1649" t="s">
        <v>6</v>
      </c>
      <c r="J1649" t="s">
        <v>6</v>
      </c>
      <c r="K1649" t="s">
        <v>6</v>
      </c>
      <c r="L1649" t="s">
        <v>6</v>
      </c>
      <c r="M1649" t="s">
        <v>6</v>
      </c>
      <c r="N1649" t="s">
        <v>6</v>
      </c>
    </row>
    <row r="1650" spans="1:14" x14ac:dyDescent="0.3">
      <c r="A1650" s="4" t="s">
        <v>3429</v>
      </c>
      <c r="B1650" s="10">
        <v>21.619062</v>
      </c>
      <c r="C1650" s="10">
        <v>87.510040000000004</v>
      </c>
      <c r="D1650" t="s">
        <v>6</v>
      </c>
      <c r="E1650" t="s">
        <v>6</v>
      </c>
      <c r="F1650" s="3" t="s">
        <v>3430</v>
      </c>
      <c r="G1650" s="3" t="s">
        <v>6</v>
      </c>
      <c r="H1650" s="4" t="s">
        <v>3306</v>
      </c>
      <c r="I1650" t="s">
        <v>6</v>
      </c>
      <c r="J1650" t="s">
        <v>6</v>
      </c>
      <c r="K1650" t="s">
        <v>6</v>
      </c>
      <c r="L1650" t="s">
        <v>6</v>
      </c>
      <c r="M1650" t="s">
        <v>6</v>
      </c>
      <c r="N1650" t="s">
        <v>6</v>
      </c>
    </row>
    <row r="1651" spans="1:14" x14ac:dyDescent="0.3">
      <c r="A1651" t="s">
        <v>3431</v>
      </c>
      <c r="B1651" s="10">
        <v>-28.388821</v>
      </c>
      <c r="C1651" s="10">
        <v>32.409216999999998</v>
      </c>
      <c r="D1651" t="s">
        <v>6</v>
      </c>
      <c r="E1651" t="s">
        <v>6</v>
      </c>
      <c r="F1651" s="3" t="s">
        <v>3432</v>
      </c>
      <c r="G1651" s="3" t="s">
        <v>6</v>
      </c>
      <c r="H1651" s="3" t="s">
        <v>367</v>
      </c>
      <c r="I1651" s="3" t="s">
        <v>6</v>
      </c>
      <c r="J1651" s="3" t="s">
        <v>6</v>
      </c>
      <c r="K1651" s="13" t="s">
        <v>6</v>
      </c>
      <c r="L1651" s="13" t="s">
        <v>6</v>
      </c>
      <c r="M1651" s="13" t="s">
        <v>6</v>
      </c>
      <c r="N1651" s="13" t="s">
        <v>6</v>
      </c>
    </row>
    <row r="1652" spans="1:14" x14ac:dyDescent="0.3">
      <c r="A1652" s="4" t="s">
        <v>3433</v>
      </c>
      <c r="B1652" s="10">
        <v>8.0789299999999997</v>
      </c>
      <c r="C1652" s="10">
        <v>77.543690999999995</v>
      </c>
      <c r="D1652" t="s">
        <v>6</v>
      </c>
      <c r="E1652" t="s">
        <v>6</v>
      </c>
      <c r="F1652" s="3" t="s">
        <v>3433</v>
      </c>
      <c r="G1652" s="3" t="s">
        <v>6</v>
      </c>
      <c r="H1652" s="3" t="s">
        <v>178</v>
      </c>
      <c r="I1652" s="3" t="s">
        <v>6</v>
      </c>
      <c r="J1652" s="3" t="s">
        <v>6</v>
      </c>
      <c r="K1652" s="13" t="s">
        <v>6</v>
      </c>
      <c r="L1652" s="13" t="s">
        <v>6</v>
      </c>
      <c r="M1652" s="13" t="s">
        <v>6</v>
      </c>
      <c r="N1652" s="13" t="s">
        <v>6</v>
      </c>
    </row>
    <row r="1653" spans="1:14" x14ac:dyDescent="0.3">
      <c r="A1653" t="s">
        <v>3435</v>
      </c>
      <c r="B1653" s="10">
        <v>31.85</v>
      </c>
      <c r="C1653" s="10">
        <v>-116.63</v>
      </c>
      <c r="D1653" t="s">
        <v>6</v>
      </c>
      <c r="E1653" t="s">
        <v>6</v>
      </c>
      <c r="F1653" t="s">
        <v>3436</v>
      </c>
      <c r="G1653" s="3" t="s">
        <v>6</v>
      </c>
      <c r="H1653" t="s">
        <v>428</v>
      </c>
      <c r="I1653" s="3" t="s">
        <v>6</v>
      </c>
      <c r="J1653" s="3" t="s">
        <v>6</v>
      </c>
      <c r="K1653" s="13" t="s">
        <v>6</v>
      </c>
      <c r="L1653" s="13" t="s">
        <v>6</v>
      </c>
      <c r="M1653" s="13" t="s">
        <v>6</v>
      </c>
      <c r="N1653" s="13" t="s">
        <v>6</v>
      </c>
    </row>
    <row r="1654" spans="1:14" x14ac:dyDescent="0.3">
      <c r="A1654" s="4" t="s">
        <v>3440</v>
      </c>
      <c r="B1654" s="10">
        <v>33.700000000000003</v>
      </c>
      <c r="C1654" s="10">
        <v>-118.05</v>
      </c>
      <c r="D1654" t="s">
        <v>6</v>
      </c>
      <c r="E1654" t="s">
        <v>6</v>
      </c>
      <c r="F1654" s="4" t="s">
        <v>3437</v>
      </c>
      <c r="G1654" s="3" t="s">
        <v>6</v>
      </c>
      <c r="H1654" s="3" t="s">
        <v>3439</v>
      </c>
      <c r="I1654" s="3" t="s">
        <v>6</v>
      </c>
      <c r="J1654" s="3" t="s">
        <v>6</v>
      </c>
      <c r="K1654" s="3" t="s">
        <v>6</v>
      </c>
      <c r="L1654" s="3" t="s">
        <v>6</v>
      </c>
      <c r="M1654" s="3" t="s">
        <v>6</v>
      </c>
      <c r="N1654" s="3" t="s">
        <v>6</v>
      </c>
    </row>
    <row r="1655" spans="1:14" x14ac:dyDescent="0.3">
      <c r="A1655" s="4" t="s">
        <v>3439</v>
      </c>
      <c r="B1655" s="10">
        <v>33.679611000000001</v>
      </c>
      <c r="C1655" s="10">
        <v>-118.03188400000001</v>
      </c>
      <c r="D1655" t="s">
        <v>6</v>
      </c>
      <c r="E1655" t="s">
        <v>6</v>
      </c>
      <c r="F1655" s="4" t="s">
        <v>3438</v>
      </c>
      <c r="G1655" s="3" t="s">
        <v>6</v>
      </c>
      <c r="H1655" t="s">
        <v>2851</v>
      </c>
      <c r="I1655" s="3" t="s">
        <v>6</v>
      </c>
      <c r="J1655" s="3" t="s">
        <v>6</v>
      </c>
      <c r="K1655" s="3" t="s">
        <v>6</v>
      </c>
      <c r="L1655" s="3" t="s">
        <v>6</v>
      </c>
      <c r="M1655" s="3" t="s">
        <v>6</v>
      </c>
      <c r="N1655" s="3" t="s">
        <v>6</v>
      </c>
    </row>
    <row r="1656" spans="1:14" x14ac:dyDescent="0.3">
      <c r="A1656" s="4" t="s">
        <v>3441</v>
      </c>
      <c r="B1656" s="10">
        <v>32.643070000000002</v>
      </c>
      <c r="C1656" s="10">
        <v>-117.114982</v>
      </c>
      <c r="D1656" t="s">
        <v>6</v>
      </c>
      <c r="E1656" t="s">
        <v>6</v>
      </c>
      <c r="F1656" s="3" t="s">
        <v>3442</v>
      </c>
      <c r="G1656" s="3" t="s">
        <v>3604</v>
      </c>
      <c r="H1656" s="3" t="s">
        <v>3443</v>
      </c>
      <c r="I1656" s="4" t="s">
        <v>2544</v>
      </c>
      <c r="J1656" s="3" t="s">
        <v>6</v>
      </c>
      <c r="K1656" s="3" t="s">
        <v>6</v>
      </c>
      <c r="L1656" s="3" t="s">
        <v>6</v>
      </c>
      <c r="M1656" s="3" t="s">
        <v>6</v>
      </c>
      <c r="N1656" s="3" t="s">
        <v>6</v>
      </c>
    </row>
    <row r="1657" spans="1:14" x14ac:dyDescent="0.3">
      <c r="A1657" s="4" t="s">
        <v>3443</v>
      </c>
      <c r="B1657" s="10">
        <v>32.652721</v>
      </c>
      <c r="C1657" s="10">
        <v>-117.132677</v>
      </c>
      <c r="D1657" t="s">
        <v>6</v>
      </c>
      <c r="E1657" t="s">
        <v>6</v>
      </c>
      <c r="F1657" s="3" t="s">
        <v>3444</v>
      </c>
      <c r="G1657" s="3" t="s">
        <v>6</v>
      </c>
      <c r="H1657" t="s">
        <v>2536</v>
      </c>
      <c r="I1657" s="3" t="s">
        <v>6</v>
      </c>
      <c r="J1657" s="3" t="s">
        <v>6</v>
      </c>
      <c r="K1657" s="3" t="s">
        <v>6</v>
      </c>
      <c r="L1657" s="3" t="s">
        <v>6</v>
      </c>
      <c r="M1657" s="3" t="s">
        <v>6</v>
      </c>
      <c r="N1657" s="3" t="s">
        <v>6</v>
      </c>
    </row>
    <row r="1658" spans="1:14" x14ac:dyDescent="0.3">
      <c r="A1658" s="3" t="s">
        <v>3446</v>
      </c>
      <c r="B1658" s="10">
        <v>30.346411</v>
      </c>
      <c r="C1658" s="10">
        <v>-87.078518000000003</v>
      </c>
      <c r="D1658" t="s">
        <v>6</v>
      </c>
      <c r="E1658" t="s">
        <v>6</v>
      </c>
      <c r="F1658" s="3" t="s">
        <v>3445</v>
      </c>
      <c r="G1658" s="3" t="s">
        <v>6</v>
      </c>
      <c r="H1658" s="3" t="s">
        <v>2792</v>
      </c>
      <c r="I1658" s="4" t="s">
        <v>3447</v>
      </c>
      <c r="J1658" s="3" t="s">
        <v>6</v>
      </c>
      <c r="K1658" s="3" t="s">
        <v>6</v>
      </c>
      <c r="L1658" s="3" t="s">
        <v>6</v>
      </c>
      <c r="M1658" s="3" t="s">
        <v>6</v>
      </c>
      <c r="N1658" s="3" t="s">
        <v>6</v>
      </c>
    </row>
    <row r="1659" spans="1:14" x14ac:dyDescent="0.3">
      <c r="A1659" s="4" t="s">
        <v>3447</v>
      </c>
      <c r="B1659" s="10">
        <v>30.380948</v>
      </c>
      <c r="C1659" s="10">
        <v>-86.847770999999995</v>
      </c>
      <c r="D1659" t="s">
        <v>6</v>
      </c>
      <c r="E1659" t="s">
        <v>6</v>
      </c>
      <c r="F1659" s="3" t="s">
        <v>3448</v>
      </c>
      <c r="G1659" s="3" t="s">
        <v>6</v>
      </c>
      <c r="H1659" s="3" t="s">
        <v>312</v>
      </c>
      <c r="I1659" s="3" t="s">
        <v>6</v>
      </c>
      <c r="J1659" s="3" t="s">
        <v>6</v>
      </c>
      <c r="K1659" s="3" t="s">
        <v>6</v>
      </c>
      <c r="L1659" s="3" t="s">
        <v>6</v>
      </c>
      <c r="M1659" s="3" t="s">
        <v>6</v>
      </c>
      <c r="N1659" s="3" t="s">
        <v>6</v>
      </c>
    </row>
    <row r="1660" spans="1:14" x14ac:dyDescent="0.3">
      <c r="A1660" t="s">
        <v>3449</v>
      </c>
      <c r="B1660" s="10">
        <v>30.029294</v>
      </c>
      <c r="C1660" s="10">
        <v>-84.386913000000007</v>
      </c>
      <c r="D1660" t="s">
        <v>3451</v>
      </c>
      <c r="E1660" t="s">
        <v>6</v>
      </c>
      <c r="F1660" s="3" t="s">
        <v>3450</v>
      </c>
      <c r="G1660" s="4" t="s">
        <v>3663</v>
      </c>
      <c r="H1660" t="s">
        <v>2778</v>
      </c>
      <c r="I1660" t="s">
        <v>6</v>
      </c>
      <c r="J1660" s="3" t="s">
        <v>6</v>
      </c>
      <c r="K1660" t="s">
        <v>6</v>
      </c>
      <c r="L1660" t="s">
        <v>6</v>
      </c>
      <c r="M1660" t="s">
        <v>6</v>
      </c>
      <c r="N1660" t="s">
        <v>6</v>
      </c>
    </row>
    <row r="1661" spans="1:14" x14ac:dyDescent="0.3">
      <c r="A1661" t="s">
        <v>3452</v>
      </c>
      <c r="B1661" s="10">
        <v>-0.85613899999999998</v>
      </c>
      <c r="C1661" s="10">
        <v>-46.646025000000002</v>
      </c>
      <c r="D1661" t="s">
        <v>6</v>
      </c>
      <c r="E1661" t="s">
        <v>6</v>
      </c>
      <c r="F1661" t="s">
        <v>3453</v>
      </c>
      <c r="G1661" s="3" t="s">
        <v>6</v>
      </c>
      <c r="H1661" t="s">
        <v>332</v>
      </c>
      <c r="I1661" t="s">
        <v>6</v>
      </c>
      <c r="J1661" s="3" t="s">
        <v>6</v>
      </c>
      <c r="K1661" s="3" t="s">
        <v>6</v>
      </c>
      <c r="L1661" s="3" t="s">
        <v>6</v>
      </c>
      <c r="M1661" s="3" t="s">
        <v>6</v>
      </c>
      <c r="N1661" s="3" t="s">
        <v>6</v>
      </c>
    </row>
    <row r="1662" spans="1:14" x14ac:dyDescent="0.3">
      <c r="A1662" t="s">
        <v>3454</v>
      </c>
      <c r="B1662" s="10">
        <v>-0.60829200000000005</v>
      </c>
      <c r="C1662" s="10">
        <v>-47.700718999999999</v>
      </c>
      <c r="D1662" t="s">
        <v>6</v>
      </c>
      <c r="E1662" t="s">
        <v>6</v>
      </c>
      <c r="F1662" t="s">
        <v>3494</v>
      </c>
      <c r="G1662" s="3" t="s">
        <v>6</v>
      </c>
      <c r="H1662" t="s">
        <v>332</v>
      </c>
      <c r="I1662" t="s">
        <v>6</v>
      </c>
      <c r="J1662" s="3" t="s">
        <v>6</v>
      </c>
      <c r="K1662" s="3" t="s">
        <v>6</v>
      </c>
      <c r="L1662" s="3" t="s">
        <v>6</v>
      </c>
      <c r="M1662" s="3" t="s">
        <v>6</v>
      </c>
      <c r="N1662" s="3" t="s">
        <v>6</v>
      </c>
    </row>
    <row r="1663" spans="1:14" x14ac:dyDescent="0.3">
      <c r="A1663" s="4" t="s">
        <v>3456</v>
      </c>
      <c r="B1663" s="10">
        <v>-0.78536799999999996</v>
      </c>
      <c r="C1663" s="10">
        <v>-46.723663000000002</v>
      </c>
      <c r="D1663" t="s">
        <v>6</v>
      </c>
      <c r="E1663" t="s">
        <v>6</v>
      </c>
      <c r="F1663" s="3" t="s">
        <v>3455</v>
      </c>
      <c r="G1663" s="3" t="s">
        <v>6</v>
      </c>
      <c r="H1663" s="3" t="s">
        <v>3452</v>
      </c>
      <c r="I1663" t="s">
        <v>6</v>
      </c>
      <c r="J1663" t="s">
        <v>6</v>
      </c>
      <c r="K1663" t="s">
        <v>6</v>
      </c>
      <c r="L1663" t="s">
        <v>6</v>
      </c>
      <c r="M1663" t="s">
        <v>6</v>
      </c>
      <c r="N1663" t="s">
        <v>6</v>
      </c>
    </row>
    <row r="1664" spans="1:14" x14ac:dyDescent="0.3">
      <c r="A1664" s="4" t="s">
        <v>3458</v>
      </c>
      <c r="B1664" s="10">
        <v>-0.82426200000000005</v>
      </c>
      <c r="C1664" s="10">
        <v>-46.607520999999998</v>
      </c>
      <c r="D1664" t="s">
        <v>6</v>
      </c>
      <c r="E1664" t="s">
        <v>6</v>
      </c>
      <c r="F1664" s="4" t="s">
        <v>3457</v>
      </c>
      <c r="G1664" s="3" t="s">
        <v>6</v>
      </c>
      <c r="H1664" s="3" t="s">
        <v>3452</v>
      </c>
      <c r="I1664" t="s">
        <v>6</v>
      </c>
      <c r="J1664" t="s">
        <v>6</v>
      </c>
      <c r="K1664" t="s">
        <v>6</v>
      </c>
      <c r="L1664" t="s">
        <v>6</v>
      </c>
      <c r="M1664" t="s">
        <v>6</v>
      </c>
      <c r="N1664" t="s">
        <v>6</v>
      </c>
    </row>
    <row r="1665" spans="1:14" x14ac:dyDescent="0.3">
      <c r="A1665" t="s">
        <v>3459</v>
      </c>
      <c r="B1665" s="10">
        <v>33.930973000000002</v>
      </c>
      <c r="C1665" s="10">
        <v>134.70609200000001</v>
      </c>
      <c r="D1665" t="s">
        <v>1882</v>
      </c>
      <c r="E1665" t="s">
        <v>6</v>
      </c>
      <c r="F1665" s="3" t="s">
        <v>3460</v>
      </c>
      <c r="G1665" s="3" t="s">
        <v>6</v>
      </c>
      <c r="H1665" t="s">
        <v>1902</v>
      </c>
      <c r="I1665" s="3" t="s">
        <v>6</v>
      </c>
      <c r="J1665" s="3" t="s">
        <v>6</v>
      </c>
      <c r="K1665" s="13" t="s">
        <v>6</v>
      </c>
      <c r="L1665" s="13" t="s">
        <v>6</v>
      </c>
      <c r="M1665" s="13" t="s">
        <v>6</v>
      </c>
      <c r="N1665" s="13" t="s">
        <v>6</v>
      </c>
    </row>
    <row r="1666" spans="1:14" x14ac:dyDescent="0.3">
      <c r="A1666" t="s">
        <v>3462</v>
      </c>
      <c r="B1666" s="10">
        <v>34.093277999999998</v>
      </c>
      <c r="C1666" s="10">
        <v>134.563582</v>
      </c>
      <c r="D1666" s="3" t="s">
        <v>6</v>
      </c>
      <c r="E1666" s="3" t="s">
        <v>6</v>
      </c>
      <c r="F1666" s="3" t="s">
        <v>3461</v>
      </c>
      <c r="G1666" s="3" t="s">
        <v>6</v>
      </c>
      <c r="H1666" t="s">
        <v>3459</v>
      </c>
      <c r="I1666" s="3" t="s">
        <v>6</v>
      </c>
      <c r="J1666" s="3" t="s">
        <v>6</v>
      </c>
      <c r="K1666" s="3" t="s">
        <v>6</v>
      </c>
      <c r="L1666" s="3" t="s">
        <v>6</v>
      </c>
      <c r="M1666" s="3" t="s">
        <v>6</v>
      </c>
      <c r="N1666" s="3" t="s">
        <v>6</v>
      </c>
    </row>
    <row r="1667" spans="1:14" x14ac:dyDescent="0.3">
      <c r="A1667" s="4" t="s">
        <v>3463</v>
      </c>
      <c r="B1667" s="10">
        <v>6.3355240000000004</v>
      </c>
      <c r="C1667" s="10">
        <v>100.15398</v>
      </c>
      <c r="D1667" t="s">
        <v>6</v>
      </c>
      <c r="E1667" t="s">
        <v>6</v>
      </c>
      <c r="F1667" s="3" t="s">
        <v>3464</v>
      </c>
      <c r="G1667" s="3" t="s">
        <v>6</v>
      </c>
      <c r="H1667" s="3" t="s">
        <v>202</v>
      </c>
      <c r="I1667" t="s">
        <v>215</v>
      </c>
      <c r="J1667" s="3" t="s">
        <v>6</v>
      </c>
      <c r="K1667" s="13" t="s">
        <v>6</v>
      </c>
      <c r="L1667" s="13" t="s">
        <v>6</v>
      </c>
      <c r="M1667" s="13" t="s">
        <v>6</v>
      </c>
      <c r="N1667" s="13" t="s">
        <v>6</v>
      </c>
    </row>
    <row r="1668" spans="1:14" x14ac:dyDescent="0.3">
      <c r="A1668" s="4" t="s">
        <v>3465</v>
      </c>
      <c r="B1668" s="10">
        <v>6.4017200000000001</v>
      </c>
      <c r="C1668" s="10">
        <v>100.129946</v>
      </c>
      <c r="D1668" t="s">
        <v>6</v>
      </c>
      <c r="E1668" t="s">
        <v>6</v>
      </c>
      <c r="F1668" s="3" t="s">
        <v>3466</v>
      </c>
      <c r="G1668" s="3" t="s">
        <v>6</v>
      </c>
      <c r="H1668" s="4" t="s">
        <v>3463</v>
      </c>
      <c r="I1668" t="s">
        <v>6</v>
      </c>
      <c r="J1668" t="s">
        <v>6</v>
      </c>
      <c r="K1668" t="s">
        <v>6</v>
      </c>
      <c r="L1668" t="s">
        <v>6</v>
      </c>
      <c r="M1668" t="s">
        <v>6</v>
      </c>
      <c r="N1668" t="s">
        <v>6</v>
      </c>
    </row>
    <row r="1669" spans="1:14" x14ac:dyDescent="0.3">
      <c r="A1669" s="4" t="s">
        <v>3467</v>
      </c>
      <c r="B1669" s="10">
        <v>5.9687330000000003</v>
      </c>
      <c r="C1669" s="10">
        <v>100.34743899999999</v>
      </c>
      <c r="D1669" t="s">
        <v>6</v>
      </c>
      <c r="E1669" t="s">
        <v>6</v>
      </c>
      <c r="F1669" s="3" t="s">
        <v>3468</v>
      </c>
      <c r="G1669" s="3" t="s">
        <v>6</v>
      </c>
      <c r="H1669" s="3" t="s">
        <v>202</v>
      </c>
      <c r="I1669" t="s">
        <v>215</v>
      </c>
      <c r="J1669" s="3" t="s">
        <v>6</v>
      </c>
      <c r="K1669" s="13" t="s">
        <v>6</v>
      </c>
      <c r="L1669" s="13" t="s">
        <v>6</v>
      </c>
      <c r="M1669" s="13" t="s">
        <v>6</v>
      </c>
      <c r="N1669" s="13" t="s">
        <v>6</v>
      </c>
    </row>
    <row r="1670" spans="1:14" x14ac:dyDescent="0.3">
      <c r="A1670" s="4" t="s">
        <v>3469</v>
      </c>
      <c r="B1670" s="10">
        <v>6.1071179999999998</v>
      </c>
      <c r="C1670" s="10">
        <v>100.28634700000001</v>
      </c>
      <c r="D1670" t="s">
        <v>6</v>
      </c>
      <c r="E1670" t="s">
        <v>6</v>
      </c>
      <c r="F1670" s="3" t="s">
        <v>3470</v>
      </c>
      <c r="G1670" s="3" t="s">
        <v>6</v>
      </c>
      <c r="H1670" s="4" t="s">
        <v>3467</v>
      </c>
      <c r="I1670" t="s">
        <v>6</v>
      </c>
      <c r="J1670" t="s">
        <v>6</v>
      </c>
      <c r="K1670" t="s">
        <v>6</v>
      </c>
      <c r="L1670" t="s">
        <v>6</v>
      </c>
      <c r="M1670" t="s">
        <v>6</v>
      </c>
      <c r="N1670" t="s">
        <v>6</v>
      </c>
    </row>
    <row r="1671" spans="1:14" x14ac:dyDescent="0.3">
      <c r="A1671" s="4" t="s">
        <v>3471</v>
      </c>
      <c r="B1671" s="10">
        <v>5.9732200000000004</v>
      </c>
      <c r="C1671" s="10">
        <v>100.35063700000001</v>
      </c>
      <c r="D1671" t="s">
        <v>6</v>
      </c>
      <c r="E1671" t="s">
        <v>6</v>
      </c>
      <c r="F1671" s="3" t="s">
        <v>3472</v>
      </c>
      <c r="G1671" s="3" t="s">
        <v>6</v>
      </c>
      <c r="H1671" s="4" t="s">
        <v>3467</v>
      </c>
      <c r="I1671" t="s">
        <v>6</v>
      </c>
      <c r="J1671" t="s">
        <v>6</v>
      </c>
      <c r="K1671" t="s">
        <v>6</v>
      </c>
      <c r="L1671" t="s">
        <v>6</v>
      </c>
      <c r="M1671" t="s">
        <v>6</v>
      </c>
      <c r="N1671" t="s">
        <v>6</v>
      </c>
    </row>
    <row r="1672" spans="1:14" x14ac:dyDescent="0.3">
      <c r="A1672" s="4" t="s">
        <v>3473</v>
      </c>
      <c r="B1672" s="10">
        <v>5.673883</v>
      </c>
      <c r="C1672" s="10">
        <v>100.364205</v>
      </c>
      <c r="D1672" t="s">
        <v>6</v>
      </c>
      <c r="E1672" t="s">
        <v>6</v>
      </c>
      <c r="F1672" s="3" t="s">
        <v>3474</v>
      </c>
      <c r="G1672" s="3" t="s">
        <v>6</v>
      </c>
      <c r="H1672" s="4" t="s">
        <v>3467</v>
      </c>
      <c r="I1672" t="s">
        <v>6</v>
      </c>
      <c r="J1672" t="s">
        <v>6</v>
      </c>
      <c r="K1672" t="s">
        <v>6</v>
      </c>
      <c r="L1672" t="s">
        <v>6</v>
      </c>
      <c r="M1672" t="s">
        <v>6</v>
      </c>
      <c r="N1672" t="s">
        <v>6</v>
      </c>
    </row>
    <row r="1673" spans="1:14" x14ac:dyDescent="0.3">
      <c r="A1673" t="s">
        <v>3475</v>
      </c>
      <c r="B1673" s="10">
        <v>5.3849179999999999</v>
      </c>
      <c r="C1673" s="10">
        <v>100.371313</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5.2845209999999998</v>
      </c>
      <c r="C1674" s="10">
        <v>100.42505199999999</v>
      </c>
      <c r="D1674" t="s">
        <v>6</v>
      </c>
      <c r="E1674" t="s">
        <v>6</v>
      </c>
      <c r="F1674" s="3" t="s">
        <v>3478</v>
      </c>
      <c r="G1674" s="3" t="s">
        <v>6</v>
      </c>
      <c r="H1674" t="s">
        <v>235</v>
      </c>
      <c r="I1674" t="s">
        <v>6</v>
      </c>
      <c r="J1674" t="s">
        <v>6</v>
      </c>
      <c r="K1674" t="s">
        <v>6</v>
      </c>
      <c r="L1674" t="s">
        <v>6</v>
      </c>
      <c r="M1674" t="s">
        <v>6</v>
      </c>
      <c r="N1674" t="s">
        <v>6</v>
      </c>
    </row>
    <row r="1675" spans="1:14" x14ac:dyDescent="0.3">
      <c r="A1675" t="s">
        <v>3479</v>
      </c>
      <c r="B1675" s="10">
        <v>2.0296789999999998</v>
      </c>
      <c r="C1675" s="10">
        <v>45.338132000000002</v>
      </c>
      <c r="D1675" t="s">
        <v>6</v>
      </c>
      <c r="E1675" t="s">
        <v>6</v>
      </c>
      <c r="F1675" s="3" t="s">
        <v>3480</v>
      </c>
      <c r="G1675" s="3" t="s">
        <v>6</v>
      </c>
      <c r="H1675" s="3" t="s">
        <v>111</v>
      </c>
      <c r="I1675" s="3" t="s">
        <v>6</v>
      </c>
      <c r="J1675" s="3" t="s">
        <v>6</v>
      </c>
      <c r="K1675" s="13" t="s">
        <v>6</v>
      </c>
      <c r="L1675" s="13" t="s">
        <v>6</v>
      </c>
      <c r="M1675" s="13" t="s">
        <v>6</v>
      </c>
      <c r="N1675" s="13" t="s">
        <v>6</v>
      </c>
    </row>
    <row r="1676" spans="1:14" x14ac:dyDescent="0.3">
      <c r="A1676" s="4" t="s">
        <v>3481</v>
      </c>
      <c r="B1676" s="10">
        <v>36.738377</v>
      </c>
      <c r="C1676" s="10">
        <v>-6.4427880000000002</v>
      </c>
      <c r="D1676" t="s">
        <v>6</v>
      </c>
      <c r="E1676" t="s">
        <v>6</v>
      </c>
      <c r="F1676" s="3" t="s">
        <v>3482</v>
      </c>
      <c r="G1676" s="3" t="s">
        <v>6</v>
      </c>
      <c r="H1676" s="4" t="s">
        <v>2228</v>
      </c>
      <c r="I1676" s="3" t="s">
        <v>6</v>
      </c>
      <c r="J1676" s="3" t="s">
        <v>6</v>
      </c>
      <c r="K1676" s="13" t="s">
        <v>6</v>
      </c>
      <c r="L1676" s="13" t="s">
        <v>6</v>
      </c>
      <c r="M1676" s="13" t="s">
        <v>6</v>
      </c>
      <c r="N1676" s="13" t="s">
        <v>6</v>
      </c>
    </row>
    <row r="1677" spans="1:14" x14ac:dyDescent="0.3">
      <c r="A1677" t="s">
        <v>3483</v>
      </c>
      <c r="B1677" s="10">
        <v>10.659046</v>
      </c>
      <c r="C1677" s="10">
        <v>-61.537948999999998</v>
      </c>
      <c r="D1677" t="s">
        <v>6</v>
      </c>
      <c r="E1677" t="s">
        <v>6</v>
      </c>
      <c r="F1677" s="3" t="s">
        <v>3484</v>
      </c>
      <c r="G1677" s="3" t="s">
        <v>6</v>
      </c>
      <c r="H1677" t="s">
        <v>290</v>
      </c>
      <c r="I1677" t="s">
        <v>6</v>
      </c>
      <c r="J1677" t="s">
        <v>6</v>
      </c>
      <c r="K1677" t="s">
        <v>6</v>
      </c>
      <c r="L1677" t="s">
        <v>6</v>
      </c>
      <c r="M1677" t="s">
        <v>6</v>
      </c>
      <c r="N1677" t="s">
        <v>6</v>
      </c>
    </row>
    <row r="1678" spans="1:14" x14ac:dyDescent="0.3">
      <c r="A1678" t="s">
        <v>3485</v>
      </c>
      <c r="B1678" s="10">
        <v>10.392677000000001</v>
      </c>
      <c r="C1678" s="10">
        <v>-61.021306000000003</v>
      </c>
      <c r="D1678" t="s">
        <v>6</v>
      </c>
      <c r="E1678" t="s">
        <v>6</v>
      </c>
      <c r="F1678" s="3" t="s">
        <v>3488</v>
      </c>
      <c r="G1678" t="s">
        <v>6</v>
      </c>
      <c r="H1678" t="s">
        <v>3486</v>
      </c>
      <c r="I1678" t="s">
        <v>6</v>
      </c>
      <c r="J1678" t="s">
        <v>6</v>
      </c>
      <c r="K1678" t="s">
        <v>6</v>
      </c>
      <c r="L1678" t="s">
        <v>6</v>
      </c>
      <c r="M1678" t="s">
        <v>6</v>
      </c>
      <c r="N1678" t="s">
        <v>6</v>
      </c>
    </row>
    <row r="1679" spans="1:14" x14ac:dyDescent="0.3">
      <c r="A1679" t="s">
        <v>3486</v>
      </c>
      <c r="B1679" s="10">
        <v>10.427044</v>
      </c>
      <c r="C1679" s="10">
        <v>-61.032221999999997</v>
      </c>
      <c r="D1679" t="s">
        <v>6</v>
      </c>
      <c r="E1679" t="s">
        <v>6</v>
      </c>
      <c r="F1679" s="3" t="s">
        <v>3487</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6</v>
      </c>
      <c r="E1680" t="s">
        <v>6</v>
      </c>
      <c r="F1680" s="3" t="s">
        <v>3490</v>
      </c>
      <c r="G1680" s="3" t="s">
        <v>6</v>
      </c>
      <c r="H1680" t="s">
        <v>290</v>
      </c>
      <c r="I1680" t="s">
        <v>6</v>
      </c>
      <c r="J1680" t="s">
        <v>6</v>
      </c>
      <c r="K1680" t="s">
        <v>6</v>
      </c>
      <c r="L1680" t="s">
        <v>6</v>
      </c>
      <c r="M1680" t="s">
        <v>6</v>
      </c>
      <c r="N1680" t="s">
        <v>6</v>
      </c>
    </row>
    <row r="1681" spans="1:14" x14ac:dyDescent="0.3">
      <c r="A1681" t="s">
        <v>3491</v>
      </c>
      <c r="B1681" s="10">
        <v>10.595962</v>
      </c>
      <c r="C1681" s="10">
        <v>-61.454707999999997</v>
      </c>
      <c r="D1681" t="s">
        <v>3493</v>
      </c>
      <c r="E1681" t="s">
        <v>6</v>
      </c>
      <c r="F1681" s="3" t="s">
        <v>3492</v>
      </c>
      <c r="G1681" s="3" t="s">
        <v>6</v>
      </c>
      <c r="H1681" t="s">
        <v>290</v>
      </c>
      <c r="I1681" t="s">
        <v>6</v>
      </c>
      <c r="J1681" t="s">
        <v>6</v>
      </c>
      <c r="K1681" t="s">
        <v>6</v>
      </c>
      <c r="L1681" t="s">
        <v>6</v>
      </c>
      <c r="M1681" t="s">
        <v>6</v>
      </c>
      <c r="N1681" t="s">
        <v>6</v>
      </c>
    </row>
    <row r="1682" spans="1:14" x14ac:dyDescent="0.3">
      <c r="A1682" s="4" t="s">
        <v>3495</v>
      </c>
      <c r="B1682" s="10">
        <v>41.025874999999999</v>
      </c>
      <c r="C1682" s="10">
        <v>-72.142347999999998</v>
      </c>
      <c r="D1682" t="s">
        <v>6</v>
      </c>
      <c r="E1682" t="s">
        <v>6</v>
      </c>
      <c r="F1682" s="3" t="s">
        <v>3496</v>
      </c>
      <c r="G1682" s="3" t="s">
        <v>6</v>
      </c>
      <c r="H1682" t="s">
        <v>2586</v>
      </c>
      <c r="I1682" t="s">
        <v>6</v>
      </c>
      <c r="J1682" s="3" t="s">
        <v>6</v>
      </c>
      <c r="K1682" s="13" t="s">
        <v>6</v>
      </c>
      <c r="L1682" s="13" t="s">
        <v>6</v>
      </c>
      <c r="M1682" s="13" t="s">
        <v>6</v>
      </c>
      <c r="N1682" s="13" t="s">
        <v>6</v>
      </c>
    </row>
    <row r="1683" spans="1:14" x14ac:dyDescent="0.3">
      <c r="A1683" s="4" t="s">
        <v>3499</v>
      </c>
      <c r="B1683" s="10">
        <v>40.812446000000001</v>
      </c>
      <c r="C1683" s="10">
        <v>-74.037208000000007</v>
      </c>
      <c r="D1683" t="s">
        <v>6</v>
      </c>
      <c r="E1683" t="s">
        <v>6</v>
      </c>
      <c r="F1683" s="3" t="s">
        <v>3497</v>
      </c>
      <c r="G1683" s="3" t="s">
        <v>6</v>
      </c>
      <c r="H1683" s="4" t="s">
        <v>3498</v>
      </c>
      <c r="I1683" s="3" t="s">
        <v>6</v>
      </c>
      <c r="J1683" s="3" t="s">
        <v>6</v>
      </c>
      <c r="K1683" s="3" t="s">
        <v>6</v>
      </c>
      <c r="L1683" s="3" t="s">
        <v>6</v>
      </c>
      <c r="M1683" s="3" t="s">
        <v>6</v>
      </c>
      <c r="N1683" s="3" t="s">
        <v>6</v>
      </c>
    </row>
    <row r="1684" spans="1:14" x14ac:dyDescent="0.3">
      <c r="A1684" s="4" t="s">
        <v>3498</v>
      </c>
      <c r="B1684" s="10">
        <v>40.889007999999997</v>
      </c>
      <c r="C1684" s="10">
        <v>-73.940613999999997</v>
      </c>
      <c r="D1684" t="s">
        <v>6</v>
      </c>
      <c r="E1684" t="s">
        <v>6</v>
      </c>
      <c r="F1684" s="3" t="s">
        <v>3500</v>
      </c>
      <c r="G1684" s="3" t="s">
        <v>6</v>
      </c>
      <c r="H1684" s="3" t="s">
        <v>68</v>
      </c>
      <c r="I1684" s="3" t="s">
        <v>6</v>
      </c>
      <c r="J1684" s="3" t="s">
        <v>6</v>
      </c>
      <c r="K1684" s="3" t="s">
        <v>6</v>
      </c>
      <c r="L1684" s="3" t="s">
        <v>6</v>
      </c>
      <c r="M1684" s="3" t="s">
        <v>6</v>
      </c>
      <c r="N1684" s="3" t="s">
        <v>6</v>
      </c>
    </row>
    <row r="1685" spans="1:14" x14ac:dyDescent="0.3">
      <c r="A1685" t="s">
        <v>3501</v>
      </c>
      <c r="B1685" s="10">
        <v>41.588399000000003</v>
      </c>
      <c r="C1685" s="10">
        <v>-70.643327999999997</v>
      </c>
      <c r="D1685" t="s">
        <v>6</v>
      </c>
      <c r="E1685" t="s">
        <v>6</v>
      </c>
      <c r="F1685" s="3" t="s">
        <v>3502</v>
      </c>
      <c r="G1685" s="3" t="s">
        <v>6</v>
      </c>
      <c r="H1685" t="s">
        <v>2561</v>
      </c>
      <c r="I1685" t="s">
        <v>6</v>
      </c>
      <c r="J1685" s="3" t="s">
        <v>6</v>
      </c>
      <c r="K1685" s="13" t="s">
        <v>6</v>
      </c>
      <c r="L1685" s="13" t="s">
        <v>6</v>
      </c>
      <c r="M1685" s="13" t="s">
        <v>6</v>
      </c>
      <c r="N1685" s="13" t="s">
        <v>6</v>
      </c>
    </row>
    <row r="1686" spans="1:14" x14ac:dyDescent="0.3">
      <c r="A1686" s="4" t="s">
        <v>3503</v>
      </c>
      <c r="B1686" s="10">
        <v>-17.608816000000001</v>
      </c>
      <c r="C1686" s="10">
        <v>43.957824000000002</v>
      </c>
      <c r="D1686" t="s">
        <v>6</v>
      </c>
      <c r="E1686" t="s">
        <v>6</v>
      </c>
      <c r="F1686" t="s">
        <v>3503</v>
      </c>
      <c r="G1686" t="s">
        <v>6</v>
      </c>
      <c r="H1686" t="s">
        <v>171</v>
      </c>
      <c r="I1686" t="s">
        <v>6</v>
      </c>
      <c r="J1686" t="s">
        <v>6</v>
      </c>
      <c r="K1686" t="s">
        <v>6</v>
      </c>
      <c r="L1686" t="s">
        <v>6</v>
      </c>
      <c r="M1686" t="s">
        <v>6</v>
      </c>
      <c r="N1686" t="s">
        <v>6</v>
      </c>
    </row>
    <row r="1687" spans="1:14" x14ac:dyDescent="0.3">
      <c r="A1687" t="s">
        <v>3504</v>
      </c>
      <c r="B1687" s="10">
        <v>37.165308000000003</v>
      </c>
      <c r="C1687" s="10">
        <v>119.23543100000001</v>
      </c>
      <c r="D1687" t="s">
        <v>6</v>
      </c>
      <c r="E1687" t="s">
        <v>6</v>
      </c>
      <c r="F1687" s="3" t="s">
        <v>3505</v>
      </c>
      <c r="G1687" t="s">
        <v>6</v>
      </c>
      <c r="H1687" t="s">
        <v>1629</v>
      </c>
      <c r="I1687" t="s">
        <v>6</v>
      </c>
      <c r="J1687" s="3" t="s">
        <v>6</v>
      </c>
      <c r="K1687" s="13" t="s">
        <v>6</v>
      </c>
      <c r="L1687" s="13" t="s">
        <v>6</v>
      </c>
      <c r="M1687" s="13" t="s">
        <v>6</v>
      </c>
      <c r="N1687" s="13" t="s">
        <v>6</v>
      </c>
    </row>
    <row r="1688" spans="1:14" x14ac:dyDescent="0.3">
      <c r="A1688" t="s">
        <v>3506</v>
      </c>
      <c r="B1688" s="10">
        <v>-12.554034</v>
      </c>
      <c r="C1688" s="10">
        <v>130.87450699999999</v>
      </c>
      <c r="D1688" t="s">
        <v>6</v>
      </c>
      <c r="E1688" t="s">
        <v>6</v>
      </c>
      <c r="F1688" s="3" t="s">
        <v>3507</v>
      </c>
      <c r="G1688" s="3" t="s">
        <v>6</v>
      </c>
      <c r="H1688" t="s">
        <v>39</v>
      </c>
      <c r="I1688" t="s">
        <v>6</v>
      </c>
      <c r="J1688" s="3" t="s">
        <v>6</v>
      </c>
      <c r="K1688" s="13" t="s">
        <v>6</v>
      </c>
      <c r="L1688" s="13" t="s">
        <v>6</v>
      </c>
      <c r="M1688" s="13" t="s">
        <v>6</v>
      </c>
      <c r="N1688" s="13" t="s">
        <v>6</v>
      </c>
    </row>
    <row r="1689" spans="1:14" x14ac:dyDescent="0.3">
      <c r="A1689" t="s">
        <v>3510</v>
      </c>
      <c r="B1689" s="10">
        <v>-2.285021</v>
      </c>
      <c r="C1689" s="10">
        <v>40.858454000000002</v>
      </c>
      <c r="D1689" t="s">
        <v>6</v>
      </c>
      <c r="E1689" t="s">
        <v>6</v>
      </c>
      <c r="F1689" s="3" t="s">
        <v>3511</v>
      </c>
      <c r="G1689" s="3" t="s">
        <v>6</v>
      </c>
      <c r="H1689" s="4" t="s">
        <v>3508</v>
      </c>
      <c r="I1689" s="3" t="s">
        <v>6</v>
      </c>
      <c r="J1689" s="3" t="s">
        <v>6</v>
      </c>
      <c r="K1689" s="3" t="s">
        <v>6</v>
      </c>
      <c r="L1689" s="3" t="s">
        <v>6</v>
      </c>
      <c r="M1689" s="3" t="s">
        <v>6</v>
      </c>
      <c r="N1689" s="3" t="s">
        <v>6</v>
      </c>
    </row>
    <row r="1690" spans="1:14" x14ac:dyDescent="0.3">
      <c r="A1690" s="4" t="s">
        <v>3508</v>
      </c>
      <c r="B1690" s="10">
        <v>-1.9667809999999999</v>
      </c>
      <c r="C1690" s="10">
        <v>40.822921999999998</v>
      </c>
      <c r="D1690" t="s">
        <v>6</v>
      </c>
      <c r="E1690" t="s">
        <v>6</v>
      </c>
      <c r="F1690" s="3" t="s">
        <v>3509</v>
      </c>
      <c r="G1690" s="3" t="s">
        <v>6</v>
      </c>
      <c r="H1690" s="3" t="s">
        <v>594</v>
      </c>
      <c r="I1690" s="3" t="s">
        <v>6</v>
      </c>
      <c r="J1690" s="3" t="s">
        <v>6</v>
      </c>
      <c r="K1690" s="13" t="s">
        <v>6</v>
      </c>
      <c r="L1690" s="13" t="s">
        <v>6</v>
      </c>
      <c r="M1690" s="13" t="s">
        <v>6</v>
      </c>
      <c r="N1690" s="13" t="s">
        <v>6</v>
      </c>
    </row>
    <row r="1691" spans="1:14" x14ac:dyDescent="0.3">
      <c r="A1691" s="4" t="s">
        <v>3512</v>
      </c>
      <c r="B1691" s="10">
        <v>10.879286</v>
      </c>
      <c r="C1691" s="10">
        <v>98.220806999999994</v>
      </c>
      <c r="D1691" t="s">
        <v>6</v>
      </c>
      <c r="E1691" t="s">
        <v>6</v>
      </c>
      <c r="F1691" s="3" t="s">
        <v>3513</v>
      </c>
      <c r="G1691" s="3" t="s">
        <v>6</v>
      </c>
      <c r="H1691" t="s">
        <v>595</v>
      </c>
      <c r="I1691" t="s">
        <v>6</v>
      </c>
      <c r="J1691" s="3" t="s">
        <v>6</v>
      </c>
      <c r="K1691" s="13" t="s">
        <v>6</v>
      </c>
      <c r="L1691" s="13" t="s">
        <v>6</v>
      </c>
      <c r="M1691" s="13" t="s">
        <v>6</v>
      </c>
      <c r="N1691" s="13" t="s">
        <v>6</v>
      </c>
    </row>
    <row r="1692" spans="1:14" x14ac:dyDescent="0.3">
      <c r="A1692" s="4" t="s">
        <v>3519</v>
      </c>
      <c r="B1692" s="10">
        <v>28.127164</v>
      </c>
      <c r="C1692" s="10">
        <v>-15.438205</v>
      </c>
      <c r="D1692" t="s">
        <v>6</v>
      </c>
      <c r="E1692" t="s">
        <v>6</v>
      </c>
      <c r="F1692" s="3" t="s">
        <v>3520</v>
      </c>
      <c r="G1692" s="3" t="s">
        <v>6</v>
      </c>
      <c r="H1692" t="s">
        <v>3517</v>
      </c>
      <c r="I1692" t="s">
        <v>6</v>
      </c>
      <c r="J1692" t="s">
        <v>6</v>
      </c>
      <c r="K1692" t="s">
        <v>6</v>
      </c>
      <c r="L1692" t="s">
        <v>6</v>
      </c>
      <c r="M1692" t="s">
        <v>6</v>
      </c>
      <c r="N1692" t="s">
        <v>6</v>
      </c>
    </row>
    <row r="1693" spans="1:14" x14ac:dyDescent="0.3">
      <c r="A1693" t="s">
        <v>3517</v>
      </c>
      <c r="B1693" s="10">
        <v>27.958845</v>
      </c>
      <c r="C1693" s="10">
        <v>-15.585447</v>
      </c>
      <c r="D1693" t="s">
        <v>6</v>
      </c>
      <c r="E1693" t="s">
        <v>6</v>
      </c>
      <c r="F1693" s="3" t="s">
        <v>3518</v>
      </c>
      <c r="G1693" s="3" t="s">
        <v>6</v>
      </c>
      <c r="H1693" t="s">
        <v>3515</v>
      </c>
      <c r="I1693" t="s">
        <v>6</v>
      </c>
      <c r="J1693" t="s">
        <v>6</v>
      </c>
      <c r="K1693" t="s">
        <v>6</v>
      </c>
      <c r="L1693" t="s">
        <v>6</v>
      </c>
      <c r="M1693" t="s">
        <v>6</v>
      </c>
      <c r="N1693" t="s">
        <v>6</v>
      </c>
    </row>
    <row r="1694" spans="1:14" x14ac:dyDescent="0.3">
      <c r="A1694" t="s">
        <v>3515</v>
      </c>
      <c r="B1694" s="10">
        <v>28.342518999999999</v>
      </c>
      <c r="C1694" s="10">
        <v>-15.744339</v>
      </c>
      <c r="D1694" t="s">
        <v>6</v>
      </c>
      <c r="E1694" t="s">
        <v>6</v>
      </c>
      <c r="F1694" s="3" t="s">
        <v>3514</v>
      </c>
      <c r="G1694" s="3" t="s">
        <v>3516</v>
      </c>
      <c r="H1694" s="3" t="s">
        <v>93</v>
      </c>
      <c r="I1694" t="s">
        <v>2267</v>
      </c>
      <c r="J1694" s="3" t="s">
        <v>6</v>
      </c>
      <c r="K1694" s="13" t="s">
        <v>6</v>
      </c>
      <c r="L1694" s="13" t="s">
        <v>6</v>
      </c>
      <c r="M1694" s="13" t="s">
        <v>6</v>
      </c>
      <c r="N1694" s="13" t="s">
        <v>6</v>
      </c>
    </row>
    <row r="1695" spans="1:14" x14ac:dyDescent="0.3">
      <c r="A1695" s="4" t="s">
        <v>3521</v>
      </c>
      <c r="B1695" s="10">
        <v>16.081212000000001</v>
      </c>
      <c r="C1695" s="10">
        <v>-24.075060000000001</v>
      </c>
      <c r="D1695" t="s">
        <v>6</v>
      </c>
      <c r="E1695" t="s">
        <v>6</v>
      </c>
      <c r="F1695" s="3" t="s">
        <v>3521</v>
      </c>
      <c r="G1695" s="3" t="s">
        <v>6</v>
      </c>
      <c r="H1695" s="3" t="s">
        <v>6</v>
      </c>
      <c r="I1695" t="s">
        <v>2267</v>
      </c>
      <c r="J1695" s="3" t="s">
        <v>6</v>
      </c>
      <c r="K1695" s="13" t="s">
        <v>6</v>
      </c>
      <c r="L1695" s="13" t="s">
        <v>6</v>
      </c>
      <c r="M1695" s="13" t="s">
        <v>6</v>
      </c>
      <c r="N1695" s="13" t="s">
        <v>6</v>
      </c>
    </row>
    <row r="1696" spans="1:14" x14ac:dyDescent="0.3">
      <c r="A1696" s="4" t="s">
        <v>3522</v>
      </c>
      <c r="B1696" s="10">
        <v>3.5719850000000002</v>
      </c>
      <c r="C1696" s="10">
        <v>4.802117</v>
      </c>
      <c r="D1696" t="s">
        <v>6</v>
      </c>
      <c r="E1696" t="s">
        <v>6</v>
      </c>
      <c r="F1696" s="3" t="s">
        <v>3522</v>
      </c>
      <c r="G1696" s="3" t="s">
        <v>6</v>
      </c>
      <c r="H1696" t="s">
        <v>2261</v>
      </c>
      <c r="I1696" s="3" t="s">
        <v>6</v>
      </c>
      <c r="J1696" s="3" t="s">
        <v>6</v>
      </c>
      <c r="K1696" s="13" t="s">
        <v>6</v>
      </c>
      <c r="L1696" s="13" t="s">
        <v>6</v>
      </c>
      <c r="M1696" s="13" t="s">
        <v>6</v>
      </c>
      <c r="N1696" s="13" t="s">
        <v>6</v>
      </c>
    </row>
    <row r="1697" spans="1:14" x14ac:dyDescent="0.3">
      <c r="A1697" s="4" t="s">
        <v>3560</v>
      </c>
      <c r="B1697" s="10">
        <v>22.422605000000001</v>
      </c>
      <c r="C1697" s="10">
        <v>114.351359</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22.243656000000001</v>
      </c>
      <c r="C1698" s="10">
        <v>114.003394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t="s">
        <v>3562</v>
      </c>
      <c r="B1699" s="10">
        <v>22.354624000000001</v>
      </c>
      <c r="C1699" s="10">
        <v>114.245824</v>
      </c>
      <c r="D1699" t="s">
        <v>6</v>
      </c>
      <c r="E1699" t="s">
        <v>6</v>
      </c>
      <c r="F1699" s="3" t="s">
        <v>3527</v>
      </c>
      <c r="G1699" s="3" t="s">
        <v>6</v>
      </c>
      <c r="H1699" s="3" t="s">
        <v>241</v>
      </c>
      <c r="I1699" s="3" t="s">
        <v>6</v>
      </c>
      <c r="J1699" s="3" t="s">
        <v>6</v>
      </c>
      <c r="K1699" s="13" t="s">
        <v>6</v>
      </c>
      <c r="L1699" s="13" t="s">
        <v>6</v>
      </c>
      <c r="M1699" s="13" t="s">
        <v>6</v>
      </c>
      <c r="N1699" s="13" t="s">
        <v>6</v>
      </c>
    </row>
    <row r="1700" spans="1:14" x14ac:dyDescent="0.3">
      <c r="A1700" s="4" t="s">
        <v>3563</v>
      </c>
      <c r="B1700" s="10">
        <v>22.431801</v>
      </c>
      <c r="C1700" s="10">
        <v>114.269497</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22.411915</v>
      </c>
      <c r="C1701" s="10">
        <v>114.27443599999999</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22.453879000000001</v>
      </c>
      <c r="C1702" s="10">
        <v>114.299896</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22.527396</v>
      </c>
      <c r="C1703" s="10">
        <v>114.262165</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3567</v>
      </c>
      <c r="B1704" s="10">
        <v>22.350023</v>
      </c>
      <c r="C1704" s="10">
        <v>114.059203</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22.495671999999999</v>
      </c>
      <c r="C1705" s="10">
        <v>114.03000400000001</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22.523129999999998</v>
      </c>
      <c r="C1706" s="10">
        <v>114.208184</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22.278959</v>
      </c>
      <c r="C1707" s="10">
        <v>114.240998</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22.236173000000001</v>
      </c>
      <c r="C1708" s="10">
        <v>113.97445399999999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22.419775999999999</v>
      </c>
      <c r="C1709" s="10">
        <v>114.26849199999999</v>
      </c>
      <c r="D1709" t="s">
        <v>6</v>
      </c>
      <c r="E1709" t="s">
        <v>6</v>
      </c>
      <c r="F1709" s="4" t="s">
        <v>3538</v>
      </c>
      <c r="G1709" s="3" t="s">
        <v>6</v>
      </c>
      <c r="H1709" s="3" t="s">
        <v>241</v>
      </c>
      <c r="I1709" s="3" t="s">
        <v>6</v>
      </c>
      <c r="J1709" s="3" t="s">
        <v>6</v>
      </c>
      <c r="K1709" s="13" t="s">
        <v>6</v>
      </c>
      <c r="L1709" s="13" t="s">
        <v>6</v>
      </c>
      <c r="M1709" s="13" t="s">
        <v>6</v>
      </c>
      <c r="N1709" s="13" t="s">
        <v>6</v>
      </c>
    </row>
    <row r="1710" spans="1:14" x14ac:dyDescent="0.3">
      <c r="A1710" s="4" t="s">
        <v>3573</v>
      </c>
      <c r="B1710" s="10">
        <v>22.510204999999999</v>
      </c>
      <c r="C1710" s="10">
        <v>114.27894999999999</v>
      </c>
      <c r="D1710" t="s">
        <v>6</v>
      </c>
      <c r="E1710" t="s">
        <v>6</v>
      </c>
      <c r="F1710" s="4" t="s">
        <v>3553</v>
      </c>
      <c r="G1710" s="3" t="s">
        <v>6</v>
      </c>
      <c r="H1710" s="3" t="s">
        <v>241</v>
      </c>
      <c r="I1710" s="3" t="s">
        <v>6</v>
      </c>
      <c r="J1710" s="3" t="s">
        <v>6</v>
      </c>
      <c r="K1710" s="13" t="s">
        <v>6</v>
      </c>
      <c r="L1710" s="13" t="s">
        <v>6</v>
      </c>
      <c r="M1710" s="13" t="s">
        <v>6</v>
      </c>
      <c r="N1710" s="13" t="s">
        <v>6</v>
      </c>
    </row>
    <row r="1711" spans="1:14" x14ac:dyDescent="0.3">
      <c r="A1711" s="4" t="s">
        <v>3574</v>
      </c>
      <c r="B1711" s="10">
        <v>22.45731</v>
      </c>
      <c r="C1711" s="10">
        <v>114.21241499999999</v>
      </c>
      <c r="D1711" t="s">
        <v>6</v>
      </c>
      <c r="E1711" t="s">
        <v>6</v>
      </c>
      <c r="F1711" s="4" t="s">
        <v>3539</v>
      </c>
      <c r="G1711" s="3" t="s">
        <v>6</v>
      </c>
      <c r="H1711" s="3" t="s">
        <v>241</v>
      </c>
      <c r="I1711" s="3" t="s">
        <v>6</v>
      </c>
      <c r="J1711" s="3" t="s">
        <v>6</v>
      </c>
      <c r="K1711" s="13" t="s">
        <v>6</v>
      </c>
      <c r="L1711" s="13" t="s">
        <v>6</v>
      </c>
      <c r="M1711" s="13" t="s">
        <v>6</v>
      </c>
      <c r="N1711" s="13" t="s">
        <v>6</v>
      </c>
    </row>
    <row r="1712" spans="1:14" x14ac:dyDescent="0.3">
      <c r="A1712" s="4" t="s">
        <v>3575</v>
      </c>
      <c r="B1712" s="10">
        <v>22.289726000000002</v>
      </c>
      <c r="C1712" s="10">
        <v>113.923759</v>
      </c>
      <c r="D1712" t="s">
        <v>6</v>
      </c>
      <c r="E1712" t="s">
        <v>6</v>
      </c>
      <c r="F1712" s="4" t="s">
        <v>3554</v>
      </c>
      <c r="G1712" s="3" t="s">
        <v>6</v>
      </c>
      <c r="H1712" s="3" t="s">
        <v>241</v>
      </c>
      <c r="I1712" s="3" t="s">
        <v>6</v>
      </c>
      <c r="J1712" s="3" t="s">
        <v>6</v>
      </c>
      <c r="K1712" s="13" t="s">
        <v>6</v>
      </c>
      <c r="L1712" s="13" t="s">
        <v>6</v>
      </c>
      <c r="M1712" s="13" t="s">
        <v>6</v>
      </c>
      <c r="N1712" s="13" t="s">
        <v>6</v>
      </c>
    </row>
    <row r="1713" spans="1:14" x14ac:dyDescent="0.3">
      <c r="A1713" s="4" t="s">
        <v>3576</v>
      </c>
      <c r="B1713" s="10">
        <v>22.269739999999999</v>
      </c>
      <c r="C1713" s="10">
        <v>113.887657</v>
      </c>
      <c r="D1713" t="s">
        <v>6</v>
      </c>
      <c r="E1713" t="s">
        <v>6</v>
      </c>
      <c r="F1713" s="4" t="s">
        <v>3559</v>
      </c>
      <c r="G1713" s="3" t="s">
        <v>6</v>
      </c>
      <c r="H1713" s="3" t="s">
        <v>241</v>
      </c>
      <c r="I1713" s="3" t="s">
        <v>6</v>
      </c>
      <c r="J1713" s="3" t="s">
        <v>6</v>
      </c>
      <c r="K1713" s="13" t="s">
        <v>6</v>
      </c>
      <c r="L1713" s="13" t="s">
        <v>6</v>
      </c>
      <c r="M1713" s="13" t="s">
        <v>6</v>
      </c>
      <c r="N1713" s="13" t="s">
        <v>6</v>
      </c>
    </row>
    <row r="1714" spans="1:14" x14ac:dyDescent="0.3">
      <c r="A1714" s="4" t="s">
        <v>3577</v>
      </c>
      <c r="B1714" s="10">
        <v>22.451343000000001</v>
      </c>
      <c r="C1714" s="10">
        <v>113.961702</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22.507352000000001</v>
      </c>
      <c r="C1715" s="10">
        <v>114.25305299999999</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22.354538000000002</v>
      </c>
      <c r="C1716" s="10">
        <v>114.245695</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22.299672000000001</v>
      </c>
      <c r="C1717" s="10">
        <v>113.977757</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3581</v>
      </c>
      <c r="B1718" s="10">
        <v>22.439948999999999</v>
      </c>
      <c r="C1718" s="10">
        <v>114.332944</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22.308343000000001</v>
      </c>
      <c r="C1719" s="10">
        <v>114.1939</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22.469469</v>
      </c>
      <c r="C1720" s="10">
        <v>114.210622</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22.428571000000002</v>
      </c>
      <c r="C1721" s="10">
        <v>114.33774699999999</v>
      </c>
      <c r="D1721" t="s">
        <v>6</v>
      </c>
      <c r="E1721" t="s">
        <v>6</v>
      </c>
      <c r="F1721" s="4" t="s">
        <v>3548</v>
      </c>
      <c r="G1721" s="3" t="s">
        <v>6</v>
      </c>
      <c r="H1721" s="3" t="s">
        <v>241</v>
      </c>
      <c r="I1721" s="3" t="s">
        <v>6</v>
      </c>
      <c r="J1721" s="3" t="s">
        <v>6</v>
      </c>
      <c r="K1721" s="13" t="s">
        <v>6</v>
      </c>
      <c r="L1721" s="13" t="s">
        <v>6</v>
      </c>
      <c r="M1721" s="13" t="s">
        <v>6</v>
      </c>
      <c r="N1721" s="13" t="s">
        <v>6</v>
      </c>
    </row>
    <row r="1722" spans="1:14" x14ac:dyDescent="0.3">
      <c r="A1722" s="4" t="s">
        <v>3585</v>
      </c>
      <c r="B1722" s="10">
        <v>22.486623999999999</v>
      </c>
      <c r="C1722" s="10">
        <v>114.011804</v>
      </c>
      <c r="D1722" t="s">
        <v>6</v>
      </c>
      <c r="E1722" t="s">
        <v>6</v>
      </c>
      <c r="F1722" s="4" t="s">
        <v>3558</v>
      </c>
      <c r="G1722" s="3" t="s">
        <v>6</v>
      </c>
      <c r="H1722" s="3" t="s">
        <v>241</v>
      </c>
      <c r="I1722" s="3" t="s">
        <v>6</v>
      </c>
      <c r="J1722" s="3" t="s">
        <v>6</v>
      </c>
      <c r="K1722" s="13" t="s">
        <v>6</v>
      </c>
      <c r="L1722" s="13" t="s">
        <v>6</v>
      </c>
      <c r="M1722" s="13" t="s">
        <v>6</v>
      </c>
      <c r="N1722" s="13" t="s">
        <v>6</v>
      </c>
    </row>
    <row r="1723" spans="1:14" x14ac:dyDescent="0.3">
      <c r="A1723" s="4" t="s">
        <v>3586</v>
      </c>
      <c r="B1723" s="10">
        <v>22.287438999999999</v>
      </c>
      <c r="C1723" s="10">
        <v>114.0423</v>
      </c>
      <c r="D1723" t="s">
        <v>6</v>
      </c>
      <c r="E1723" t="s">
        <v>6</v>
      </c>
      <c r="F1723" s="4" t="s">
        <v>3557</v>
      </c>
      <c r="G1723" s="3" t="s">
        <v>6</v>
      </c>
      <c r="H1723" s="3" t="s">
        <v>241</v>
      </c>
      <c r="I1723" s="3" t="s">
        <v>6</v>
      </c>
      <c r="J1723" s="3" t="s">
        <v>6</v>
      </c>
      <c r="K1723" s="13" t="s">
        <v>6</v>
      </c>
      <c r="L1723" s="13" t="s">
        <v>6</v>
      </c>
      <c r="M1723" s="13" t="s">
        <v>6</v>
      </c>
      <c r="N1723" s="13" t="s">
        <v>6</v>
      </c>
    </row>
    <row r="1724" spans="1:14" x14ac:dyDescent="0.3">
      <c r="A1724" s="4" t="s">
        <v>3587</v>
      </c>
      <c r="B1724" s="10">
        <v>22.388552000000001</v>
      </c>
      <c r="C1724" s="10">
        <v>114.31805</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22.534134999999999</v>
      </c>
      <c r="C1725" s="10">
        <v>114.212219</v>
      </c>
      <c r="D1725" t="s">
        <v>6</v>
      </c>
      <c r="E1725" t="s">
        <v>6</v>
      </c>
      <c r="F1725" s="4" t="s">
        <v>3550</v>
      </c>
      <c r="G1725" s="3" t="s">
        <v>6</v>
      </c>
      <c r="H1725" s="3" t="s">
        <v>241</v>
      </c>
      <c r="I1725" s="3" t="s">
        <v>6</v>
      </c>
      <c r="J1725" s="3" t="s">
        <v>6</v>
      </c>
      <c r="K1725" s="13" t="s">
        <v>6</v>
      </c>
      <c r="L1725" s="13" t="s">
        <v>6</v>
      </c>
      <c r="M1725" s="13" t="s">
        <v>6</v>
      </c>
      <c r="N1725" s="13" t="s">
        <v>6</v>
      </c>
    </row>
    <row r="1726" spans="1:14" x14ac:dyDescent="0.3">
      <c r="A1726" s="4" t="s">
        <v>3589</v>
      </c>
      <c r="B1726" s="10">
        <v>22.328699</v>
      </c>
      <c r="C1726" s="10">
        <v>114.023861</v>
      </c>
      <c r="D1726" t="s">
        <v>6</v>
      </c>
      <c r="E1726" t="s">
        <v>6</v>
      </c>
      <c r="F1726" s="3" t="s">
        <v>3551</v>
      </c>
      <c r="G1726" s="3" t="s">
        <v>6</v>
      </c>
      <c r="H1726" s="3" t="s">
        <v>241</v>
      </c>
      <c r="I1726" s="3" t="s">
        <v>6</v>
      </c>
      <c r="J1726" s="3" t="s">
        <v>6</v>
      </c>
      <c r="K1726" s="13" t="s">
        <v>6</v>
      </c>
      <c r="L1726" s="13" t="s">
        <v>6</v>
      </c>
      <c r="M1726" s="13" t="s">
        <v>6</v>
      </c>
      <c r="N1726" s="13" t="s">
        <v>6</v>
      </c>
    </row>
    <row r="1727" spans="1:14" x14ac:dyDescent="0.3">
      <c r="A1727" s="4" t="s">
        <v>3590</v>
      </c>
      <c r="B1727" s="10">
        <v>22.237328999999999</v>
      </c>
      <c r="C1727" s="10">
        <v>113.848102</v>
      </c>
      <c r="D1727" t="s">
        <v>6</v>
      </c>
      <c r="E1727" t="s">
        <v>6</v>
      </c>
      <c r="F1727" s="4" t="s">
        <v>3552</v>
      </c>
      <c r="G1727" s="3" t="s">
        <v>6</v>
      </c>
      <c r="H1727" s="3" t="s">
        <v>241</v>
      </c>
      <c r="I1727" s="3" t="s">
        <v>6</v>
      </c>
      <c r="J1727" s="3" t="s">
        <v>6</v>
      </c>
      <c r="K1727" s="13" t="s">
        <v>6</v>
      </c>
      <c r="L1727" s="13" t="s">
        <v>6</v>
      </c>
      <c r="M1727" s="13" t="s">
        <v>6</v>
      </c>
      <c r="N1727" s="13" t="s">
        <v>6</v>
      </c>
    </row>
    <row r="1728" spans="1:14" x14ac:dyDescent="0.3">
      <c r="A1728" s="4" t="s">
        <v>3591</v>
      </c>
      <c r="B1728" s="10">
        <v>22.470645999999999</v>
      </c>
      <c r="C1728" s="10">
        <v>114.007176</v>
      </c>
      <c r="D1728" t="s">
        <v>6</v>
      </c>
      <c r="E1728" t="s">
        <v>6</v>
      </c>
      <c r="F1728" s="3" t="s">
        <v>3592</v>
      </c>
      <c r="G1728" s="3" t="s">
        <v>6</v>
      </c>
      <c r="H1728" s="3" t="s">
        <v>241</v>
      </c>
      <c r="I1728" s="3" t="s">
        <v>6</v>
      </c>
      <c r="J1728" s="3" t="s">
        <v>6</v>
      </c>
      <c r="K1728" s="13" t="s">
        <v>6</v>
      </c>
      <c r="L1728" s="13" t="s">
        <v>6</v>
      </c>
      <c r="M1728" s="13" t="s">
        <v>6</v>
      </c>
      <c r="N1728" s="13" t="s">
        <v>6</v>
      </c>
    </row>
    <row r="1729" spans="1:14" x14ac:dyDescent="0.3">
      <c r="A1729" s="4" t="s">
        <v>3593</v>
      </c>
      <c r="B1729" s="10">
        <v>22.487386999999998</v>
      </c>
      <c r="C1729" s="10">
        <v>114.309901</v>
      </c>
      <c r="D1729" t="s">
        <v>6</v>
      </c>
      <c r="E1729" t="s">
        <v>6</v>
      </c>
      <c r="F1729" s="4" t="s">
        <v>3532</v>
      </c>
      <c r="G1729" s="3" t="s">
        <v>6</v>
      </c>
      <c r="H1729" s="3" t="s">
        <v>241</v>
      </c>
      <c r="I1729" s="3" t="s">
        <v>6</v>
      </c>
      <c r="J1729" s="3" t="s">
        <v>6</v>
      </c>
      <c r="K1729" s="13" t="s">
        <v>6</v>
      </c>
      <c r="L1729" s="13" t="s">
        <v>6</v>
      </c>
      <c r="M1729" s="13" t="s">
        <v>6</v>
      </c>
      <c r="N1729" s="13" t="s">
        <v>6</v>
      </c>
    </row>
    <row r="1730" spans="1:14" x14ac:dyDescent="0.3">
      <c r="A1730" s="4" t="s">
        <v>3594</v>
      </c>
      <c r="B1730" s="10">
        <v>22.442202000000002</v>
      </c>
      <c r="C1730" s="10">
        <v>114.283655</v>
      </c>
      <c r="D1730" t="s">
        <v>6</v>
      </c>
      <c r="E1730" t="s">
        <v>6</v>
      </c>
      <c r="F1730" s="4" t="s">
        <v>3544</v>
      </c>
      <c r="G1730" s="3" t="s">
        <v>6</v>
      </c>
      <c r="H1730" s="3" t="s">
        <v>241</v>
      </c>
      <c r="I1730" s="3" t="s">
        <v>6</v>
      </c>
      <c r="J1730" s="3" t="s">
        <v>6</v>
      </c>
      <c r="K1730" s="13" t="s">
        <v>6</v>
      </c>
      <c r="L1730" s="13" t="s">
        <v>6</v>
      </c>
      <c r="M1730" s="13" t="s">
        <v>6</v>
      </c>
      <c r="N1730" s="13" t="s">
        <v>6</v>
      </c>
    </row>
    <row r="1731" spans="1:14" x14ac:dyDescent="0.3">
      <c r="A1731" s="4" t="s">
        <v>3595</v>
      </c>
      <c r="B1731" s="10">
        <v>22.440249999999999</v>
      </c>
      <c r="C1731" s="10">
        <v>114.19245600000001</v>
      </c>
      <c r="D1731" t="s">
        <v>6</v>
      </c>
      <c r="E1731" t="s">
        <v>6</v>
      </c>
      <c r="F1731" s="3" t="s">
        <v>3556</v>
      </c>
      <c r="G1731" s="3" t="s">
        <v>6</v>
      </c>
      <c r="H1731" s="3" t="s">
        <v>241</v>
      </c>
      <c r="I1731" s="3" t="s">
        <v>6</v>
      </c>
      <c r="J1731" s="3" t="s">
        <v>6</v>
      </c>
      <c r="K1731" s="13" t="s">
        <v>6</v>
      </c>
      <c r="L1731" s="13" t="s">
        <v>6</v>
      </c>
      <c r="M1731" s="13" t="s">
        <v>6</v>
      </c>
      <c r="N1731" s="13" t="s">
        <v>6</v>
      </c>
    </row>
    <row r="1732" spans="1:14" x14ac:dyDescent="0.3">
      <c r="A1732" s="4" t="s">
        <v>3596</v>
      </c>
      <c r="B1732" s="10">
        <v>22.525698999999999</v>
      </c>
      <c r="C1732" s="10">
        <v>114.265202</v>
      </c>
      <c r="D1732" t="s">
        <v>6</v>
      </c>
      <c r="E1732" t="s">
        <v>6</v>
      </c>
      <c r="F1732" s="3" t="s">
        <v>3555</v>
      </c>
      <c r="G1732" s="3" t="s">
        <v>6</v>
      </c>
      <c r="H1732" s="3" t="s">
        <v>241</v>
      </c>
      <c r="I1732" s="3" t="s">
        <v>6</v>
      </c>
      <c r="J1732" s="3" t="s">
        <v>6</v>
      </c>
      <c r="K1732" s="13" t="s">
        <v>6</v>
      </c>
      <c r="L1732" s="13" t="s">
        <v>6</v>
      </c>
      <c r="M1732" s="13" t="s">
        <v>6</v>
      </c>
      <c r="N1732" s="13" t="s">
        <v>6</v>
      </c>
    </row>
    <row r="1733" spans="1:14" x14ac:dyDescent="0.3">
      <c r="A1733" t="s">
        <v>3597</v>
      </c>
      <c r="B1733" s="10">
        <v>18.345565000000001</v>
      </c>
      <c r="C1733" s="10">
        <v>-64.744870000000006</v>
      </c>
      <c r="D1733" t="s">
        <v>6</v>
      </c>
      <c r="E1733" t="s">
        <v>6</v>
      </c>
      <c r="F1733" s="3" t="s">
        <v>3598</v>
      </c>
      <c r="G1733" s="3" t="s">
        <v>6</v>
      </c>
      <c r="H1733" t="s">
        <v>602</v>
      </c>
      <c r="I1733" t="s">
        <v>6</v>
      </c>
      <c r="J1733" s="3" t="s">
        <v>6</v>
      </c>
      <c r="K1733" s="13" t="s">
        <v>6</v>
      </c>
      <c r="L1733" s="13" t="s">
        <v>6</v>
      </c>
      <c r="M1733" s="13" t="s">
        <v>6</v>
      </c>
      <c r="N1733" s="13" t="s">
        <v>6</v>
      </c>
    </row>
    <row r="1734" spans="1:14" x14ac:dyDescent="0.3">
      <c r="A1734" t="s">
        <v>3600</v>
      </c>
      <c r="B1734" s="10">
        <v>41.310012</v>
      </c>
      <c r="C1734" s="10">
        <v>-72.339932000000005</v>
      </c>
      <c r="D1734" t="s">
        <v>6</v>
      </c>
      <c r="E1734" t="s">
        <v>6</v>
      </c>
      <c r="F1734" s="3" t="s">
        <v>3603</v>
      </c>
      <c r="G1734" s="3" t="s">
        <v>6</v>
      </c>
      <c r="H1734" t="s">
        <v>3601</v>
      </c>
      <c r="I1734" t="s">
        <v>6</v>
      </c>
      <c r="J1734" t="s">
        <v>6</v>
      </c>
      <c r="K1734" t="s">
        <v>6</v>
      </c>
      <c r="L1734" t="s">
        <v>6</v>
      </c>
      <c r="M1734" t="s">
        <v>6</v>
      </c>
      <c r="N1734" t="s">
        <v>6</v>
      </c>
    </row>
    <row r="1735" spans="1:14" x14ac:dyDescent="0.3">
      <c r="A1735" t="s">
        <v>3601</v>
      </c>
      <c r="B1735" s="10">
        <v>41.282694999999997</v>
      </c>
      <c r="C1735" s="10">
        <v>72.323402000000002</v>
      </c>
      <c r="D1735" t="s">
        <v>6</v>
      </c>
      <c r="E1735" t="s">
        <v>6</v>
      </c>
      <c r="F1735" s="3" t="s">
        <v>3602</v>
      </c>
      <c r="G1735" s="3" t="s">
        <v>6</v>
      </c>
      <c r="H1735" t="s">
        <v>2583</v>
      </c>
      <c r="I1735" t="s">
        <v>6</v>
      </c>
      <c r="J1735" t="s">
        <v>6</v>
      </c>
      <c r="K1735" t="s">
        <v>6</v>
      </c>
      <c r="L1735" t="s">
        <v>6</v>
      </c>
      <c r="M1735" t="s">
        <v>6</v>
      </c>
      <c r="N1735" t="s">
        <v>6</v>
      </c>
    </row>
    <row r="1736" spans="1:14" x14ac:dyDescent="0.3">
      <c r="A1736" s="4" t="s">
        <v>3606</v>
      </c>
      <c r="B1736" s="10">
        <f>-(5+29/60+51/3600)</f>
        <v>-5.4975000000000005</v>
      </c>
      <c r="C1736" s="10">
        <f>125+45/60+21/3600</f>
        <v>125.75583333333333</v>
      </c>
      <c r="D1736" t="s">
        <v>6</v>
      </c>
      <c r="E1736" t="s">
        <v>6</v>
      </c>
      <c r="F1736" s="3" t="s">
        <v>3605</v>
      </c>
      <c r="G1736" s="3" t="s">
        <v>6</v>
      </c>
      <c r="H1736" s="4" t="s">
        <v>2417</v>
      </c>
      <c r="I1736" t="s">
        <v>6</v>
      </c>
      <c r="J1736" t="s">
        <v>6</v>
      </c>
      <c r="K1736" t="s">
        <v>6</v>
      </c>
      <c r="L1736" t="s">
        <v>6</v>
      </c>
      <c r="M1736" t="s">
        <v>6</v>
      </c>
      <c r="N1736" t="s">
        <v>6</v>
      </c>
    </row>
    <row r="1737" spans="1:14" x14ac:dyDescent="0.3">
      <c r="A1737" t="s">
        <v>3608</v>
      </c>
      <c r="B1737" s="10">
        <f>-(7+0.683333333333333)</f>
        <v>-7.6833333333333327</v>
      </c>
      <c r="C1737" s="10">
        <f>(108+55/60)</f>
        <v>108.91666666666667</v>
      </c>
      <c r="D1737" t="s">
        <v>6</v>
      </c>
      <c r="E1737" t="s">
        <v>6</v>
      </c>
      <c r="F1737" t="s">
        <v>3607</v>
      </c>
      <c r="G1737" s="3" t="s">
        <v>6</v>
      </c>
      <c r="H1737" s="3" t="s">
        <v>2400</v>
      </c>
      <c r="I1737" t="s">
        <v>6</v>
      </c>
      <c r="J1737" t="s">
        <v>6</v>
      </c>
      <c r="K1737" t="s">
        <v>6</v>
      </c>
      <c r="L1737" t="s">
        <v>6</v>
      </c>
      <c r="M1737" t="s">
        <v>6</v>
      </c>
      <c r="N1737" t="s">
        <v>6</v>
      </c>
    </row>
    <row r="1738" spans="1:14" x14ac:dyDescent="0.3">
      <c r="A1738" s="4" t="s">
        <v>3632</v>
      </c>
      <c r="B1738" s="10">
        <v>-8.3938500000000005</v>
      </c>
      <c r="C1738" s="10">
        <v>116.09975</v>
      </c>
      <c r="D1738" t="s">
        <v>6</v>
      </c>
      <c r="E1738" t="s">
        <v>6</v>
      </c>
      <c r="F1738" s="4" t="s">
        <v>3609</v>
      </c>
      <c r="G1738" s="3" t="s">
        <v>6</v>
      </c>
      <c r="H1738" t="s">
        <v>3621</v>
      </c>
      <c r="I1738" t="s">
        <v>6</v>
      </c>
      <c r="J1738" s="3" t="s">
        <v>6</v>
      </c>
      <c r="K1738" s="13" t="s">
        <v>6</v>
      </c>
      <c r="L1738" s="13" t="s">
        <v>6</v>
      </c>
      <c r="M1738" s="13" t="s">
        <v>6</v>
      </c>
      <c r="N1738" s="13" t="s">
        <v>6</v>
      </c>
    </row>
    <row r="1739" spans="1:14" x14ac:dyDescent="0.3">
      <c r="A1739" s="4" t="s">
        <v>3624</v>
      </c>
      <c r="B1739" s="10">
        <v>-8.4004239999999992</v>
      </c>
      <c r="C1739" s="10">
        <v>116.086707</v>
      </c>
      <c r="D1739" t="s">
        <v>6</v>
      </c>
      <c r="E1739" t="s">
        <v>6</v>
      </c>
      <c r="F1739" s="4" t="s">
        <v>3610</v>
      </c>
      <c r="G1739" s="3" t="s">
        <v>6</v>
      </c>
      <c r="H1739" t="s">
        <v>3621</v>
      </c>
      <c r="I1739" t="s">
        <v>6</v>
      </c>
      <c r="J1739" s="3" t="s">
        <v>6</v>
      </c>
      <c r="K1739" s="13" t="s">
        <v>6</v>
      </c>
      <c r="L1739" s="13" t="s">
        <v>6</v>
      </c>
      <c r="M1739" s="13" t="s">
        <v>6</v>
      </c>
      <c r="N1739" s="13" t="s">
        <v>6</v>
      </c>
    </row>
    <row r="1740" spans="1:14" x14ac:dyDescent="0.3">
      <c r="A1740" s="4" t="s">
        <v>3625</v>
      </c>
      <c r="B1740" s="10">
        <v>-8.7285470000000007</v>
      </c>
      <c r="C1740" s="10">
        <v>116.082919</v>
      </c>
      <c r="D1740" t="s">
        <v>6</v>
      </c>
      <c r="E1740" t="s">
        <v>6</v>
      </c>
      <c r="F1740" s="4" t="s">
        <v>3611</v>
      </c>
      <c r="G1740" s="3" t="s">
        <v>6</v>
      </c>
      <c r="H1740" t="s">
        <v>3621</v>
      </c>
      <c r="I1740" t="s">
        <v>6</v>
      </c>
      <c r="J1740" s="3" t="s">
        <v>6</v>
      </c>
      <c r="K1740" s="13" t="s">
        <v>6</v>
      </c>
      <c r="L1740" s="13" t="s">
        <v>6</v>
      </c>
      <c r="M1740" s="13" t="s">
        <v>6</v>
      </c>
      <c r="N1740" s="13" t="s">
        <v>6</v>
      </c>
    </row>
    <row r="1741" spans="1:14" x14ac:dyDescent="0.3">
      <c r="A1741" s="4" t="s">
        <v>3626</v>
      </c>
      <c r="B1741" s="10">
        <v>-8.8991170000000004</v>
      </c>
      <c r="C1741" s="10">
        <v>116.448594</v>
      </c>
      <c r="D1741" t="s">
        <v>6</v>
      </c>
      <c r="E1741" t="s">
        <v>6</v>
      </c>
      <c r="F1741" s="4" t="s">
        <v>3612</v>
      </c>
      <c r="G1741" s="3" t="s">
        <v>6</v>
      </c>
      <c r="H1741" t="s">
        <v>3621</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3621</v>
      </c>
      <c r="I1742" t="s">
        <v>6</v>
      </c>
      <c r="J1742" s="3" t="s">
        <v>6</v>
      </c>
      <c r="K1742" s="13" t="s">
        <v>6</v>
      </c>
      <c r="L1742" s="13" t="s">
        <v>6</v>
      </c>
      <c r="M1742" s="13" t="s">
        <v>6</v>
      </c>
      <c r="N1742" s="13" t="s">
        <v>6</v>
      </c>
    </row>
    <row r="1743" spans="1:14" x14ac:dyDescent="0.3">
      <c r="A1743" s="4" t="s">
        <v>3628</v>
      </c>
      <c r="B1743" s="10">
        <v>-8.8238540000000008</v>
      </c>
      <c r="C1743" s="10">
        <v>116.469658</v>
      </c>
      <c r="D1743" t="s">
        <v>6</v>
      </c>
      <c r="E1743" t="s">
        <v>6</v>
      </c>
      <c r="F1743" s="4" t="s">
        <v>3614</v>
      </c>
      <c r="G1743" s="3" t="s">
        <v>6</v>
      </c>
      <c r="H1743" t="s">
        <v>3621</v>
      </c>
      <c r="I1743" t="s">
        <v>6</v>
      </c>
      <c r="J1743" s="3" t="s">
        <v>6</v>
      </c>
      <c r="K1743" s="13" t="s">
        <v>6</v>
      </c>
      <c r="L1743" s="13" t="s">
        <v>6</v>
      </c>
      <c r="M1743" s="13" t="s">
        <v>6</v>
      </c>
      <c r="N1743" s="13" t="s">
        <v>6</v>
      </c>
    </row>
    <row r="1744" spans="1:14" x14ac:dyDescent="0.3">
      <c r="A1744" s="4" t="s">
        <v>3629</v>
      </c>
      <c r="B1744" s="10">
        <v>-8.7767970000000002</v>
      </c>
      <c r="C1744" s="10">
        <v>116.513504</v>
      </c>
      <c r="D1744" t="s">
        <v>6</v>
      </c>
      <c r="E1744" t="s">
        <v>6</v>
      </c>
      <c r="F1744" s="4" t="s">
        <v>3615</v>
      </c>
      <c r="G1744" s="3" t="s">
        <v>6</v>
      </c>
      <c r="H1744" t="s">
        <v>3621</v>
      </c>
      <c r="I1744" t="s">
        <v>6</v>
      </c>
      <c r="J1744" s="3" t="s">
        <v>6</v>
      </c>
      <c r="K1744" s="13" t="s">
        <v>6</v>
      </c>
      <c r="L1744" s="13" t="s">
        <v>6</v>
      </c>
      <c r="M1744" s="13" t="s">
        <v>6</v>
      </c>
      <c r="N1744" s="13" t="s">
        <v>6</v>
      </c>
    </row>
    <row r="1745" spans="1:14" x14ac:dyDescent="0.3">
      <c r="A1745" s="4" t="s">
        <v>3617</v>
      </c>
      <c r="B1745" s="10">
        <f>-(8+35/60)</f>
        <v>-8.5833333333333339</v>
      </c>
      <c r="C1745" s="10">
        <f>116+7/60</f>
        <v>116.11666666666666</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3618</v>
      </c>
      <c r="B1746" s="10">
        <f>-(10+11/60)</f>
        <v>-10.183333333333334</v>
      </c>
      <c r="C1746" s="10">
        <f>123+35/60</f>
        <v>123.58333333333333</v>
      </c>
      <c r="D1746" t="s">
        <v>1952</v>
      </c>
      <c r="E1746" t="s">
        <v>6</v>
      </c>
      <c r="F1746" s="3" t="s">
        <v>3620</v>
      </c>
      <c r="G1746" s="3" t="s">
        <v>6</v>
      </c>
      <c r="H1746" s="3" t="s">
        <v>188</v>
      </c>
      <c r="I1746" s="3" t="s">
        <v>177</v>
      </c>
      <c r="J1746" s="3" t="s">
        <v>6</v>
      </c>
      <c r="K1746" s="13" t="s">
        <v>6</v>
      </c>
      <c r="L1746" s="13" t="s">
        <v>6</v>
      </c>
      <c r="M1746" s="13" t="s">
        <v>6</v>
      </c>
      <c r="N1746" s="13" t="s">
        <v>6</v>
      </c>
    </row>
    <row r="1747" spans="1:14" x14ac:dyDescent="0.3">
      <c r="A1747" s="4" t="s">
        <v>3641</v>
      </c>
      <c r="B1747" s="10">
        <f>3+56/60</f>
        <v>3.9333333333333336</v>
      </c>
      <c r="C1747" s="10">
        <f>108+9/60</f>
        <v>108.15</v>
      </c>
      <c r="D1747" t="s">
        <v>1952</v>
      </c>
      <c r="E1747" t="s">
        <v>6</v>
      </c>
      <c r="F1747" s="3" t="s">
        <v>3640</v>
      </c>
      <c r="G1747" s="3" t="s">
        <v>6</v>
      </c>
      <c r="H1747" s="3" t="s">
        <v>188</v>
      </c>
      <c r="I1747" s="3" t="s">
        <v>2147</v>
      </c>
      <c r="J1747" s="3" t="s">
        <v>6</v>
      </c>
      <c r="K1747" s="13" t="s">
        <v>6</v>
      </c>
      <c r="L1747" s="13" t="s">
        <v>6</v>
      </c>
      <c r="M1747" s="13" t="s">
        <v>6</v>
      </c>
      <c r="N1747" s="13" t="s">
        <v>6</v>
      </c>
    </row>
    <row r="1748" spans="1:14" x14ac:dyDescent="0.3">
      <c r="A1748" t="s">
        <v>3643</v>
      </c>
      <c r="B1748" s="10">
        <v>29.475131999999999</v>
      </c>
      <c r="C1748" s="10">
        <v>47.966351000000003</v>
      </c>
      <c r="D1748" t="s">
        <v>6</v>
      </c>
      <c r="E1748" t="s">
        <v>6</v>
      </c>
      <c r="F1748" s="3" t="s">
        <v>3644</v>
      </c>
      <c r="G1748" s="3" t="s">
        <v>6</v>
      </c>
      <c r="H1748" s="3" t="s">
        <v>87</v>
      </c>
      <c r="I1748" s="3" t="s">
        <v>6</v>
      </c>
      <c r="J1748" s="3" t="s">
        <v>6</v>
      </c>
      <c r="K1748" s="3" t="s">
        <v>6</v>
      </c>
      <c r="L1748" s="3" t="s">
        <v>6</v>
      </c>
      <c r="M1748" s="3" t="s">
        <v>6</v>
      </c>
      <c r="N1748" s="3" t="s">
        <v>6</v>
      </c>
    </row>
    <row r="1749" spans="1:14" x14ac:dyDescent="0.3">
      <c r="A1749" s="3" t="s">
        <v>3645</v>
      </c>
      <c r="B1749" s="10">
        <v>15.753473</v>
      </c>
      <c r="C1749" s="10">
        <v>80.801351999999994</v>
      </c>
      <c r="D1749" t="s">
        <v>6</v>
      </c>
      <c r="E1749" t="s">
        <v>6</v>
      </c>
      <c r="F1749" s="3" t="s">
        <v>3645</v>
      </c>
      <c r="G1749" s="3" t="s">
        <v>6</v>
      </c>
      <c r="H1749" s="3" t="s">
        <v>178</v>
      </c>
      <c r="I1749" s="3" t="s">
        <v>234</v>
      </c>
      <c r="J1749" s="3" t="s">
        <v>6</v>
      </c>
      <c r="K1749" s="13" t="s">
        <v>6</v>
      </c>
      <c r="L1749" s="13" t="s">
        <v>6</v>
      </c>
      <c r="M1749" s="13" t="s">
        <v>6</v>
      </c>
      <c r="N1749" s="13" t="s">
        <v>6</v>
      </c>
    </row>
    <row r="1750" spans="1:14" x14ac:dyDescent="0.3">
      <c r="A1750" t="s">
        <v>3650</v>
      </c>
      <c r="B1750" s="10">
        <v>-6.8228010000000001</v>
      </c>
      <c r="C1750" s="10">
        <v>39.294192000000002</v>
      </c>
      <c r="D1750" t="s">
        <v>6</v>
      </c>
      <c r="E1750" t="s">
        <v>6</v>
      </c>
      <c r="F1750" s="3" t="s">
        <v>3649</v>
      </c>
      <c r="G1750" s="3" t="s">
        <v>6</v>
      </c>
      <c r="H1750" t="s">
        <v>101</v>
      </c>
      <c r="I1750" t="s">
        <v>6</v>
      </c>
      <c r="J1750" t="s">
        <v>6</v>
      </c>
      <c r="K1750" t="s">
        <v>6</v>
      </c>
      <c r="L1750" t="s">
        <v>6</v>
      </c>
      <c r="M1750" t="s">
        <v>6</v>
      </c>
      <c r="N1750" t="s">
        <v>6</v>
      </c>
    </row>
    <row r="1751" spans="1:14" x14ac:dyDescent="0.3">
      <c r="A1751" t="s">
        <v>3651</v>
      </c>
      <c r="B1751" s="10">
        <v>-6.1175980000000001</v>
      </c>
      <c r="C1751" s="10">
        <v>39.341183000000001</v>
      </c>
      <c r="D1751" t="s">
        <v>6</v>
      </c>
      <c r="E1751" t="s">
        <v>6</v>
      </c>
      <c r="F1751" s="3" t="s">
        <v>3652</v>
      </c>
      <c r="G1751" s="3" t="s">
        <v>6</v>
      </c>
      <c r="H1751" t="s">
        <v>102</v>
      </c>
      <c r="I1751" t="s">
        <v>6</v>
      </c>
      <c r="J1751" s="3" t="s">
        <v>6</v>
      </c>
      <c r="K1751" s="13" t="s">
        <v>6</v>
      </c>
      <c r="L1751" s="13" t="s">
        <v>6</v>
      </c>
      <c r="M1751" s="13" t="s">
        <v>6</v>
      </c>
      <c r="N1751" s="13" t="s">
        <v>6</v>
      </c>
    </row>
    <row r="1752" spans="1:14" x14ac:dyDescent="0.3">
      <c r="A1752" t="s">
        <v>3654</v>
      </c>
      <c r="B1752" s="10">
        <v>-6.1607269999999996</v>
      </c>
      <c r="C1752" s="10">
        <v>39.458683000000001</v>
      </c>
      <c r="D1752" t="s">
        <v>6</v>
      </c>
      <c r="E1752" t="s">
        <v>6</v>
      </c>
      <c r="F1752" s="3" t="s">
        <v>3655</v>
      </c>
      <c r="G1752" s="3" t="s">
        <v>6</v>
      </c>
      <c r="H1752" t="s">
        <v>3651</v>
      </c>
      <c r="I1752" t="s">
        <v>6</v>
      </c>
      <c r="J1752" s="3" t="s">
        <v>6</v>
      </c>
      <c r="K1752" s="13" t="s">
        <v>6</v>
      </c>
      <c r="L1752" s="13" t="s">
        <v>6</v>
      </c>
      <c r="M1752" s="13" t="s">
        <v>6</v>
      </c>
      <c r="N1752" s="13" t="s">
        <v>6</v>
      </c>
    </row>
    <row r="1753" spans="1:14" x14ac:dyDescent="0.3">
      <c r="A1753" t="s">
        <v>3661</v>
      </c>
      <c r="B1753" s="10">
        <v>18.451329000000001</v>
      </c>
      <c r="C1753" s="10">
        <v>-65.957537000000002</v>
      </c>
      <c r="D1753" t="s">
        <v>6</v>
      </c>
      <c r="E1753" t="s">
        <v>6</v>
      </c>
      <c r="F1753" t="s">
        <v>3662</v>
      </c>
      <c r="G1753" s="3" t="s">
        <v>6</v>
      </c>
      <c r="H1753" s="3" t="s">
        <v>298</v>
      </c>
      <c r="I1753" s="3" t="s">
        <v>6</v>
      </c>
      <c r="J1753" s="3" t="s">
        <v>6</v>
      </c>
      <c r="K1753" s="3" t="s">
        <v>6</v>
      </c>
      <c r="L1753" s="3" t="s">
        <v>6</v>
      </c>
      <c r="M1753" s="3" t="s">
        <v>6</v>
      </c>
      <c r="N1753" s="3" t="s">
        <v>6</v>
      </c>
    </row>
    <row r="1754" spans="1:14" x14ac:dyDescent="0.3">
      <c r="A1754" t="s">
        <v>3657</v>
      </c>
      <c r="B1754" s="10">
        <v>18.406168000000001</v>
      </c>
      <c r="C1754" s="10">
        <v>-65.797523999999996</v>
      </c>
      <c r="D1754" t="s">
        <v>6</v>
      </c>
      <c r="E1754" t="s">
        <v>6</v>
      </c>
      <c r="F1754" s="3" t="s">
        <v>3660</v>
      </c>
      <c r="G1754" s="3" t="s">
        <v>6</v>
      </c>
      <c r="H1754" t="s">
        <v>3658</v>
      </c>
      <c r="I1754" s="3" t="s">
        <v>6</v>
      </c>
      <c r="J1754" s="3" t="s">
        <v>6</v>
      </c>
      <c r="K1754" s="3" t="s">
        <v>6</v>
      </c>
      <c r="L1754" s="3" t="s">
        <v>6</v>
      </c>
      <c r="M1754" s="3" t="s">
        <v>6</v>
      </c>
      <c r="N1754" s="3" t="s">
        <v>6</v>
      </c>
    </row>
    <row r="1755" spans="1:14" x14ac:dyDescent="0.3">
      <c r="A1755" t="s">
        <v>3658</v>
      </c>
      <c r="B1755" s="10">
        <v>18.412196999999999</v>
      </c>
      <c r="C1755" s="10">
        <v>-65.818301000000005</v>
      </c>
      <c r="D1755" t="s">
        <v>6</v>
      </c>
      <c r="E1755" t="s">
        <v>6</v>
      </c>
      <c r="F1755" s="3" t="s">
        <v>3659</v>
      </c>
      <c r="G1755" s="3" t="s">
        <v>6</v>
      </c>
      <c r="H1755" s="3" t="s">
        <v>298</v>
      </c>
      <c r="I1755" s="3" t="s">
        <v>6</v>
      </c>
      <c r="J1755" s="3" t="s">
        <v>6</v>
      </c>
      <c r="K1755" s="3" t="s">
        <v>6</v>
      </c>
      <c r="L1755" s="3" t="s">
        <v>6</v>
      </c>
      <c r="M1755" s="3" t="s">
        <v>6</v>
      </c>
      <c r="N1755" s="3" t="s">
        <v>6</v>
      </c>
    </row>
    <row r="1756" spans="1:14" x14ac:dyDescent="0.3">
      <c r="A1756" t="s">
        <v>3665</v>
      </c>
      <c r="B1756" s="10">
        <f>3+21/60</f>
        <v>3.35</v>
      </c>
      <c r="C1756" s="10">
        <f>101+15/60</f>
        <v>101.25</v>
      </c>
      <c r="D1756" t="s">
        <v>6</v>
      </c>
      <c r="E1756" t="s">
        <v>1567</v>
      </c>
      <c r="F1756" s="3" t="s">
        <v>3666</v>
      </c>
      <c r="G1756" s="3" t="s">
        <v>6</v>
      </c>
      <c r="H1756" t="s">
        <v>644</v>
      </c>
      <c r="I1756" t="s">
        <v>6</v>
      </c>
      <c r="J1756" s="3" t="s">
        <v>6</v>
      </c>
      <c r="K1756" s="13" t="s">
        <v>6</v>
      </c>
      <c r="L1756" s="13" t="s">
        <v>6</v>
      </c>
      <c r="M1756" s="13" t="s">
        <v>6</v>
      </c>
      <c r="N1756" s="13" t="s">
        <v>6</v>
      </c>
    </row>
    <row r="1757" spans="1:14" x14ac:dyDescent="0.3">
      <c r="A1757" t="s">
        <v>3668</v>
      </c>
      <c r="B1757" s="10">
        <v>41.129275999999997</v>
      </c>
      <c r="C1757" s="10">
        <v>-72.267116999999999</v>
      </c>
      <c r="D1757" t="s">
        <v>6</v>
      </c>
      <c r="E1757" t="s">
        <v>6</v>
      </c>
      <c r="F1757" s="3" t="s">
        <v>3669</v>
      </c>
      <c r="G1757" s="3" t="s">
        <v>6</v>
      </c>
      <c r="H1757" t="s">
        <v>2586</v>
      </c>
      <c r="I1757" t="s">
        <v>6</v>
      </c>
      <c r="J1757" s="3" t="s">
        <v>6</v>
      </c>
      <c r="K1757" s="13" t="s">
        <v>6</v>
      </c>
      <c r="L1757" s="13" t="s">
        <v>6</v>
      </c>
      <c r="M1757" s="13" t="s">
        <v>6</v>
      </c>
      <c r="N1757" s="13" t="s">
        <v>6</v>
      </c>
    </row>
    <row r="1758" spans="1:14" x14ac:dyDescent="0.3">
      <c r="A1758" t="s">
        <v>3670</v>
      </c>
      <c r="B1758" s="10">
        <v>26.834102000000001</v>
      </c>
      <c r="C1758" s="10">
        <v>-82.262201000000005</v>
      </c>
      <c r="D1758" t="s">
        <v>3672</v>
      </c>
      <c r="E1758" t="s">
        <v>6</v>
      </c>
      <c r="F1758" s="3" t="s">
        <v>3682</v>
      </c>
      <c r="G1758" s="3" t="s">
        <v>3671</v>
      </c>
      <c r="H1758" t="s">
        <v>2760</v>
      </c>
      <c r="I1758" t="s">
        <v>6</v>
      </c>
      <c r="J1758" s="3" t="s">
        <v>6</v>
      </c>
      <c r="K1758" s="13">
        <v>31</v>
      </c>
      <c r="L1758" s="13">
        <v>-79.5</v>
      </c>
      <c r="M1758" s="13">
        <v>23.9</v>
      </c>
      <c r="N1758" s="13">
        <v>-88</v>
      </c>
    </row>
    <row r="1759" spans="1:14" x14ac:dyDescent="0.3">
      <c r="A1759" t="s">
        <v>3676</v>
      </c>
      <c r="B1759" s="10">
        <v>34.785606999999999</v>
      </c>
      <c r="C1759" s="10">
        <v>-76.679620999999997</v>
      </c>
      <c r="D1759" t="s">
        <v>6</v>
      </c>
      <c r="E1759" t="s">
        <v>6</v>
      </c>
      <c r="F1759" s="3" t="s">
        <v>3677</v>
      </c>
      <c r="G1759" s="3" t="s">
        <v>3675</v>
      </c>
      <c r="H1759" t="s">
        <v>2621</v>
      </c>
      <c r="I1759" t="s">
        <v>6</v>
      </c>
      <c r="J1759" s="3" t="s">
        <v>6</v>
      </c>
      <c r="K1759" s="13" t="s">
        <v>6</v>
      </c>
      <c r="L1759" s="13" t="s">
        <v>6</v>
      </c>
      <c r="M1759" s="13" t="s">
        <v>6</v>
      </c>
      <c r="N1759" s="13" t="s">
        <v>6</v>
      </c>
    </row>
    <row r="1760" spans="1:14" x14ac:dyDescent="0.3">
      <c r="A1760" t="s">
        <v>3681</v>
      </c>
      <c r="B1760" s="10">
        <v>30.048086000000001</v>
      </c>
      <c r="C1760" s="10">
        <v>-84.359945999999994</v>
      </c>
      <c r="D1760" t="s">
        <v>6</v>
      </c>
      <c r="E1760" t="s">
        <v>6</v>
      </c>
      <c r="F1760" s="3" t="s">
        <v>3680</v>
      </c>
      <c r="G1760" s="3" t="s">
        <v>6</v>
      </c>
      <c r="H1760" t="s">
        <v>2778</v>
      </c>
      <c r="I1760" t="s">
        <v>6</v>
      </c>
      <c r="J1760" s="3" t="s">
        <v>6</v>
      </c>
      <c r="K1760" s="3" t="s">
        <v>6</v>
      </c>
      <c r="L1760" s="3" t="s">
        <v>6</v>
      </c>
      <c r="M1760" s="3" t="s">
        <v>6</v>
      </c>
      <c r="N1760" s="3" t="s">
        <v>6</v>
      </c>
    </row>
    <row r="1761" spans="1:14" x14ac:dyDescent="0.3">
      <c r="A1761" t="s">
        <v>3678</v>
      </c>
      <c r="B1761" s="10">
        <v>30.005683999999999</v>
      </c>
      <c r="C1761" s="10">
        <v>-84.380272000000005</v>
      </c>
      <c r="D1761" t="s">
        <v>6</v>
      </c>
      <c r="E1761" t="s">
        <v>6</v>
      </c>
      <c r="F1761" s="3" t="s">
        <v>3679</v>
      </c>
      <c r="G1761" s="3" t="s">
        <v>6</v>
      </c>
      <c r="H1761" t="s">
        <v>2778</v>
      </c>
      <c r="I1761" t="s">
        <v>6</v>
      </c>
      <c r="J1761" s="3" t="s">
        <v>6</v>
      </c>
      <c r="K1761" s="3" t="s">
        <v>6</v>
      </c>
      <c r="L1761" s="3" t="s">
        <v>6</v>
      </c>
      <c r="M1761" s="3" t="s">
        <v>6</v>
      </c>
      <c r="N1761" s="3" t="s">
        <v>6</v>
      </c>
    </row>
    <row r="1762" spans="1:14" x14ac:dyDescent="0.3">
      <c r="A1762" t="s">
        <v>3683</v>
      </c>
      <c r="B1762" s="10">
        <v>31.339469000000001</v>
      </c>
      <c r="C1762" s="10">
        <v>-81.426839000000001</v>
      </c>
      <c r="D1762" t="s">
        <v>6</v>
      </c>
      <c r="E1762" t="s">
        <v>6</v>
      </c>
      <c r="F1762" s="3" t="s">
        <v>3684</v>
      </c>
      <c r="G1762" s="3" t="s">
        <v>6</v>
      </c>
      <c r="H1762" t="s">
        <v>2645</v>
      </c>
      <c r="I1762" t="s">
        <v>6</v>
      </c>
      <c r="J1762" s="3" t="s">
        <v>6</v>
      </c>
      <c r="K1762" s="13" t="s">
        <v>6</v>
      </c>
      <c r="L1762" s="13" t="s">
        <v>6</v>
      </c>
      <c r="M1762" s="13" t="s">
        <v>6</v>
      </c>
      <c r="N1762" s="13" t="s">
        <v>6</v>
      </c>
    </row>
    <row r="1763" spans="1:14" x14ac:dyDescent="0.3">
      <c r="A1763" t="s">
        <v>3686</v>
      </c>
      <c r="B1763" s="10">
        <v>33.332591999999998</v>
      </c>
      <c r="C1763" s="10">
        <v>-79.189070000000001</v>
      </c>
      <c r="D1763" t="s">
        <v>6</v>
      </c>
      <c r="E1763" t="s">
        <v>6</v>
      </c>
      <c r="F1763" s="3" t="s">
        <v>3685</v>
      </c>
      <c r="G1763" s="3" t="s">
        <v>6</v>
      </c>
      <c r="H1763" t="s">
        <v>2631</v>
      </c>
      <c r="I1763" s="3" t="s">
        <v>6</v>
      </c>
      <c r="J1763" s="3" t="s">
        <v>6</v>
      </c>
      <c r="K1763" s="13" t="s">
        <v>6</v>
      </c>
      <c r="L1763" s="13" t="s">
        <v>6</v>
      </c>
      <c r="M1763" s="13" t="s">
        <v>6</v>
      </c>
      <c r="N1763" s="13" t="s">
        <v>6</v>
      </c>
    </row>
    <row r="1764" spans="1:14" x14ac:dyDescent="0.3">
      <c r="A1764" t="s">
        <v>3689</v>
      </c>
      <c r="B1764" s="10">
        <v>5.8909459999999996</v>
      </c>
      <c r="C1764" s="10">
        <v>-56.329653999999998</v>
      </c>
      <c r="D1764" t="s">
        <v>6</v>
      </c>
      <c r="E1764" t="s">
        <v>6</v>
      </c>
      <c r="F1764" s="3" t="s">
        <v>3687</v>
      </c>
      <c r="G1764" s="3" t="s">
        <v>6</v>
      </c>
      <c r="H1764" s="3" t="s">
        <v>219</v>
      </c>
      <c r="I1764" s="3" t="s">
        <v>6</v>
      </c>
      <c r="J1764" s="3" t="s">
        <v>6</v>
      </c>
      <c r="K1764" s="3" t="s">
        <v>6</v>
      </c>
      <c r="L1764" s="3" t="s">
        <v>6</v>
      </c>
      <c r="M1764" s="3" t="s">
        <v>6</v>
      </c>
      <c r="N1764" s="3" t="s">
        <v>6</v>
      </c>
    </row>
    <row r="1765" spans="1:14" x14ac:dyDescent="0.3">
      <c r="A1765" t="s">
        <v>3692</v>
      </c>
      <c r="B1765" s="10">
        <v>5.900531</v>
      </c>
      <c r="C1765" s="10">
        <v>-55.209670000000003</v>
      </c>
      <c r="D1765" t="s">
        <v>6</v>
      </c>
      <c r="E1765" t="s">
        <v>6</v>
      </c>
      <c r="F1765" s="3" t="s">
        <v>3690</v>
      </c>
      <c r="G1765" s="3" t="s">
        <v>3688</v>
      </c>
      <c r="H1765" t="s">
        <v>479</v>
      </c>
      <c r="I1765" s="3" t="s">
        <v>6</v>
      </c>
      <c r="J1765" s="3" t="s">
        <v>6</v>
      </c>
      <c r="K1765" s="3" t="s">
        <v>6</v>
      </c>
      <c r="L1765" s="3" t="s">
        <v>6</v>
      </c>
      <c r="M1765" s="3" t="s">
        <v>6</v>
      </c>
      <c r="N1765" s="3" t="s">
        <v>6</v>
      </c>
    </row>
    <row r="1766" spans="1:14" x14ac:dyDescent="0.3">
      <c r="A1766" t="s">
        <v>3693</v>
      </c>
      <c r="B1766" s="10">
        <v>5.9639439999999997</v>
      </c>
      <c r="C1766" s="10">
        <v>-54.616733000000004</v>
      </c>
      <c r="D1766" t="s">
        <v>3694</v>
      </c>
      <c r="E1766" t="s">
        <v>6</v>
      </c>
      <c r="F1766" t="s">
        <v>3695</v>
      </c>
      <c r="G1766" s="3" t="s">
        <v>6</v>
      </c>
      <c r="H1766" s="3" t="s">
        <v>219</v>
      </c>
      <c r="I1766" s="3" t="s">
        <v>6</v>
      </c>
      <c r="J1766" s="3" t="s">
        <v>6</v>
      </c>
      <c r="K1766" s="3" t="s">
        <v>6</v>
      </c>
      <c r="L1766" s="3" t="s">
        <v>6</v>
      </c>
      <c r="M1766" s="3" t="s">
        <v>6</v>
      </c>
      <c r="N1766" s="3" t="s">
        <v>6</v>
      </c>
    </row>
    <row r="1767" spans="1:14" x14ac:dyDescent="0.3">
      <c r="A1767" t="s">
        <v>3696</v>
      </c>
      <c r="B1767" s="10">
        <v>5.3296619999999999</v>
      </c>
      <c r="C1767" s="10">
        <v>-0.64424099999999995</v>
      </c>
      <c r="D1767" t="s">
        <v>6</v>
      </c>
      <c r="E1767" t="s">
        <v>6</v>
      </c>
      <c r="F1767" s="3" t="s">
        <v>3697</v>
      </c>
      <c r="G1767" s="3" t="s">
        <v>6</v>
      </c>
      <c r="H1767" s="3" t="s">
        <v>465</v>
      </c>
      <c r="I1767" s="3" t="s">
        <v>6</v>
      </c>
      <c r="J1767" s="3" t="s">
        <v>6</v>
      </c>
      <c r="K1767" s="13" t="s">
        <v>6</v>
      </c>
      <c r="L1767" s="13" t="s">
        <v>6</v>
      </c>
      <c r="M1767" s="13" t="s">
        <v>6</v>
      </c>
      <c r="N1767" s="13" t="s">
        <v>6</v>
      </c>
    </row>
    <row r="1768" spans="1:14" x14ac:dyDescent="0.3">
      <c r="A1768" s="4" t="s">
        <v>3698</v>
      </c>
      <c r="B1768" s="10">
        <v>17.576733000000001</v>
      </c>
      <c r="C1768" s="10">
        <v>42.135739999999998</v>
      </c>
      <c r="D1768" t="s">
        <v>3699</v>
      </c>
      <c r="E1768" t="s">
        <v>6</v>
      </c>
      <c r="F1768" s="4" t="s">
        <v>3698</v>
      </c>
      <c r="G1768" s="3" t="s">
        <v>6</v>
      </c>
      <c r="H1768" t="s">
        <v>1584</v>
      </c>
      <c r="I1768" t="s">
        <v>2281</v>
      </c>
      <c r="J1768" s="3" t="s">
        <v>6</v>
      </c>
      <c r="K1768" s="3" t="s">
        <v>6</v>
      </c>
      <c r="L1768" s="3" t="s">
        <v>6</v>
      </c>
      <c r="M1768" s="3" t="s">
        <v>6</v>
      </c>
      <c r="N1768" s="3" t="s">
        <v>6</v>
      </c>
    </row>
    <row r="1769" spans="1:14" x14ac:dyDescent="0.3">
      <c r="A1769" s="4" t="s">
        <v>3700</v>
      </c>
      <c r="B1769" s="10">
        <v>21.977671999999998</v>
      </c>
      <c r="C1769" s="10">
        <v>38.934739999999998</v>
      </c>
      <c r="D1769" t="s">
        <v>6</v>
      </c>
      <c r="E1769" t="s">
        <v>6</v>
      </c>
      <c r="F1769" s="4" t="s">
        <v>3701</v>
      </c>
      <c r="G1769" s="3" t="s">
        <v>6</v>
      </c>
      <c r="H1769" t="s">
        <v>1584</v>
      </c>
      <c r="I1769" t="s">
        <v>2281</v>
      </c>
      <c r="J1769" s="3" t="s">
        <v>6</v>
      </c>
      <c r="K1769" s="3" t="s">
        <v>6</v>
      </c>
      <c r="L1769" s="3" t="s">
        <v>6</v>
      </c>
      <c r="M1769" s="3" t="s">
        <v>6</v>
      </c>
      <c r="N1769" s="3" t="s">
        <v>6</v>
      </c>
    </row>
    <row r="1770" spans="1:14" x14ac:dyDescent="0.3">
      <c r="A1770" s="4" t="s">
        <v>3702</v>
      </c>
      <c r="B1770" s="10">
        <v>16.777089</v>
      </c>
      <c r="C1770" s="10">
        <v>41.939571999999998</v>
      </c>
      <c r="D1770" t="s">
        <v>3706</v>
      </c>
      <c r="E1770" t="s">
        <v>6</v>
      </c>
      <c r="F1770" s="4" t="s">
        <v>3703</v>
      </c>
      <c r="G1770" s="3" t="s">
        <v>6</v>
      </c>
      <c r="H1770" t="s">
        <v>1584</v>
      </c>
      <c r="I1770" s="4" t="s">
        <v>3698</v>
      </c>
      <c r="J1770" s="3" t="s">
        <v>6</v>
      </c>
      <c r="K1770" s="3" t="s">
        <v>6</v>
      </c>
      <c r="L1770" s="3" t="s">
        <v>6</v>
      </c>
      <c r="M1770" s="3" t="s">
        <v>6</v>
      </c>
      <c r="N1770" s="3" t="s">
        <v>6</v>
      </c>
    </row>
    <row r="1771" spans="1:14" x14ac:dyDescent="0.3">
      <c r="A1771" s="4" t="s">
        <v>3704</v>
      </c>
      <c r="B1771" s="10">
        <v>16.883614000000001</v>
      </c>
      <c r="C1771" s="10">
        <v>42.53904</v>
      </c>
      <c r="D1771" t="s">
        <v>3707</v>
      </c>
      <c r="E1771" t="s">
        <v>6</v>
      </c>
      <c r="F1771" s="4" t="s">
        <v>3705</v>
      </c>
      <c r="G1771" s="3" t="s">
        <v>6</v>
      </c>
      <c r="H1771" t="s">
        <v>1584</v>
      </c>
      <c r="I1771" s="4" t="s">
        <v>3698</v>
      </c>
      <c r="J1771" s="3" t="s">
        <v>6</v>
      </c>
      <c r="K1771" s="3" t="s">
        <v>6</v>
      </c>
      <c r="L1771" s="3" t="s">
        <v>6</v>
      </c>
      <c r="M1771" s="3" t="s">
        <v>6</v>
      </c>
      <c r="N1771" s="3" t="s">
        <v>6</v>
      </c>
    </row>
    <row r="1772" spans="1:14" x14ac:dyDescent="0.3">
      <c r="A1772" s="4" t="s">
        <v>3708</v>
      </c>
      <c r="B1772" s="10">
        <v>-23.000031</v>
      </c>
      <c r="C1772" s="10">
        <v>35.575028000000003</v>
      </c>
      <c r="D1772" t="s">
        <v>6</v>
      </c>
      <c r="E1772" t="s">
        <v>6</v>
      </c>
      <c r="F1772" s="3" t="s">
        <v>3709</v>
      </c>
      <c r="G1772" s="3" t="s">
        <v>6</v>
      </c>
      <c r="H1772" t="s">
        <v>107</v>
      </c>
      <c r="I1772" t="s">
        <v>6</v>
      </c>
      <c r="J1772" s="3" t="s">
        <v>6</v>
      </c>
      <c r="K1772" s="13" t="s">
        <v>6</v>
      </c>
      <c r="L1772" s="13" t="s">
        <v>6</v>
      </c>
      <c r="M1772" s="13" t="s">
        <v>6</v>
      </c>
      <c r="N1772" s="13" t="s">
        <v>6</v>
      </c>
    </row>
    <row r="1773" spans="1:14" x14ac:dyDescent="0.3">
      <c r="A1773" s="4" t="s">
        <v>3710</v>
      </c>
      <c r="B1773" s="10">
        <v>28.659935999999998</v>
      </c>
      <c r="C1773" s="10">
        <v>48.349106999999997</v>
      </c>
      <c r="D1773" t="s">
        <v>6</v>
      </c>
      <c r="E1773" t="s">
        <v>6</v>
      </c>
      <c r="F1773" s="3" t="s">
        <v>3711</v>
      </c>
      <c r="G1773" s="3" t="s">
        <v>6</v>
      </c>
      <c r="H1773" s="3" t="s">
        <v>87</v>
      </c>
      <c r="I1773" s="3" t="s">
        <v>6</v>
      </c>
      <c r="J1773" s="3" t="s">
        <v>6</v>
      </c>
      <c r="K1773" s="3" t="s">
        <v>6</v>
      </c>
      <c r="L1773" s="3" t="s">
        <v>6</v>
      </c>
      <c r="M1773" s="3" t="s">
        <v>6</v>
      </c>
      <c r="N1773" s="3" t="s">
        <v>6</v>
      </c>
    </row>
    <row r="1774" spans="1:14" x14ac:dyDescent="0.3">
      <c r="A1774" s="4" t="s">
        <v>3713</v>
      </c>
      <c r="B1774" s="10">
        <v>29.360254000000001</v>
      </c>
      <c r="C1774" s="10">
        <v>47.704970000000003</v>
      </c>
      <c r="D1774" t="s">
        <v>6</v>
      </c>
      <c r="E1774" t="s">
        <v>6</v>
      </c>
      <c r="F1774" s="3" t="s">
        <v>3712</v>
      </c>
      <c r="G1774" s="3" t="s">
        <v>6</v>
      </c>
      <c r="H1774" s="3" t="s">
        <v>87</v>
      </c>
      <c r="I1774" t="s">
        <v>3643</v>
      </c>
      <c r="J1774" s="3" t="s">
        <v>6</v>
      </c>
      <c r="K1774" s="3" t="s">
        <v>6</v>
      </c>
      <c r="L1774" s="3" t="s">
        <v>6</v>
      </c>
      <c r="M1774" s="3" t="s">
        <v>6</v>
      </c>
      <c r="N1774" s="3" t="s">
        <v>6</v>
      </c>
    </row>
    <row r="1775" spans="1:14" x14ac:dyDescent="0.3">
      <c r="A1775" t="s">
        <v>3714</v>
      </c>
      <c r="B1775" s="10">
        <v>29.319732999999999</v>
      </c>
      <c r="C1775" s="10">
        <v>47.847135999999999</v>
      </c>
      <c r="D1775" t="s">
        <v>6</v>
      </c>
      <c r="E1775" t="s">
        <v>6</v>
      </c>
      <c r="F1775" s="3" t="s">
        <v>3715</v>
      </c>
      <c r="G1775" s="3" t="s">
        <v>6</v>
      </c>
      <c r="H1775" s="3" t="s">
        <v>87</v>
      </c>
      <c r="I1775" t="s">
        <v>3643</v>
      </c>
      <c r="J1775" s="3" t="s">
        <v>6</v>
      </c>
      <c r="K1775" s="3" t="s">
        <v>6</v>
      </c>
      <c r="L1775" s="3" t="s">
        <v>6</v>
      </c>
      <c r="M1775" s="3" t="s">
        <v>6</v>
      </c>
      <c r="N1775" s="3" t="s">
        <v>6</v>
      </c>
    </row>
    <row r="1776" spans="1:14" x14ac:dyDescent="0.3">
      <c r="A1776" s="4" t="s">
        <v>3716</v>
      </c>
      <c r="B1776" s="10">
        <v>29.415171999999998</v>
      </c>
      <c r="C1776" s="10">
        <v>47.756101999999998</v>
      </c>
      <c r="D1776" t="s">
        <v>3694</v>
      </c>
      <c r="E1776" t="s">
        <v>6</v>
      </c>
      <c r="F1776" s="3" t="s">
        <v>3717</v>
      </c>
      <c r="G1776" s="3" t="s">
        <v>6</v>
      </c>
      <c r="H1776" s="3" t="s">
        <v>87</v>
      </c>
      <c r="I1776" t="s">
        <v>3643</v>
      </c>
      <c r="J1776" s="3" t="s">
        <v>6</v>
      </c>
      <c r="K1776" s="3" t="s">
        <v>6</v>
      </c>
      <c r="L1776" s="3" t="s">
        <v>6</v>
      </c>
      <c r="M1776" s="3" t="s">
        <v>6</v>
      </c>
      <c r="N1776" s="3" t="s">
        <v>6</v>
      </c>
    </row>
    <row r="1777" spans="1:14" x14ac:dyDescent="0.3">
      <c r="A1777" s="4" t="s">
        <v>3718</v>
      </c>
      <c r="B1777" s="10">
        <f>29+22/60</f>
        <v>29.366666666666667</v>
      </c>
      <c r="C1777" s="10">
        <f>47+42/60</f>
        <v>47.7</v>
      </c>
      <c r="D1777" t="s">
        <v>6</v>
      </c>
      <c r="E1777" t="s">
        <v>6</v>
      </c>
      <c r="F1777" s="3" t="s">
        <v>3719</v>
      </c>
      <c r="G1777" s="3" t="s">
        <v>3720</v>
      </c>
      <c r="H1777" s="3" t="s">
        <v>87</v>
      </c>
      <c r="I1777" t="s">
        <v>3643</v>
      </c>
      <c r="J1777" s="3" t="s">
        <v>6</v>
      </c>
      <c r="K1777" s="3" t="s">
        <v>6</v>
      </c>
      <c r="L1777" s="3" t="s">
        <v>6</v>
      </c>
      <c r="M1777" s="3" t="s">
        <v>6</v>
      </c>
      <c r="N1777" s="3" t="s">
        <v>6</v>
      </c>
    </row>
    <row r="1778" spans="1:14" x14ac:dyDescent="0.3">
      <c r="A1778" s="4" t="s">
        <v>3721</v>
      </c>
      <c r="B1778" s="10">
        <f>29+23/60+34/3600</f>
        <v>29.392777777777777</v>
      </c>
      <c r="C1778" s="10">
        <f>48+11/3600</f>
        <v>48.003055555555555</v>
      </c>
      <c r="D1778" t="s">
        <v>6</v>
      </c>
      <c r="E1778" t="s">
        <v>6</v>
      </c>
      <c r="F1778" s="3" t="s">
        <v>3723</v>
      </c>
      <c r="G1778" s="3" t="s">
        <v>6</v>
      </c>
      <c r="H1778" s="4" t="s">
        <v>3722</v>
      </c>
      <c r="I1778" s="3" t="s">
        <v>6</v>
      </c>
      <c r="J1778" s="3" t="s">
        <v>6</v>
      </c>
      <c r="K1778" s="3" t="s">
        <v>6</v>
      </c>
      <c r="L1778" s="3" t="s">
        <v>6</v>
      </c>
      <c r="M1778" s="3" t="s">
        <v>6</v>
      </c>
      <c r="N1778" s="3" t="s">
        <v>6</v>
      </c>
    </row>
    <row r="1779" spans="1:14" x14ac:dyDescent="0.3">
      <c r="A1779" s="4" t="s">
        <v>3722</v>
      </c>
      <c r="B1779" s="10">
        <v>29.384853</v>
      </c>
      <c r="C1779" s="10">
        <v>47.975172000000001</v>
      </c>
      <c r="D1779" t="s">
        <v>6</v>
      </c>
      <c r="E1779" t="s">
        <v>6</v>
      </c>
      <c r="F1779" s="3" t="s">
        <v>3724</v>
      </c>
      <c r="G1779" s="3" t="s">
        <v>6</v>
      </c>
      <c r="H1779" s="3" t="s">
        <v>87</v>
      </c>
      <c r="I1779" t="s">
        <v>3643</v>
      </c>
      <c r="J1779" s="3" t="s">
        <v>6</v>
      </c>
      <c r="K1779" s="3" t="s">
        <v>6</v>
      </c>
      <c r="L1779" s="3" t="s">
        <v>6</v>
      </c>
      <c r="M1779" s="3" t="s">
        <v>6</v>
      </c>
      <c r="N1779" s="3" t="s">
        <v>6</v>
      </c>
    </row>
    <row r="1780" spans="1:14" x14ac:dyDescent="0.3">
      <c r="A1780" s="4" t="s">
        <v>3725</v>
      </c>
      <c r="B1780" s="10">
        <f>5+28/60+39/3600</f>
        <v>5.4775</v>
      </c>
      <c r="C1780" s="10">
        <f>-(53+2/3600)</f>
        <v>-53.000555555555557</v>
      </c>
      <c r="D1780" t="s">
        <v>6</v>
      </c>
      <c r="E1780" t="s">
        <v>1567</v>
      </c>
      <c r="F1780" s="3" t="s">
        <v>3726</v>
      </c>
      <c r="G1780" s="3" t="s">
        <v>6</v>
      </c>
      <c r="H1780" t="s">
        <v>601</v>
      </c>
      <c r="I1780" t="s">
        <v>6</v>
      </c>
      <c r="J1780" s="3" t="s">
        <v>6</v>
      </c>
      <c r="K1780" s="13">
        <v>6.2</v>
      </c>
      <c r="L1780" s="13">
        <v>-51</v>
      </c>
      <c r="M1780" s="13">
        <v>1.8</v>
      </c>
      <c r="N1780" s="13">
        <v>-55</v>
      </c>
    </row>
    <row r="1781" spans="1:14" x14ac:dyDescent="0.3">
      <c r="A1781" s="4" t="s">
        <v>3730</v>
      </c>
      <c r="B1781" s="10">
        <v>28.120000999999998</v>
      </c>
      <c r="C1781" s="10">
        <v>34.442537999999999</v>
      </c>
      <c r="D1781" t="s">
        <v>6</v>
      </c>
      <c r="E1781" t="s">
        <v>6</v>
      </c>
      <c r="F1781" s="4" t="s">
        <v>3731</v>
      </c>
      <c r="G1781" s="3" t="s">
        <v>6</v>
      </c>
      <c r="H1781" s="4" t="s">
        <v>2292</v>
      </c>
      <c r="I1781" s="3" t="s">
        <v>6</v>
      </c>
      <c r="J1781" s="3" t="s">
        <v>6</v>
      </c>
      <c r="K1781" s="3" t="s">
        <v>6</v>
      </c>
      <c r="L1781" s="3" t="s">
        <v>6</v>
      </c>
      <c r="M1781" s="3" t="s">
        <v>6</v>
      </c>
      <c r="N1781" s="3" t="s">
        <v>6</v>
      </c>
    </row>
    <row r="1782" spans="1:14" x14ac:dyDescent="0.3">
      <c r="A1782" s="4" t="s">
        <v>3732</v>
      </c>
      <c r="B1782" s="10">
        <v>28.041312000000001</v>
      </c>
      <c r="C1782" s="10">
        <v>34.436759000000002</v>
      </c>
      <c r="D1782" t="s">
        <v>3734</v>
      </c>
      <c r="E1782" t="s">
        <v>6</v>
      </c>
      <c r="F1782" s="4" t="s">
        <v>3733</v>
      </c>
      <c r="G1782" s="3" t="s">
        <v>6</v>
      </c>
      <c r="H1782" s="4" t="s">
        <v>2292</v>
      </c>
      <c r="I1782" s="3" t="s">
        <v>6</v>
      </c>
      <c r="J1782" s="3" t="s">
        <v>6</v>
      </c>
      <c r="K1782" s="3" t="s">
        <v>6</v>
      </c>
      <c r="L1782" s="3" t="s">
        <v>6</v>
      </c>
      <c r="M1782" s="3" t="s">
        <v>6</v>
      </c>
      <c r="N1782" s="3" t="s">
        <v>6</v>
      </c>
    </row>
    <row r="1783" spans="1:14" x14ac:dyDescent="0.3">
      <c r="A1783" t="s">
        <v>3740</v>
      </c>
      <c r="B1783" s="10">
        <v>26.62527</v>
      </c>
      <c r="C1783" s="10">
        <v>33.997200999999997</v>
      </c>
      <c r="D1783" t="s">
        <v>3739</v>
      </c>
      <c r="E1783" t="s">
        <v>6</v>
      </c>
      <c r="F1783" s="3" t="s">
        <v>3735</v>
      </c>
      <c r="G1783" s="3" t="s">
        <v>6</v>
      </c>
      <c r="H1783" t="s">
        <v>2284</v>
      </c>
      <c r="I1783" s="3" t="s">
        <v>6</v>
      </c>
      <c r="J1783" s="3" t="s">
        <v>6</v>
      </c>
      <c r="K1783" s="3" t="s">
        <v>6</v>
      </c>
      <c r="L1783" s="3" t="s">
        <v>6</v>
      </c>
      <c r="M1783" s="3" t="s">
        <v>6</v>
      </c>
      <c r="N1783" s="3" t="s">
        <v>6</v>
      </c>
    </row>
    <row r="1784" spans="1:14" x14ac:dyDescent="0.3">
      <c r="A1784" t="s">
        <v>3738</v>
      </c>
      <c r="B1784" s="10">
        <v>26.398467</v>
      </c>
      <c r="C1784" s="10">
        <v>34.117618</v>
      </c>
      <c r="D1784" t="s">
        <v>3736</v>
      </c>
      <c r="E1784" t="s">
        <v>6</v>
      </c>
      <c r="F1784" s="3" t="s">
        <v>3737</v>
      </c>
      <c r="G1784" s="3" t="s">
        <v>6</v>
      </c>
      <c r="H1784" t="s">
        <v>2284</v>
      </c>
      <c r="I1784" s="3" t="s">
        <v>6</v>
      </c>
      <c r="J1784" s="3" t="s">
        <v>6</v>
      </c>
      <c r="K1784" s="3" t="s">
        <v>6</v>
      </c>
      <c r="L1784" s="3" t="s">
        <v>6</v>
      </c>
      <c r="M1784" s="3" t="s">
        <v>6</v>
      </c>
      <c r="N1784" s="3" t="s">
        <v>6</v>
      </c>
    </row>
    <row r="1785" spans="1:14" x14ac:dyDescent="0.3">
      <c r="A1785" t="s">
        <v>3741</v>
      </c>
      <c r="B1785" s="10">
        <v>24.288315000000001</v>
      </c>
      <c r="C1785" s="10">
        <v>35.377429999999997</v>
      </c>
      <c r="D1785" t="s">
        <v>6</v>
      </c>
      <c r="E1785" t="s">
        <v>6</v>
      </c>
      <c r="F1785" s="3" t="s">
        <v>3742</v>
      </c>
      <c r="G1785" s="3" t="s">
        <v>6</v>
      </c>
      <c r="H1785" t="s">
        <v>2284</v>
      </c>
      <c r="I1785" s="3" t="s">
        <v>6</v>
      </c>
      <c r="J1785" s="3" t="s">
        <v>6</v>
      </c>
      <c r="K1785" s="3" t="s">
        <v>6</v>
      </c>
      <c r="L1785" s="3" t="s">
        <v>6</v>
      </c>
      <c r="M1785" s="3" t="s">
        <v>6</v>
      </c>
      <c r="N1785" s="3" t="s">
        <v>6</v>
      </c>
    </row>
    <row r="1786" spans="1:14" x14ac:dyDescent="0.3">
      <c r="A1786" t="s">
        <v>3747</v>
      </c>
      <c r="B1786" s="10">
        <f>27 + 11/60</f>
        <v>27.183333333333334</v>
      </c>
      <c r="C1786" s="10">
        <f>56+24/60</f>
        <v>56.4</v>
      </c>
      <c r="D1786" t="s">
        <v>6</v>
      </c>
      <c r="E1786" t="s">
        <v>1567</v>
      </c>
      <c r="F1786" s="3" t="s">
        <v>3743</v>
      </c>
      <c r="G1786" s="3" t="s">
        <v>6</v>
      </c>
      <c r="H1786" t="s">
        <v>3746</v>
      </c>
      <c r="I1786" s="3" t="s">
        <v>6</v>
      </c>
      <c r="J1786" s="3" t="s">
        <v>6</v>
      </c>
      <c r="K1786" s="3" t="s">
        <v>6</v>
      </c>
      <c r="L1786" s="3" t="s">
        <v>6</v>
      </c>
      <c r="M1786" s="3" t="s">
        <v>6</v>
      </c>
      <c r="N1786" s="3" t="s">
        <v>6</v>
      </c>
    </row>
    <row r="1787" spans="1:14" x14ac:dyDescent="0.3">
      <c r="A1787" t="s">
        <v>3748</v>
      </c>
      <c r="B1787" s="10">
        <f>26+19/60</f>
        <v>26.316666666666666</v>
      </c>
      <c r="C1787" s="10">
        <f>57+5/60</f>
        <v>57.083333333333336</v>
      </c>
      <c r="D1787" t="s">
        <v>6</v>
      </c>
      <c r="E1787" t="s">
        <v>1567</v>
      </c>
      <c r="F1787" s="3" t="s">
        <v>3749</v>
      </c>
      <c r="G1787" s="3" t="s">
        <v>6</v>
      </c>
      <c r="H1787" t="s">
        <v>2271</v>
      </c>
      <c r="I1787" t="s">
        <v>3039</v>
      </c>
      <c r="J1787" s="3" t="s">
        <v>6</v>
      </c>
      <c r="K1787" s="3" t="s">
        <v>6</v>
      </c>
      <c r="L1787" s="3" t="s">
        <v>6</v>
      </c>
      <c r="M1787" s="3" t="s">
        <v>6</v>
      </c>
      <c r="N1787" s="3" t="s">
        <v>6</v>
      </c>
    </row>
    <row r="1788" spans="1:14" x14ac:dyDescent="0.3">
      <c r="A1788" s="3" t="s">
        <v>3750</v>
      </c>
      <c r="B1788" s="10">
        <v>26.978231000000001</v>
      </c>
      <c r="C1788" s="10">
        <v>56.091313</v>
      </c>
      <c r="D1788" t="s">
        <v>6</v>
      </c>
      <c r="E1788" t="s">
        <v>6</v>
      </c>
      <c r="F1788" s="3" t="s">
        <v>3751</v>
      </c>
      <c r="G1788" s="3" t="s">
        <v>6</v>
      </c>
      <c r="H1788" s="3" t="s">
        <v>3744</v>
      </c>
      <c r="I1788" s="3" t="s">
        <v>6</v>
      </c>
      <c r="J1788" s="3" t="s">
        <v>6</v>
      </c>
      <c r="K1788" s="3" t="s">
        <v>6</v>
      </c>
      <c r="L1788" s="3" t="s">
        <v>6</v>
      </c>
      <c r="M1788" s="3" t="s">
        <v>6</v>
      </c>
      <c r="N1788" s="3" t="s">
        <v>6</v>
      </c>
    </row>
    <row r="1789" spans="1:14" x14ac:dyDescent="0.3">
      <c r="A1789" t="s">
        <v>3752</v>
      </c>
      <c r="B1789" s="10">
        <v>26.940346000000002</v>
      </c>
      <c r="C1789" s="10">
        <v>55.591144</v>
      </c>
      <c r="D1789" t="s">
        <v>6</v>
      </c>
      <c r="E1789" t="s">
        <v>6</v>
      </c>
      <c r="F1789" s="3" t="s">
        <v>3753</v>
      </c>
      <c r="G1789" s="3" t="s">
        <v>6</v>
      </c>
      <c r="H1789" t="s">
        <v>2271</v>
      </c>
      <c r="I1789" t="s">
        <v>3038</v>
      </c>
      <c r="J1789" s="3" t="s">
        <v>6</v>
      </c>
      <c r="K1789" s="3" t="s">
        <v>6</v>
      </c>
      <c r="L1789" s="3" t="s">
        <v>6</v>
      </c>
      <c r="M1789" s="3" t="s">
        <v>6</v>
      </c>
      <c r="N1789" s="3" t="s">
        <v>6</v>
      </c>
    </row>
    <row r="1790" spans="1:14" x14ac:dyDescent="0.3">
      <c r="A1790" t="s">
        <v>3754</v>
      </c>
      <c r="B1790" s="10">
        <v>26.603210000000001</v>
      </c>
      <c r="C1790" s="10">
        <v>54.954084000000002</v>
      </c>
      <c r="D1790" t="s">
        <v>6</v>
      </c>
      <c r="E1790" t="s">
        <v>6</v>
      </c>
      <c r="F1790" s="3" t="s">
        <v>3755</v>
      </c>
      <c r="G1790" s="3" t="s">
        <v>6</v>
      </c>
      <c r="H1790" t="s">
        <v>2271</v>
      </c>
      <c r="I1790" t="s">
        <v>3038</v>
      </c>
      <c r="J1790" s="3" t="s">
        <v>6</v>
      </c>
      <c r="K1790" s="3" t="s">
        <v>6</v>
      </c>
      <c r="L1790" s="3" t="s">
        <v>6</v>
      </c>
      <c r="M1790" s="3" t="s">
        <v>6</v>
      </c>
      <c r="N1790" s="3" t="s">
        <v>6</v>
      </c>
    </row>
    <row r="1791" spans="1:14" x14ac:dyDescent="0.3">
      <c r="A1791" t="s">
        <v>3756</v>
      </c>
      <c r="B1791" s="10">
        <v>27.056854999999999</v>
      </c>
      <c r="C1791" s="10">
        <v>56.860019999999999</v>
      </c>
      <c r="D1791" t="s">
        <v>6</v>
      </c>
      <c r="E1791" t="s">
        <v>6</v>
      </c>
      <c r="F1791" s="3" t="s">
        <v>3757</v>
      </c>
      <c r="G1791" s="3" t="s">
        <v>6</v>
      </c>
      <c r="H1791" t="s">
        <v>2271</v>
      </c>
      <c r="I1791" t="s">
        <v>3039</v>
      </c>
      <c r="J1791" s="3" t="s">
        <v>6</v>
      </c>
      <c r="K1791" s="3" t="s">
        <v>6</v>
      </c>
      <c r="L1791" s="3" t="s">
        <v>6</v>
      </c>
      <c r="M1791" s="3" t="s">
        <v>6</v>
      </c>
      <c r="N1791" s="3" t="s">
        <v>6</v>
      </c>
    </row>
    <row r="1792" spans="1:14" x14ac:dyDescent="0.3">
      <c r="A1792" t="s">
        <v>3761</v>
      </c>
      <c r="B1792" s="10">
        <v>27.113057000000001</v>
      </c>
      <c r="C1792" s="10">
        <v>56.860577999999997</v>
      </c>
      <c r="D1792" t="s">
        <v>6</v>
      </c>
      <c r="E1792" t="s">
        <v>6</v>
      </c>
      <c r="F1792" s="3" t="s">
        <v>3758</v>
      </c>
      <c r="G1792" s="3" t="s">
        <v>6</v>
      </c>
      <c r="H1792" t="s">
        <v>2271</v>
      </c>
      <c r="I1792" t="s">
        <v>3039</v>
      </c>
      <c r="J1792" s="3" t="s">
        <v>6</v>
      </c>
      <c r="K1792" s="3" t="s">
        <v>6</v>
      </c>
      <c r="L1792" s="3" t="s">
        <v>6</v>
      </c>
      <c r="M1792" s="3" t="s">
        <v>6</v>
      </c>
      <c r="N1792" s="3" t="s">
        <v>6</v>
      </c>
    </row>
    <row r="1793" spans="1:14" x14ac:dyDescent="0.3">
      <c r="A1793" t="s">
        <v>3759</v>
      </c>
      <c r="B1793" s="10">
        <v>26.974069</v>
      </c>
      <c r="C1793" s="10">
        <v>55.747692000000001</v>
      </c>
      <c r="D1793" t="s">
        <v>6</v>
      </c>
      <c r="E1793" t="s">
        <v>6</v>
      </c>
      <c r="F1793" s="3" t="s">
        <v>3760</v>
      </c>
      <c r="G1793" s="3" t="s">
        <v>6</v>
      </c>
      <c r="H1793" t="s">
        <v>2271</v>
      </c>
      <c r="I1793" t="s">
        <v>3038</v>
      </c>
      <c r="J1793" s="3" t="s">
        <v>6</v>
      </c>
      <c r="K1793" s="3" t="s">
        <v>6</v>
      </c>
      <c r="L1793" s="3" t="s">
        <v>6</v>
      </c>
      <c r="M1793" s="3" t="s">
        <v>6</v>
      </c>
      <c r="N1793" s="3" t="s">
        <v>6</v>
      </c>
    </row>
    <row r="1794" spans="1:14" x14ac:dyDescent="0.3">
      <c r="A1794" t="s">
        <v>3762</v>
      </c>
      <c r="B1794" s="10">
        <v>26.786686</v>
      </c>
      <c r="C1794" s="10">
        <v>55.331640999999998</v>
      </c>
      <c r="D1794" t="s">
        <v>6</v>
      </c>
      <c r="E1794" t="s">
        <v>6</v>
      </c>
      <c r="F1794" s="3" t="s">
        <v>3763</v>
      </c>
      <c r="G1794" s="3" t="s">
        <v>6</v>
      </c>
      <c r="H1794" t="s">
        <v>2271</v>
      </c>
      <c r="I1794" t="s">
        <v>3038</v>
      </c>
      <c r="J1794" s="3" t="s">
        <v>6</v>
      </c>
      <c r="K1794" s="3" t="s">
        <v>6</v>
      </c>
      <c r="L1794" s="3" t="s">
        <v>6</v>
      </c>
      <c r="M1794" s="3" t="s">
        <v>6</v>
      </c>
      <c r="N1794" s="3" t="s">
        <v>6</v>
      </c>
    </row>
    <row r="1795" spans="1:14" x14ac:dyDescent="0.3">
      <c r="A1795" s="3" t="s">
        <v>3766</v>
      </c>
      <c r="B1795" s="10">
        <v>26.732489999999999</v>
      </c>
      <c r="C1795" s="10">
        <v>55.847549999999998</v>
      </c>
      <c r="D1795" t="s">
        <v>6</v>
      </c>
      <c r="E1795" t="s">
        <v>6</v>
      </c>
      <c r="F1795" s="3" t="s">
        <v>3764</v>
      </c>
      <c r="G1795" s="3" t="s">
        <v>3765</v>
      </c>
      <c r="H1795" s="3" t="s">
        <v>3744</v>
      </c>
      <c r="I1795" s="3" t="s">
        <v>6</v>
      </c>
      <c r="J1795" s="3" t="s">
        <v>6</v>
      </c>
      <c r="K1795" s="3" t="s">
        <v>6</v>
      </c>
      <c r="L1795" s="3" t="s">
        <v>6</v>
      </c>
      <c r="M1795" s="3" t="s">
        <v>6</v>
      </c>
      <c r="N1795" s="3" t="s">
        <v>6</v>
      </c>
    </row>
    <row r="1796" spans="1:14" x14ac:dyDescent="0.3">
      <c r="A1796" s="3" t="s">
        <v>3767</v>
      </c>
      <c r="B1796" s="10">
        <v>26.713488999999999</v>
      </c>
      <c r="C1796" s="10">
        <v>55.911000000000001</v>
      </c>
      <c r="D1796" t="s">
        <v>6</v>
      </c>
      <c r="E1796" t="s">
        <v>6</v>
      </c>
      <c r="F1796" s="3" t="s">
        <v>3768</v>
      </c>
      <c r="G1796" s="3" t="s">
        <v>6</v>
      </c>
      <c r="H1796" s="3" t="s">
        <v>3744</v>
      </c>
      <c r="I1796" s="3" t="s">
        <v>6</v>
      </c>
      <c r="J1796" s="3" t="s">
        <v>6</v>
      </c>
      <c r="K1796" s="3" t="s">
        <v>6</v>
      </c>
      <c r="L1796" s="3" t="s">
        <v>6</v>
      </c>
      <c r="M1796" s="3" t="s">
        <v>6</v>
      </c>
      <c r="N1796" s="3" t="s">
        <v>6</v>
      </c>
    </row>
    <row r="1797" spans="1:14" x14ac:dyDescent="0.3">
      <c r="A1797" t="s">
        <v>3769</v>
      </c>
      <c r="B1797" s="10">
        <v>28.515899999999998</v>
      </c>
      <c r="C1797" s="10">
        <v>51.087187999999998</v>
      </c>
      <c r="D1797" t="s">
        <v>6</v>
      </c>
      <c r="E1797" t="s">
        <v>6</v>
      </c>
      <c r="F1797" s="3" t="s">
        <v>3771</v>
      </c>
      <c r="G1797" s="3" t="s">
        <v>6</v>
      </c>
      <c r="H1797" s="3" t="s">
        <v>597</v>
      </c>
      <c r="I1797" t="s">
        <v>3038</v>
      </c>
      <c r="J1797" s="3" t="s">
        <v>6</v>
      </c>
      <c r="K1797" s="3" t="s">
        <v>6</v>
      </c>
      <c r="L1797" s="3" t="s">
        <v>6</v>
      </c>
      <c r="M1797" s="3" t="s">
        <v>6</v>
      </c>
      <c r="N1797" s="3" t="s">
        <v>6</v>
      </c>
    </row>
    <row r="1798" spans="1:14" x14ac:dyDescent="0.3">
      <c r="A1798" t="s">
        <v>3770</v>
      </c>
      <c r="B1798" s="10">
        <v>30.424486000000002</v>
      </c>
      <c r="C1798" s="10">
        <v>49.086503</v>
      </c>
      <c r="D1798" t="s">
        <v>6</v>
      </c>
      <c r="E1798" t="s">
        <v>6</v>
      </c>
      <c r="F1798" t="s">
        <v>3772</v>
      </c>
      <c r="G1798" s="3" t="s">
        <v>6</v>
      </c>
      <c r="H1798" s="3" t="s">
        <v>597</v>
      </c>
      <c r="I1798" t="s">
        <v>3038</v>
      </c>
      <c r="J1798" s="3" t="s">
        <v>6</v>
      </c>
      <c r="K1798" s="3" t="s">
        <v>6</v>
      </c>
      <c r="L1798" s="3" t="s">
        <v>6</v>
      </c>
      <c r="M1798" s="3" t="s">
        <v>6</v>
      </c>
      <c r="N1798" s="3" t="s">
        <v>6</v>
      </c>
    </row>
    <row r="1799" spans="1:14" x14ac:dyDescent="0.3">
      <c r="A1799" t="s">
        <v>3773</v>
      </c>
      <c r="B1799" s="10">
        <v>30.459457</v>
      </c>
      <c r="C1799" s="10">
        <v>49.076512000000001</v>
      </c>
      <c r="D1799" t="s">
        <v>6</v>
      </c>
      <c r="E1799" t="s">
        <v>6</v>
      </c>
      <c r="F1799" t="s">
        <v>3774</v>
      </c>
      <c r="G1799" s="3" t="s">
        <v>3775</v>
      </c>
      <c r="H1799" t="s">
        <v>3770</v>
      </c>
      <c r="I1799" s="3" t="s">
        <v>6</v>
      </c>
      <c r="J1799" s="3" t="s">
        <v>6</v>
      </c>
      <c r="K1799" s="3" t="s">
        <v>6</v>
      </c>
      <c r="L1799" s="3" t="s">
        <v>6</v>
      </c>
      <c r="M1799" s="3" t="s">
        <v>6</v>
      </c>
      <c r="N1799" s="3" t="s">
        <v>6</v>
      </c>
    </row>
    <row r="1800" spans="1:14" x14ac:dyDescent="0.3">
      <c r="A1800" t="s">
        <v>3777</v>
      </c>
      <c r="B1800" s="10">
        <v>30.507823999999999</v>
      </c>
      <c r="C1800" s="10">
        <v>49.206209000000001</v>
      </c>
      <c r="D1800" t="s">
        <v>3778</v>
      </c>
      <c r="E1800" t="s">
        <v>6</v>
      </c>
      <c r="F1800" t="s">
        <v>3776</v>
      </c>
      <c r="G1800" s="3" t="s">
        <v>6</v>
      </c>
      <c r="H1800" t="s">
        <v>3770</v>
      </c>
      <c r="I1800" s="3" t="s">
        <v>6</v>
      </c>
      <c r="J1800" s="3" t="s">
        <v>6</v>
      </c>
      <c r="K1800" s="3" t="s">
        <v>6</v>
      </c>
      <c r="L1800" s="3" t="s">
        <v>6</v>
      </c>
      <c r="M1800" s="3" t="s">
        <v>6</v>
      </c>
      <c r="N1800" s="3" t="s">
        <v>6</v>
      </c>
    </row>
    <row r="1801" spans="1:14" x14ac:dyDescent="0.3">
      <c r="A1801" t="s">
        <v>3779</v>
      </c>
      <c r="B1801" s="10">
        <v>29.935987999999998</v>
      </c>
      <c r="C1801" s="10">
        <v>48.608375000000002</v>
      </c>
      <c r="D1801" t="s">
        <v>3781</v>
      </c>
      <c r="E1801" t="s">
        <v>6</v>
      </c>
      <c r="F1801" t="s">
        <v>3780</v>
      </c>
      <c r="G1801" s="3" t="s">
        <v>6</v>
      </c>
      <c r="H1801" t="s">
        <v>3770</v>
      </c>
      <c r="I1801" s="3" t="s">
        <v>6</v>
      </c>
      <c r="J1801" s="3" t="s">
        <v>6</v>
      </c>
      <c r="K1801" s="3" t="s">
        <v>6</v>
      </c>
      <c r="L1801" s="3" t="s">
        <v>6</v>
      </c>
      <c r="M1801" s="3" t="s">
        <v>6</v>
      </c>
      <c r="N1801" s="3" t="s">
        <v>6</v>
      </c>
    </row>
    <row r="1802" spans="1:14" x14ac:dyDescent="0.3">
      <c r="A1802" t="s">
        <v>3783</v>
      </c>
      <c r="B1802" s="10">
        <v>28.750177999999998</v>
      </c>
      <c r="C1802" s="10">
        <v>51.047651999999999</v>
      </c>
      <c r="D1802" t="s">
        <v>6</v>
      </c>
      <c r="E1802" t="s">
        <v>6</v>
      </c>
      <c r="F1802" s="3" t="s">
        <v>3782</v>
      </c>
      <c r="G1802" s="3" t="s">
        <v>6</v>
      </c>
      <c r="H1802" t="s">
        <v>3769</v>
      </c>
      <c r="I1802" s="3" t="s">
        <v>6</v>
      </c>
      <c r="J1802" s="3" t="s">
        <v>6</v>
      </c>
      <c r="K1802" s="3" t="s">
        <v>6</v>
      </c>
      <c r="L1802" s="3" t="s">
        <v>6</v>
      </c>
      <c r="M1802" s="3" t="s">
        <v>6</v>
      </c>
      <c r="N1802" s="3" t="s">
        <v>6</v>
      </c>
    </row>
    <row r="1803" spans="1:14" x14ac:dyDescent="0.3">
      <c r="A1803" t="s">
        <v>3784</v>
      </c>
      <c r="B1803" s="10">
        <v>28.015481999999999</v>
      </c>
      <c r="C1803" s="10">
        <v>51.371845</v>
      </c>
      <c r="D1803" t="s">
        <v>6</v>
      </c>
      <c r="E1803" t="s">
        <v>6</v>
      </c>
      <c r="F1803" s="3" t="s">
        <v>3785</v>
      </c>
      <c r="G1803" s="3" t="s">
        <v>6</v>
      </c>
      <c r="H1803" t="s">
        <v>3769</v>
      </c>
      <c r="I1803" s="3" t="s">
        <v>6</v>
      </c>
      <c r="J1803" s="3" t="s">
        <v>6</v>
      </c>
      <c r="K1803" s="3" t="s">
        <v>6</v>
      </c>
      <c r="L1803" s="3" t="s">
        <v>6</v>
      </c>
      <c r="M1803" s="3" t="s">
        <v>6</v>
      </c>
      <c r="N1803" s="3" t="s">
        <v>6</v>
      </c>
    </row>
    <row r="1804" spans="1:14" x14ac:dyDescent="0.3">
      <c r="A1804" t="s">
        <v>3787</v>
      </c>
      <c r="B1804" s="10">
        <v>29.486322999999999</v>
      </c>
      <c r="C1804" s="10">
        <v>50.623809999999999</v>
      </c>
      <c r="D1804" t="s">
        <v>6</v>
      </c>
      <c r="E1804" t="s">
        <v>6</v>
      </c>
      <c r="F1804" s="3" t="s">
        <v>3786</v>
      </c>
      <c r="G1804" s="3" t="s">
        <v>6</v>
      </c>
      <c r="H1804" t="s">
        <v>3769</v>
      </c>
      <c r="I1804" s="3" t="s">
        <v>6</v>
      </c>
      <c r="J1804" s="3" t="s">
        <v>6</v>
      </c>
      <c r="K1804" s="3" t="s">
        <v>6</v>
      </c>
      <c r="L1804" s="3" t="s">
        <v>6</v>
      </c>
      <c r="M1804" s="3" t="s">
        <v>6</v>
      </c>
      <c r="N1804" s="3" t="s">
        <v>6</v>
      </c>
    </row>
    <row r="1805" spans="1:14" x14ac:dyDescent="0.3">
      <c r="A1805" t="s">
        <v>3789</v>
      </c>
      <c r="B1805" s="10">
        <v>27.830199</v>
      </c>
      <c r="C1805" s="10">
        <v>51.927371000000001</v>
      </c>
      <c r="D1805" t="s">
        <v>6</v>
      </c>
      <c r="E1805" t="s">
        <v>6</v>
      </c>
      <c r="F1805" s="3" t="s">
        <v>3788</v>
      </c>
      <c r="G1805" s="3" t="s">
        <v>6</v>
      </c>
      <c r="H1805" t="s">
        <v>3769</v>
      </c>
      <c r="I1805" s="3" t="s">
        <v>6</v>
      </c>
      <c r="J1805" s="3" t="s">
        <v>6</v>
      </c>
      <c r="K1805" s="3" t="s">
        <v>6</v>
      </c>
      <c r="L1805" s="3" t="s">
        <v>6</v>
      </c>
      <c r="M1805" s="3" t="s">
        <v>6</v>
      </c>
      <c r="N1805" s="3" t="s">
        <v>6</v>
      </c>
    </row>
    <row r="1806" spans="1:14" x14ac:dyDescent="0.3">
      <c r="A1806" t="s">
        <v>3790</v>
      </c>
      <c r="B1806" s="10">
        <v>27.842139</v>
      </c>
      <c r="C1806" s="10">
        <v>52.016832999999998</v>
      </c>
      <c r="D1806" t="s">
        <v>6</v>
      </c>
      <c r="E1806" t="s">
        <v>6</v>
      </c>
      <c r="F1806" s="3" t="s">
        <v>3791</v>
      </c>
      <c r="G1806" s="3" t="s">
        <v>6</v>
      </c>
      <c r="H1806" t="s">
        <v>3769</v>
      </c>
      <c r="I1806" s="3" t="s">
        <v>6</v>
      </c>
      <c r="J1806" s="3" t="s">
        <v>6</v>
      </c>
      <c r="K1806" s="3" t="s">
        <v>6</v>
      </c>
      <c r="L1806" s="3" t="s">
        <v>6</v>
      </c>
      <c r="M1806" s="3" t="s">
        <v>6</v>
      </c>
      <c r="N1806" s="3" t="s">
        <v>6</v>
      </c>
    </row>
    <row r="1807" spans="1:14" x14ac:dyDescent="0.3">
      <c r="A1807" s="16" t="s">
        <v>3793</v>
      </c>
      <c r="B1807" s="10">
        <v>30.175961000000001</v>
      </c>
      <c r="C1807" s="10">
        <v>50.096460999999998</v>
      </c>
      <c r="D1807" t="s">
        <v>6</v>
      </c>
      <c r="E1807" t="s">
        <v>6</v>
      </c>
      <c r="F1807" s="16" t="s">
        <v>3792</v>
      </c>
      <c r="G1807" s="3" t="s">
        <v>6</v>
      </c>
      <c r="H1807" t="s">
        <v>3769</v>
      </c>
      <c r="I1807" s="3" t="s">
        <v>6</v>
      </c>
      <c r="J1807" s="3" t="s">
        <v>6</v>
      </c>
      <c r="K1807" s="3" t="s">
        <v>6</v>
      </c>
      <c r="L1807" s="3" t="s">
        <v>6</v>
      </c>
      <c r="M1807" s="3" t="s">
        <v>6</v>
      </c>
      <c r="N1807" s="3" t="s">
        <v>6</v>
      </c>
    </row>
    <row r="1808" spans="1:14" x14ac:dyDescent="0.3">
      <c r="A1808" s="16" t="s">
        <v>3794</v>
      </c>
      <c r="B1808" s="10">
        <v>29.196332999999999</v>
      </c>
      <c r="C1808" s="10">
        <v>50.664439999999999</v>
      </c>
      <c r="D1808" t="s">
        <v>6</v>
      </c>
      <c r="E1808" t="s">
        <v>6</v>
      </c>
      <c r="F1808" s="16" t="s">
        <v>3795</v>
      </c>
      <c r="G1808" s="3" t="s">
        <v>6</v>
      </c>
      <c r="H1808" t="s">
        <v>3769</v>
      </c>
      <c r="I1808" s="3" t="s">
        <v>6</v>
      </c>
      <c r="J1808" s="3" t="s">
        <v>6</v>
      </c>
      <c r="K1808" s="3" t="s">
        <v>6</v>
      </c>
      <c r="L1808" s="3" t="s">
        <v>6</v>
      </c>
      <c r="M1808" s="3" t="s">
        <v>6</v>
      </c>
      <c r="N1808" s="3" t="s">
        <v>6</v>
      </c>
    </row>
    <row r="1809" spans="1:14" x14ac:dyDescent="0.3">
      <c r="A1809" s="16" t="s">
        <v>3796</v>
      </c>
      <c r="B1809" s="10">
        <v>29.691655999999998</v>
      </c>
      <c r="C1809" s="10">
        <v>50.370258</v>
      </c>
      <c r="D1809" t="s">
        <v>6</v>
      </c>
      <c r="E1809" t="s">
        <v>6</v>
      </c>
      <c r="F1809" s="16" t="s">
        <v>3797</v>
      </c>
      <c r="G1809" s="3" t="s">
        <v>6</v>
      </c>
      <c r="H1809" t="s">
        <v>3769</v>
      </c>
      <c r="I1809" s="3" t="s">
        <v>6</v>
      </c>
      <c r="J1809" s="3" t="s">
        <v>6</v>
      </c>
      <c r="K1809" s="3" t="s">
        <v>6</v>
      </c>
      <c r="L1809" s="3" t="s">
        <v>6</v>
      </c>
      <c r="M1809" s="3" t="s">
        <v>6</v>
      </c>
      <c r="N1809" s="3" t="s">
        <v>6</v>
      </c>
    </row>
    <row r="1810" spans="1:14" x14ac:dyDescent="0.3">
      <c r="A1810" s="16" t="s">
        <v>3798</v>
      </c>
      <c r="B1810" s="10">
        <v>27.428108000000002</v>
      </c>
      <c r="C1810" s="10">
        <v>52.637749999999997</v>
      </c>
      <c r="D1810" t="s">
        <v>6</v>
      </c>
      <c r="E1810" t="s">
        <v>6</v>
      </c>
      <c r="F1810" s="16" t="s">
        <v>3799</v>
      </c>
      <c r="G1810" s="3" t="s">
        <v>3800</v>
      </c>
      <c r="H1810" t="s">
        <v>3769</v>
      </c>
      <c r="I1810" s="3" t="s">
        <v>6</v>
      </c>
      <c r="J1810" s="3" t="s">
        <v>6</v>
      </c>
      <c r="K1810" s="3" t="s">
        <v>6</v>
      </c>
      <c r="L1810" s="3" t="s">
        <v>6</v>
      </c>
      <c r="M1810" s="3" t="s">
        <v>6</v>
      </c>
      <c r="N1810" s="3" t="s">
        <v>6</v>
      </c>
    </row>
    <row r="1811" spans="1:14" x14ac:dyDescent="0.3">
      <c r="A1811" s="16" t="s">
        <v>3801</v>
      </c>
      <c r="B1811" s="10">
        <v>29.939945999999999</v>
      </c>
      <c r="C1811" s="10">
        <v>50.156688000000003</v>
      </c>
      <c r="D1811" t="s">
        <v>6</v>
      </c>
      <c r="E1811" t="s">
        <v>6</v>
      </c>
      <c r="F1811" s="16" t="s">
        <v>3803</v>
      </c>
      <c r="G1811" s="3" t="s">
        <v>3802</v>
      </c>
      <c r="H1811" t="s">
        <v>3769</v>
      </c>
      <c r="I1811" s="3" t="s">
        <v>6</v>
      </c>
      <c r="J1811" s="3" t="s">
        <v>6</v>
      </c>
      <c r="K1811" s="3" t="s">
        <v>6</v>
      </c>
      <c r="L1811" s="3" t="s">
        <v>6</v>
      </c>
      <c r="M1811" s="3" t="s">
        <v>6</v>
      </c>
      <c r="N1811" s="3" t="s">
        <v>6</v>
      </c>
    </row>
    <row r="1812" spans="1:14" x14ac:dyDescent="0.3">
      <c r="A1812" s="16" t="s">
        <v>3804</v>
      </c>
      <c r="B1812" s="10">
        <v>29.873377000000001</v>
      </c>
      <c r="C1812" s="10">
        <v>50.200304000000003</v>
      </c>
      <c r="D1812" t="s">
        <v>6</v>
      </c>
      <c r="E1812" t="s">
        <v>6</v>
      </c>
      <c r="F1812" s="16" t="s">
        <v>3805</v>
      </c>
      <c r="G1812" s="3" t="s">
        <v>3806</v>
      </c>
      <c r="H1812" t="s">
        <v>3769</v>
      </c>
      <c r="I1812" s="3" t="s">
        <v>6</v>
      </c>
      <c r="J1812" s="3" t="s">
        <v>6</v>
      </c>
      <c r="K1812" s="3" t="s">
        <v>6</v>
      </c>
      <c r="L1812" s="3" t="s">
        <v>6</v>
      </c>
      <c r="M1812" s="3" t="s">
        <v>6</v>
      </c>
      <c r="N1812" s="3" t="s">
        <v>6</v>
      </c>
    </row>
    <row r="1813" spans="1:14" x14ac:dyDescent="0.3">
      <c r="A1813" t="s">
        <v>3807</v>
      </c>
      <c r="B1813" s="10">
        <f>27+1/60+50.5/3600</f>
        <v>27.030694444444443</v>
      </c>
      <c r="C1813" s="10">
        <f>55+44/60+55.6/3600</f>
        <v>55.748777777777782</v>
      </c>
      <c r="E1813" t="s">
        <v>1567</v>
      </c>
      <c r="F1813" t="s">
        <v>3808</v>
      </c>
      <c r="G1813" s="3" t="s">
        <v>6</v>
      </c>
      <c r="H1813" t="s">
        <v>3746</v>
      </c>
      <c r="I1813" s="3" t="s">
        <v>6</v>
      </c>
      <c r="J1813" s="3" t="s">
        <v>6</v>
      </c>
      <c r="K1813" s="3" t="s">
        <v>6</v>
      </c>
      <c r="L1813" s="3" t="s">
        <v>6</v>
      </c>
      <c r="M1813" s="3" t="s">
        <v>6</v>
      </c>
      <c r="N1813" s="3" t="s">
        <v>6</v>
      </c>
    </row>
    <row r="1814" spans="1:14" x14ac:dyDescent="0.3">
      <c r="A1814" s="4" t="s">
        <v>3813</v>
      </c>
      <c r="B1814" s="10">
        <v>21.699987</v>
      </c>
      <c r="C1814" s="10">
        <v>87.760478000000006</v>
      </c>
      <c r="D1814" t="s">
        <v>6</v>
      </c>
      <c r="E1814" t="s">
        <v>6</v>
      </c>
      <c r="F1814" s="3" t="s">
        <v>3812</v>
      </c>
      <c r="G1814" s="3" t="s">
        <v>6</v>
      </c>
      <c r="H1814" s="4" t="s">
        <v>3306</v>
      </c>
      <c r="I1814" t="s">
        <v>6</v>
      </c>
      <c r="J1814" t="s">
        <v>6</v>
      </c>
      <c r="K1814" t="s">
        <v>6</v>
      </c>
      <c r="L1814" t="s">
        <v>6</v>
      </c>
      <c r="M1814" t="s">
        <v>6</v>
      </c>
      <c r="N1814" t="s">
        <v>6</v>
      </c>
    </row>
    <row r="1815" spans="1:14" x14ac:dyDescent="0.3">
      <c r="A1815" t="s">
        <v>3809</v>
      </c>
      <c r="B1815" s="10">
        <v>22.579585999999999</v>
      </c>
      <c r="C1815" s="10">
        <v>88.347226000000006</v>
      </c>
      <c r="D1815" t="s">
        <v>6</v>
      </c>
      <c r="E1815" t="s">
        <v>6</v>
      </c>
      <c r="F1815" s="3" t="s">
        <v>3811</v>
      </c>
      <c r="G1815" s="3" t="s">
        <v>3810</v>
      </c>
      <c r="H1815" s="3" t="s">
        <v>182</v>
      </c>
      <c r="I1815" s="3" t="s">
        <v>6</v>
      </c>
      <c r="J1815" s="3" t="s">
        <v>6</v>
      </c>
      <c r="K1815" s="13" t="s">
        <v>6</v>
      </c>
      <c r="L1815" s="13" t="s">
        <v>6</v>
      </c>
      <c r="M1815" s="13" t="s">
        <v>6</v>
      </c>
      <c r="N1815" s="13" t="s">
        <v>6</v>
      </c>
    </row>
    <row r="1816" spans="1:14" x14ac:dyDescent="0.3">
      <c r="A1816" t="s">
        <v>3815</v>
      </c>
      <c r="B1816" s="10">
        <v>-13.284136999999999</v>
      </c>
      <c r="C1816" s="10">
        <v>-176.17526899999999</v>
      </c>
      <c r="D1816" t="s">
        <v>6</v>
      </c>
      <c r="E1816" t="s">
        <v>6</v>
      </c>
      <c r="F1816" t="s">
        <v>3814</v>
      </c>
      <c r="G1816" s="3" t="s">
        <v>6</v>
      </c>
      <c r="H1816" t="s">
        <v>473</v>
      </c>
      <c r="I1816" t="s">
        <v>6</v>
      </c>
      <c r="J1816" s="3" t="s">
        <v>6</v>
      </c>
      <c r="K1816" s="3" t="s">
        <v>6</v>
      </c>
      <c r="L1816" s="3" t="s">
        <v>6</v>
      </c>
      <c r="M1816" s="3" t="s">
        <v>6</v>
      </c>
      <c r="N1816" s="3" t="s">
        <v>6</v>
      </c>
    </row>
    <row r="1817" spans="1:14" x14ac:dyDescent="0.3">
      <c r="A1817" s="4" t="s">
        <v>3816</v>
      </c>
      <c r="B1817" s="10">
        <v>17.636119000000001</v>
      </c>
      <c r="C1817" s="10">
        <v>42.100236000000002</v>
      </c>
      <c r="D1817" t="s">
        <v>6</v>
      </c>
      <c r="E1817" t="s">
        <v>6</v>
      </c>
      <c r="F1817" s="4" t="s">
        <v>3817</v>
      </c>
      <c r="G1817" s="3" t="s">
        <v>6</v>
      </c>
      <c r="H1817" s="4" t="s">
        <v>3704</v>
      </c>
      <c r="I1817" s="4" t="s">
        <v>6</v>
      </c>
      <c r="J1817" s="3" t="s">
        <v>6</v>
      </c>
      <c r="K1817" s="3" t="s">
        <v>6</v>
      </c>
      <c r="L1817" s="3" t="s">
        <v>6</v>
      </c>
      <c r="M1817" s="3" t="s">
        <v>6</v>
      </c>
      <c r="N1817" s="3" t="s">
        <v>6</v>
      </c>
    </row>
    <row r="1818" spans="1:14" x14ac:dyDescent="0.3">
      <c r="A1818" t="s">
        <v>3818</v>
      </c>
      <c r="B1818" s="10">
        <v>9.9343620000000001</v>
      </c>
      <c r="C1818" s="10">
        <v>98.603506999999993</v>
      </c>
      <c r="D1818" t="s">
        <v>6</v>
      </c>
      <c r="E1818" t="s">
        <v>6</v>
      </c>
      <c r="F1818" s="3" t="s">
        <v>3819</v>
      </c>
      <c r="G1818" s="3" t="s">
        <v>6</v>
      </c>
      <c r="H1818" t="s">
        <v>1560</v>
      </c>
      <c r="I1818" t="s">
        <v>6</v>
      </c>
      <c r="J1818" s="3" t="s">
        <v>6</v>
      </c>
      <c r="K1818" s="3" t="s">
        <v>6</v>
      </c>
      <c r="L1818" s="3" t="s">
        <v>6</v>
      </c>
      <c r="M1818" s="3" t="s">
        <v>6</v>
      </c>
      <c r="N1818" s="3" t="s">
        <v>6</v>
      </c>
    </row>
    <row r="1819" spans="1:14" x14ac:dyDescent="0.3">
      <c r="A1819" t="s">
        <v>3820</v>
      </c>
      <c r="B1819" s="10">
        <v>3.093051</v>
      </c>
      <c r="C1819" s="10">
        <v>101.343312</v>
      </c>
      <c r="D1819" t="s">
        <v>6</v>
      </c>
      <c r="E1819" t="s">
        <v>6</v>
      </c>
      <c r="F1819" s="3" t="s">
        <v>3821</v>
      </c>
      <c r="G1819" s="3" t="s">
        <v>6</v>
      </c>
      <c r="H1819" t="s">
        <v>644</v>
      </c>
      <c r="I1819" t="s">
        <v>6</v>
      </c>
      <c r="J1819" s="3" t="s">
        <v>6</v>
      </c>
      <c r="K1819" s="13" t="s">
        <v>6</v>
      </c>
      <c r="L1819" s="13" t="s">
        <v>6</v>
      </c>
      <c r="M1819" s="13" t="s">
        <v>6</v>
      </c>
      <c r="N1819" s="13" t="s">
        <v>6</v>
      </c>
    </row>
    <row r="1820" spans="1:14" x14ac:dyDescent="0.3">
      <c r="A1820" t="s">
        <v>3822</v>
      </c>
      <c r="B1820" s="10">
        <v>3.076711</v>
      </c>
      <c r="C1820" s="10">
        <v>101.35657</v>
      </c>
      <c r="D1820" t="s">
        <v>6</v>
      </c>
      <c r="E1820" t="s">
        <v>6</v>
      </c>
      <c r="F1820" t="s">
        <v>3823</v>
      </c>
      <c r="G1820" s="3" t="s">
        <v>6</v>
      </c>
      <c r="H1820" t="s">
        <v>3820</v>
      </c>
      <c r="I1820" t="s">
        <v>6</v>
      </c>
      <c r="J1820" t="s">
        <v>6</v>
      </c>
      <c r="K1820" t="s">
        <v>6</v>
      </c>
      <c r="L1820" t="s">
        <v>6</v>
      </c>
      <c r="M1820" t="s">
        <v>6</v>
      </c>
      <c r="N1820" t="s">
        <v>6</v>
      </c>
    </row>
    <row r="1821" spans="1:14" x14ac:dyDescent="0.3">
      <c r="A1821" s="16" t="s">
        <v>3824</v>
      </c>
      <c r="B1821" s="10">
        <v>-16.830210999999998</v>
      </c>
      <c r="C1821" s="10">
        <v>145.73247799999999</v>
      </c>
      <c r="D1821" t="s">
        <v>6</v>
      </c>
      <c r="E1821" t="s">
        <v>6</v>
      </c>
      <c r="F1821" s="3" t="s">
        <v>3825</v>
      </c>
      <c r="G1821" s="3" t="s">
        <v>6</v>
      </c>
      <c r="H1821" s="3" t="s">
        <v>49</v>
      </c>
      <c r="I1821" t="s">
        <v>2484</v>
      </c>
      <c r="J1821" s="3" t="s">
        <v>6</v>
      </c>
      <c r="K1821" s="13" t="s">
        <v>6</v>
      </c>
      <c r="L1821" s="13" t="s">
        <v>6</v>
      </c>
      <c r="M1821" s="13" t="s">
        <v>6</v>
      </c>
      <c r="N1821" s="13" t="s">
        <v>6</v>
      </c>
    </row>
    <row r="1822" spans="1:14" x14ac:dyDescent="0.3">
      <c r="A1822" s="4" t="s">
        <v>3826</v>
      </c>
      <c r="B1822" s="10">
        <v>-8.6813590000000005</v>
      </c>
      <c r="C1822" s="10">
        <v>115.149051</v>
      </c>
      <c r="D1822" t="s">
        <v>6</v>
      </c>
      <c r="E1822" t="s">
        <v>6</v>
      </c>
      <c r="F1822" s="3" t="s">
        <v>3827</v>
      </c>
      <c r="G1822" s="3" t="s">
        <v>6</v>
      </c>
      <c r="H1822" t="s">
        <v>515</v>
      </c>
      <c r="I1822" t="s">
        <v>6</v>
      </c>
      <c r="J1822" s="3" t="s">
        <v>6</v>
      </c>
      <c r="K1822" s="13" t="s">
        <v>6</v>
      </c>
      <c r="L1822" s="13" t="s">
        <v>6</v>
      </c>
      <c r="M1822" s="13" t="s">
        <v>6</v>
      </c>
      <c r="N1822" s="13" t="s">
        <v>6</v>
      </c>
    </row>
    <row r="1823" spans="1:14" x14ac:dyDescent="0.3">
      <c r="A1823" s="4" t="s">
        <v>3828</v>
      </c>
      <c r="B1823" s="10">
        <v>-8.7222489999999997</v>
      </c>
      <c r="C1823" s="10">
        <v>115.169129</v>
      </c>
      <c r="D1823" t="s">
        <v>6</v>
      </c>
      <c r="E1823" t="s">
        <v>6</v>
      </c>
      <c r="F1823" s="3" t="s">
        <v>3889</v>
      </c>
      <c r="G1823" s="3" t="s">
        <v>6</v>
      </c>
      <c r="H1823" s="4" t="s">
        <v>3826</v>
      </c>
      <c r="I1823" t="s">
        <v>6</v>
      </c>
      <c r="J1823" t="s">
        <v>6</v>
      </c>
      <c r="K1823" t="s">
        <v>6</v>
      </c>
      <c r="L1823" t="s">
        <v>6</v>
      </c>
      <c r="M1823" t="s">
        <v>6</v>
      </c>
      <c r="N1823" t="s">
        <v>6</v>
      </c>
    </row>
    <row r="1824" spans="1:14" x14ac:dyDescent="0.3">
      <c r="A1824" t="s">
        <v>3830</v>
      </c>
      <c r="B1824" s="10">
        <v>-0.59271200000000002</v>
      </c>
      <c r="C1824" s="10">
        <v>117.475218</v>
      </c>
      <c r="D1824" t="s">
        <v>6</v>
      </c>
      <c r="E1824" t="s">
        <v>6</v>
      </c>
      <c r="F1824" s="3" t="s">
        <v>3829</v>
      </c>
      <c r="G1824" s="3" t="s">
        <v>6</v>
      </c>
      <c r="H1824" t="s">
        <v>2445</v>
      </c>
      <c r="I1824" s="3" t="s">
        <v>6</v>
      </c>
      <c r="J1824" s="3" t="s">
        <v>6</v>
      </c>
      <c r="K1824" s="3" t="s">
        <v>6</v>
      </c>
      <c r="L1824" s="3" t="s">
        <v>6</v>
      </c>
      <c r="M1824" s="3" t="s">
        <v>6</v>
      </c>
      <c r="N1824" s="3" t="s">
        <v>6</v>
      </c>
    </row>
    <row r="1825" spans="1:14" x14ac:dyDescent="0.3">
      <c r="A1825" t="s">
        <v>3831</v>
      </c>
      <c r="B1825" s="10">
        <v>9.8198679999999996</v>
      </c>
      <c r="C1825" s="10">
        <v>123.37193000000001</v>
      </c>
      <c r="D1825" t="s">
        <v>6</v>
      </c>
      <c r="E1825" t="s">
        <v>6</v>
      </c>
      <c r="F1825" t="s">
        <v>3832</v>
      </c>
      <c r="G1825" s="3" t="s">
        <v>6</v>
      </c>
      <c r="H1825" t="s">
        <v>186</v>
      </c>
      <c r="I1825" t="s">
        <v>6</v>
      </c>
      <c r="J1825" s="3" t="s">
        <v>6</v>
      </c>
      <c r="K1825" s="13" t="s">
        <v>6</v>
      </c>
      <c r="L1825" s="13" t="s">
        <v>6</v>
      </c>
      <c r="M1825" s="13" t="s">
        <v>6</v>
      </c>
      <c r="N1825" s="13" t="s">
        <v>6</v>
      </c>
    </row>
    <row r="1826" spans="1:14" x14ac:dyDescent="0.3">
      <c r="A1826" s="4" t="s">
        <v>3834</v>
      </c>
      <c r="B1826" s="10">
        <v>23.298559000000001</v>
      </c>
      <c r="C1826" s="10">
        <v>120.108952</v>
      </c>
      <c r="D1826" t="s">
        <v>6</v>
      </c>
      <c r="E1826" t="s">
        <v>6</v>
      </c>
      <c r="F1826" s="3" t="s">
        <v>3833</v>
      </c>
      <c r="G1826" s="3" t="s">
        <v>6</v>
      </c>
      <c r="H1826" t="s">
        <v>1427</v>
      </c>
      <c r="I1826" t="s">
        <v>6</v>
      </c>
      <c r="J1826" s="3" t="s">
        <v>6</v>
      </c>
      <c r="K1826" s="13">
        <v>25.6</v>
      </c>
      <c r="L1826" s="13">
        <v>122.2</v>
      </c>
      <c r="M1826" s="13">
        <v>21.7</v>
      </c>
      <c r="N1826" s="13">
        <v>119</v>
      </c>
    </row>
    <row r="1827" spans="1:14" x14ac:dyDescent="0.3">
      <c r="A1827" t="s">
        <v>3835</v>
      </c>
      <c r="B1827" s="10">
        <v>16.930658999999999</v>
      </c>
      <c r="C1827" s="10">
        <v>82.247907999999995</v>
      </c>
      <c r="D1827" t="s">
        <v>2346</v>
      </c>
      <c r="E1827" t="s">
        <v>6</v>
      </c>
      <c r="F1827" s="3" t="s">
        <v>3843</v>
      </c>
      <c r="G1827" s="3" t="s">
        <v>6</v>
      </c>
      <c r="H1827" s="3" t="s">
        <v>2327</v>
      </c>
      <c r="I1827" s="3" t="s">
        <v>6</v>
      </c>
      <c r="J1827" s="3" t="s">
        <v>6</v>
      </c>
      <c r="K1827" s="13" t="s">
        <v>6</v>
      </c>
      <c r="L1827" s="13" t="s">
        <v>6</v>
      </c>
      <c r="M1827" s="13" t="s">
        <v>6</v>
      </c>
      <c r="N1827" s="13" t="s">
        <v>6</v>
      </c>
    </row>
    <row r="1828" spans="1:14" x14ac:dyDescent="0.3">
      <c r="A1828" t="s">
        <v>3837</v>
      </c>
      <c r="B1828" s="10">
        <v>16.983827999999999</v>
      </c>
      <c r="C1828" s="10">
        <v>82.277277999999995</v>
      </c>
      <c r="D1828" t="s">
        <v>6</v>
      </c>
      <c r="E1828" t="s">
        <v>6</v>
      </c>
      <c r="F1828" s="3" t="s">
        <v>3836</v>
      </c>
      <c r="G1828" s="3" t="s">
        <v>6</v>
      </c>
      <c r="H1828" t="s">
        <v>3835</v>
      </c>
      <c r="I1828" s="3" t="s">
        <v>6</v>
      </c>
      <c r="J1828" s="3" t="s">
        <v>6</v>
      </c>
      <c r="K1828" s="13" t="s">
        <v>6</v>
      </c>
      <c r="L1828" s="13" t="s">
        <v>6</v>
      </c>
      <c r="M1828" s="13" t="s">
        <v>6</v>
      </c>
      <c r="N1828" s="13" t="s">
        <v>6</v>
      </c>
    </row>
    <row r="1829" spans="1:14" x14ac:dyDescent="0.3">
      <c r="A1829" t="s">
        <v>3838</v>
      </c>
      <c r="B1829" s="10">
        <v>16.441682</v>
      </c>
      <c r="C1829" s="10">
        <v>81.712490000000003</v>
      </c>
      <c r="D1829" t="s">
        <v>6</v>
      </c>
      <c r="E1829" t="s">
        <v>6</v>
      </c>
      <c r="F1829" s="3" t="s">
        <v>3839</v>
      </c>
      <c r="G1829" s="3" t="s">
        <v>6</v>
      </c>
      <c r="H1829" t="s">
        <v>3835</v>
      </c>
      <c r="I1829" s="3" t="s">
        <v>6</v>
      </c>
      <c r="J1829" s="3" t="s">
        <v>6</v>
      </c>
      <c r="K1829" s="13" t="s">
        <v>6</v>
      </c>
      <c r="L1829" s="13" t="s">
        <v>6</v>
      </c>
      <c r="M1829" s="13" t="s">
        <v>6</v>
      </c>
      <c r="N1829" s="13" t="s">
        <v>6</v>
      </c>
    </row>
    <row r="1830" spans="1:14" x14ac:dyDescent="0.3">
      <c r="A1830" t="s">
        <v>3840</v>
      </c>
      <c r="B1830" s="10">
        <v>15.898812</v>
      </c>
      <c r="C1830" s="10">
        <v>80.667049000000006</v>
      </c>
      <c r="D1830" t="s">
        <v>6</v>
      </c>
      <c r="E1830" t="s">
        <v>6</v>
      </c>
      <c r="F1830" s="3" t="s">
        <v>3841</v>
      </c>
      <c r="G1830" s="3" t="s">
        <v>6</v>
      </c>
      <c r="H1830" t="s">
        <v>3395</v>
      </c>
      <c r="I1830" t="s">
        <v>6</v>
      </c>
      <c r="J1830" t="s">
        <v>6</v>
      </c>
      <c r="K1830" t="s">
        <v>6</v>
      </c>
      <c r="L1830" t="s">
        <v>6</v>
      </c>
      <c r="M1830" t="s">
        <v>6</v>
      </c>
      <c r="N1830" t="s">
        <v>6</v>
      </c>
    </row>
    <row r="1831" spans="1:14" x14ac:dyDescent="0.3">
      <c r="A1831" t="s">
        <v>3844</v>
      </c>
      <c r="B1831" s="10">
        <v>14.581695</v>
      </c>
      <c r="C1831" s="10">
        <v>80.184487000000004</v>
      </c>
      <c r="D1831" t="s">
        <v>2346</v>
      </c>
      <c r="E1831" t="s">
        <v>6</v>
      </c>
      <c r="F1831" s="3" t="s">
        <v>3842</v>
      </c>
      <c r="G1831" s="3" t="s">
        <v>6</v>
      </c>
      <c r="H1831" s="3" t="s">
        <v>2327</v>
      </c>
      <c r="I1831" s="3" t="s">
        <v>6</v>
      </c>
      <c r="J1831" s="3" t="s">
        <v>6</v>
      </c>
      <c r="K1831" s="13" t="s">
        <v>6</v>
      </c>
      <c r="L1831" s="13" t="s">
        <v>6</v>
      </c>
      <c r="M1831" s="13" t="s">
        <v>6</v>
      </c>
      <c r="N1831" s="13" t="s">
        <v>6</v>
      </c>
    </row>
    <row r="1832" spans="1:14" x14ac:dyDescent="0.3">
      <c r="A1832" t="s">
        <v>3845</v>
      </c>
      <c r="B1832" s="10">
        <v>14.411833</v>
      </c>
      <c r="C1832" s="10">
        <v>80.174937999999997</v>
      </c>
      <c r="D1832" t="s">
        <v>6</v>
      </c>
      <c r="E1832" t="s">
        <v>6</v>
      </c>
      <c r="F1832" t="s">
        <v>3846</v>
      </c>
      <c r="G1832" s="3" t="s">
        <v>6</v>
      </c>
      <c r="H1832" t="s">
        <v>3844</v>
      </c>
      <c r="I1832" s="3" t="s">
        <v>6</v>
      </c>
      <c r="J1832" s="3" t="s">
        <v>6</v>
      </c>
      <c r="K1832" s="13" t="s">
        <v>6</v>
      </c>
      <c r="L1832" s="13" t="s">
        <v>6</v>
      </c>
      <c r="M1832" s="13" t="s">
        <v>6</v>
      </c>
      <c r="N1832" s="13" t="s">
        <v>6</v>
      </c>
    </row>
    <row r="1833" spans="1:14" x14ac:dyDescent="0.3">
      <c r="A1833" t="s">
        <v>3847</v>
      </c>
      <c r="B1833" s="10">
        <v>14.2667</v>
      </c>
      <c r="C1833" s="10">
        <v>80.099999999999994</v>
      </c>
      <c r="D1833" t="s">
        <v>6</v>
      </c>
      <c r="E1833" t="s">
        <v>6</v>
      </c>
      <c r="F1833" t="s">
        <v>3848</v>
      </c>
      <c r="G1833" s="3" t="s">
        <v>6</v>
      </c>
      <c r="H1833" t="s">
        <v>3844</v>
      </c>
      <c r="I1833" s="3" t="s">
        <v>6</v>
      </c>
      <c r="J1833" s="3" t="s">
        <v>6</v>
      </c>
      <c r="K1833" s="13" t="s">
        <v>6</v>
      </c>
      <c r="L1833" s="13" t="s">
        <v>6</v>
      </c>
      <c r="M1833" s="13" t="s">
        <v>6</v>
      </c>
      <c r="N1833" s="13" t="s">
        <v>6</v>
      </c>
    </row>
    <row r="1834" spans="1:14" x14ac:dyDescent="0.3">
      <c r="A1834" t="s">
        <v>3849</v>
      </c>
      <c r="B1834" s="10">
        <v>18.013256999999999</v>
      </c>
      <c r="C1834" s="10">
        <v>83.569925999999995</v>
      </c>
      <c r="D1834" t="s">
        <v>2346</v>
      </c>
      <c r="E1834" t="s">
        <v>6</v>
      </c>
      <c r="F1834" s="3" t="s">
        <v>3850</v>
      </c>
      <c r="G1834" s="3" t="s">
        <v>6</v>
      </c>
      <c r="H1834" s="3" t="s">
        <v>2327</v>
      </c>
      <c r="I1834" s="3" t="s">
        <v>6</v>
      </c>
      <c r="J1834" s="3" t="s">
        <v>6</v>
      </c>
      <c r="K1834" s="13" t="s">
        <v>6</v>
      </c>
      <c r="L1834" s="13" t="s">
        <v>6</v>
      </c>
      <c r="M1834" s="13" t="s">
        <v>6</v>
      </c>
      <c r="N1834" s="13" t="s">
        <v>6</v>
      </c>
    </row>
    <row r="1835" spans="1:14" x14ac:dyDescent="0.3">
      <c r="A1835" t="s">
        <v>3852</v>
      </c>
      <c r="B1835" s="10">
        <v>18.012131</v>
      </c>
      <c r="C1835" s="10">
        <v>83.570865999999995</v>
      </c>
      <c r="D1835" t="s">
        <v>6</v>
      </c>
      <c r="E1835" t="s">
        <v>6</v>
      </c>
      <c r="F1835" s="3" t="s">
        <v>3851</v>
      </c>
      <c r="G1835" s="3" t="s">
        <v>6</v>
      </c>
      <c r="H1835" t="s">
        <v>3849</v>
      </c>
      <c r="I1835" s="3" t="s">
        <v>6</v>
      </c>
      <c r="J1835" s="3" t="s">
        <v>6</v>
      </c>
      <c r="K1835" s="13" t="s">
        <v>6</v>
      </c>
      <c r="L1835" s="13" t="s">
        <v>6</v>
      </c>
      <c r="M1835" s="13" t="s">
        <v>6</v>
      </c>
      <c r="N1835" s="13" t="s">
        <v>6</v>
      </c>
    </row>
    <row r="1836" spans="1:14" x14ac:dyDescent="0.3">
      <c r="A1836" t="s">
        <v>3853</v>
      </c>
      <c r="B1836" s="10">
        <v>15.872059</v>
      </c>
      <c r="C1836" s="10">
        <v>80.615423000000007</v>
      </c>
      <c r="D1836" t="s">
        <v>3855</v>
      </c>
      <c r="E1836" t="s">
        <v>6</v>
      </c>
      <c r="F1836" s="3" t="s">
        <v>3854</v>
      </c>
      <c r="G1836" s="3" t="s">
        <v>6</v>
      </c>
      <c r="H1836" t="s">
        <v>3395</v>
      </c>
      <c r="I1836" t="s">
        <v>6</v>
      </c>
      <c r="J1836" t="s">
        <v>6</v>
      </c>
      <c r="K1836" t="s">
        <v>6</v>
      </c>
      <c r="L1836" t="s">
        <v>6</v>
      </c>
      <c r="M1836" t="s">
        <v>6</v>
      </c>
      <c r="N1836" t="s">
        <v>6</v>
      </c>
    </row>
    <row r="1837" spans="1:14" x14ac:dyDescent="0.3">
      <c r="A1837" t="s">
        <v>3856</v>
      </c>
      <c r="B1837" s="10">
        <v>14.252371</v>
      </c>
      <c r="C1837" s="10">
        <v>80.118888999999996</v>
      </c>
      <c r="D1837" t="s">
        <v>6</v>
      </c>
      <c r="E1837" t="s">
        <v>6</v>
      </c>
      <c r="F1837" s="3" t="s">
        <v>3857</v>
      </c>
      <c r="G1837" s="3" t="s">
        <v>6</v>
      </c>
      <c r="H1837" s="3" t="s">
        <v>2327</v>
      </c>
      <c r="I1837" s="3" t="s">
        <v>6</v>
      </c>
      <c r="J1837" s="3" t="s">
        <v>6</v>
      </c>
      <c r="K1837" s="13" t="s">
        <v>6</v>
      </c>
      <c r="L1837" s="13" t="s">
        <v>6</v>
      </c>
      <c r="M1837" s="13" t="s">
        <v>6</v>
      </c>
      <c r="N1837" s="13" t="s">
        <v>6</v>
      </c>
    </row>
    <row r="1838" spans="1:14" x14ac:dyDescent="0.3">
      <c r="A1838" t="s">
        <v>3858</v>
      </c>
      <c r="B1838" s="10">
        <v>15.525017999999999</v>
      </c>
      <c r="C1838" s="10">
        <v>73.907297</v>
      </c>
      <c r="D1838" t="s">
        <v>6</v>
      </c>
      <c r="E1838" t="s">
        <v>6</v>
      </c>
      <c r="F1838" s="3" t="s">
        <v>3859</v>
      </c>
      <c r="G1838" s="3" t="s">
        <v>3860</v>
      </c>
      <c r="H1838" t="s">
        <v>1612</v>
      </c>
      <c r="I1838" t="s">
        <v>6</v>
      </c>
      <c r="J1838" s="3" t="s">
        <v>6</v>
      </c>
      <c r="K1838" s="13" t="s">
        <v>6</v>
      </c>
      <c r="L1838" s="13" t="s">
        <v>6</v>
      </c>
      <c r="M1838" s="13" t="s">
        <v>6</v>
      </c>
      <c r="N1838" s="13" t="s">
        <v>6</v>
      </c>
    </row>
    <row r="1839" spans="1:14" x14ac:dyDescent="0.3">
      <c r="A1839" t="s">
        <v>3861</v>
      </c>
      <c r="B1839" s="10">
        <v>14.989167</v>
      </c>
      <c r="C1839" s="10">
        <v>74.046716000000004</v>
      </c>
      <c r="D1839" t="s">
        <v>6</v>
      </c>
      <c r="E1839" t="s">
        <v>6</v>
      </c>
      <c r="F1839" s="3" t="s">
        <v>3862</v>
      </c>
      <c r="G1839" s="3" t="s">
        <v>6</v>
      </c>
      <c r="H1839" t="s">
        <v>1612</v>
      </c>
      <c r="I1839" t="s">
        <v>6</v>
      </c>
      <c r="J1839" s="3" t="s">
        <v>6</v>
      </c>
      <c r="K1839" s="13" t="s">
        <v>6</v>
      </c>
      <c r="L1839" s="13" t="s">
        <v>6</v>
      </c>
      <c r="M1839" s="13" t="s">
        <v>6</v>
      </c>
      <c r="N1839" s="13" t="s">
        <v>6</v>
      </c>
    </row>
    <row r="1840" spans="1:14" x14ac:dyDescent="0.3">
      <c r="A1840" t="s">
        <v>3863</v>
      </c>
      <c r="B1840" s="10">
        <v>15.4092</v>
      </c>
      <c r="C1840" s="10">
        <v>73.919214999999994</v>
      </c>
      <c r="D1840" t="s">
        <v>6</v>
      </c>
      <c r="E1840" t="s">
        <v>6</v>
      </c>
      <c r="F1840" s="3" t="s">
        <v>3864</v>
      </c>
      <c r="G1840" s="3" t="s">
        <v>6</v>
      </c>
      <c r="H1840" t="s">
        <v>1612</v>
      </c>
      <c r="I1840" t="s">
        <v>6</v>
      </c>
      <c r="J1840" s="3" t="s">
        <v>6</v>
      </c>
      <c r="K1840" s="13" t="s">
        <v>6</v>
      </c>
      <c r="L1840" s="13" t="s">
        <v>6</v>
      </c>
      <c r="M1840" s="13" t="s">
        <v>6</v>
      </c>
      <c r="N1840" s="13" t="s">
        <v>6</v>
      </c>
    </row>
    <row r="1841" spans="1:15" x14ac:dyDescent="0.3">
      <c r="A1841" t="s">
        <v>3866</v>
      </c>
      <c r="B1841" s="10">
        <v>15.414351</v>
      </c>
      <c r="C1841" s="10">
        <v>73.911156000000005</v>
      </c>
      <c r="D1841" t="s">
        <v>6</v>
      </c>
      <c r="E1841" t="s">
        <v>6</v>
      </c>
      <c r="F1841" t="s">
        <v>3865</v>
      </c>
      <c r="G1841" s="3" t="s">
        <v>6</v>
      </c>
      <c r="H1841" t="s">
        <v>1612</v>
      </c>
      <c r="I1841" t="s">
        <v>3863</v>
      </c>
      <c r="J1841" s="3" t="s">
        <v>6</v>
      </c>
      <c r="K1841" s="13" t="s">
        <v>6</v>
      </c>
      <c r="L1841" s="13" t="s">
        <v>6</v>
      </c>
      <c r="M1841" s="13" t="s">
        <v>6</v>
      </c>
      <c r="N1841" s="13" t="s">
        <v>6</v>
      </c>
    </row>
    <row r="1842" spans="1:15" x14ac:dyDescent="0.3">
      <c r="A1842" t="s">
        <v>3867</v>
      </c>
      <c r="B1842" s="10">
        <v>15.36802</v>
      </c>
      <c r="C1842" s="10">
        <v>73.964076000000006</v>
      </c>
      <c r="D1842" t="s">
        <v>6</v>
      </c>
      <c r="E1842" t="s">
        <v>6</v>
      </c>
      <c r="F1842" s="3" t="s">
        <v>3868</v>
      </c>
      <c r="G1842" s="3" t="s">
        <v>6</v>
      </c>
      <c r="H1842" t="s">
        <v>1612</v>
      </c>
      <c r="I1842" t="s">
        <v>3863</v>
      </c>
      <c r="J1842" s="3" t="s">
        <v>6</v>
      </c>
      <c r="K1842" s="13" t="s">
        <v>6</v>
      </c>
      <c r="L1842" s="13" t="s">
        <v>6</v>
      </c>
      <c r="M1842" s="13" t="s">
        <v>6</v>
      </c>
      <c r="N1842" s="13" t="s">
        <v>6</v>
      </c>
    </row>
    <row r="1843" spans="1:15" x14ac:dyDescent="0.3">
      <c r="A1843" t="s">
        <v>3870</v>
      </c>
      <c r="B1843" s="10">
        <v>15.539446</v>
      </c>
      <c r="C1843" s="10">
        <v>73.884646000000004</v>
      </c>
      <c r="D1843" t="s">
        <v>6</v>
      </c>
      <c r="E1843" t="s">
        <v>6</v>
      </c>
      <c r="F1843" t="s">
        <v>3869</v>
      </c>
      <c r="G1843" s="3" t="s">
        <v>6</v>
      </c>
      <c r="H1843" t="s">
        <v>1612</v>
      </c>
      <c r="I1843" t="s">
        <v>6</v>
      </c>
      <c r="J1843" s="3" t="s">
        <v>6</v>
      </c>
      <c r="K1843" s="13" t="s">
        <v>6</v>
      </c>
      <c r="L1843" s="13" t="s">
        <v>6</v>
      </c>
      <c r="M1843" s="13" t="s">
        <v>6</v>
      </c>
      <c r="N1843" s="13" t="s">
        <v>6</v>
      </c>
    </row>
    <row r="1844" spans="1:15" x14ac:dyDescent="0.3">
      <c r="A1844" t="s">
        <v>3872</v>
      </c>
      <c r="B1844" s="10">
        <v>15.506379000000001</v>
      </c>
      <c r="C1844" s="10">
        <v>73.831610999999995</v>
      </c>
      <c r="D1844" t="s">
        <v>6</v>
      </c>
      <c r="E1844" t="s">
        <v>6</v>
      </c>
      <c r="F1844" s="3" t="s">
        <v>3871</v>
      </c>
      <c r="G1844" s="3" t="s">
        <v>6</v>
      </c>
      <c r="H1844" t="s">
        <v>1612</v>
      </c>
      <c r="I1844" t="s">
        <v>6</v>
      </c>
      <c r="J1844" s="3" t="s">
        <v>6</v>
      </c>
      <c r="K1844" s="13" t="s">
        <v>6</v>
      </c>
      <c r="L1844" s="13" t="s">
        <v>6</v>
      </c>
      <c r="M1844" s="13" t="s">
        <v>6</v>
      </c>
      <c r="N1844" s="13" t="s">
        <v>6</v>
      </c>
    </row>
    <row r="1845" spans="1:15" x14ac:dyDescent="0.3">
      <c r="A1845" t="s">
        <v>3873</v>
      </c>
      <c r="B1845" s="10">
        <v>13.068675000000001</v>
      </c>
      <c r="C1845" s="10">
        <v>80.285066</v>
      </c>
      <c r="D1845" t="s">
        <v>6</v>
      </c>
      <c r="E1845" t="s">
        <v>6</v>
      </c>
      <c r="F1845" s="3" t="s">
        <v>3874</v>
      </c>
      <c r="G1845" s="3" t="s">
        <v>6</v>
      </c>
      <c r="H1845" t="s">
        <v>2324</v>
      </c>
      <c r="I1845" t="s">
        <v>6</v>
      </c>
      <c r="J1845" s="3" t="s">
        <v>6</v>
      </c>
      <c r="K1845" s="13" t="s">
        <v>6</v>
      </c>
      <c r="L1845" s="13" t="s">
        <v>6</v>
      </c>
      <c r="M1845" s="13" t="s">
        <v>6</v>
      </c>
      <c r="N1845" s="13" t="s">
        <v>6</v>
      </c>
    </row>
    <row r="1846" spans="1:15" x14ac:dyDescent="0.3">
      <c r="A1846" t="s">
        <v>3875</v>
      </c>
      <c r="B1846" s="10">
        <v>13.068892</v>
      </c>
      <c r="C1846" s="10">
        <v>80.284265000000005</v>
      </c>
      <c r="D1846" t="s">
        <v>6</v>
      </c>
      <c r="E1846" t="s">
        <v>6</v>
      </c>
      <c r="F1846" s="3" t="s">
        <v>3876</v>
      </c>
      <c r="G1846" s="3" t="s">
        <v>3877</v>
      </c>
      <c r="H1846" t="s">
        <v>3873</v>
      </c>
      <c r="I1846" t="s">
        <v>6</v>
      </c>
      <c r="J1846" s="3" t="s">
        <v>6</v>
      </c>
      <c r="K1846" s="13" t="s">
        <v>6</v>
      </c>
      <c r="L1846" s="13" t="s">
        <v>6</v>
      </c>
      <c r="M1846" s="13" t="s">
        <v>6</v>
      </c>
      <c r="N1846" s="13" t="s">
        <v>6</v>
      </c>
    </row>
    <row r="1847" spans="1:15" x14ac:dyDescent="0.3">
      <c r="A1847" t="s">
        <v>3878</v>
      </c>
      <c r="B1847" s="10">
        <v>13.000826999999999</v>
      </c>
      <c r="C1847" s="10">
        <v>80.273460999999998</v>
      </c>
      <c r="D1847" t="s">
        <v>6</v>
      </c>
      <c r="E1847" t="s">
        <v>6</v>
      </c>
      <c r="F1847" s="3" t="s">
        <v>3879</v>
      </c>
      <c r="G1847" t="s">
        <v>6</v>
      </c>
      <c r="H1847" t="s">
        <v>2324</v>
      </c>
      <c r="I1847" t="s">
        <v>6</v>
      </c>
      <c r="J1847" s="3" t="s">
        <v>6</v>
      </c>
      <c r="K1847" s="13" t="s">
        <v>6</v>
      </c>
      <c r="L1847" s="13" t="s">
        <v>6</v>
      </c>
      <c r="M1847" s="13" t="s">
        <v>6</v>
      </c>
      <c r="N1847" s="13" t="s">
        <v>6</v>
      </c>
    </row>
    <row r="1848" spans="1:15" x14ac:dyDescent="0.3">
      <c r="A1848" t="s">
        <v>2334</v>
      </c>
      <c r="B1848" s="10">
        <v>11.518490999999999</v>
      </c>
      <c r="C1848" s="10">
        <v>79.769852999999998</v>
      </c>
      <c r="D1848" t="s">
        <v>6</v>
      </c>
      <c r="E1848" t="s">
        <v>6</v>
      </c>
      <c r="F1848" s="3" t="s">
        <v>813</v>
      </c>
      <c r="G1848" s="3" t="s">
        <v>6</v>
      </c>
      <c r="H1848" t="s">
        <v>2332</v>
      </c>
      <c r="I1848" t="s">
        <v>6</v>
      </c>
      <c r="J1848" s="3" t="s">
        <v>6</v>
      </c>
      <c r="K1848" s="13" t="s">
        <v>6</v>
      </c>
      <c r="L1848" s="13" t="s">
        <v>6</v>
      </c>
      <c r="M1848" s="13" t="s">
        <v>6</v>
      </c>
      <c r="N1848" s="13" t="s">
        <v>6</v>
      </c>
    </row>
    <row r="1849" spans="1:15" x14ac:dyDescent="0.3">
      <c r="A1849" t="s">
        <v>3881</v>
      </c>
      <c r="B1849" s="10">
        <v>9.2155509999999996</v>
      </c>
      <c r="C1849" s="10">
        <v>79.129377000000005</v>
      </c>
      <c r="D1849" t="s">
        <v>6</v>
      </c>
      <c r="E1849" t="s">
        <v>6</v>
      </c>
      <c r="F1849" s="3" t="s">
        <v>3880</v>
      </c>
      <c r="G1849" s="3" t="s">
        <v>6</v>
      </c>
      <c r="H1849" t="s">
        <v>2335</v>
      </c>
      <c r="I1849" s="3" t="s">
        <v>6</v>
      </c>
      <c r="J1849" s="3" t="s">
        <v>6</v>
      </c>
      <c r="K1849" s="13" t="s">
        <v>6</v>
      </c>
      <c r="L1849" s="13" t="s">
        <v>6</v>
      </c>
      <c r="M1849" s="13" t="s">
        <v>6</v>
      </c>
      <c r="N1849" s="13" t="s">
        <v>6</v>
      </c>
    </row>
    <row r="1850" spans="1:15" x14ac:dyDescent="0.3">
      <c r="A1850" t="s">
        <v>3882</v>
      </c>
      <c r="B1850" s="10">
        <v>9.2771729999999994</v>
      </c>
      <c r="C1850" s="10">
        <v>79.126452999999998</v>
      </c>
      <c r="D1850" t="s">
        <v>6</v>
      </c>
      <c r="E1850" t="s">
        <v>6</v>
      </c>
      <c r="F1850" s="3" t="s">
        <v>3883</v>
      </c>
      <c r="G1850" s="3" t="s">
        <v>6</v>
      </c>
      <c r="H1850" t="s">
        <v>2335</v>
      </c>
      <c r="I1850" s="3" t="s">
        <v>6</v>
      </c>
      <c r="J1850" s="3" t="s">
        <v>6</v>
      </c>
      <c r="K1850" s="13" t="s">
        <v>6</v>
      </c>
      <c r="L1850" s="13" t="s">
        <v>6</v>
      </c>
      <c r="M1850" s="13" t="s">
        <v>6</v>
      </c>
      <c r="N1850" s="13" t="s">
        <v>6</v>
      </c>
    </row>
    <row r="1851" spans="1:15" x14ac:dyDescent="0.3">
      <c r="A1851" t="s">
        <v>3884</v>
      </c>
      <c r="B1851" s="10">
        <v>9.2576169999999998</v>
      </c>
      <c r="C1851" s="10">
        <v>79.214478</v>
      </c>
      <c r="D1851" t="s">
        <v>6</v>
      </c>
      <c r="E1851" t="s">
        <v>6</v>
      </c>
      <c r="F1851" s="3" t="s">
        <v>3885</v>
      </c>
      <c r="G1851" s="3" t="s">
        <v>6</v>
      </c>
      <c r="H1851" t="s">
        <v>2335</v>
      </c>
      <c r="I1851" s="3" t="s">
        <v>6</v>
      </c>
      <c r="J1851" s="3" t="s">
        <v>6</v>
      </c>
      <c r="K1851" s="13" t="s">
        <v>6</v>
      </c>
      <c r="L1851" s="13" t="s">
        <v>6</v>
      </c>
      <c r="M1851" s="13" t="s">
        <v>6</v>
      </c>
      <c r="N1851" s="13" t="s">
        <v>6</v>
      </c>
    </row>
    <row r="1852" spans="1:15" x14ac:dyDescent="0.3">
      <c r="A1852" t="s">
        <v>3886</v>
      </c>
      <c r="B1852" s="10">
        <v>9.3461049999999997</v>
      </c>
      <c r="C1852" s="10">
        <v>78.998379999999997</v>
      </c>
      <c r="D1852" t="s">
        <v>6</v>
      </c>
      <c r="E1852" t="s">
        <v>6</v>
      </c>
      <c r="F1852" s="3" t="s">
        <v>3887</v>
      </c>
      <c r="G1852" s="3" t="s">
        <v>6</v>
      </c>
      <c r="H1852" t="s">
        <v>2335</v>
      </c>
      <c r="I1852" s="3" t="s">
        <v>6</v>
      </c>
      <c r="J1852" s="3" t="s">
        <v>6</v>
      </c>
      <c r="K1852" s="13" t="s">
        <v>6</v>
      </c>
      <c r="L1852" s="13" t="s">
        <v>6</v>
      </c>
      <c r="M1852" s="13" t="s">
        <v>6</v>
      </c>
      <c r="N1852" s="13" t="s">
        <v>6</v>
      </c>
    </row>
    <row r="1853" spans="1:15" x14ac:dyDescent="0.3">
      <c r="A1853" t="s">
        <v>3891</v>
      </c>
      <c r="B1853" s="10">
        <v>35.772801000000001</v>
      </c>
      <c r="C1853" s="10">
        <v>-75.738978000000003</v>
      </c>
      <c r="D1853" t="s">
        <v>6</v>
      </c>
      <c r="E1853" t="s">
        <v>6</v>
      </c>
      <c r="F1853" s="3" t="s">
        <v>3893</v>
      </c>
      <c r="G1853" s="3" t="s">
        <v>6</v>
      </c>
      <c r="H1853" t="s">
        <v>59</v>
      </c>
      <c r="I1853" t="s">
        <v>6</v>
      </c>
      <c r="J1853" t="s">
        <v>6</v>
      </c>
      <c r="K1853" t="s">
        <v>6</v>
      </c>
      <c r="L1853" t="s">
        <v>6</v>
      </c>
      <c r="M1853" t="s">
        <v>6</v>
      </c>
      <c r="N1853" t="s">
        <v>6</v>
      </c>
    </row>
    <row r="1854" spans="1:15" x14ac:dyDescent="0.3">
      <c r="A1854" t="s">
        <v>3892</v>
      </c>
      <c r="B1854" s="10">
        <v>36.186242999999997</v>
      </c>
      <c r="C1854" s="10">
        <v>-75.760329999999996</v>
      </c>
      <c r="D1854" t="s">
        <v>6</v>
      </c>
      <c r="E1854" t="s">
        <v>6</v>
      </c>
      <c r="F1854" s="3" t="s">
        <v>3894</v>
      </c>
      <c r="G1854" s="3" t="s">
        <v>6</v>
      </c>
      <c r="H1854" t="s">
        <v>3891</v>
      </c>
      <c r="I1854" t="s">
        <v>6</v>
      </c>
      <c r="J1854" t="s">
        <v>6</v>
      </c>
      <c r="K1854" t="s">
        <v>6</v>
      </c>
      <c r="L1854" t="s">
        <v>6</v>
      </c>
      <c r="M1854" t="s">
        <v>6</v>
      </c>
      <c r="N1854" t="s">
        <v>6</v>
      </c>
    </row>
    <row r="1855" spans="1:15" x14ac:dyDescent="0.3">
      <c r="A1855" t="s">
        <v>3895</v>
      </c>
      <c r="B1855" s="10">
        <v>40.217269000000002</v>
      </c>
      <c r="C1855" s="10">
        <v>-73.402133000000006</v>
      </c>
      <c r="D1855" t="s">
        <v>6</v>
      </c>
      <c r="E1855" t="s">
        <v>6</v>
      </c>
      <c r="F1855" t="s">
        <v>3895</v>
      </c>
      <c r="G1855" s="3" t="s">
        <v>3896</v>
      </c>
      <c r="H1855" t="s">
        <v>533</v>
      </c>
      <c r="I1855" s="3" t="s">
        <v>6</v>
      </c>
      <c r="J1855" s="3" t="s">
        <v>6</v>
      </c>
      <c r="K1855" s="13" t="s">
        <v>6</v>
      </c>
      <c r="L1855" s="13" t="s">
        <v>6</v>
      </c>
      <c r="M1855" s="13" t="s">
        <v>6</v>
      </c>
      <c r="N1855" s="13" t="s">
        <v>6</v>
      </c>
      <c r="O1855" s="13"/>
    </row>
    <row r="1856" spans="1:15" x14ac:dyDescent="0.3">
      <c r="A1856" t="s">
        <v>3897</v>
      </c>
      <c r="B1856" s="10">
        <v>38.799121999999997</v>
      </c>
      <c r="C1856" s="10">
        <v>-75.193984</v>
      </c>
      <c r="D1856" t="s">
        <v>6</v>
      </c>
      <c r="E1856" t="s">
        <v>6</v>
      </c>
      <c r="F1856" s="3" t="s">
        <v>3898</v>
      </c>
      <c r="G1856" s="3" t="s">
        <v>6</v>
      </c>
      <c r="H1856" t="s">
        <v>633</v>
      </c>
      <c r="I1856" t="s">
        <v>6</v>
      </c>
      <c r="J1856" s="3" t="s">
        <v>6</v>
      </c>
      <c r="K1856" s="13" t="s">
        <v>6</v>
      </c>
      <c r="L1856" s="13" t="s">
        <v>6</v>
      </c>
      <c r="M1856" s="13" t="s">
        <v>6</v>
      </c>
      <c r="N1856" s="13" t="s">
        <v>6</v>
      </c>
    </row>
    <row r="1857" spans="1:15" x14ac:dyDescent="0.3">
      <c r="A1857" t="s">
        <v>3899</v>
      </c>
      <c r="B1857" s="10">
        <f>32+2/60+14.2/3600</f>
        <v>32.037277777777774</v>
      </c>
      <c r="C1857" s="10">
        <f>-(81+2/60+53.17/3600)</f>
        <v>-81.048102777777771</v>
      </c>
      <c r="D1857" t="s">
        <v>6</v>
      </c>
      <c r="E1857" t="s">
        <v>6</v>
      </c>
      <c r="F1857" s="3" t="s">
        <v>3900</v>
      </c>
      <c r="G1857" s="3" t="s">
        <v>6</v>
      </c>
      <c r="H1857" t="s">
        <v>2655</v>
      </c>
      <c r="I1857" t="s">
        <v>6</v>
      </c>
      <c r="J1857" s="3" t="s">
        <v>6</v>
      </c>
      <c r="K1857" s="13" t="s">
        <v>6</v>
      </c>
      <c r="L1857" s="13" t="s">
        <v>6</v>
      </c>
      <c r="M1857" s="13" t="s">
        <v>6</v>
      </c>
      <c r="N1857" s="13" t="s">
        <v>6</v>
      </c>
    </row>
    <row r="1858" spans="1:15" x14ac:dyDescent="0.3">
      <c r="A1858" t="s">
        <v>3902</v>
      </c>
      <c r="B1858" s="10">
        <f>32+2/60+26.18/3600</f>
        <v>32.040605555555551</v>
      </c>
      <c r="C1858" s="10">
        <f>-(80+57/60+10.59/3600)</f>
        <v>-80.952941666666675</v>
      </c>
      <c r="D1858" t="s">
        <v>6</v>
      </c>
      <c r="E1858" t="s">
        <v>6</v>
      </c>
      <c r="F1858" s="3" t="s">
        <v>3901</v>
      </c>
      <c r="G1858" s="3" t="s">
        <v>6</v>
      </c>
      <c r="H1858" t="s">
        <v>2648</v>
      </c>
      <c r="I1858" t="s">
        <v>6</v>
      </c>
      <c r="J1858" s="3" t="s">
        <v>6</v>
      </c>
      <c r="K1858" s="13" t="s">
        <v>6</v>
      </c>
      <c r="L1858" s="13" t="s">
        <v>6</v>
      </c>
      <c r="M1858" s="13" t="s">
        <v>6</v>
      </c>
      <c r="N1858" s="13" t="s">
        <v>6</v>
      </c>
    </row>
    <row r="1859" spans="1:15" x14ac:dyDescent="0.3">
      <c r="A1859" t="s">
        <v>3903</v>
      </c>
      <c r="B1859" s="10">
        <v>37.404423999999999</v>
      </c>
      <c r="C1859" s="10">
        <v>-76.491263000000004</v>
      </c>
      <c r="D1859" t="s">
        <v>6</v>
      </c>
      <c r="E1859" t="s">
        <v>6</v>
      </c>
      <c r="F1859" s="3" t="s">
        <v>3904</v>
      </c>
      <c r="G1859" s="3" t="s">
        <v>6</v>
      </c>
      <c r="H1859" t="s">
        <v>79</v>
      </c>
      <c r="I1859" t="s">
        <v>6</v>
      </c>
      <c r="J1859" s="3" t="s">
        <v>6</v>
      </c>
      <c r="K1859" s="13" t="s">
        <v>6</v>
      </c>
      <c r="L1859" s="13" t="s">
        <v>6</v>
      </c>
      <c r="M1859" s="13" t="s">
        <v>6</v>
      </c>
      <c r="N1859" s="13" t="s">
        <v>6</v>
      </c>
    </row>
    <row r="1860" spans="1:15" x14ac:dyDescent="0.3">
      <c r="A1860" t="s">
        <v>3905</v>
      </c>
      <c r="B1860" s="10">
        <f>37+18/60+31/3600</f>
        <v>37.308611111111105</v>
      </c>
      <c r="C1860" s="10">
        <f>-(76+25/60+5/3600)</f>
        <v>-76.418055555555554</v>
      </c>
      <c r="F1860" s="3" t="s">
        <v>3906</v>
      </c>
      <c r="G1860" s="3" t="s">
        <v>6</v>
      </c>
      <c r="H1860" t="s">
        <v>3903</v>
      </c>
      <c r="I1860" t="s">
        <v>6</v>
      </c>
      <c r="J1860" s="3" t="s">
        <v>6</v>
      </c>
      <c r="K1860" s="13" t="s">
        <v>6</v>
      </c>
      <c r="L1860" s="13" t="s">
        <v>6</v>
      </c>
      <c r="M1860" s="13" t="s">
        <v>6</v>
      </c>
      <c r="N1860" s="13" t="s">
        <v>6</v>
      </c>
    </row>
    <row r="1861" spans="1:15" x14ac:dyDescent="0.3">
      <c r="A1861" t="s">
        <v>3907</v>
      </c>
      <c r="B1861" s="10">
        <v>-4.4491379999999996</v>
      </c>
      <c r="C1861" s="10">
        <v>-37.792887999999998</v>
      </c>
      <c r="D1861" t="s">
        <v>6</v>
      </c>
      <c r="E1861" t="s">
        <v>6</v>
      </c>
      <c r="F1861" s="3" t="s">
        <v>3908</v>
      </c>
      <c r="G1861" s="3" t="s">
        <v>6</v>
      </c>
      <c r="H1861" t="s">
        <v>1747</v>
      </c>
      <c r="I1861" t="s">
        <v>6</v>
      </c>
      <c r="J1861" s="3" t="s">
        <v>6</v>
      </c>
      <c r="K1861" s="3" t="s">
        <v>6</v>
      </c>
      <c r="L1861" s="3" t="s">
        <v>6</v>
      </c>
      <c r="M1861" s="3" t="s">
        <v>6</v>
      </c>
      <c r="N1861" s="3" t="s">
        <v>6</v>
      </c>
    </row>
    <row r="1862" spans="1:15" x14ac:dyDescent="0.3">
      <c r="A1862" s="4" t="s">
        <v>3910</v>
      </c>
      <c r="B1862" s="10">
        <v>9.5962099999999992</v>
      </c>
      <c r="C1862" s="10">
        <v>76.399345999999994</v>
      </c>
      <c r="D1862" t="s">
        <v>6</v>
      </c>
      <c r="E1862" t="s">
        <v>6</v>
      </c>
      <c r="F1862" t="s">
        <v>3909</v>
      </c>
      <c r="G1862" s="3" t="s">
        <v>6</v>
      </c>
      <c r="H1862" s="4" t="s">
        <v>584</v>
      </c>
      <c r="I1862" t="s">
        <v>6</v>
      </c>
      <c r="J1862" t="s">
        <v>6</v>
      </c>
      <c r="K1862" t="s">
        <v>6</v>
      </c>
      <c r="L1862" t="s">
        <v>6</v>
      </c>
      <c r="M1862" t="s">
        <v>6</v>
      </c>
      <c r="N1862" t="s">
        <v>6</v>
      </c>
    </row>
    <row r="1863" spans="1:15" x14ac:dyDescent="0.3">
      <c r="A1863" t="s">
        <v>3911</v>
      </c>
      <c r="B1863" s="10">
        <v>15.5062</v>
      </c>
      <c r="C1863" s="10">
        <v>73.908141999999998</v>
      </c>
      <c r="D1863" t="s">
        <v>6</v>
      </c>
      <c r="E1863" t="s">
        <v>6</v>
      </c>
      <c r="F1863" s="3" t="s">
        <v>3912</v>
      </c>
      <c r="G1863" s="3" t="s">
        <v>6</v>
      </c>
      <c r="H1863" t="s">
        <v>1612</v>
      </c>
      <c r="I1863" t="s">
        <v>6</v>
      </c>
      <c r="J1863" s="3" t="s">
        <v>6</v>
      </c>
      <c r="K1863" s="13" t="s">
        <v>6</v>
      </c>
      <c r="L1863" s="13" t="s">
        <v>6</v>
      </c>
      <c r="M1863" s="13" t="s">
        <v>6</v>
      </c>
      <c r="N1863" s="13" t="s">
        <v>6</v>
      </c>
    </row>
    <row r="1864" spans="1:15" x14ac:dyDescent="0.3">
      <c r="A1864" s="3" t="s">
        <v>3913</v>
      </c>
      <c r="B1864" s="10">
        <v>15.514170999999999</v>
      </c>
      <c r="C1864" s="10">
        <v>73.922269999999997</v>
      </c>
      <c r="D1864" t="s">
        <v>6</v>
      </c>
      <c r="E1864" t="s">
        <v>6</v>
      </c>
      <c r="F1864" s="3" t="s">
        <v>3914</v>
      </c>
      <c r="G1864" s="3" t="s">
        <v>6</v>
      </c>
      <c r="H1864" t="s">
        <v>1612</v>
      </c>
      <c r="I1864" t="s">
        <v>6</v>
      </c>
      <c r="J1864" s="3" t="s">
        <v>6</v>
      </c>
      <c r="K1864" s="13" t="s">
        <v>6</v>
      </c>
      <c r="L1864" s="13" t="s">
        <v>6</v>
      </c>
      <c r="M1864" s="13" t="s">
        <v>6</v>
      </c>
      <c r="N1864" s="13" t="s">
        <v>6</v>
      </c>
    </row>
    <row r="1865" spans="1:15" x14ac:dyDescent="0.3">
      <c r="A1865" t="s">
        <v>3915</v>
      </c>
      <c r="B1865" s="10">
        <v>7.9755089999999997</v>
      </c>
      <c r="C1865" s="10">
        <v>93.557203000000001</v>
      </c>
      <c r="F1865" s="3" t="s">
        <v>3916</v>
      </c>
      <c r="G1865" s="3" t="s">
        <v>6</v>
      </c>
      <c r="H1865" s="4" t="s">
        <v>267</v>
      </c>
      <c r="I1865" s="4" t="s">
        <v>6</v>
      </c>
      <c r="J1865" s="3" t="s">
        <v>6</v>
      </c>
      <c r="K1865" s="13" t="s">
        <v>6</v>
      </c>
      <c r="L1865" s="13" t="s">
        <v>6</v>
      </c>
      <c r="M1865" s="13" t="s">
        <v>6</v>
      </c>
      <c r="N1865" s="13" t="s">
        <v>6</v>
      </c>
    </row>
    <row r="1866" spans="1:15" x14ac:dyDescent="0.3">
      <c r="A1866" t="s">
        <v>3917</v>
      </c>
      <c r="B1866" s="10">
        <v>7.0269310000000003</v>
      </c>
      <c r="C1866" s="10">
        <v>93.821753999999999</v>
      </c>
      <c r="F1866" s="3" t="s">
        <v>3918</v>
      </c>
      <c r="G1866" s="3" t="s">
        <v>6</v>
      </c>
      <c r="H1866" s="4" t="s">
        <v>267</v>
      </c>
      <c r="I1866" s="4" t="s">
        <v>6</v>
      </c>
      <c r="J1866" s="3" t="s">
        <v>6</v>
      </c>
      <c r="K1866" s="13" t="s">
        <v>6</v>
      </c>
      <c r="L1866" s="13" t="s">
        <v>6</v>
      </c>
      <c r="M1866" s="13" t="s">
        <v>6</v>
      </c>
      <c r="N1866" s="13" t="s">
        <v>6</v>
      </c>
    </row>
    <row r="1867" spans="1:15" x14ac:dyDescent="0.3">
      <c r="A1867" t="s">
        <v>3919</v>
      </c>
      <c r="B1867" s="10">
        <v>9.1740949999999994</v>
      </c>
      <c r="C1867" s="10">
        <v>92.777254999999997</v>
      </c>
      <c r="F1867" s="3" t="s">
        <v>3920</v>
      </c>
      <c r="G1867" s="3" t="s">
        <v>6</v>
      </c>
      <c r="H1867" s="4" t="s">
        <v>267</v>
      </c>
      <c r="I1867" s="4" t="s">
        <v>6</v>
      </c>
      <c r="J1867" s="3" t="s">
        <v>6</v>
      </c>
      <c r="K1867" s="13" t="s">
        <v>6</v>
      </c>
      <c r="L1867" s="13" t="s">
        <v>6</v>
      </c>
      <c r="M1867" s="13" t="s">
        <v>6</v>
      </c>
      <c r="N1867" s="13" t="s">
        <v>6</v>
      </c>
    </row>
    <row r="1868" spans="1:15" x14ac:dyDescent="0.3">
      <c r="A1868" s="4" t="s">
        <v>3922</v>
      </c>
      <c r="B1868" s="10">
        <v>10.701536000000001</v>
      </c>
      <c r="C1868" s="10">
        <v>92.483248000000003</v>
      </c>
      <c r="D1868" t="s">
        <v>6</v>
      </c>
      <c r="E1868" t="s">
        <v>6</v>
      </c>
      <c r="F1868" t="s">
        <v>3921</v>
      </c>
      <c r="G1868" s="3" t="s">
        <v>6</v>
      </c>
      <c r="H1868" t="s">
        <v>268</v>
      </c>
      <c r="I1868" s="4" t="s">
        <v>6</v>
      </c>
      <c r="J1868" s="3" t="s">
        <v>6</v>
      </c>
      <c r="K1868" s="13" t="s">
        <v>6</v>
      </c>
      <c r="L1868" s="13" t="s">
        <v>6</v>
      </c>
      <c r="M1868" s="13" t="s">
        <v>6</v>
      </c>
      <c r="N1868" s="13" t="s">
        <v>6</v>
      </c>
    </row>
    <row r="1869" spans="1:15" x14ac:dyDescent="0.3">
      <c r="A1869" s="4" t="s">
        <v>3923</v>
      </c>
      <c r="B1869" s="10">
        <v>12.535909999999999</v>
      </c>
      <c r="C1869" s="10">
        <v>92.818381000000002</v>
      </c>
      <c r="D1869" t="s">
        <v>6</v>
      </c>
      <c r="E1869" t="s">
        <v>6</v>
      </c>
      <c r="F1869" t="s">
        <v>3924</v>
      </c>
      <c r="G1869" s="3" t="s">
        <v>6</v>
      </c>
      <c r="H1869" t="s">
        <v>268</v>
      </c>
      <c r="I1869" s="4" t="s">
        <v>6</v>
      </c>
      <c r="J1869" s="3" t="s">
        <v>6</v>
      </c>
      <c r="K1869" s="13" t="s">
        <v>6</v>
      </c>
      <c r="L1869" s="13" t="s">
        <v>6</v>
      </c>
      <c r="M1869" s="13" t="s">
        <v>6</v>
      </c>
      <c r="N1869" s="13" t="s">
        <v>6</v>
      </c>
      <c r="O1869" s="13"/>
    </row>
    <row r="1870" spans="1:15" x14ac:dyDescent="0.3">
      <c r="A1870" s="4" t="s">
        <v>3925</v>
      </c>
      <c r="B1870" s="10">
        <v>13.211948</v>
      </c>
      <c r="C1870" s="10">
        <v>92.910514000000006</v>
      </c>
      <c r="D1870" t="s">
        <v>6</v>
      </c>
      <c r="E1870" t="s">
        <v>6</v>
      </c>
      <c r="F1870" t="s">
        <v>3926</v>
      </c>
      <c r="G1870" s="3" t="s">
        <v>6</v>
      </c>
      <c r="H1870" t="s">
        <v>268</v>
      </c>
      <c r="I1870" s="4" t="s">
        <v>6</v>
      </c>
      <c r="J1870" s="3" t="s">
        <v>6</v>
      </c>
      <c r="K1870" s="13" t="s">
        <v>6</v>
      </c>
      <c r="L1870" s="13" t="s">
        <v>6</v>
      </c>
      <c r="M1870" s="13" t="s">
        <v>6</v>
      </c>
      <c r="N1870" s="13" t="s">
        <v>6</v>
      </c>
    </row>
    <row r="1871" spans="1:15" x14ac:dyDescent="0.3">
      <c r="A1871" t="s">
        <v>3927</v>
      </c>
      <c r="B1871" s="10">
        <v>31.6418</v>
      </c>
      <c r="C1871" s="10">
        <v>121.5654</v>
      </c>
      <c r="D1871" t="s">
        <v>6</v>
      </c>
      <c r="E1871" t="s">
        <v>6</v>
      </c>
      <c r="F1871" t="s">
        <v>3928</v>
      </c>
      <c r="G1871" s="3" t="s">
        <v>6</v>
      </c>
      <c r="H1871" s="3" t="s">
        <v>3163</v>
      </c>
      <c r="I1871" s="3" t="s">
        <v>6</v>
      </c>
      <c r="J1871" s="3" t="s">
        <v>6</v>
      </c>
      <c r="K1871" s="3" t="s">
        <v>6</v>
      </c>
      <c r="L1871" s="3" t="s">
        <v>6</v>
      </c>
      <c r="M1871" s="3" t="s">
        <v>6</v>
      </c>
      <c r="N1871" s="3" t="s">
        <v>6</v>
      </c>
    </row>
    <row r="1872" spans="1:15" x14ac:dyDescent="0.3">
      <c r="A1872" t="s">
        <v>3929</v>
      </c>
      <c r="B1872" s="10">
        <v>33.430712</v>
      </c>
      <c r="C1872" s="10">
        <v>-118.50724</v>
      </c>
      <c r="D1872" t="s">
        <v>6</v>
      </c>
      <c r="E1872" t="s">
        <v>6</v>
      </c>
      <c r="F1872" s="3" t="s">
        <v>3930</v>
      </c>
      <c r="G1872" s="3" t="s">
        <v>6</v>
      </c>
      <c r="H1872" t="s">
        <v>2538</v>
      </c>
      <c r="I1872" t="s">
        <v>6</v>
      </c>
      <c r="J1872" t="s">
        <v>6</v>
      </c>
      <c r="K1872" t="s">
        <v>6</v>
      </c>
      <c r="L1872" t="s">
        <v>6</v>
      </c>
      <c r="M1872" t="s">
        <v>6</v>
      </c>
      <c r="N1872" t="s">
        <v>6</v>
      </c>
    </row>
    <row r="1873" spans="1:14" x14ac:dyDescent="0.3">
      <c r="A1873" t="s">
        <v>3933</v>
      </c>
      <c r="B1873" s="10">
        <v>-0.90666400000000003</v>
      </c>
      <c r="C1873" s="10">
        <v>-46.589683000000001</v>
      </c>
      <c r="D1873" t="s">
        <v>6</v>
      </c>
      <c r="E1873" t="s">
        <v>6</v>
      </c>
      <c r="F1873" t="s">
        <v>3934</v>
      </c>
      <c r="G1873" t="s">
        <v>3931</v>
      </c>
      <c r="H1873" t="s">
        <v>332</v>
      </c>
      <c r="I1873" t="s">
        <v>6</v>
      </c>
      <c r="J1873" s="3" t="s">
        <v>6</v>
      </c>
      <c r="K1873" s="13" t="s">
        <v>6</v>
      </c>
      <c r="L1873" s="13" t="s">
        <v>6</v>
      </c>
      <c r="M1873" s="13" t="s">
        <v>6</v>
      </c>
      <c r="N1873" s="13" t="s">
        <v>6</v>
      </c>
    </row>
    <row r="1874" spans="1:14" x14ac:dyDescent="0.3">
      <c r="A1874" t="s">
        <v>3935</v>
      </c>
      <c r="B1874" s="10">
        <v>-0.87556500000000004</v>
      </c>
      <c r="C1874" s="10">
        <v>-46.633099999999999</v>
      </c>
      <c r="D1874" t="s">
        <v>6</v>
      </c>
      <c r="E1874" t="s">
        <v>6</v>
      </c>
      <c r="F1874" t="s">
        <v>3932</v>
      </c>
      <c r="G1874" s="3" t="s">
        <v>6</v>
      </c>
      <c r="H1874" t="s">
        <v>3933</v>
      </c>
      <c r="I1874" t="s">
        <v>6</v>
      </c>
      <c r="J1874" s="3" t="s">
        <v>6</v>
      </c>
      <c r="K1874" s="13" t="s">
        <v>6</v>
      </c>
      <c r="L1874" s="13" t="s">
        <v>6</v>
      </c>
      <c r="M1874" s="13" t="s">
        <v>6</v>
      </c>
      <c r="N1874" s="13" t="s">
        <v>6</v>
      </c>
    </row>
    <row r="1875" spans="1:14" x14ac:dyDescent="0.3">
      <c r="A1875" t="s">
        <v>3936</v>
      </c>
      <c r="B1875" s="10">
        <v>27.884976000000002</v>
      </c>
      <c r="C1875" s="10">
        <v>-82.600739000000004</v>
      </c>
      <c r="D1875" t="s">
        <v>6</v>
      </c>
      <c r="E1875" t="s">
        <v>6</v>
      </c>
      <c r="F1875" s="3" t="s">
        <v>3937</v>
      </c>
      <c r="G1875" s="3" t="s">
        <v>6</v>
      </c>
      <c r="H1875" t="s">
        <v>2749</v>
      </c>
      <c r="I1875" t="s">
        <v>318</v>
      </c>
      <c r="J1875" t="s">
        <v>6</v>
      </c>
      <c r="K1875" t="s">
        <v>6</v>
      </c>
      <c r="L1875" t="s">
        <v>6</v>
      </c>
      <c r="M1875" t="s">
        <v>6</v>
      </c>
      <c r="N1875" t="s">
        <v>6</v>
      </c>
    </row>
    <row r="1876" spans="1:14" x14ac:dyDescent="0.3">
      <c r="A1876" t="s">
        <v>3940</v>
      </c>
      <c r="B1876" s="10">
        <v>-3.1884709999999998</v>
      </c>
      <c r="C1876" s="10">
        <v>40.129435999999998</v>
      </c>
      <c r="D1876" t="s">
        <v>6</v>
      </c>
      <c r="E1876" t="s">
        <v>6</v>
      </c>
      <c r="F1876" s="3" t="s">
        <v>3938</v>
      </c>
      <c r="G1876" s="3" t="s">
        <v>6</v>
      </c>
      <c r="H1876" t="s">
        <v>3939</v>
      </c>
      <c r="I1876" s="3" t="s">
        <v>6</v>
      </c>
      <c r="J1876" s="3" t="s">
        <v>6</v>
      </c>
      <c r="K1876" s="13" t="s">
        <v>6</v>
      </c>
      <c r="L1876" s="13" t="s">
        <v>6</v>
      </c>
      <c r="M1876" s="13" t="s">
        <v>6</v>
      </c>
      <c r="N1876" s="13" t="s">
        <v>6</v>
      </c>
    </row>
    <row r="1877" spans="1:14" x14ac:dyDescent="0.3">
      <c r="A1877" t="s">
        <v>3939</v>
      </c>
      <c r="B1877" s="10">
        <v>-3.223894</v>
      </c>
      <c r="C1877" s="10">
        <v>40.129798999999998</v>
      </c>
      <c r="D1877" s="3" t="s">
        <v>6</v>
      </c>
      <c r="E1877" s="3" t="s">
        <v>6</v>
      </c>
      <c r="F1877" s="3" t="s">
        <v>3941</v>
      </c>
      <c r="G1877" s="3" t="s">
        <v>6</v>
      </c>
      <c r="H1877" s="3" t="s">
        <v>2245</v>
      </c>
      <c r="I1877" s="3" t="s">
        <v>6</v>
      </c>
      <c r="J1877" s="3" t="s">
        <v>6</v>
      </c>
      <c r="K1877" s="3" t="s">
        <v>6</v>
      </c>
      <c r="L1877" s="3" t="s">
        <v>6</v>
      </c>
      <c r="M1877" s="3" t="s">
        <v>6</v>
      </c>
      <c r="N1877" s="3" t="s">
        <v>6</v>
      </c>
    </row>
    <row r="1878" spans="1:14" x14ac:dyDescent="0.3">
      <c r="A1878" s="4" t="s">
        <v>3945</v>
      </c>
      <c r="B1878" s="10">
        <v>9.0921450000000004</v>
      </c>
      <c r="C1878" s="10">
        <v>98.340202000000005</v>
      </c>
      <c r="D1878" t="s">
        <v>6</v>
      </c>
      <c r="E1878" t="s">
        <v>6</v>
      </c>
      <c r="F1878" s="3" t="s">
        <v>3942</v>
      </c>
      <c r="G1878" s="3" t="s">
        <v>6</v>
      </c>
      <c r="H1878" s="4" t="s">
        <v>3943</v>
      </c>
      <c r="I1878" t="s">
        <v>6</v>
      </c>
      <c r="J1878" t="s">
        <v>6</v>
      </c>
      <c r="K1878" t="s">
        <v>6</v>
      </c>
      <c r="L1878" t="s">
        <v>6</v>
      </c>
      <c r="M1878" t="s">
        <v>6</v>
      </c>
      <c r="N1878" t="s">
        <v>6</v>
      </c>
    </row>
    <row r="1879" spans="1:14" x14ac:dyDescent="0.3">
      <c r="A1879" s="4" t="s">
        <v>3943</v>
      </c>
      <c r="B1879" s="10">
        <v>8.5609540000000006</v>
      </c>
      <c r="C1879" s="10">
        <v>98.229381000000004</v>
      </c>
      <c r="D1879" t="s">
        <v>6</v>
      </c>
      <c r="E1879" t="s">
        <v>6</v>
      </c>
      <c r="F1879" s="3" t="s">
        <v>3944</v>
      </c>
      <c r="G1879" s="3" t="s">
        <v>6</v>
      </c>
      <c r="H1879" s="4" t="s">
        <v>2392</v>
      </c>
      <c r="I1879" t="s">
        <v>6</v>
      </c>
      <c r="J1879" s="3" t="s">
        <v>6</v>
      </c>
      <c r="K1879" s="3" t="s">
        <v>6</v>
      </c>
      <c r="L1879" s="3" t="s">
        <v>6</v>
      </c>
      <c r="M1879" s="3" t="s">
        <v>6</v>
      </c>
      <c r="N1879" s="3" t="s">
        <v>6</v>
      </c>
    </row>
    <row r="1880" spans="1:14" x14ac:dyDescent="0.3">
      <c r="A1880" t="s">
        <v>3946</v>
      </c>
      <c r="B1880" s="10">
        <v>41.646666000000003</v>
      </c>
      <c r="C1880" s="10">
        <v>-70.645465000000002</v>
      </c>
      <c r="D1880" t="s">
        <v>6</v>
      </c>
      <c r="E1880" t="s">
        <v>6</v>
      </c>
      <c r="F1880" s="3" t="s">
        <v>3947</v>
      </c>
      <c r="G1880" s="3" t="s">
        <v>6</v>
      </c>
      <c r="H1880" t="s">
        <v>2561</v>
      </c>
      <c r="I1880" t="s">
        <v>6</v>
      </c>
      <c r="J1880" s="3" t="s">
        <v>6</v>
      </c>
      <c r="K1880" s="13" t="s">
        <v>6</v>
      </c>
      <c r="L1880" s="13" t="s">
        <v>6</v>
      </c>
      <c r="M1880" s="13" t="s">
        <v>6</v>
      </c>
      <c r="N1880" s="13" t="s">
        <v>6</v>
      </c>
    </row>
    <row r="1881" spans="1:14" x14ac:dyDescent="0.3">
      <c r="A1881" t="s">
        <v>3948</v>
      </c>
      <c r="B1881" s="10">
        <v>41.638331000000001</v>
      </c>
      <c r="C1881" s="10">
        <v>-70.646871000000004</v>
      </c>
      <c r="D1881" t="s">
        <v>6</v>
      </c>
      <c r="E1881" t="s">
        <v>6</v>
      </c>
      <c r="F1881" s="3" t="s">
        <v>3949</v>
      </c>
      <c r="G1881" t="s">
        <v>6</v>
      </c>
      <c r="H1881" t="s">
        <v>3946</v>
      </c>
      <c r="I1881" t="s">
        <v>6</v>
      </c>
      <c r="J1881" t="s">
        <v>6</v>
      </c>
      <c r="K1881" t="s">
        <v>6</v>
      </c>
      <c r="L1881" t="s">
        <v>6</v>
      </c>
      <c r="M1881" t="s">
        <v>6</v>
      </c>
      <c r="N1881" t="s">
        <v>6</v>
      </c>
    </row>
    <row r="1882" spans="1:14" x14ac:dyDescent="0.3">
      <c r="A1882" t="s">
        <v>3950</v>
      </c>
      <c r="B1882" s="10">
        <v>27.334793999999999</v>
      </c>
      <c r="C1882" s="10">
        <v>-82.551835999999994</v>
      </c>
      <c r="D1882" t="s">
        <v>6</v>
      </c>
      <c r="E1882" t="s">
        <v>6</v>
      </c>
      <c r="F1882" s="3" t="s">
        <v>3951</v>
      </c>
      <c r="G1882" s="3" t="s">
        <v>6</v>
      </c>
      <c r="H1882" s="3" t="s">
        <v>2750</v>
      </c>
      <c r="I1882" t="s">
        <v>6</v>
      </c>
      <c r="J1882" s="3" t="s">
        <v>6</v>
      </c>
      <c r="K1882" s="13" t="s">
        <v>6</v>
      </c>
      <c r="L1882" s="13" t="s">
        <v>6</v>
      </c>
      <c r="M1882" s="13" t="s">
        <v>6</v>
      </c>
      <c r="N1882" s="13" t="s">
        <v>6</v>
      </c>
    </row>
    <row r="1883" spans="1:14" x14ac:dyDescent="0.3">
      <c r="A1883" s="4" t="s">
        <v>3953</v>
      </c>
      <c r="B1883" s="10">
        <v>29.728752</v>
      </c>
      <c r="C1883" s="10">
        <v>-84.896028000000001</v>
      </c>
      <c r="D1883" t="s">
        <v>6</v>
      </c>
      <c r="E1883" t="s">
        <v>6</v>
      </c>
      <c r="F1883" s="3" t="s">
        <v>3952</v>
      </c>
      <c r="G1883" s="3" t="s">
        <v>6</v>
      </c>
      <c r="H1883" s="3" t="s">
        <v>2775</v>
      </c>
      <c r="I1883" t="s">
        <v>6</v>
      </c>
      <c r="J1883" s="3" t="s">
        <v>6</v>
      </c>
      <c r="K1883" s="13">
        <v>31</v>
      </c>
      <c r="L1883" s="13">
        <v>-79.5</v>
      </c>
      <c r="M1883" s="13">
        <v>23.9</v>
      </c>
      <c r="N1883" s="13">
        <v>-88</v>
      </c>
    </row>
    <row r="1884" spans="1:14" x14ac:dyDescent="0.3">
      <c r="A1884" t="s">
        <v>3954</v>
      </c>
      <c r="B1884" s="10">
        <v>-0.58662899999999996</v>
      </c>
      <c r="C1884" s="10">
        <v>117.28622</v>
      </c>
      <c r="D1884" t="s">
        <v>6</v>
      </c>
      <c r="E1884" t="s">
        <v>6</v>
      </c>
      <c r="F1884" s="3" t="s">
        <v>3955</v>
      </c>
      <c r="G1884" s="3" t="s">
        <v>6</v>
      </c>
      <c r="H1884" t="s">
        <v>2445</v>
      </c>
      <c r="I1884" t="s">
        <v>6</v>
      </c>
      <c r="J1884" t="s">
        <v>6</v>
      </c>
      <c r="K1884" t="s">
        <v>6</v>
      </c>
      <c r="L1884" t="s">
        <v>6</v>
      </c>
      <c r="M1884" t="s">
        <v>6</v>
      </c>
      <c r="N1884" t="s">
        <v>6</v>
      </c>
    </row>
    <row r="1885" spans="1:14" x14ac:dyDescent="0.3">
      <c r="A1885" t="s">
        <v>3956</v>
      </c>
      <c r="B1885" s="10">
        <v>-0.70904699999999998</v>
      </c>
      <c r="C1885" s="10">
        <v>117.514206</v>
      </c>
      <c r="D1885" t="s">
        <v>6</v>
      </c>
      <c r="E1885" t="s">
        <v>6</v>
      </c>
      <c r="F1885" s="3" t="s">
        <v>3957</v>
      </c>
      <c r="G1885" s="3" t="s">
        <v>6</v>
      </c>
      <c r="H1885" t="s">
        <v>3954</v>
      </c>
      <c r="I1885" t="s">
        <v>6</v>
      </c>
      <c r="J1885" t="s">
        <v>6</v>
      </c>
      <c r="K1885" t="s">
        <v>6</v>
      </c>
      <c r="L1885" t="s">
        <v>6</v>
      </c>
      <c r="M1885" t="s">
        <v>6</v>
      </c>
      <c r="N1885" t="s">
        <v>6</v>
      </c>
    </row>
    <row r="1886" spans="1:14" x14ac:dyDescent="0.3">
      <c r="A1886" t="s">
        <v>3958</v>
      </c>
      <c r="B1886" s="10">
        <v>-0.41949399999999998</v>
      </c>
      <c r="C1886" s="10">
        <v>117.544653</v>
      </c>
      <c r="D1886" t="s">
        <v>6</v>
      </c>
      <c r="E1886" t="s">
        <v>6</v>
      </c>
      <c r="F1886" s="3" t="s">
        <v>3960</v>
      </c>
      <c r="G1886" s="3" t="s">
        <v>6</v>
      </c>
      <c r="H1886" t="s">
        <v>3954</v>
      </c>
      <c r="I1886" t="s">
        <v>6</v>
      </c>
      <c r="J1886" t="s">
        <v>6</v>
      </c>
      <c r="K1886" t="s">
        <v>6</v>
      </c>
      <c r="L1886" t="s">
        <v>6</v>
      </c>
      <c r="M1886" t="s">
        <v>6</v>
      </c>
      <c r="N1886" t="s">
        <v>6</v>
      </c>
    </row>
    <row r="1887" spans="1:14" x14ac:dyDescent="0.3">
      <c r="A1887" t="s">
        <v>3962</v>
      </c>
      <c r="B1887" s="10">
        <v>-0.49251499999999998</v>
      </c>
      <c r="C1887" s="10">
        <v>117.56899</v>
      </c>
      <c r="D1887" t="s">
        <v>6</v>
      </c>
      <c r="E1887" t="s">
        <v>6</v>
      </c>
      <c r="F1887" s="3" t="s">
        <v>3963</v>
      </c>
      <c r="G1887" s="3" t="s">
        <v>6</v>
      </c>
      <c r="H1887" t="s">
        <v>3954</v>
      </c>
      <c r="I1887" t="s">
        <v>6</v>
      </c>
      <c r="J1887" t="s">
        <v>6</v>
      </c>
      <c r="K1887" t="s">
        <v>6</v>
      </c>
      <c r="L1887" t="s">
        <v>6</v>
      </c>
      <c r="M1887" t="s">
        <v>6</v>
      </c>
      <c r="N1887" t="s">
        <v>6</v>
      </c>
    </row>
    <row r="1888" spans="1:14" x14ac:dyDescent="0.3">
      <c r="A1888" t="s">
        <v>3959</v>
      </c>
      <c r="B1888" s="10">
        <v>-0.81097799999999998</v>
      </c>
      <c r="C1888" s="10">
        <v>117.4914</v>
      </c>
      <c r="D1888" t="s">
        <v>6</v>
      </c>
      <c r="E1888" t="s">
        <v>6</v>
      </c>
      <c r="F1888" s="3" t="s">
        <v>3961</v>
      </c>
      <c r="G1888" s="3" t="s">
        <v>6</v>
      </c>
      <c r="H1888" t="s">
        <v>3954</v>
      </c>
      <c r="I1888" t="s">
        <v>6</v>
      </c>
      <c r="J1888" t="s">
        <v>6</v>
      </c>
      <c r="K1888" t="s">
        <v>6</v>
      </c>
      <c r="L1888" t="s">
        <v>6</v>
      </c>
      <c r="M1888" t="s">
        <v>6</v>
      </c>
      <c r="N1888" t="s">
        <v>6</v>
      </c>
    </row>
    <row r="1889" spans="1:14" x14ac:dyDescent="0.3">
      <c r="A1889" t="s">
        <v>3964</v>
      </c>
      <c r="B1889" s="10">
        <v>10.549402000000001</v>
      </c>
      <c r="C1889" s="10">
        <v>-62.804592</v>
      </c>
      <c r="D1889" t="s">
        <v>6</v>
      </c>
      <c r="E1889" t="s">
        <v>6</v>
      </c>
      <c r="F1889" s="3" t="s">
        <v>3965</v>
      </c>
      <c r="G1889" s="3" t="s">
        <v>6</v>
      </c>
      <c r="H1889" s="4" t="s">
        <v>1714</v>
      </c>
      <c r="I1889" s="4" t="s">
        <v>6</v>
      </c>
      <c r="J1889" s="3" t="s">
        <v>6</v>
      </c>
      <c r="K1889" s="13" t="s">
        <v>6</v>
      </c>
      <c r="L1889" s="13" t="s">
        <v>6</v>
      </c>
      <c r="M1889" s="13" t="s">
        <v>6</v>
      </c>
      <c r="N1889" s="13" t="s">
        <v>6</v>
      </c>
    </row>
    <row r="23577" spans="1:1" x14ac:dyDescent="0.3">
      <c r="A23577" t="s">
        <v>3599</v>
      </c>
    </row>
  </sheetData>
  <autoFilter ref="A1:N1889" xr:uid="{00000000-0009-0000-0000-000000000000}">
    <sortState xmlns:xlrd2="http://schemas.microsoft.com/office/spreadsheetml/2017/richdata2" ref="A2:N1870">
      <sortCondition sortBy="cellColor" ref="A1:A1870" dxfId="0"/>
    </sortState>
  </autoFilter>
  <sortState xmlns:xlrd2="http://schemas.microsoft.com/office/spreadsheetml/2017/richdata2" ref="A1804:A1829">
    <sortCondition ref="A1804:A18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2019-09-24T16:27:35Z</dcterms:modified>
</cp:coreProperties>
</file>