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yo/Desktop/R/satolab-infectivity-helper/"/>
    </mc:Choice>
  </mc:AlternateContent>
  <xr:revisionPtr revIDLastSave="0" documentId="13_ncr:1_{C021E7D2-3F6B-B74A-8AE7-7183F70DA64A}" xr6:coauthVersionLast="47" xr6:coauthVersionMax="47" xr10:uidLastSave="{00000000-0000-0000-0000-000000000000}"/>
  <bookViews>
    <workbookView xWindow="1080" yWindow="1240" windowWidth="27640" windowHeight="16320" xr2:uid="{5EFC7C8A-6BCA-1D4B-B8E8-706225D8C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A10" i="1"/>
  <c r="F14" i="1" s="1"/>
  <c r="F29" i="1" l="1"/>
  <c r="F21" i="1"/>
  <c r="F28" i="1"/>
  <c r="F26" i="1"/>
  <c r="F16" i="1"/>
  <c r="F20" i="1"/>
  <c r="F27" i="1"/>
  <c r="F19" i="1"/>
  <c r="F18" i="1"/>
  <c r="F25" i="1"/>
  <c r="F17" i="1"/>
  <c r="F32" i="1"/>
  <c r="F31" i="1"/>
  <c r="F23" i="1"/>
  <c r="F15" i="1"/>
  <c r="F13" i="1"/>
  <c r="F33" i="1"/>
  <c r="F24" i="1"/>
  <c r="F30" i="1"/>
  <c r="F22" i="1"/>
</calcChain>
</file>

<file path=xl/sharedStrings.xml><?xml version="1.0" encoding="utf-8"?>
<sst xmlns="http://schemas.openxmlformats.org/spreadsheetml/2006/main" count="33" uniqueCount="17">
  <si>
    <t>Lot #</t>
  </si>
  <si>
    <t>RLU (HiBiT)</t>
  </si>
  <si>
    <t>GD/M5-9/2019</t>
  </si>
  <si>
    <t>GD/P44-9/2019</t>
  </si>
  <si>
    <t>SARS-CoV-1</t>
  </si>
  <si>
    <t>SARS-CoV-2</t>
  </si>
  <si>
    <t>Harvest date</t>
  </si>
  <si>
    <t>Spike</t>
  </si>
  <si>
    <t>p24</t>
  </si>
  <si>
    <t>conc</t>
  </si>
  <si>
    <t>slope</t>
  </si>
  <si>
    <t>intercept</t>
  </si>
  <si>
    <t>rlu</t>
  </si>
  <si>
    <t>RLU</t>
  </si>
  <si>
    <t>GD/M5-9/2019_N519K</t>
  </si>
  <si>
    <t>GD/P44-9/2019_K519N</t>
  </si>
  <si>
    <t>No_S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</si>
</sst>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0"/>
      <name val="Candara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2B8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Border="1"/>
    <xf numFmtId="164" fontId="3" fillId="0" borderId="0" xfId="0" applyNumberFormat="1" applyFont="1" applyBorder="1" applyAlignment="1">
      <alignment horizontal="right" vertical="center"/>
    </xf>
    <xf numFmtId="2" fontId="0" fillId="2" borderId="0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164" fontId="3" fillId="0" borderId="0" xfId="0" applyNumberFormat="1" applyFont="1" applyBorder="1" applyAlignment="1">
      <alignment vertical="center"/>
    </xf>
    <xf numFmtId="2" fontId="0" fillId="5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2" fontId="0" fillId="7" borderId="0" xfId="0" applyNumberFormat="1" applyFill="1" applyBorder="1" applyAlignment="1">
      <alignment horizontal="center" vertical="center"/>
    </xf>
    <xf numFmtId="2" fontId="0" fillId="8" borderId="0" xfId="0" applyNumberFormat="1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2" fontId="0" fillId="10" borderId="0" xfId="0" applyNumberFormat="1" applyFill="1" applyBorder="1" applyAlignment="1">
      <alignment horizontal="center" vertical="center"/>
    </xf>
    <xf numFmtId="0" fontId="0" fillId="0" borderId="0" xfId="0" applyFill="1" applyBorder="1"/>
    <xf numFmtId="2" fontId="2" fillId="0" borderId="0" xfId="1" applyNumberFormat="1" applyFont="1" applyFill="1" applyBorder="1" applyAlignment="1">
      <alignment vertical="center"/>
    </xf>
    <xf numFmtId="2" fontId="0" fillId="11" borderId="0" xfId="0" applyNumberFormat="1" applyFill="1" applyBorder="1" applyAlignment="1">
      <alignment horizontal="center" vertical="center"/>
    </xf>
    <xf numFmtId="2" fontId="0" fillId="12" borderId="0" xfId="0" applyNumberFormat="1" applyFill="1" applyBorder="1" applyAlignment="1">
      <alignment horizontal="center" vertical="center"/>
    </xf>
  </cellXfs>
  <cellStyles count="2">
    <cellStyle name="Normal" xfId="0" builtinId="0"/>
    <cellStyle name="標準 2" xfId="1" xr:uid="{922FDC46-C056-B54A-B9FD-8E73DC75AE19}"/>
  </cellStyles>
  <dxfs count="2"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A0EC-AD2F-0F44-8815-530ED2EC5625}">
  <dimension ref="A1:H33"/>
  <sheetViews>
    <sheetView tabSelected="1" workbookViewId="0">
      <selection activeCell="D12" sqref="D12"/>
    </sheetView>
  </sheetViews>
  <sheetFormatPr baseColWidth="10" defaultRowHeight="16" x14ac:dyDescent="0.2"/>
  <cols>
    <col min="2" max="4" width="11" bestFit="1" customWidth="1"/>
    <col min="5" max="5" width="10.6640625" bestFit="1" customWidth="1"/>
    <col min="6" max="6" width="12.1640625" bestFit="1" customWidth="1"/>
  </cols>
  <sheetData>
    <row r="1" spans="1:8" x14ac:dyDescent="0.2">
      <c r="A1" s="1" t="s">
        <v>9</v>
      </c>
      <c r="B1" s="1" t="s">
        <v>12</v>
      </c>
      <c r="C1" s="1"/>
      <c r="D1" s="1" t="s">
        <v>13</v>
      </c>
      <c r="E1" s="1" t="s">
        <v>13</v>
      </c>
      <c r="F1" s="1" t="s">
        <v>13</v>
      </c>
      <c r="G1" s="1"/>
      <c r="H1" s="1"/>
    </row>
    <row r="2" spans="1:8" x14ac:dyDescent="0.2">
      <c r="A2" s="2">
        <v>1141.0999999999999</v>
      </c>
      <c r="B2" s="3">
        <v>6488000</v>
      </c>
      <c r="C2" s="1"/>
      <c r="D2" s="4">
        <v>1924000</v>
      </c>
      <c r="E2" s="4">
        <v>1941000</v>
      </c>
      <c r="F2" s="5">
        <v>2110000</v>
      </c>
      <c r="G2" s="1"/>
      <c r="H2" s="1"/>
    </row>
    <row r="3" spans="1:8" x14ac:dyDescent="0.2">
      <c r="A3" s="6">
        <v>570.6</v>
      </c>
      <c r="B3" s="7">
        <v>3745000</v>
      </c>
      <c r="C3" s="1"/>
      <c r="D3" s="8">
        <v>1242000</v>
      </c>
      <c r="E3" s="8">
        <v>1305000</v>
      </c>
      <c r="F3" s="8">
        <v>1363000</v>
      </c>
      <c r="G3" s="1"/>
      <c r="H3" s="1"/>
    </row>
    <row r="4" spans="1:8" x14ac:dyDescent="0.2">
      <c r="A4" s="6">
        <v>285.3</v>
      </c>
      <c r="B4" s="5">
        <v>2016000</v>
      </c>
      <c r="C4" s="1"/>
      <c r="D4" s="9">
        <v>3106000</v>
      </c>
      <c r="E4" s="9">
        <v>3026000</v>
      </c>
      <c r="F4" s="9">
        <v>3213000</v>
      </c>
      <c r="G4" s="1"/>
      <c r="H4" s="1"/>
    </row>
    <row r="5" spans="1:8" x14ac:dyDescent="0.2">
      <c r="A5" s="6">
        <v>142.6</v>
      </c>
      <c r="B5" s="10">
        <v>1065000</v>
      </c>
      <c r="C5" s="1"/>
      <c r="D5" s="9">
        <v>3306000</v>
      </c>
      <c r="E5" s="9">
        <v>3203000</v>
      </c>
      <c r="F5" s="7">
        <v>3578000</v>
      </c>
      <c r="G5" s="1"/>
      <c r="H5" s="1"/>
    </row>
    <row r="6" spans="1:8" x14ac:dyDescent="0.2">
      <c r="A6" s="6">
        <v>71.3</v>
      </c>
      <c r="B6" s="11">
        <v>592300</v>
      </c>
      <c r="C6" s="1"/>
      <c r="D6" s="5">
        <v>2083000</v>
      </c>
      <c r="E6" s="5">
        <v>2011000</v>
      </c>
      <c r="F6" s="5">
        <v>2119000</v>
      </c>
      <c r="G6" s="1"/>
      <c r="H6" s="1"/>
    </row>
    <row r="7" spans="1:8" x14ac:dyDescent="0.2">
      <c r="A7" s="12">
        <v>0</v>
      </c>
      <c r="B7" s="13">
        <v>500</v>
      </c>
      <c r="C7" s="1"/>
      <c r="D7" s="4">
        <v>1929000</v>
      </c>
      <c r="E7" s="4">
        <v>1831000</v>
      </c>
      <c r="F7" s="5">
        <v>2019000</v>
      </c>
      <c r="G7" s="1"/>
      <c r="H7" s="1"/>
    </row>
    <row r="8" spans="1:8" x14ac:dyDescent="0.2">
      <c r="A8" s="1"/>
      <c r="B8" s="1"/>
      <c r="C8" s="1"/>
      <c r="D8" s="5">
        <v>2561000</v>
      </c>
      <c r="E8" s="5">
        <v>2421000</v>
      </c>
      <c r="F8" s="5">
        <v>2483000</v>
      </c>
      <c r="G8" s="1"/>
      <c r="H8" s="1"/>
    </row>
    <row r="9" spans="1:8" x14ac:dyDescent="0.2">
      <c r="A9" s="14" t="s">
        <v>10</v>
      </c>
      <c r="B9" s="15" t="s">
        <v>11</v>
      </c>
      <c r="C9" s="1"/>
      <c r="D9" s="16">
        <v>350</v>
      </c>
      <c r="E9" s="17">
        <v>760</v>
      </c>
      <c r="F9" s="13">
        <v>500</v>
      </c>
      <c r="G9" s="1"/>
      <c r="H9" s="1"/>
    </row>
    <row r="10" spans="1:8" x14ac:dyDescent="0.2">
      <c r="A10" s="14">
        <f>SLOPE(A2:A7,B2:B7)</f>
        <v>1.7615572444618639E-4</v>
      </c>
      <c r="B10" s="15">
        <f>INTERCEPT(A2:A7,B2:B7)</f>
        <v>-39.810404788037431</v>
      </c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 t="s">
        <v>6</v>
      </c>
      <c r="C12" s="1" t="s">
        <v>0</v>
      </c>
      <c r="D12" s="1" t="s">
        <v>7</v>
      </c>
      <c r="E12" s="1" t="s">
        <v>1</v>
      </c>
      <c r="F12" s="1" t="s">
        <v>8</v>
      </c>
      <c r="G12" s="1"/>
      <c r="H12" s="1"/>
    </row>
    <row r="13" spans="1:8" x14ac:dyDescent="0.2">
      <c r="A13" s="1"/>
      <c r="B13" s="1">
        <v>241122</v>
      </c>
      <c r="C13" s="1">
        <v>1</v>
      </c>
      <c r="D13" s="1" t="s">
        <v>2</v>
      </c>
      <c r="E13" s="1">
        <v>1924000</v>
      </c>
      <c r="F13" s="1">
        <f>($A$10*E13+$B$10)*4</f>
        <v>1196.4528361857008</v>
      </c>
      <c r="G13" s="1"/>
      <c r="H13" s="1"/>
    </row>
    <row r="14" spans="1:8" x14ac:dyDescent="0.2">
      <c r="A14" s="1"/>
      <c r="B14" s="1">
        <v>241122</v>
      </c>
      <c r="C14" s="1">
        <v>1</v>
      </c>
      <c r="D14" s="1" t="s">
        <v>14</v>
      </c>
      <c r="E14" s="1">
        <v>1242000</v>
      </c>
      <c r="F14" s="1">
        <f>($A$10*E14+$B$10)*4</f>
        <v>715.9000198965042</v>
      </c>
      <c r="G14" s="1"/>
      <c r="H14" s="1"/>
    </row>
    <row r="15" spans="1:8" x14ac:dyDescent="0.2">
      <c r="A15" s="1"/>
      <c r="B15" s="1">
        <v>241122</v>
      </c>
      <c r="C15" s="1">
        <v>1</v>
      </c>
      <c r="D15" s="1" t="s">
        <v>3</v>
      </c>
      <c r="E15" s="1">
        <v>3106000</v>
      </c>
      <c r="F15" s="1">
        <f>($A$10*E15+$B$10)*4</f>
        <v>2029.31710136727</v>
      </c>
      <c r="G15" s="1"/>
      <c r="H15" s="1"/>
    </row>
    <row r="16" spans="1:8" x14ac:dyDescent="0.2">
      <c r="A16" s="1"/>
      <c r="B16" s="1">
        <v>241122</v>
      </c>
      <c r="C16" s="1">
        <v>1</v>
      </c>
      <c r="D16" s="1" t="s">
        <v>15</v>
      </c>
      <c r="E16" s="1">
        <v>3306000</v>
      </c>
      <c r="F16" s="1">
        <f>($A$10*E16+$B$10)*4</f>
        <v>2170.2416809242191</v>
      </c>
      <c r="G16" s="1"/>
      <c r="H16" s="1"/>
    </row>
    <row r="17" spans="1:8" x14ac:dyDescent="0.2">
      <c r="A17" s="1"/>
      <c r="B17" s="1">
        <v>241122</v>
      </c>
      <c r="C17" s="1">
        <v>1</v>
      </c>
      <c r="D17" s="1" t="s">
        <v>4</v>
      </c>
      <c r="E17" s="1">
        <v>2083000</v>
      </c>
      <c r="F17" s="1">
        <f>($A$10*E17+$B$10)*4</f>
        <v>1308.4878769334753</v>
      </c>
      <c r="G17" s="1"/>
      <c r="H17" s="1"/>
    </row>
    <row r="18" spans="1:8" x14ac:dyDescent="0.2">
      <c r="A18" s="1"/>
      <c r="B18" s="1">
        <v>241122</v>
      </c>
      <c r="C18" s="1">
        <v>1</v>
      </c>
      <c r="D18" s="1" t="s">
        <v>5</v>
      </c>
      <c r="E18" s="1">
        <v>1929000</v>
      </c>
      <c r="F18" s="1">
        <f>($A$10*E18+$B$10)*4</f>
        <v>1199.9759506746245</v>
      </c>
      <c r="G18" s="1"/>
      <c r="H18" s="1"/>
    </row>
    <row r="19" spans="1:8" x14ac:dyDescent="0.2">
      <c r="A19" s="1"/>
      <c r="B19" s="1">
        <v>241122</v>
      </c>
      <c r="C19" s="1">
        <v>1</v>
      </c>
      <c r="D19" s="1" t="s">
        <v>16</v>
      </c>
      <c r="E19" s="1">
        <v>2561000</v>
      </c>
      <c r="F19" s="1">
        <f>($A$10*E19+$B$10)*4</f>
        <v>1645.2976220745836</v>
      </c>
      <c r="G19" s="1"/>
      <c r="H19" s="1"/>
    </row>
    <row r="20" spans="1:8" x14ac:dyDescent="0.2">
      <c r="A20" s="1"/>
      <c r="B20" s="1">
        <v>241122</v>
      </c>
      <c r="C20" s="1">
        <v>2</v>
      </c>
      <c r="D20" s="1" t="s">
        <v>2</v>
      </c>
      <c r="E20" s="1">
        <v>1941000</v>
      </c>
      <c r="F20" s="1">
        <f>($A$10*E20+$B$10)*4</f>
        <v>1208.4314254480414</v>
      </c>
      <c r="G20" s="1"/>
      <c r="H20" s="1"/>
    </row>
    <row r="21" spans="1:8" x14ac:dyDescent="0.2">
      <c r="A21" s="1"/>
      <c r="B21" s="1">
        <v>241122</v>
      </c>
      <c r="C21" s="1">
        <v>2</v>
      </c>
      <c r="D21" s="1" t="s">
        <v>14</v>
      </c>
      <c r="E21" s="1">
        <v>1305000</v>
      </c>
      <c r="F21" s="1">
        <f>($A$10*E21+$B$10)*4</f>
        <v>760.29126245694317</v>
      </c>
      <c r="G21" s="1"/>
      <c r="H21" s="1"/>
    </row>
    <row r="22" spans="1:8" x14ac:dyDescent="0.2">
      <c r="A22" s="1"/>
      <c r="B22" s="1">
        <v>241122</v>
      </c>
      <c r="C22" s="1">
        <v>2</v>
      </c>
      <c r="D22" s="1" t="s">
        <v>3</v>
      </c>
      <c r="E22" s="1">
        <v>3026000</v>
      </c>
      <c r="F22" s="1">
        <f>($A$10*E22+$B$10)*4</f>
        <v>1972.9472695444902</v>
      </c>
      <c r="G22" s="1"/>
      <c r="H22" s="1"/>
    </row>
    <row r="23" spans="1:8" x14ac:dyDescent="0.2">
      <c r="A23" s="1"/>
      <c r="B23" s="1">
        <v>241122</v>
      </c>
      <c r="C23" s="1">
        <v>2</v>
      </c>
      <c r="D23" s="1" t="s">
        <v>15</v>
      </c>
      <c r="E23" s="1">
        <v>3203000</v>
      </c>
      <c r="F23" s="1">
        <f>($A$10*E23+$B$10)*4</f>
        <v>2097.6655224523902</v>
      </c>
      <c r="G23" s="1"/>
      <c r="H23" s="1"/>
    </row>
    <row r="24" spans="1:8" x14ac:dyDescent="0.2">
      <c r="A24" s="1"/>
      <c r="B24" s="1">
        <v>241122</v>
      </c>
      <c r="C24" s="1">
        <v>2</v>
      </c>
      <c r="D24" s="1" t="s">
        <v>4</v>
      </c>
      <c r="E24" s="1">
        <v>2011000</v>
      </c>
      <c r="F24" s="1">
        <f>($A$10*E24+$B$10)*4</f>
        <v>1257.7550282929735</v>
      </c>
      <c r="G24" s="1"/>
      <c r="H24" s="1"/>
    </row>
    <row r="25" spans="1:8" x14ac:dyDescent="0.2">
      <c r="A25" s="1"/>
      <c r="B25" s="1">
        <v>241122</v>
      </c>
      <c r="C25" s="1">
        <v>2</v>
      </c>
      <c r="D25" s="1" t="s">
        <v>5</v>
      </c>
      <c r="E25" s="1">
        <v>1831000</v>
      </c>
      <c r="F25" s="1">
        <f>($A$10*E25+$B$10)*4</f>
        <v>1130.9229066917194</v>
      </c>
      <c r="G25" s="1"/>
      <c r="H25" s="1"/>
    </row>
    <row r="26" spans="1:8" x14ac:dyDescent="0.2">
      <c r="A26" s="1"/>
      <c r="B26" s="1">
        <v>241122</v>
      </c>
      <c r="C26" s="1">
        <v>2</v>
      </c>
      <c r="D26" s="1" t="s">
        <v>16</v>
      </c>
      <c r="E26" s="1">
        <v>2421000</v>
      </c>
      <c r="F26" s="1">
        <f>($A$10*E26+$B$10)*4</f>
        <v>1546.6504163847192</v>
      </c>
      <c r="G26" s="1"/>
      <c r="H26" s="1"/>
    </row>
    <row r="27" spans="1:8" x14ac:dyDescent="0.2">
      <c r="A27" s="1"/>
      <c r="B27" s="1">
        <v>241122</v>
      </c>
      <c r="C27" s="1">
        <v>3</v>
      </c>
      <c r="D27" s="1" t="s">
        <v>2</v>
      </c>
      <c r="E27" s="1">
        <v>2110000</v>
      </c>
      <c r="F27" s="1">
        <f>($A$10*E27+$B$10)*4</f>
        <v>1327.5126951736634</v>
      </c>
      <c r="G27" s="1"/>
      <c r="H27" s="1"/>
    </row>
    <row r="28" spans="1:8" x14ac:dyDescent="0.2">
      <c r="A28" s="1"/>
      <c r="B28" s="1">
        <v>241122</v>
      </c>
      <c r="C28" s="1">
        <v>3</v>
      </c>
      <c r="D28" s="1" t="s">
        <v>14</v>
      </c>
      <c r="E28" s="1">
        <v>1363000</v>
      </c>
      <c r="F28" s="1">
        <f>($A$10*E28+$B$10)*4</f>
        <v>801.1593905284584</v>
      </c>
      <c r="G28" s="1"/>
      <c r="H28" s="1"/>
    </row>
    <row r="29" spans="1:8" x14ac:dyDescent="0.2">
      <c r="A29" s="1"/>
      <c r="B29" s="1">
        <v>241122</v>
      </c>
      <c r="C29" s="1">
        <v>3</v>
      </c>
      <c r="D29" s="1" t="s">
        <v>3</v>
      </c>
      <c r="E29" s="1">
        <v>3213000</v>
      </c>
      <c r="F29" s="1">
        <f>($A$10*E29+$B$10)*4</f>
        <v>2104.7117514302377</v>
      </c>
      <c r="G29" s="1"/>
      <c r="H29" s="1"/>
    </row>
    <row r="30" spans="1:8" x14ac:dyDescent="0.2">
      <c r="A30" s="1"/>
      <c r="B30" s="1">
        <v>241122</v>
      </c>
      <c r="C30" s="1">
        <v>3</v>
      </c>
      <c r="D30" s="1" t="s">
        <v>15</v>
      </c>
      <c r="E30" s="1">
        <v>3578000</v>
      </c>
      <c r="F30" s="1">
        <f>($A$10*E30+$B$10)*4</f>
        <v>2361.8991091216699</v>
      </c>
      <c r="G30" s="1"/>
      <c r="H30" s="1"/>
    </row>
    <row r="31" spans="1:8" x14ac:dyDescent="0.2">
      <c r="A31" s="1"/>
      <c r="B31" s="1">
        <v>241122</v>
      </c>
      <c r="C31" s="1">
        <v>3</v>
      </c>
      <c r="D31" s="1" t="s">
        <v>4</v>
      </c>
      <c r="E31" s="1">
        <v>2119000</v>
      </c>
      <c r="F31" s="1">
        <f>($A$10*E31+$B$10)*4</f>
        <v>1333.8543012537261</v>
      </c>
      <c r="G31" s="1"/>
      <c r="H31" s="1"/>
    </row>
    <row r="32" spans="1:8" x14ac:dyDescent="0.2">
      <c r="A32" s="1"/>
      <c r="B32" s="1">
        <v>241122</v>
      </c>
      <c r="C32" s="1">
        <v>3</v>
      </c>
      <c r="D32" s="1" t="s">
        <v>5</v>
      </c>
      <c r="E32" s="1">
        <v>2019000</v>
      </c>
      <c r="F32" s="1">
        <f>($A$10*E32+$B$10)*4</f>
        <v>1263.3920114752516</v>
      </c>
      <c r="G32" s="1"/>
      <c r="H32" s="1"/>
    </row>
    <row r="33" spans="1:8" x14ac:dyDescent="0.2">
      <c r="A33" s="1"/>
      <c r="B33" s="1">
        <v>241122</v>
      </c>
      <c r="C33" s="1">
        <v>3</v>
      </c>
      <c r="D33" s="1" t="s">
        <v>16</v>
      </c>
      <c r="E33" s="1">
        <v>2483000</v>
      </c>
      <c r="F33" s="1">
        <f>($A$10*E33+$B$10)*4</f>
        <v>1590.3370360473734</v>
      </c>
      <c r="G33" s="1"/>
      <c r="H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　Maximilian Stanley</dc:creator>
  <cp:lastModifiedBy>YO　Maximilian Stanley</cp:lastModifiedBy>
  <dcterms:created xsi:type="dcterms:W3CDTF">2025-10-21T02:34:22Z</dcterms:created>
  <dcterms:modified xsi:type="dcterms:W3CDTF">2025-10-21T02:40:47Z</dcterms:modified>
</cp:coreProperties>
</file>