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e_m\Desktop\Models\"/>
    </mc:Choice>
  </mc:AlternateContent>
  <xr:revisionPtr revIDLastSave="0" documentId="13_ncr:1_{286D9EBC-C365-4538-A061-DB807093E230}" xr6:coauthVersionLast="47" xr6:coauthVersionMax="47" xr10:uidLastSave="{00000000-0000-0000-0000-000000000000}"/>
  <bookViews>
    <workbookView xWindow="-120" yWindow="-120" windowWidth="29040" windowHeight="15720" activeTab="1" xr2:uid="{D134D4F9-F07C-472D-AB0F-86C5A594B27D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G2" i="1" s="1"/>
  <c r="AH2" i="1" s="1"/>
  <c r="AI2" i="1" s="1"/>
  <c r="AD2" i="1"/>
  <c r="AD19" i="1" s="1"/>
  <c r="AL18" i="1"/>
  <c r="K2" i="3" l="1"/>
  <c r="K3" i="3" s="1"/>
  <c r="K6" i="3" s="1"/>
  <c r="AJ1" i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AE9" i="1"/>
  <c r="AF9" i="1"/>
  <c r="AG9" i="1"/>
  <c r="AD9" i="1"/>
  <c r="AC29" i="1"/>
  <c r="AD29" i="1" s="1"/>
  <c r="AD7" i="1"/>
  <c r="Y27" i="1"/>
  <c r="Z27" i="1"/>
  <c r="AA27" i="1"/>
  <c r="AC27" i="1"/>
  <c r="AB27" i="1"/>
  <c r="AC24" i="1"/>
  <c r="AD6" i="1"/>
  <c r="AD5" i="1"/>
  <c r="AE19" i="1"/>
  <c r="AC19" i="1"/>
  <c r="AE1" i="1"/>
  <c r="AF1" i="1" s="1"/>
  <c r="AG1" i="1" s="1"/>
  <c r="AH1" i="1" s="1"/>
  <c r="AI1" i="1" s="1"/>
  <c r="AD1" i="1"/>
  <c r="AC10" i="1"/>
  <c r="AC7" i="1"/>
  <c r="AC8" i="1" s="1"/>
  <c r="AC26" i="1" s="1"/>
  <c r="U8" i="1"/>
  <c r="U26" i="1" s="1"/>
  <c r="U10" i="1"/>
  <c r="T27" i="1"/>
  <c r="S27" i="1"/>
  <c r="R27" i="1"/>
  <c r="Q27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Y25" i="1"/>
  <c r="Z25" i="1"/>
  <c r="AA25" i="1"/>
  <c r="AB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Y26" i="1"/>
  <c r="Z26" i="1"/>
  <c r="AA26" i="1"/>
  <c r="AB26" i="1"/>
  <c r="D26" i="1"/>
  <c r="D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3" i="1"/>
  <c r="T24" i="1"/>
  <c r="S24" i="1"/>
  <c r="S23" i="1"/>
  <c r="T23" i="1"/>
  <c r="U23" i="1"/>
  <c r="X24" i="1"/>
  <c r="Y24" i="1"/>
  <c r="Z24" i="1"/>
  <c r="AA24" i="1"/>
  <c r="AB24" i="1"/>
  <c r="Y23" i="1"/>
  <c r="Z23" i="1"/>
  <c r="AA23" i="1"/>
  <c r="AB23" i="1"/>
  <c r="X23" i="1"/>
  <c r="AC6" i="1"/>
  <c r="AC5" i="1"/>
  <c r="AC3" i="1"/>
  <c r="AC4" i="1"/>
  <c r="AC9" i="1"/>
  <c r="AC2" i="1"/>
  <c r="U15" i="1"/>
  <c r="U14" i="1"/>
  <c r="U2" i="1"/>
  <c r="J19" i="1"/>
  <c r="K19" i="1"/>
  <c r="L19" i="1"/>
  <c r="N19" i="1"/>
  <c r="O19" i="1"/>
  <c r="P19" i="1"/>
  <c r="Q19" i="1"/>
  <c r="R19" i="1"/>
  <c r="S19" i="1"/>
  <c r="T19" i="1"/>
  <c r="H19" i="1"/>
  <c r="G19" i="1"/>
  <c r="X14" i="1"/>
  <c r="AE4" i="1" l="1"/>
  <c r="AE6" i="1"/>
  <c r="AE5" i="1"/>
  <c r="AE7" i="1"/>
  <c r="AH9" i="1"/>
  <c r="AC25" i="1"/>
  <c r="AC11" i="1"/>
  <c r="AC12" i="1" s="1"/>
  <c r="AF19" i="1" l="1"/>
  <c r="AF5" i="1"/>
  <c r="AF7" i="1"/>
  <c r="AF6" i="1"/>
  <c r="AF4" i="1"/>
  <c r="AE3" i="1"/>
  <c r="AE8" i="1"/>
  <c r="AE10" i="1" s="1"/>
  <c r="AE11" i="1" s="1"/>
  <c r="AE12" i="1" s="1"/>
  <c r="AI9" i="1"/>
  <c r="AF3" i="1" l="1"/>
  <c r="AF8" i="1"/>
  <c r="AF10" i="1" s="1"/>
  <c r="AF11" i="1" s="1"/>
  <c r="AF12" i="1" s="1"/>
  <c r="AG19" i="1"/>
  <c r="AG7" i="1"/>
  <c r="AG4" i="1"/>
  <c r="AG5" i="1"/>
  <c r="AG6" i="1"/>
  <c r="AG3" i="1" l="1"/>
  <c r="AG8" i="1"/>
  <c r="AG10" i="1" s="1"/>
  <c r="AG11" i="1" s="1"/>
  <c r="AG12" i="1" s="1"/>
  <c r="AH19" i="1"/>
  <c r="AH6" i="1"/>
  <c r="AH5" i="1"/>
  <c r="AH7" i="1"/>
  <c r="AH4" i="1"/>
  <c r="AH3" i="1" s="1"/>
  <c r="AD4" i="1"/>
  <c r="AD3" i="1" s="1"/>
  <c r="AI19" i="1" l="1"/>
  <c r="AI6" i="1"/>
  <c r="AI7" i="1"/>
  <c r="AI4" i="1"/>
  <c r="AI8" i="1" s="1"/>
  <c r="AI10" i="1" s="1"/>
  <c r="AI11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AI5" i="1"/>
  <c r="AH8" i="1"/>
  <c r="AH10" i="1" s="1"/>
  <c r="AH11" i="1" s="1"/>
  <c r="AH12" i="1" s="1"/>
  <c r="AD8" i="1"/>
  <c r="AD10" i="1" s="1"/>
  <c r="AI3" i="1" l="1"/>
  <c r="AD11" i="1"/>
  <c r="AD12" i="1" s="1"/>
  <c r="AL17" i="1" l="1"/>
  <c r="AL19" i="1" s="1"/>
  <c r="AE29" i="1"/>
  <c r="AF29" i="1" s="1"/>
  <c r="AG29" i="1" s="1"/>
  <c r="AH29" i="1" s="1"/>
  <c r="AI29" i="1" s="1"/>
</calcChain>
</file>

<file path=xl/sharedStrings.xml><?xml version="1.0" encoding="utf-8"?>
<sst xmlns="http://schemas.openxmlformats.org/spreadsheetml/2006/main" count="120" uniqueCount="64">
  <si>
    <t>FY 2019</t>
  </si>
  <si>
    <t>FY 2020</t>
  </si>
  <si>
    <t>FY 2021</t>
  </si>
  <si>
    <t>FY 2022</t>
  </si>
  <si>
    <t>FY 2023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</si>
  <si>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</si>
  <si>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</si>
  <si>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</si>
  <si>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</si>
  <si>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</si>
  <si>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</si>
  <si>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</si>
  <si>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</si>
  <si>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</si>
  <si>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</si>
  <si>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</si>
  <si>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</si>
  <si>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</si>
  <si>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</si>
  <si>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</si>
  <si>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</si>
  <si>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Y/Y Growth</t>
  </si>
  <si>
    <t>N/A</t>
  </si>
  <si>
    <t>Q1 2020</t>
  </si>
  <si>
    <t>Q2 2020</t>
  </si>
  <si>
    <t>Q3 2020</t>
  </si>
  <si>
    <t>Q4 2020</t>
  </si>
  <si>
    <t>Q1 2021</t>
  </si>
  <si>
    <t>Q2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</si>
  <si>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</si>
  <si>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</si>
  <si>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</si>
  <si>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</si>
  <si>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</si>
  <si>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</si>
  <si>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</si>
  <si>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</si>
  <si>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</si>
  <si>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</si>
  <si>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</si>
  <si>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</si>
  <si>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-</t>
  </si>
  <si>
    <t>Revenue QoQ Growth</t>
  </si>
  <si>
    <t>Revenue Q/Q Growth</t>
  </si>
  <si>
    <t>Q4 2024</t>
  </si>
  <si>
    <t>FY2024</t>
  </si>
  <si>
    <t>tax</t>
  </si>
  <si>
    <t>opex margin</t>
  </si>
  <si>
    <t xml:space="preserve">op income </t>
  </si>
  <si>
    <t>opex growth</t>
  </si>
  <si>
    <t>op income growth</t>
  </si>
  <si>
    <t>other income</t>
  </si>
  <si>
    <t>net cash</t>
  </si>
  <si>
    <t>terminal</t>
  </si>
  <si>
    <t>roic</t>
  </si>
  <si>
    <t>discount rate</t>
  </si>
  <si>
    <t>npv</t>
  </si>
  <si>
    <t>price</t>
  </si>
  <si>
    <t>share</t>
  </si>
  <si>
    <t>MC</t>
  </si>
  <si>
    <t>debt</t>
  </si>
  <si>
    <t>cash</t>
  </si>
  <si>
    <t>EV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</si>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</sst>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0" fontId="0" fillId="0" borderId="0" xfId="2" applyNumberFormat="1" applyFont="1"/>
    <xf numFmtId="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F55B-C835-4CAF-A6F3-75D6C4E1E172}">
  <dimension ref="J1:K6"/>
  <sheetViews>
    <sheetView workbookViewId="0">
      <selection activeCell="K6" sqref="K6"/>
    </sheetView>
  </sheetViews>
  <sheetFormatPr defaultRowHeight="15" x14ac:dyDescent="0.25"/>
  <cols>
    <col min="11" max="11" width="20" bestFit="1" customWidth="1"/>
  </cols>
  <sheetData>
    <row r="1" spans="10:11" x14ac:dyDescent="0.25">
      <c r="J1" t="s">
        <v>57</v>
      </c>
      <c r="K1" s="6">
        <v>124.56</v>
      </c>
    </row>
    <row r="2" spans="10:11" x14ac:dyDescent="0.25">
      <c r="J2" t="s">
        <v>58</v>
      </c>
      <c r="K2" s="6">
        <f>432.876+199.777+9.2</f>
        <v>641.85300000000007</v>
      </c>
    </row>
    <row r="3" spans="10:11" x14ac:dyDescent="0.25">
      <c r="J3" t="s">
        <v>59</v>
      </c>
      <c r="K3" s="6">
        <f>K2*K1</f>
        <v>79949.209680000014</v>
      </c>
    </row>
    <row r="4" spans="10:11" x14ac:dyDescent="0.25">
      <c r="J4" t="s">
        <v>60</v>
      </c>
      <c r="K4" s="6">
        <v>2530</v>
      </c>
    </row>
    <row r="5" spans="10:11" x14ac:dyDescent="0.25">
      <c r="J5" t="s">
        <v>61</v>
      </c>
      <c r="K5" s="6">
        <v>18678</v>
      </c>
    </row>
    <row r="6" spans="10:11" x14ac:dyDescent="0.25">
      <c r="J6" t="s">
        <v>62</v>
      </c>
      <c r="K6" s="6">
        <f>K3+K4-K5</f>
        <v>63801.209680000014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C04-A339-4B96-89A5-CB70BC25BEFA}">
  <dimension ref="A1:BC29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L16" sqref="AL16"/>
    </sheetView>
  </sheetViews>
  <sheetFormatPr defaultRowHeight="15" x14ac:dyDescent="0.25"/>
  <cols>
    <col min="1" max="1" width="21.85546875" bestFit="1" customWidth="1"/>
    <col min="30" max="35" width="10.5703125" bestFit="1" customWidth="1"/>
    <col min="37" max="37" width="12.5703125" bestFit="1" customWidth="1"/>
    <col min="38" max="38" width="10.140625" bestFit="1" customWidth="1"/>
  </cols>
  <sheetData>
    <row r="1" spans="1:55" x14ac:dyDescent="0.25"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44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45</v>
      </c>
      <c r="AD1" t="str">
        <f>"FY"&amp;RIGHT(AC1,4)+1</f>
        <v>FY2025</v>
      </c>
      <c r="AE1" t="str">
        <f t="shared" ref="AE1:BC1" si="0">"FY"&amp;RIGHT(AD1,4)+1</f>
        <v>FY2026</v>
      </c>
      <c r="AF1" t="str">
        <f t="shared" si="0"/>
        <v>FY2027</v>
      </c>
      <c r="AG1" t="str">
        <f t="shared" si="0"/>
        <v>FY2028</v>
      </c>
      <c r="AH1" t="str">
        <f t="shared" si="0"/>
        <v>FY2029</v>
      </c>
      <c r="AI1" t="str">
        <f t="shared" si="0"/>
        <v>FY2030</v>
      </c>
      <c r="AJ1" t="str">
        <f t="shared" si="0"/>
        <v>FY2031</v>
      </c>
      <c r="AK1" t="str">
        <f t="shared" si="0"/>
        <v>FY2032</v>
      </c>
      <c r="AL1" t="str">
        <f t="shared" si="0"/>
        <v>FY2033</v>
      </c>
      <c r="AM1" t="str">
        <f t="shared" si="0"/>
        <v>FY2034</v>
      </c>
      <c r="AN1" t="str">
        <f t="shared" si="0"/>
        <v>FY2035</v>
      </c>
      <c r="AO1" t="str">
        <f t="shared" si="0"/>
        <v>FY2036</v>
      </c>
      <c r="AP1" t="str">
        <f t="shared" si="0"/>
        <v>FY2037</v>
      </c>
      <c r="AQ1" t="str">
        <f t="shared" si="0"/>
        <v>FY2038</v>
      </c>
      <c r="AR1" t="str">
        <f t="shared" si="0"/>
        <v>FY2039</v>
      </c>
      <c r="AS1" t="str">
        <f t="shared" si="0"/>
        <v>FY2040</v>
      </c>
      <c r="AT1" t="str">
        <f t="shared" si="0"/>
        <v>FY2041</v>
      </c>
      <c r="AU1" t="str">
        <f t="shared" si="0"/>
        <v>FY2042</v>
      </c>
      <c r="AV1" t="str">
        <f t="shared" si="0"/>
        <v>FY2043</v>
      </c>
      <c r="AW1" t="str">
        <f t="shared" si="0"/>
        <v>FY2044</v>
      </c>
      <c r="AX1" t="str">
        <f t="shared" si="0"/>
        <v>FY2045</v>
      </c>
      <c r="AY1" t="str">
        <f t="shared" si="0"/>
        <v>FY2046</v>
      </c>
      <c r="AZ1" t="str">
        <f t="shared" si="0"/>
        <v>FY2047</v>
      </c>
      <c r="BA1" t="str">
        <f t="shared" si="0"/>
        <v>FY2048</v>
      </c>
      <c r="BB1" t="str">
        <f t="shared" si="0"/>
        <v>FY2049</v>
      </c>
      <c r="BC1" t="str">
        <f t="shared" si="0"/>
        <v>FY2050</v>
      </c>
    </row>
    <row r="2" spans="1:55" x14ac:dyDescent="0.25">
      <c r="A2" t="s">
        <v>5</v>
      </c>
      <c r="C2">
        <v>841.8</v>
      </c>
      <c r="D2">
        <v>334.8</v>
      </c>
      <c r="E2" s="1">
        <v>1342.3</v>
      </c>
      <c r="F2">
        <v>859.1</v>
      </c>
      <c r="G2">
        <v>886.9</v>
      </c>
      <c r="H2" s="1">
        <v>1335.2</v>
      </c>
      <c r="I2">
        <v>0</v>
      </c>
      <c r="J2" s="2">
        <v>1509</v>
      </c>
      <c r="K2" s="2">
        <v>2104</v>
      </c>
      <c r="L2" s="2">
        <v>2884</v>
      </c>
      <c r="M2" s="2">
        <v>1902</v>
      </c>
      <c r="N2" s="2">
        <v>1818</v>
      </c>
      <c r="O2" s="2">
        <v>2484</v>
      </c>
      <c r="P2" s="2">
        <v>3397</v>
      </c>
      <c r="Q2" s="2">
        <v>2218</v>
      </c>
      <c r="R2" s="2">
        <v>2142</v>
      </c>
      <c r="S2" s="2">
        <v>2748</v>
      </c>
      <c r="T2" s="2">
        <v>3732</v>
      </c>
      <c r="U2">
        <f>T2*(1+U20)</f>
        <v>2425.8000000000002</v>
      </c>
      <c r="X2" s="1">
        <v>4805.2</v>
      </c>
      <c r="Y2" s="2">
        <v>3378</v>
      </c>
      <c r="Z2" s="2">
        <v>5992</v>
      </c>
      <c r="AA2" s="2">
        <v>8399</v>
      </c>
      <c r="AB2" s="2">
        <v>9917</v>
      </c>
      <c r="AC2" s="2">
        <f>SUM(R2:U2)</f>
        <v>11047.8</v>
      </c>
      <c r="AD2" s="6">
        <f>AC2*(1+0.15)</f>
        <v>12704.969999999998</v>
      </c>
      <c r="AE2" s="6">
        <f t="shared" ref="AE2:AI2" si="1">AD2*(1+0.15)</f>
        <v>14610.715499999997</v>
      </c>
      <c r="AF2" s="6">
        <f t="shared" si="1"/>
        <v>16802.322824999996</v>
      </c>
      <c r="AG2" s="6">
        <f t="shared" si="1"/>
        <v>19322.671248749994</v>
      </c>
      <c r="AH2" s="6">
        <f t="shared" si="1"/>
        <v>22221.07193606249</v>
      </c>
      <c r="AI2" s="6">
        <f t="shared" si="1"/>
        <v>25554.232726471862</v>
      </c>
    </row>
    <row r="3" spans="1:55" x14ac:dyDescent="0.25">
      <c r="A3" t="s">
        <v>6</v>
      </c>
      <c r="C3">
        <v>277.8</v>
      </c>
      <c r="D3">
        <v>161.19999999999999</v>
      </c>
      <c r="E3">
        <v>227.3</v>
      </c>
      <c r="F3">
        <v>209.7</v>
      </c>
      <c r="G3">
        <v>254.5</v>
      </c>
      <c r="H3">
        <v>294.39999999999998</v>
      </c>
      <c r="I3">
        <v>0</v>
      </c>
      <c r="J3">
        <v>363</v>
      </c>
      <c r="K3">
        <v>390</v>
      </c>
      <c r="L3">
        <v>401</v>
      </c>
      <c r="M3">
        <v>345</v>
      </c>
      <c r="N3">
        <v>428</v>
      </c>
      <c r="O3">
        <v>432</v>
      </c>
      <c r="P3">
        <v>459</v>
      </c>
      <c r="Q3">
        <v>384</v>
      </c>
      <c r="R3">
        <v>480</v>
      </c>
      <c r="S3">
        <v>506</v>
      </c>
      <c r="T3">
        <v>465</v>
      </c>
      <c r="X3" s="1">
        <v>1196.3</v>
      </c>
      <c r="Y3">
        <v>876</v>
      </c>
      <c r="Z3" s="2">
        <v>1156</v>
      </c>
      <c r="AA3" s="2">
        <v>1499</v>
      </c>
      <c r="AB3" s="2">
        <v>1703</v>
      </c>
      <c r="AC3" s="2">
        <f>AC2-AC4</f>
        <v>1900.2216000000008</v>
      </c>
      <c r="AD3" s="2">
        <f t="shared" ref="AD3:AI3" si="2">AD2-AD4</f>
        <v>2540.9939999999988</v>
      </c>
      <c r="AE3" s="2">
        <f t="shared" si="2"/>
        <v>2922.1430999999993</v>
      </c>
      <c r="AF3" s="2">
        <f t="shared" si="2"/>
        <v>3360.4645649999984</v>
      </c>
      <c r="AG3" s="2">
        <f t="shared" si="2"/>
        <v>3864.5342497499987</v>
      </c>
      <c r="AH3" s="2">
        <f t="shared" si="2"/>
        <v>4444.214387212498</v>
      </c>
      <c r="AI3" s="2">
        <f t="shared" si="2"/>
        <v>5110.846545294371</v>
      </c>
    </row>
    <row r="4" spans="1:55" x14ac:dyDescent="0.25">
      <c r="A4" t="s">
        <v>7</v>
      </c>
      <c r="C4">
        <v>564.1</v>
      </c>
      <c r="D4">
        <v>173.6</v>
      </c>
      <c r="E4" s="2">
        <v>1115</v>
      </c>
      <c r="F4">
        <v>649.4</v>
      </c>
      <c r="G4">
        <v>632.4</v>
      </c>
      <c r="H4" s="1">
        <v>1040.8</v>
      </c>
      <c r="I4">
        <v>0</v>
      </c>
      <c r="J4" s="2">
        <v>1146</v>
      </c>
      <c r="K4" s="2">
        <v>1714</v>
      </c>
      <c r="L4" s="2">
        <v>2483</v>
      </c>
      <c r="M4" s="2">
        <v>1557</v>
      </c>
      <c r="N4" s="2">
        <v>1390</v>
      </c>
      <c r="O4" s="2">
        <v>2052</v>
      </c>
      <c r="P4" s="2">
        <v>2938</v>
      </c>
      <c r="Q4" s="2">
        <v>1834</v>
      </c>
      <c r="R4" s="2">
        <v>1662</v>
      </c>
      <c r="S4" s="2">
        <v>2242</v>
      </c>
      <c r="T4" s="2">
        <v>3267</v>
      </c>
      <c r="X4" s="1">
        <v>3608.9</v>
      </c>
      <c r="Y4" s="2">
        <v>2502</v>
      </c>
      <c r="Z4" s="2">
        <v>4836</v>
      </c>
      <c r="AA4" s="2">
        <v>6900</v>
      </c>
      <c r="AB4" s="2">
        <v>8214</v>
      </c>
      <c r="AC4" s="2">
        <f>AC14*AC2</f>
        <v>9147.5783999999985</v>
      </c>
      <c r="AD4" s="2">
        <f t="shared" ref="AD4:AI4" si="3">AD14*AD2</f>
        <v>10163.975999999999</v>
      </c>
      <c r="AE4" s="2">
        <f t="shared" si="3"/>
        <v>11688.572399999997</v>
      </c>
      <c r="AF4" s="2">
        <f t="shared" si="3"/>
        <v>13441.858259999997</v>
      </c>
      <c r="AG4" s="2">
        <f t="shared" si="3"/>
        <v>15458.136998999995</v>
      </c>
      <c r="AH4" s="2">
        <f t="shared" si="3"/>
        <v>17776.857548849992</v>
      </c>
      <c r="AI4" s="2">
        <f t="shared" si="3"/>
        <v>20443.386181177491</v>
      </c>
    </row>
    <row r="5" spans="1:55" x14ac:dyDescent="0.25">
      <c r="A5" t="s">
        <v>8</v>
      </c>
      <c r="C5">
        <v>91.8</v>
      </c>
      <c r="D5">
        <v>149.30000000000001</v>
      </c>
      <c r="E5">
        <v>180</v>
      </c>
      <c r="F5">
        <v>713.9</v>
      </c>
      <c r="G5">
        <v>189.8</v>
      </c>
      <c r="H5">
        <v>218.3</v>
      </c>
      <c r="I5">
        <v>0</v>
      </c>
      <c r="J5">
        <v>210</v>
      </c>
      <c r="K5">
        <v>244</v>
      </c>
      <c r="L5">
        <v>240</v>
      </c>
      <c r="M5">
        <v>256</v>
      </c>
      <c r="N5">
        <v>243</v>
      </c>
      <c r="O5">
        <v>275</v>
      </c>
      <c r="P5">
        <v>304</v>
      </c>
      <c r="Q5" s="2">
        <v>1203</v>
      </c>
      <c r="R5">
        <v>287</v>
      </c>
      <c r="S5">
        <v>315</v>
      </c>
      <c r="T5">
        <v>335</v>
      </c>
      <c r="X5">
        <v>697.2</v>
      </c>
      <c r="Y5" s="2">
        <v>1135</v>
      </c>
      <c r="Z5">
        <v>836</v>
      </c>
      <c r="AA5">
        <v>950</v>
      </c>
      <c r="AB5" s="2">
        <v>2025</v>
      </c>
      <c r="AC5" s="2">
        <f>0.18*AC2</f>
        <v>1988.6039999999998</v>
      </c>
      <c r="AD5" s="2">
        <f t="shared" ref="AD5:AI5" si="4">0.18*AD2</f>
        <v>2286.8945999999996</v>
      </c>
      <c r="AE5" s="2">
        <f t="shared" si="4"/>
        <v>2629.9287899999995</v>
      </c>
      <c r="AF5" s="2">
        <f t="shared" si="4"/>
        <v>3024.4181084999991</v>
      </c>
      <c r="AG5" s="2">
        <f t="shared" si="4"/>
        <v>3478.0808247749987</v>
      </c>
      <c r="AH5" s="2">
        <f t="shared" si="4"/>
        <v>3999.7929484912479</v>
      </c>
      <c r="AI5" s="2">
        <f t="shared" si="4"/>
        <v>4599.7618907649348</v>
      </c>
    </row>
    <row r="6" spans="1:55" x14ac:dyDescent="0.25">
      <c r="A6" t="s">
        <v>9</v>
      </c>
      <c r="C6">
        <v>258.8</v>
      </c>
      <c r="D6">
        <v>217.9</v>
      </c>
      <c r="E6">
        <v>213.9</v>
      </c>
      <c r="F6" s="1">
        <v>2062.3000000000002</v>
      </c>
      <c r="G6">
        <v>363.1</v>
      </c>
      <c r="H6">
        <v>349.7</v>
      </c>
      <c r="I6">
        <v>0</v>
      </c>
      <c r="J6">
        <v>363</v>
      </c>
      <c r="K6">
        <v>375</v>
      </c>
      <c r="L6">
        <v>366</v>
      </c>
      <c r="M6">
        <v>398</v>
      </c>
      <c r="N6">
        <v>420</v>
      </c>
      <c r="O6">
        <v>451</v>
      </c>
      <c r="P6">
        <v>419</v>
      </c>
      <c r="Q6">
        <v>432</v>
      </c>
      <c r="R6">
        <v>475</v>
      </c>
      <c r="S6">
        <v>519</v>
      </c>
      <c r="T6">
        <v>524</v>
      </c>
      <c r="X6">
        <v>976.7</v>
      </c>
      <c r="Y6" s="2">
        <v>2753</v>
      </c>
      <c r="Z6" s="2">
        <v>1425</v>
      </c>
      <c r="AA6" s="2">
        <v>1502</v>
      </c>
      <c r="AB6" s="2">
        <v>1722</v>
      </c>
      <c r="AC6" s="2">
        <f>0.2*AC2</f>
        <v>2209.56</v>
      </c>
      <c r="AD6" s="2">
        <f t="shared" ref="AD6:AI6" si="5">0.2*AD2</f>
        <v>2540.9939999999997</v>
      </c>
      <c r="AE6" s="2">
        <f t="shared" si="5"/>
        <v>2922.1430999999993</v>
      </c>
      <c r="AF6" s="2">
        <f t="shared" si="5"/>
        <v>3360.4645649999993</v>
      </c>
      <c r="AG6" s="2">
        <f t="shared" si="5"/>
        <v>3864.5342497499987</v>
      </c>
      <c r="AH6" s="2">
        <f t="shared" si="5"/>
        <v>4444.214387212498</v>
      </c>
      <c r="AI6" s="2">
        <f t="shared" si="5"/>
        <v>5110.8465452943728</v>
      </c>
    </row>
    <row r="7" spans="1:55" x14ac:dyDescent="0.25">
      <c r="A7" t="s">
        <v>10</v>
      </c>
      <c r="C7">
        <v>889.5</v>
      </c>
      <c r="D7">
        <v>756.8</v>
      </c>
      <c r="E7">
        <v>696.3</v>
      </c>
      <c r="F7" s="1">
        <v>3749.8</v>
      </c>
      <c r="G7" s="1">
        <v>1079.4000000000001</v>
      </c>
      <c r="H7" s="2">
        <v>1092</v>
      </c>
      <c r="I7">
        <v>0</v>
      </c>
      <c r="J7" s="2">
        <v>1151</v>
      </c>
      <c r="K7" s="2">
        <v>1345</v>
      </c>
      <c r="L7" s="2">
        <v>1280</v>
      </c>
      <c r="M7" s="2">
        <v>1322</v>
      </c>
      <c r="N7" s="2">
        <v>1395</v>
      </c>
      <c r="O7" s="2">
        <v>1529</v>
      </c>
      <c r="P7" s="2">
        <v>1442</v>
      </c>
      <c r="Q7" s="2">
        <v>2330</v>
      </c>
      <c r="R7" s="2">
        <v>1561</v>
      </c>
      <c r="S7" s="2">
        <v>1745</v>
      </c>
      <c r="T7" s="2">
        <v>1742</v>
      </c>
      <c r="U7" s="2">
        <v>1800</v>
      </c>
      <c r="X7" s="1">
        <v>4110.5</v>
      </c>
      <c r="Y7" s="1">
        <v>6092.4</v>
      </c>
      <c r="Z7" s="2">
        <v>4407</v>
      </c>
      <c r="AA7" s="2">
        <v>5098</v>
      </c>
      <c r="AB7" s="2">
        <v>6696</v>
      </c>
      <c r="AC7" s="2">
        <f>AC6+AC5+3000</f>
        <v>7198.1639999999998</v>
      </c>
      <c r="AD7" s="6">
        <f>AD2*0.65</f>
        <v>8258.2304999999978</v>
      </c>
      <c r="AE7" s="6">
        <f t="shared" ref="AE7:AI7" si="6">AE2*0.65</f>
        <v>9496.9650749999983</v>
      </c>
      <c r="AF7" s="6">
        <f t="shared" si="6"/>
        <v>10921.509836249998</v>
      </c>
      <c r="AG7" s="6">
        <f t="shared" si="6"/>
        <v>12559.736311687497</v>
      </c>
      <c r="AH7" s="6">
        <f t="shared" si="6"/>
        <v>14443.696758440619</v>
      </c>
      <c r="AI7" s="6">
        <f t="shared" si="6"/>
        <v>16610.251272206711</v>
      </c>
    </row>
    <row r="8" spans="1:55" x14ac:dyDescent="0.25">
      <c r="A8" t="s">
        <v>11</v>
      </c>
      <c r="C8">
        <v>-325.5</v>
      </c>
      <c r="D8">
        <v>-583.20000000000005</v>
      </c>
      <c r="E8">
        <v>418.7</v>
      </c>
      <c r="F8" s="2">
        <v>-3100</v>
      </c>
      <c r="G8">
        <v>-446.9</v>
      </c>
      <c r="H8">
        <v>-51.3</v>
      </c>
      <c r="I8">
        <v>0</v>
      </c>
      <c r="J8">
        <v>-5</v>
      </c>
      <c r="K8">
        <v>369</v>
      </c>
      <c r="L8" s="2">
        <v>1203</v>
      </c>
      <c r="M8">
        <v>235</v>
      </c>
      <c r="N8">
        <v>-5</v>
      </c>
      <c r="O8">
        <v>523</v>
      </c>
      <c r="P8" s="2">
        <v>1496</v>
      </c>
      <c r="Q8">
        <v>-496</v>
      </c>
      <c r="R8">
        <v>101</v>
      </c>
      <c r="S8">
        <v>497</v>
      </c>
      <c r="T8" s="2">
        <v>1525</v>
      </c>
      <c r="U8">
        <f>U4-SUM(U5:U7)</f>
        <v>-1800</v>
      </c>
      <c r="X8">
        <v>-501.5</v>
      </c>
      <c r="Y8" s="2">
        <v>-3590</v>
      </c>
      <c r="Z8">
        <v>429</v>
      </c>
      <c r="AA8" s="2">
        <v>1802</v>
      </c>
      <c r="AB8" s="2">
        <v>1518</v>
      </c>
      <c r="AC8" s="2">
        <f>AC4-AC7</f>
        <v>1949.4143999999987</v>
      </c>
      <c r="AD8" s="2">
        <f t="shared" ref="AD8:AI8" si="7">AD4-AD7</f>
        <v>1905.7455000000009</v>
      </c>
      <c r="AE8" s="2">
        <f t="shared" si="7"/>
        <v>2191.607324999999</v>
      </c>
      <c r="AF8" s="2">
        <f t="shared" si="7"/>
        <v>2520.3484237499997</v>
      </c>
      <c r="AG8" s="2">
        <f t="shared" si="7"/>
        <v>2898.4006873124981</v>
      </c>
      <c r="AH8" s="2">
        <f t="shared" si="7"/>
        <v>3333.1607904093726</v>
      </c>
      <c r="AI8" s="2">
        <f t="shared" si="7"/>
        <v>3833.1349089707801</v>
      </c>
    </row>
    <row r="9" spans="1:55" x14ac:dyDescent="0.25">
      <c r="A9" t="s">
        <v>12</v>
      </c>
      <c r="C9">
        <v>-31.6</v>
      </c>
      <c r="D9">
        <v>-56.2</v>
      </c>
      <c r="E9">
        <v>-111.7</v>
      </c>
      <c r="F9">
        <v>-892.5</v>
      </c>
      <c r="G9">
        <v>-719</v>
      </c>
      <c r="H9">
        <v>-5.7</v>
      </c>
      <c r="I9">
        <v>0</v>
      </c>
      <c r="J9">
        <v>-3</v>
      </c>
      <c r="K9">
        <v>14</v>
      </c>
      <c r="L9">
        <v>67</v>
      </c>
      <c r="M9">
        <v>109</v>
      </c>
      <c r="N9">
        <v>135</v>
      </c>
      <c r="O9">
        <v>153</v>
      </c>
      <c r="P9">
        <v>183</v>
      </c>
      <c r="Q9">
        <v>113</v>
      </c>
      <c r="R9">
        <v>192</v>
      </c>
      <c r="S9">
        <v>184</v>
      </c>
      <c r="T9">
        <v>210</v>
      </c>
      <c r="U9">
        <v>210</v>
      </c>
      <c r="X9">
        <v>89.8</v>
      </c>
      <c r="Y9" s="2">
        <v>-1092</v>
      </c>
      <c r="Z9">
        <v>-729</v>
      </c>
      <c r="AA9">
        <v>187</v>
      </c>
      <c r="AB9">
        <v>584</v>
      </c>
      <c r="AC9" s="2">
        <f t="shared" ref="AC9" si="8">SUM(R9:U9)</f>
        <v>796</v>
      </c>
      <c r="AD9" s="6">
        <f>AC9*(1+$AL$15)</f>
        <v>803.96</v>
      </c>
      <c r="AE9" s="6">
        <f t="shared" ref="AE9:AI9" si="9">AD9*(1+$AL$15)</f>
        <v>811.9996000000001</v>
      </c>
      <c r="AF9" s="6">
        <f t="shared" si="9"/>
        <v>820.11959600000012</v>
      </c>
      <c r="AG9" s="6">
        <f t="shared" si="9"/>
        <v>828.32079196000018</v>
      </c>
      <c r="AH9" s="6">
        <f t="shared" si="9"/>
        <v>836.60399987960022</v>
      </c>
      <c r="AI9" s="6">
        <f t="shared" si="9"/>
        <v>844.97003987839628</v>
      </c>
    </row>
    <row r="10" spans="1:55" x14ac:dyDescent="0.25">
      <c r="A10" t="s">
        <v>13</v>
      </c>
      <c r="C10">
        <v>-357.1</v>
      </c>
      <c r="D10">
        <v>-639.4</v>
      </c>
      <c r="E10">
        <v>307.10000000000002</v>
      </c>
      <c r="F10" s="1">
        <v>-3992.6</v>
      </c>
      <c r="G10" s="1">
        <v>-1165.9000000000001</v>
      </c>
      <c r="H10">
        <v>-57</v>
      </c>
      <c r="I10">
        <v>0</v>
      </c>
      <c r="J10">
        <v>-8</v>
      </c>
      <c r="K10">
        <v>383</v>
      </c>
      <c r="L10" s="2">
        <v>1270</v>
      </c>
      <c r="M10">
        <v>344</v>
      </c>
      <c r="N10">
        <v>130</v>
      </c>
      <c r="O10">
        <v>676</v>
      </c>
      <c r="P10" s="2">
        <v>1679</v>
      </c>
      <c r="Q10">
        <v>-383</v>
      </c>
      <c r="R10">
        <v>293</v>
      </c>
      <c r="S10">
        <v>681</v>
      </c>
      <c r="T10" s="2">
        <v>1735</v>
      </c>
      <c r="U10" s="2">
        <f>T9+T8-T7</f>
        <v>-7</v>
      </c>
      <c r="X10">
        <v>-411.7</v>
      </c>
      <c r="Y10" s="2">
        <v>-4682</v>
      </c>
      <c r="Z10">
        <v>-300</v>
      </c>
      <c r="AA10" s="2">
        <v>1989</v>
      </c>
      <c r="AB10" s="2">
        <v>2102</v>
      </c>
      <c r="AC10" s="2">
        <f>AC9+AC8</f>
        <v>2745.4143999999987</v>
      </c>
      <c r="AD10" s="2">
        <f t="shared" ref="AD10:AI10" si="10">AD9+AD8</f>
        <v>2709.7055000000009</v>
      </c>
      <c r="AE10" s="2">
        <f t="shared" si="10"/>
        <v>3003.6069249999991</v>
      </c>
      <c r="AF10" s="2">
        <f t="shared" si="10"/>
        <v>3340.4680197499997</v>
      </c>
      <c r="AG10" s="2">
        <f t="shared" si="10"/>
        <v>3726.7214792724981</v>
      </c>
      <c r="AH10" s="2">
        <f t="shared" si="10"/>
        <v>4169.764790288973</v>
      </c>
      <c r="AI10" s="2">
        <f t="shared" si="10"/>
        <v>4678.1049488491763</v>
      </c>
    </row>
    <row r="11" spans="1:55" x14ac:dyDescent="0.25">
      <c r="A11" t="s">
        <v>14</v>
      </c>
      <c r="C11">
        <v>-16.5</v>
      </c>
      <c r="D11">
        <v>-63.8</v>
      </c>
      <c r="E11">
        <v>87.7</v>
      </c>
      <c r="F11">
        <v>-104.4</v>
      </c>
      <c r="G11">
        <v>6.3</v>
      </c>
      <c r="H11">
        <v>11.2</v>
      </c>
      <c r="I11">
        <v>0</v>
      </c>
      <c r="J11">
        <v>10.7</v>
      </c>
      <c r="K11">
        <v>4</v>
      </c>
      <c r="L11">
        <v>56</v>
      </c>
      <c r="M11">
        <v>25.3</v>
      </c>
      <c r="N11">
        <v>13</v>
      </c>
      <c r="O11">
        <v>26</v>
      </c>
      <c r="P11" s="2">
        <v>-2695</v>
      </c>
      <c r="Q11">
        <v>-34.4</v>
      </c>
      <c r="R11">
        <v>29</v>
      </c>
      <c r="S11">
        <v>126</v>
      </c>
      <c r="T11">
        <v>367</v>
      </c>
      <c r="X11">
        <v>262.60000000000002</v>
      </c>
      <c r="Y11">
        <v>-97</v>
      </c>
      <c r="Z11">
        <v>52</v>
      </c>
      <c r="AA11">
        <v>96</v>
      </c>
      <c r="AB11" s="2">
        <v>-2690</v>
      </c>
      <c r="AC11" s="2">
        <f>AC10*0.21</f>
        <v>576.53702399999975</v>
      </c>
      <c r="AD11" s="2">
        <f t="shared" ref="AD11:AI11" si="11">AD10*0.21</f>
        <v>569.03815500000019</v>
      </c>
      <c r="AE11" s="2">
        <f t="shared" si="11"/>
        <v>630.7574542499998</v>
      </c>
      <c r="AF11" s="2">
        <f t="shared" si="11"/>
        <v>701.49828414749993</v>
      </c>
      <c r="AG11" s="2">
        <f t="shared" si="11"/>
        <v>782.61151064722458</v>
      </c>
      <c r="AH11" s="2">
        <f t="shared" si="11"/>
        <v>875.65060596068429</v>
      </c>
      <c r="AI11" s="2">
        <f t="shared" si="11"/>
        <v>982.40203925832702</v>
      </c>
    </row>
    <row r="12" spans="1:55" x14ac:dyDescent="0.25">
      <c r="A12" t="s">
        <v>15</v>
      </c>
      <c r="C12">
        <v>-340.6</v>
      </c>
      <c r="D12">
        <v>-575.6</v>
      </c>
      <c r="E12">
        <v>219.3</v>
      </c>
      <c r="F12" s="1">
        <v>-3888.1</v>
      </c>
      <c r="G12" s="1">
        <v>-1172.2</v>
      </c>
      <c r="H12">
        <v>-68.2</v>
      </c>
      <c r="I12">
        <v>0</v>
      </c>
      <c r="J12">
        <v>-19</v>
      </c>
      <c r="K12">
        <v>379</v>
      </c>
      <c r="L12" s="2">
        <v>1214</v>
      </c>
      <c r="M12">
        <v>319</v>
      </c>
      <c r="N12">
        <v>117</v>
      </c>
      <c r="O12">
        <v>650</v>
      </c>
      <c r="P12" s="2">
        <v>4374</v>
      </c>
      <c r="Q12">
        <v>-349</v>
      </c>
      <c r="R12">
        <v>264</v>
      </c>
      <c r="S12">
        <v>555</v>
      </c>
      <c r="T12" s="2">
        <v>1368</v>
      </c>
      <c r="X12">
        <v>-674.3</v>
      </c>
      <c r="Y12" s="2">
        <v>-4585</v>
      </c>
      <c r="Z12">
        <v>-352</v>
      </c>
      <c r="AA12" s="2">
        <v>1893</v>
      </c>
      <c r="AB12" s="2">
        <v>4792</v>
      </c>
      <c r="AC12" s="2">
        <f>AC10-AC11</f>
        <v>2168.877375999999</v>
      </c>
      <c r="AD12" s="2">
        <f t="shared" ref="AD12:AI12" si="12">AD10-AD11</f>
        <v>2140.6673450000008</v>
      </c>
      <c r="AE12" s="2">
        <f t="shared" si="12"/>
        <v>2372.8494707499995</v>
      </c>
      <c r="AF12" s="2">
        <f t="shared" si="12"/>
        <v>2638.9697356024999</v>
      </c>
      <c r="AG12" s="2">
        <f t="shared" si="12"/>
        <v>2944.1099686252737</v>
      </c>
      <c r="AH12" s="2">
        <f t="shared" si="12"/>
        <v>3294.1141843282885</v>
      </c>
      <c r="AI12" s="2">
        <f t="shared" si="12"/>
        <v>3695.7029095908492</v>
      </c>
      <c r="AJ12" s="2">
        <f>AI12*(1+$AL$14)</f>
        <v>3825.0525114265288</v>
      </c>
      <c r="AK12" s="2">
        <f t="shared" ref="AK12:BC12" si="13">AJ12*(1+$AL$14)</f>
        <v>3958.9293493264568</v>
      </c>
      <c r="AL12" s="2">
        <f t="shared" si="13"/>
        <v>4097.4918765528828</v>
      </c>
      <c r="AM12" s="2">
        <f t="shared" si="13"/>
        <v>4240.9040922322338</v>
      </c>
      <c r="AN12" s="2">
        <f t="shared" si="13"/>
        <v>4389.3357354603613</v>
      </c>
      <c r="AO12" s="2">
        <f t="shared" si="13"/>
        <v>4542.9624862014734</v>
      </c>
      <c r="AP12" s="2">
        <f t="shared" si="13"/>
        <v>4701.966173218525</v>
      </c>
      <c r="AQ12" s="2">
        <f t="shared" si="13"/>
        <v>4866.5349892811728</v>
      </c>
      <c r="AR12" s="2">
        <f t="shared" si="13"/>
        <v>5036.8637139060138</v>
      </c>
      <c r="AS12" s="2">
        <f t="shared" si="13"/>
        <v>5213.1539438927239</v>
      </c>
      <c r="AT12" s="2">
        <f t="shared" si="13"/>
        <v>5395.6143319289686</v>
      </c>
      <c r="AU12" s="2">
        <f t="shared" si="13"/>
        <v>5584.4608335464818</v>
      </c>
      <c r="AV12" s="2">
        <f t="shared" si="13"/>
        <v>5779.9169627206084</v>
      </c>
      <c r="AW12" s="2">
        <f t="shared" si="13"/>
        <v>5982.214056415829</v>
      </c>
      <c r="AX12" s="2">
        <f t="shared" si="13"/>
        <v>6191.5915483903827</v>
      </c>
      <c r="AY12" s="2">
        <f t="shared" si="13"/>
        <v>6408.297252584046</v>
      </c>
      <c r="AZ12" s="2">
        <f t="shared" si="13"/>
        <v>6632.5876564244872</v>
      </c>
      <c r="BA12" s="2">
        <f t="shared" si="13"/>
        <v>6864.7282243993441</v>
      </c>
      <c r="BB12" s="2">
        <f t="shared" si="13"/>
        <v>7104.9937122533202</v>
      </c>
      <c r="BC12" s="2">
        <f t="shared" si="13"/>
        <v>7353.6684921821861</v>
      </c>
    </row>
    <row r="14" spans="1:55" x14ac:dyDescent="0.25">
      <c r="A14" t="s">
        <v>16</v>
      </c>
      <c r="C14" s="4">
        <v>0.67</v>
      </c>
      <c r="D14" s="4">
        <v>0.51900000000000002</v>
      </c>
      <c r="E14" s="4">
        <v>0.83099999999999996</v>
      </c>
      <c r="F14" s="4">
        <v>0.75600000000000001</v>
      </c>
      <c r="G14" s="4">
        <v>0.71299999999999997</v>
      </c>
      <c r="H14" s="4">
        <v>0.78</v>
      </c>
      <c r="I14" s="4"/>
      <c r="J14" s="4">
        <v>0.75900000000000001</v>
      </c>
      <c r="K14" s="4">
        <v>0.81499999999999995</v>
      </c>
      <c r="L14" s="4">
        <v>0.86099999999999999</v>
      </c>
      <c r="M14" s="4">
        <v>0.81899999999999995</v>
      </c>
      <c r="N14" s="4">
        <v>0.76500000000000001</v>
      </c>
      <c r="O14" s="4">
        <v>0.82599999999999996</v>
      </c>
      <c r="P14" s="4">
        <v>0.86499999999999999</v>
      </c>
      <c r="Q14" s="4">
        <v>0.82699999999999996</v>
      </c>
      <c r="R14" s="4">
        <v>0.77600000000000002</v>
      </c>
      <c r="S14" s="4">
        <v>0.81599999999999995</v>
      </c>
      <c r="T14" s="4">
        <v>0.875</v>
      </c>
      <c r="U14" s="4">
        <f>AVERAGE(Q14:T14)</f>
        <v>0.82350000000000001</v>
      </c>
      <c r="V14" s="4"/>
      <c r="W14" s="4"/>
      <c r="X14" s="4">
        <f>X4/X2</f>
        <v>0.75104053941563309</v>
      </c>
      <c r="Y14" s="4">
        <v>0.74099999999999999</v>
      </c>
      <c r="Z14" s="4">
        <v>0.80700000000000005</v>
      </c>
      <c r="AA14" s="4">
        <v>0.82199999999999995</v>
      </c>
      <c r="AB14" s="4">
        <v>0.82799999999999996</v>
      </c>
      <c r="AC14" s="4">
        <v>0.82799999999999996</v>
      </c>
      <c r="AD14" s="4">
        <v>0.8</v>
      </c>
      <c r="AE14" s="4">
        <v>0.8</v>
      </c>
      <c r="AF14" s="4">
        <v>0.8</v>
      </c>
      <c r="AG14" s="4">
        <v>0.8</v>
      </c>
      <c r="AH14" s="4">
        <v>0.8</v>
      </c>
      <c r="AI14" s="4">
        <v>0.8</v>
      </c>
      <c r="AK14" t="s">
        <v>53</v>
      </c>
      <c r="AL14" s="7">
        <v>3.5000000000000003E-2</v>
      </c>
    </row>
    <row r="15" spans="1:55" x14ac:dyDescent="0.25">
      <c r="A15" t="s">
        <v>17</v>
      </c>
      <c r="C15" s="4">
        <v>-0.38700000000000001</v>
      </c>
      <c r="D15" s="4">
        <v>-1.742</v>
      </c>
      <c r="E15" s="4">
        <v>0.312</v>
      </c>
      <c r="F15" s="4">
        <v>-3.6080000000000001</v>
      </c>
      <c r="G15" s="4">
        <v>-0.504</v>
      </c>
      <c r="H15" s="4">
        <v>-3.7999999999999999E-2</v>
      </c>
      <c r="I15" s="4"/>
      <c r="J15" s="4">
        <v>-3.0000000000000001E-3</v>
      </c>
      <c r="K15" s="4">
        <v>0.17499999999999999</v>
      </c>
      <c r="L15" s="4">
        <v>0.41699999999999998</v>
      </c>
      <c r="M15" s="4">
        <v>0.124</v>
      </c>
      <c r="N15" s="4">
        <v>-3.0000000000000001E-3</v>
      </c>
      <c r="O15" s="4">
        <v>0.21099999999999999</v>
      </c>
      <c r="P15" s="4">
        <v>0.44</v>
      </c>
      <c r="Q15" s="4">
        <v>-0.224</v>
      </c>
      <c r="R15" s="4">
        <v>4.7E-2</v>
      </c>
      <c r="S15" s="4">
        <v>0.18099999999999999</v>
      </c>
      <c r="T15" s="4">
        <v>0.40899999999999997</v>
      </c>
      <c r="U15" s="4">
        <f>AVERAGE(Q15:T15)</f>
        <v>0.10324999999999999</v>
      </c>
      <c r="V15" s="4"/>
      <c r="W15" s="4"/>
      <c r="X15" s="4">
        <v>-0.104</v>
      </c>
      <c r="Y15" s="4">
        <v>-1.0629999999999999</v>
      </c>
      <c r="Z15" s="4">
        <v>7.1999999999999995E-2</v>
      </c>
      <c r="AA15" s="4">
        <v>0.215</v>
      </c>
      <c r="AB15" s="4">
        <v>0.153</v>
      </c>
      <c r="AK15" t="s">
        <v>54</v>
      </c>
      <c r="AL15">
        <v>0.01</v>
      </c>
    </row>
    <row r="16" spans="1:55" x14ac:dyDescent="0.25">
      <c r="A16" t="s">
        <v>18</v>
      </c>
      <c r="C16" s="4">
        <v>-0.40500000000000003</v>
      </c>
      <c r="D16" s="4">
        <v>-1.7190000000000001</v>
      </c>
      <c r="E16" s="4">
        <v>0.16300000000000001</v>
      </c>
      <c r="F16" s="4">
        <v>-4.5259999999999998</v>
      </c>
      <c r="G16" s="4">
        <v>-1.3220000000000001</v>
      </c>
      <c r="H16" s="4">
        <v>-5.0999999999999997E-2</v>
      </c>
      <c r="I16" s="4"/>
      <c r="J16" s="4">
        <v>-1.2999999999999999E-2</v>
      </c>
      <c r="K16" s="4">
        <v>0.18</v>
      </c>
      <c r="L16" s="4">
        <v>0.42099999999999999</v>
      </c>
      <c r="M16" s="4">
        <v>0.16800000000000001</v>
      </c>
      <c r="N16" s="4">
        <v>6.4000000000000001E-2</v>
      </c>
      <c r="O16" s="4">
        <v>0.26200000000000001</v>
      </c>
      <c r="P16" s="4">
        <v>1.288</v>
      </c>
      <c r="Q16" s="4">
        <v>-0.157</v>
      </c>
      <c r="R16" s="4">
        <v>0.123</v>
      </c>
      <c r="S16" s="4">
        <v>0.20200000000000001</v>
      </c>
      <c r="T16" s="4">
        <v>0.36699999999999999</v>
      </c>
      <c r="U16" s="4"/>
      <c r="V16" s="4"/>
      <c r="W16" s="4"/>
      <c r="X16" s="4">
        <v>-0.14000000000000001</v>
      </c>
      <c r="Y16" s="4">
        <v>-1.357</v>
      </c>
      <c r="Z16" s="4">
        <v>-5.8999999999999997E-2</v>
      </c>
      <c r="AA16" s="4">
        <v>0.22500000000000001</v>
      </c>
      <c r="AB16" s="4">
        <v>0.48299999999999998</v>
      </c>
      <c r="AK16" t="s">
        <v>55</v>
      </c>
      <c r="AL16">
        <v>7.0000000000000007E-2</v>
      </c>
    </row>
    <row r="17" spans="1:38" x14ac:dyDescent="0.25">
      <c r="A17" t="s">
        <v>19</v>
      </c>
      <c r="C17" s="4">
        <v>0.307</v>
      </c>
      <c r="D17" s="4">
        <v>0.65100000000000002</v>
      </c>
      <c r="E17" s="4">
        <v>0.159</v>
      </c>
      <c r="F17" s="4">
        <v>2.4009999999999998</v>
      </c>
      <c r="G17" s="4">
        <v>0.40899999999999997</v>
      </c>
      <c r="H17" s="4">
        <v>0.26200000000000001</v>
      </c>
      <c r="I17" s="4"/>
      <c r="J17" s="4">
        <v>0.24099999999999999</v>
      </c>
      <c r="K17" s="4">
        <v>0.17799999999999999</v>
      </c>
      <c r="L17" s="4">
        <v>0.127</v>
      </c>
      <c r="M17" s="4">
        <v>0.20899999999999999</v>
      </c>
      <c r="N17" s="4">
        <v>0.23100000000000001</v>
      </c>
      <c r="O17" s="4">
        <v>0.182</v>
      </c>
      <c r="P17" s="4">
        <v>0.123</v>
      </c>
      <c r="Q17" s="4">
        <v>0.19500000000000001</v>
      </c>
      <c r="R17" s="4">
        <v>0.222</v>
      </c>
      <c r="S17" s="4">
        <v>0.189</v>
      </c>
      <c r="T17" s="4">
        <v>0.14000000000000001</v>
      </c>
      <c r="U17" s="4"/>
      <c r="V17" s="4"/>
      <c r="W17" s="4"/>
      <c r="X17" s="4">
        <v>0.20300000000000001</v>
      </c>
      <c r="Y17" s="4">
        <v>0.81499999999999995</v>
      </c>
      <c r="Z17" s="4">
        <v>0.23799999999999999</v>
      </c>
      <c r="AA17" s="4">
        <v>0.17899999999999999</v>
      </c>
      <c r="AB17" s="4">
        <v>0.17399999999999999</v>
      </c>
      <c r="AC17" s="4">
        <v>0.18</v>
      </c>
      <c r="AK17" t="s">
        <v>56</v>
      </c>
      <c r="AL17" s="8">
        <f>NPV(AL16,AC12:BC12)+Sheet3!K5-Sheet3!K4</f>
        <v>63653.465670091377</v>
      </c>
    </row>
    <row r="18" spans="1:38" x14ac:dyDescent="0.25">
      <c r="A18" t="s">
        <v>20</v>
      </c>
      <c r="C18" s="4">
        <v>0.109</v>
      </c>
      <c r="D18" s="4">
        <v>0.44600000000000001</v>
      </c>
      <c r="E18" s="4">
        <v>0.13400000000000001</v>
      </c>
      <c r="F18" s="4">
        <v>0.83099999999999996</v>
      </c>
      <c r="G18" s="4">
        <v>0.214</v>
      </c>
      <c r="H18" s="4">
        <v>0.16300000000000001</v>
      </c>
      <c r="I18" s="4"/>
      <c r="J18" s="4">
        <v>0.13900000000000001</v>
      </c>
      <c r="K18" s="4">
        <v>0.11600000000000001</v>
      </c>
      <c r="L18" s="4">
        <v>8.3000000000000004E-2</v>
      </c>
      <c r="M18" s="4">
        <v>0.13500000000000001</v>
      </c>
      <c r="N18" s="4">
        <v>0.13400000000000001</v>
      </c>
      <c r="O18" s="4">
        <v>0.111</v>
      </c>
      <c r="P18" s="4">
        <v>8.8999999999999996E-2</v>
      </c>
      <c r="Q18" s="4">
        <v>0.54200000000000004</v>
      </c>
      <c r="R18" s="4">
        <v>0.13400000000000001</v>
      </c>
      <c r="S18" s="4">
        <v>0.115</v>
      </c>
      <c r="T18" s="4">
        <v>0.09</v>
      </c>
      <c r="U18" s="4"/>
      <c r="V18" s="4"/>
      <c r="W18" s="4"/>
      <c r="X18" s="4">
        <v>0.14499999999999999</v>
      </c>
      <c r="Y18" s="4">
        <v>0.33600000000000002</v>
      </c>
      <c r="Z18" s="4">
        <v>0.14000000000000001</v>
      </c>
      <c r="AA18" s="4">
        <v>0.113</v>
      </c>
      <c r="AB18" s="4">
        <v>0.20399999999999999</v>
      </c>
      <c r="AC18" s="4">
        <v>0.2</v>
      </c>
      <c r="AK18" t="s">
        <v>63</v>
      </c>
      <c r="AL18">
        <f>Sheet3!K1</f>
        <v>124.56</v>
      </c>
    </row>
    <row r="19" spans="1:38" x14ac:dyDescent="0.25">
      <c r="A19" t="s">
        <v>21</v>
      </c>
      <c r="C19" s="4"/>
      <c r="D19" s="4"/>
      <c r="E19" s="4"/>
      <c r="F19" s="4"/>
      <c r="G19" s="4">
        <f>G2/C2-1</f>
        <v>5.3575671180803086E-2</v>
      </c>
      <c r="H19" s="4">
        <f>H2/D2-1</f>
        <v>2.9880525686977299</v>
      </c>
      <c r="I19" s="4">
        <v>0</v>
      </c>
      <c r="J19" s="4">
        <f t="shared" ref="J19:T19" si="14">J2/F2-1</f>
        <v>0.75648934931905476</v>
      </c>
      <c r="K19" s="4">
        <f t="shared" si="14"/>
        <v>1.3723080392377947</v>
      </c>
      <c r="L19" s="4">
        <f t="shared" si="14"/>
        <v>1.1599760335530256</v>
      </c>
      <c r="M19" s="4">
        <v>0.2</v>
      </c>
      <c r="N19" s="4">
        <f t="shared" si="14"/>
        <v>0.20477137176938376</v>
      </c>
      <c r="O19" s="4">
        <f t="shared" si="14"/>
        <v>0.18060836501901134</v>
      </c>
      <c r="P19" s="4">
        <f t="shared" si="14"/>
        <v>0.17787794729542306</v>
      </c>
      <c r="Q19" s="4">
        <f t="shared" si="14"/>
        <v>0.16614090431125139</v>
      </c>
      <c r="R19" s="4">
        <f t="shared" si="14"/>
        <v>0.17821782178217815</v>
      </c>
      <c r="S19" s="4">
        <f t="shared" si="14"/>
        <v>0.106280193236715</v>
      </c>
      <c r="T19" s="4">
        <f t="shared" si="14"/>
        <v>9.8616426258463452E-2</v>
      </c>
      <c r="U19" s="4">
        <v>0.17</v>
      </c>
      <c r="V19" s="4"/>
      <c r="W19" s="4"/>
      <c r="X19" s="4" t="s">
        <v>22</v>
      </c>
      <c r="Y19" s="4">
        <v>-0.29699999999999999</v>
      </c>
      <c r="Z19" s="4">
        <v>0.77400000000000002</v>
      </c>
      <c r="AA19" s="4">
        <v>0.40200000000000002</v>
      </c>
      <c r="AB19" s="4">
        <v>0.18099999999999999</v>
      </c>
      <c r="AC19" s="4">
        <f>AC2/AB2-1</f>
        <v>0.11402641928002422</v>
      </c>
      <c r="AD19" s="4">
        <f t="shared" ref="AD19:AI19" si="15">AD2/AC2-1</f>
        <v>0.14999999999999991</v>
      </c>
      <c r="AE19" s="4">
        <f t="shared" si="15"/>
        <v>0.14999999999999991</v>
      </c>
      <c r="AF19" s="4">
        <f t="shared" si="15"/>
        <v>0.14999999999999991</v>
      </c>
      <c r="AG19" s="4">
        <f t="shared" si="15"/>
        <v>0.14999999999999991</v>
      </c>
      <c r="AH19" s="4">
        <f t="shared" si="15"/>
        <v>0.14999999999999991</v>
      </c>
      <c r="AI19" s="4">
        <f t="shared" si="15"/>
        <v>0.14999999999999991</v>
      </c>
      <c r="AK19" t="s">
        <v>57</v>
      </c>
      <c r="AL19" s="8">
        <f>AL17/Sheet3!K2</f>
        <v>99.17140789260371</v>
      </c>
    </row>
    <row r="20" spans="1:38" x14ac:dyDescent="0.25">
      <c r="A20" t="s">
        <v>43</v>
      </c>
      <c r="C20" s="4" t="s">
        <v>22</v>
      </c>
      <c r="D20" s="4">
        <v>-0.60199999999999998</v>
      </c>
      <c r="E20" s="4">
        <v>3.0089999999999999</v>
      </c>
      <c r="F20" s="4">
        <v>-0.36</v>
      </c>
      <c r="G20" s="4">
        <v>3.2000000000000001E-2</v>
      </c>
      <c r="H20" s="4">
        <v>0.505</v>
      </c>
      <c r="I20" s="4" t="s">
        <v>22</v>
      </c>
      <c r="J20" s="4" t="s">
        <v>22</v>
      </c>
      <c r="K20" s="4">
        <v>0.39400000000000002</v>
      </c>
      <c r="L20" s="4">
        <v>0.371</v>
      </c>
      <c r="M20" s="4">
        <v>-0.34</v>
      </c>
      <c r="N20" s="4">
        <v>-4.3999999999999997E-2</v>
      </c>
      <c r="O20" s="4">
        <v>0.36599999999999999</v>
      </c>
      <c r="P20" s="4">
        <v>0.36799999999999999</v>
      </c>
      <c r="Q20" s="4">
        <v>-0.34699999999999998</v>
      </c>
      <c r="R20" s="4">
        <v>-3.4000000000000002E-2</v>
      </c>
      <c r="S20" s="4">
        <v>0.28299999999999997</v>
      </c>
      <c r="T20" s="4">
        <v>0.35799999999999998</v>
      </c>
      <c r="U20" s="4">
        <v>-0.35</v>
      </c>
    </row>
    <row r="21" spans="1:38" x14ac:dyDescent="0.25">
      <c r="A21" t="s">
        <v>46</v>
      </c>
      <c r="AC21" s="5">
        <v>0.21</v>
      </c>
    </row>
    <row r="23" spans="1:38" x14ac:dyDescent="0.25">
      <c r="A23" t="s">
        <v>47</v>
      </c>
      <c r="C23" s="4">
        <f>C7/C$2</f>
        <v>1.0566642908054171</v>
      </c>
      <c r="D23" s="4">
        <f t="shared" ref="D23:R24" si="16">D7/D$2</f>
        <v>2.2604540023894861</v>
      </c>
      <c r="E23" s="4">
        <f t="shared" si="16"/>
        <v>0.51873649705728975</v>
      </c>
      <c r="F23" s="4">
        <f t="shared" si="16"/>
        <v>4.364800372482831</v>
      </c>
      <c r="G23" s="4">
        <f t="shared" si="16"/>
        <v>1.2170481452249409</v>
      </c>
      <c r="H23" s="4">
        <f t="shared" si="16"/>
        <v>0.81785500299580582</v>
      </c>
      <c r="I23" s="4" t="e">
        <f t="shared" si="16"/>
        <v>#DIV/0!</v>
      </c>
      <c r="J23" s="4">
        <f t="shared" si="16"/>
        <v>0.76275679257786611</v>
      </c>
      <c r="K23" s="4">
        <f t="shared" si="16"/>
        <v>0.63925855513307983</v>
      </c>
      <c r="L23" s="4">
        <f t="shared" si="16"/>
        <v>0.44382801664355065</v>
      </c>
      <c r="M23" s="4">
        <f t="shared" si="16"/>
        <v>0.6950578338590957</v>
      </c>
      <c r="N23" s="4">
        <f t="shared" si="16"/>
        <v>0.76732673267326734</v>
      </c>
      <c r="O23" s="4">
        <f t="shared" si="16"/>
        <v>0.61553945249597419</v>
      </c>
      <c r="P23" s="4">
        <f t="shared" si="16"/>
        <v>0.42449219899911689</v>
      </c>
      <c r="Q23" s="4">
        <f t="shared" si="16"/>
        <v>1.0504959422903517</v>
      </c>
      <c r="R23" s="4">
        <f t="shared" si="16"/>
        <v>0.72875816993464049</v>
      </c>
      <c r="S23" s="4">
        <f t="shared" ref="S23:U24" si="17">S7/S$2</f>
        <v>0.63500727802037849</v>
      </c>
      <c r="T23" s="4">
        <f t="shared" si="17"/>
        <v>0.46677384780278669</v>
      </c>
      <c r="U23" s="4">
        <f t="shared" si="17"/>
        <v>0.74202325006183523</v>
      </c>
      <c r="X23" s="4">
        <f>X7/X$2</f>
        <v>0.85542745359194206</v>
      </c>
      <c r="Y23" s="4">
        <f t="shared" ref="Y23:AC24" si="18">Y7/Y$2</f>
        <v>1.8035523978685613</v>
      </c>
      <c r="Z23" s="4">
        <f t="shared" si="18"/>
        <v>0.73548064085447262</v>
      </c>
      <c r="AA23" s="4">
        <f t="shared" si="18"/>
        <v>0.60697702107393736</v>
      </c>
      <c r="AB23" s="4">
        <f t="shared" si="18"/>
        <v>0.67520419481698091</v>
      </c>
    </row>
    <row r="24" spans="1:38" x14ac:dyDescent="0.25">
      <c r="A24" t="s">
        <v>48</v>
      </c>
      <c r="C24" s="4">
        <f>C8/C$2</f>
        <v>-0.38667141838916608</v>
      </c>
      <c r="D24" s="4">
        <f t="shared" si="16"/>
        <v>-1.7419354838709677</v>
      </c>
      <c r="E24" s="4">
        <f t="shared" si="16"/>
        <v>0.31192728898159877</v>
      </c>
      <c r="F24" s="4">
        <f t="shared" si="16"/>
        <v>-3.6084274240484229</v>
      </c>
      <c r="G24" s="4">
        <f t="shared" si="16"/>
        <v>-0.50388995377156387</v>
      </c>
      <c r="H24" s="4">
        <f t="shared" si="16"/>
        <v>-3.8421210305572197E-2</v>
      </c>
      <c r="I24" s="4" t="e">
        <f t="shared" si="16"/>
        <v>#DIV/0!</v>
      </c>
      <c r="J24" s="4">
        <f t="shared" si="16"/>
        <v>-3.3134526176275677E-3</v>
      </c>
      <c r="K24" s="4">
        <f t="shared" si="16"/>
        <v>0.17538022813688212</v>
      </c>
      <c r="L24" s="4">
        <f t="shared" si="16"/>
        <v>0.41712898751733701</v>
      </c>
      <c r="M24" s="4">
        <f t="shared" si="16"/>
        <v>0.12355415352260778</v>
      </c>
      <c r="N24" s="4">
        <f t="shared" si="16"/>
        <v>-2.7502750275027505E-3</v>
      </c>
      <c r="O24" s="4">
        <f t="shared" si="16"/>
        <v>0.21054750402576489</v>
      </c>
      <c r="P24" s="4">
        <f t="shared" si="16"/>
        <v>0.44038857815719751</v>
      </c>
      <c r="Q24" s="4">
        <f t="shared" si="16"/>
        <v>-0.22362488728584309</v>
      </c>
      <c r="R24" s="4">
        <f t="shared" si="16"/>
        <v>4.7152194211017739E-2</v>
      </c>
      <c r="S24" s="4">
        <f t="shared" si="17"/>
        <v>0.18085880640465793</v>
      </c>
      <c r="T24" s="4">
        <f t="shared" si="17"/>
        <v>0.40862808145766344</v>
      </c>
      <c r="U24" s="4">
        <v>0.21</v>
      </c>
      <c r="X24" s="4">
        <f>X8/X$2</f>
        <v>-0.10436610338799635</v>
      </c>
      <c r="Y24" s="4">
        <f t="shared" si="18"/>
        <v>-1.0627590290112492</v>
      </c>
      <c r="Z24" s="4">
        <f t="shared" si="18"/>
        <v>7.1595460614152201E-2</v>
      </c>
      <c r="AA24" s="4">
        <f t="shared" si="18"/>
        <v>0.21454935111322776</v>
      </c>
      <c r="AB24" s="4">
        <f t="shared" si="18"/>
        <v>0.15307048502571341</v>
      </c>
      <c r="AC24" s="4">
        <f t="shared" si="18"/>
        <v>0.17645272361918199</v>
      </c>
    </row>
    <row r="25" spans="1:38" x14ac:dyDescent="0.25">
      <c r="A25" t="s">
        <v>49</v>
      </c>
      <c r="D25" s="4">
        <f>D7/C7-1</f>
        <v>-0.14918493535694211</v>
      </c>
      <c r="E25" s="4">
        <f t="shared" ref="E25:AC25" si="19">E7/D7-1</f>
        <v>-7.994186046511631E-2</v>
      </c>
      <c r="F25" s="4">
        <f t="shared" si="19"/>
        <v>4.3853224184977746</v>
      </c>
      <c r="G25" s="4">
        <f t="shared" si="19"/>
        <v>-0.71214464771454478</v>
      </c>
      <c r="H25" s="4">
        <f t="shared" si="19"/>
        <v>1.1673151750972721E-2</v>
      </c>
      <c r="I25" s="4">
        <f t="shared" si="19"/>
        <v>-1</v>
      </c>
      <c r="J25" s="4" t="e">
        <f t="shared" si="19"/>
        <v>#DIV/0!</v>
      </c>
      <c r="K25" s="4">
        <f t="shared" si="19"/>
        <v>0.16854908774978283</v>
      </c>
      <c r="L25" s="4">
        <f t="shared" si="19"/>
        <v>-4.8327137546468446E-2</v>
      </c>
      <c r="M25" s="4">
        <f t="shared" si="19"/>
        <v>3.2812499999999911E-2</v>
      </c>
      <c r="N25" s="4">
        <f t="shared" si="19"/>
        <v>5.521936459909238E-2</v>
      </c>
      <c r="O25" s="4">
        <f t="shared" si="19"/>
        <v>9.605734767025087E-2</v>
      </c>
      <c r="P25" s="4">
        <f t="shared" si="19"/>
        <v>-5.6899934597776314E-2</v>
      </c>
      <c r="Q25" s="4">
        <f t="shared" si="19"/>
        <v>0.61581137309292644</v>
      </c>
      <c r="R25" s="4">
        <f t="shared" si="19"/>
        <v>-0.33004291845493561</v>
      </c>
      <c r="S25" s="4">
        <f t="shared" si="19"/>
        <v>0.11787315823190259</v>
      </c>
      <c r="T25" s="4">
        <f t="shared" si="19"/>
        <v>-1.7191977077364307E-3</v>
      </c>
      <c r="U25" s="4">
        <f t="shared" si="19"/>
        <v>3.3295063145809323E-2</v>
      </c>
      <c r="V25" s="4"/>
      <c r="W25" s="4"/>
      <c r="X25" s="4"/>
      <c r="Y25" s="4">
        <f t="shared" si="19"/>
        <v>0.48215545554068839</v>
      </c>
      <c r="Z25" s="4">
        <f t="shared" si="19"/>
        <v>-0.27663974788260781</v>
      </c>
      <c r="AA25" s="4">
        <f t="shared" si="19"/>
        <v>0.15679600635352853</v>
      </c>
      <c r="AB25" s="4">
        <f t="shared" si="19"/>
        <v>0.31345625735582572</v>
      </c>
      <c r="AC25" s="4">
        <f t="shared" si="19"/>
        <v>7.4994623655914028E-2</v>
      </c>
    </row>
    <row r="26" spans="1:38" x14ac:dyDescent="0.25">
      <c r="A26" t="s">
        <v>50</v>
      </c>
      <c r="D26" s="4">
        <f>D8/C8-1</f>
        <v>0.79170506912442407</v>
      </c>
      <c r="E26" s="4">
        <f t="shared" ref="E26:AC27" si="20">E8/D8-1</f>
        <v>-1.7179355281207132</v>
      </c>
      <c r="F26" s="4">
        <f t="shared" si="20"/>
        <v>-8.4038691187007402</v>
      </c>
      <c r="G26" s="4">
        <f t="shared" si="20"/>
        <v>-0.85583870967741937</v>
      </c>
      <c r="H26" s="4">
        <f t="shared" si="20"/>
        <v>-0.88520921906466765</v>
      </c>
      <c r="I26" s="4">
        <f t="shared" si="20"/>
        <v>-1</v>
      </c>
      <c r="J26" s="4" t="e">
        <f t="shared" si="20"/>
        <v>#DIV/0!</v>
      </c>
      <c r="K26" s="4">
        <f t="shared" si="20"/>
        <v>-74.8</v>
      </c>
      <c r="L26" s="4">
        <f t="shared" si="20"/>
        <v>2.2601626016260163</v>
      </c>
      <c r="M26" s="4">
        <f t="shared" si="20"/>
        <v>-0.80465502909393183</v>
      </c>
      <c r="N26" s="4">
        <f t="shared" si="20"/>
        <v>-1.0212765957446808</v>
      </c>
      <c r="O26" s="4">
        <f t="shared" si="20"/>
        <v>-105.6</v>
      </c>
      <c r="P26" s="4">
        <f t="shared" si="20"/>
        <v>1.8604206500956022</v>
      </c>
      <c r="Q26" s="4">
        <f t="shared" si="20"/>
        <v>-1.3315508021390374</v>
      </c>
      <c r="R26" s="4">
        <f t="shared" si="20"/>
        <v>-1.2036290322580645</v>
      </c>
      <c r="S26" s="4">
        <f t="shared" si="20"/>
        <v>3.9207920792079207</v>
      </c>
      <c r="T26" s="4">
        <f t="shared" si="20"/>
        <v>2.0684104627766597</v>
      </c>
      <c r="U26" s="4">
        <f t="shared" si="20"/>
        <v>-2.180327868852459</v>
      </c>
      <c r="V26" s="4"/>
      <c r="W26" s="4"/>
      <c r="X26" s="4"/>
      <c r="Y26" s="4">
        <f t="shared" si="20"/>
        <v>6.1585244267198407</v>
      </c>
      <c r="Z26" s="4">
        <f t="shared" si="20"/>
        <v>-1.1194986072423398</v>
      </c>
      <c r="AA26" s="4">
        <f t="shared" si="20"/>
        <v>3.2004662004662006</v>
      </c>
      <c r="AB26" s="4">
        <f t="shared" si="20"/>
        <v>-0.15760266370699227</v>
      </c>
      <c r="AC26" s="4">
        <f t="shared" si="20"/>
        <v>0.28419920948616517</v>
      </c>
    </row>
    <row r="27" spans="1:38" x14ac:dyDescent="0.25">
      <c r="A27" t="s">
        <v>51</v>
      </c>
      <c r="Q27" s="4">
        <f t="shared" si="20"/>
        <v>-0.38251366120218577</v>
      </c>
      <c r="R27" s="4">
        <f t="shared" si="20"/>
        <v>0.69911504424778759</v>
      </c>
      <c r="S27" s="4">
        <f t="shared" si="20"/>
        <v>-4.166666666666663E-2</v>
      </c>
      <c r="T27" s="4">
        <f t="shared" si="20"/>
        <v>0.14130434782608692</v>
      </c>
      <c r="Y27">
        <f>Y7/Y2</f>
        <v>1.8035523978685613</v>
      </c>
      <c r="Z27" s="4">
        <f>Z7/Z2</f>
        <v>0.73548064085447262</v>
      </c>
      <c r="AA27" s="4">
        <f>AA7/AA2</f>
        <v>0.60697702107393736</v>
      </c>
      <c r="AB27" s="4">
        <f>AB7/AB2</f>
        <v>0.67520419481698091</v>
      </c>
      <c r="AC27" s="4">
        <f>AC7/AC2</f>
        <v>0.65154727638081789</v>
      </c>
    </row>
    <row r="29" spans="1:38" x14ac:dyDescent="0.25">
      <c r="A29" t="s">
        <v>52</v>
      </c>
      <c r="AB29" s="2">
        <v>16509</v>
      </c>
      <c r="AC29" s="2">
        <f>AB29+AC12</f>
        <v>18677.877376</v>
      </c>
      <c r="AD29" s="2">
        <f t="shared" ref="AD29:AI29" si="21">AC29+AC12</f>
        <v>20846.754752000001</v>
      </c>
      <c r="AE29" s="2">
        <f t="shared" si="21"/>
        <v>22987.422097000002</v>
      </c>
      <c r="AF29" s="2">
        <f t="shared" si="21"/>
        <v>25360.271567750002</v>
      </c>
      <c r="AG29" s="2">
        <f t="shared" si="21"/>
        <v>27999.241303352501</v>
      </c>
      <c r="AH29" s="2">
        <f t="shared" si="21"/>
        <v>30943.351271977775</v>
      </c>
      <c r="AI29" s="2">
        <f t="shared" si="21"/>
        <v>34237.465456306061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FEDA-E3E5-4A6E-904D-C1C43501E0AF}">
  <dimension ref="A1:S19"/>
  <sheetViews>
    <sheetView workbookViewId="0">
      <selection activeCell="H14" sqref="H14"/>
    </sheetView>
  </sheetViews>
  <sheetFormatPr defaultRowHeight="15" x14ac:dyDescent="0.25"/>
  <sheetData>
    <row r="1" spans="1:1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25">
      <c r="A2" t="s">
        <v>5</v>
      </c>
      <c r="B2">
        <v>841.8</v>
      </c>
      <c r="C2">
        <v>334.8</v>
      </c>
      <c r="D2" s="1">
        <v>1342.3</v>
      </c>
      <c r="E2">
        <v>859.1</v>
      </c>
      <c r="F2">
        <v>886.9</v>
      </c>
      <c r="G2" s="1">
        <v>1335.2</v>
      </c>
      <c r="H2" t="s">
        <v>41</v>
      </c>
      <c r="I2" s="2">
        <v>1509</v>
      </c>
      <c r="J2" s="2">
        <v>2104</v>
      </c>
      <c r="K2" s="2">
        <v>2884</v>
      </c>
      <c r="L2" s="2">
        <v>1902</v>
      </c>
      <c r="M2" s="2">
        <v>1818</v>
      </c>
      <c r="N2" s="2">
        <v>2484</v>
      </c>
      <c r="O2" s="2">
        <v>3397</v>
      </c>
      <c r="P2" s="2">
        <v>2218</v>
      </c>
      <c r="Q2" s="2">
        <v>2142</v>
      </c>
      <c r="R2" s="2">
        <v>2748</v>
      </c>
      <c r="S2" s="2">
        <v>3732</v>
      </c>
    </row>
    <row r="3" spans="1:19" x14ac:dyDescent="0.25">
      <c r="A3" t="s">
        <v>6</v>
      </c>
      <c r="B3">
        <v>277.8</v>
      </c>
      <c r="C3">
        <v>161.19999999999999</v>
      </c>
      <c r="D3">
        <v>227.3</v>
      </c>
      <c r="E3">
        <v>209.7</v>
      </c>
      <c r="F3">
        <v>254.5</v>
      </c>
      <c r="G3">
        <v>294.39999999999998</v>
      </c>
      <c r="H3" t="s">
        <v>41</v>
      </c>
      <c r="I3">
        <v>363</v>
      </c>
      <c r="J3">
        <v>390</v>
      </c>
      <c r="K3">
        <v>401</v>
      </c>
      <c r="L3">
        <v>345</v>
      </c>
      <c r="M3">
        <v>428</v>
      </c>
      <c r="N3">
        <v>432</v>
      </c>
      <c r="O3">
        <v>459</v>
      </c>
      <c r="P3">
        <v>384</v>
      </c>
      <c r="Q3">
        <v>480</v>
      </c>
      <c r="R3">
        <v>506</v>
      </c>
      <c r="S3">
        <v>465</v>
      </c>
    </row>
    <row r="4" spans="1:19" x14ac:dyDescent="0.25">
      <c r="A4" t="s">
        <v>7</v>
      </c>
      <c r="B4">
        <v>564.1</v>
      </c>
      <c r="C4">
        <v>173.6</v>
      </c>
      <c r="D4" s="2">
        <v>1115</v>
      </c>
      <c r="E4">
        <v>649.4</v>
      </c>
      <c r="F4">
        <v>632.4</v>
      </c>
      <c r="G4" s="1">
        <v>1040.8</v>
      </c>
      <c r="H4" t="s">
        <v>41</v>
      </c>
      <c r="I4" s="2">
        <v>1146</v>
      </c>
      <c r="J4" s="2">
        <v>1714</v>
      </c>
      <c r="K4" s="2">
        <v>2483</v>
      </c>
      <c r="L4" s="2">
        <v>1557</v>
      </c>
      <c r="M4" s="2">
        <v>1390</v>
      </c>
      <c r="N4" s="2">
        <v>2052</v>
      </c>
      <c r="O4" s="2">
        <v>2938</v>
      </c>
      <c r="P4" s="2">
        <v>1834</v>
      </c>
      <c r="Q4" s="2">
        <v>1662</v>
      </c>
      <c r="R4" s="2">
        <v>2242</v>
      </c>
      <c r="S4" s="2">
        <v>3267</v>
      </c>
    </row>
    <row r="5" spans="1:19" x14ac:dyDescent="0.25">
      <c r="A5" t="s">
        <v>8</v>
      </c>
      <c r="B5">
        <v>91.8</v>
      </c>
      <c r="C5">
        <v>149.30000000000001</v>
      </c>
      <c r="D5">
        <v>180</v>
      </c>
      <c r="E5">
        <v>713.9</v>
      </c>
      <c r="F5">
        <v>189.8</v>
      </c>
      <c r="G5">
        <v>218.3</v>
      </c>
      <c r="H5" t="s">
        <v>41</v>
      </c>
      <c r="I5">
        <v>210</v>
      </c>
      <c r="J5">
        <v>244</v>
      </c>
      <c r="K5">
        <v>240</v>
      </c>
      <c r="L5">
        <v>256</v>
      </c>
      <c r="M5">
        <v>243</v>
      </c>
      <c r="N5">
        <v>275</v>
      </c>
      <c r="O5">
        <v>304</v>
      </c>
      <c r="P5" s="2">
        <v>1203</v>
      </c>
      <c r="Q5">
        <v>287</v>
      </c>
      <c r="R5">
        <v>315</v>
      </c>
      <c r="S5">
        <v>335</v>
      </c>
    </row>
    <row r="6" spans="1:19" x14ac:dyDescent="0.25">
      <c r="A6" t="s">
        <v>9</v>
      </c>
      <c r="B6">
        <v>258.8</v>
      </c>
      <c r="C6">
        <v>217.9</v>
      </c>
      <c r="D6">
        <v>213.9</v>
      </c>
      <c r="E6" s="1">
        <v>2062.3000000000002</v>
      </c>
      <c r="F6">
        <v>363.1</v>
      </c>
      <c r="G6">
        <v>349.7</v>
      </c>
      <c r="H6" t="s">
        <v>41</v>
      </c>
      <c r="I6">
        <v>363</v>
      </c>
      <c r="J6">
        <v>375</v>
      </c>
      <c r="K6">
        <v>366</v>
      </c>
      <c r="L6">
        <v>398</v>
      </c>
      <c r="M6">
        <v>420</v>
      </c>
      <c r="N6">
        <v>451</v>
      </c>
      <c r="O6">
        <v>419</v>
      </c>
      <c r="P6">
        <v>432</v>
      </c>
      <c r="Q6">
        <v>475</v>
      </c>
      <c r="R6">
        <v>519</v>
      </c>
      <c r="S6">
        <v>524</v>
      </c>
    </row>
    <row r="7" spans="1:19" x14ac:dyDescent="0.25">
      <c r="A7" t="s">
        <v>10</v>
      </c>
      <c r="B7">
        <v>889.5</v>
      </c>
      <c r="C7">
        <v>756.8</v>
      </c>
      <c r="D7">
        <v>696.3</v>
      </c>
      <c r="E7" s="1">
        <v>3749.8</v>
      </c>
      <c r="F7" s="1">
        <v>1079.4000000000001</v>
      </c>
      <c r="G7" s="2">
        <v>1092</v>
      </c>
      <c r="H7" t="s">
        <v>41</v>
      </c>
      <c r="I7" s="2">
        <v>1151</v>
      </c>
      <c r="J7" s="2">
        <v>1345</v>
      </c>
      <c r="K7" s="2">
        <v>1280</v>
      </c>
      <c r="L7" s="2">
        <v>1322</v>
      </c>
      <c r="M7" s="2">
        <v>1395</v>
      </c>
      <c r="N7" s="2">
        <v>1529</v>
      </c>
      <c r="O7" s="2">
        <v>1442</v>
      </c>
      <c r="P7" s="2">
        <v>2330</v>
      </c>
      <c r="Q7" s="2">
        <v>1561</v>
      </c>
      <c r="R7" s="2">
        <v>1745</v>
      </c>
      <c r="S7" s="2">
        <v>1742</v>
      </c>
    </row>
    <row r="8" spans="1:19" x14ac:dyDescent="0.25">
      <c r="A8" t="s">
        <v>11</v>
      </c>
      <c r="B8">
        <v>-325.5</v>
      </c>
      <c r="C8">
        <v>-583.20000000000005</v>
      </c>
      <c r="D8">
        <v>418.7</v>
      </c>
      <c r="E8" s="2">
        <v>-3100</v>
      </c>
      <c r="F8">
        <v>-446.9</v>
      </c>
      <c r="G8">
        <v>-51.3</v>
      </c>
      <c r="H8" t="s">
        <v>41</v>
      </c>
      <c r="I8">
        <v>-5</v>
      </c>
      <c r="J8">
        <v>369</v>
      </c>
      <c r="K8" s="2">
        <v>1203</v>
      </c>
      <c r="L8">
        <v>235</v>
      </c>
      <c r="M8">
        <v>-5</v>
      </c>
      <c r="N8">
        <v>523</v>
      </c>
      <c r="O8" s="2">
        <v>1496</v>
      </c>
      <c r="P8">
        <v>-496</v>
      </c>
      <c r="Q8">
        <v>101</v>
      </c>
      <c r="R8">
        <v>497</v>
      </c>
      <c r="S8" s="2">
        <v>1525</v>
      </c>
    </row>
    <row r="9" spans="1:19" x14ac:dyDescent="0.25">
      <c r="A9" t="s">
        <v>12</v>
      </c>
      <c r="B9">
        <v>-31.6</v>
      </c>
      <c r="C9">
        <v>-56.2</v>
      </c>
      <c r="D9">
        <v>-111.7</v>
      </c>
      <c r="E9">
        <v>-892.5</v>
      </c>
      <c r="F9">
        <v>-719</v>
      </c>
      <c r="G9">
        <v>-5.7</v>
      </c>
      <c r="H9" t="s">
        <v>41</v>
      </c>
      <c r="I9">
        <v>-3</v>
      </c>
      <c r="J9">
        <v>14</v>
      </c>
      <c r="K9">
        <v>67</v>
      </c>
      <c r="L9">
        <v>109</v>
      </c>
      <c r="M9">
        <v>135</v>
      </c>
      <c r="N9">
        <v>153</v>
      </c>
      <c r="O9">
        <v>183</v>
      </c>
      <c r="P9">
        <v>113</v>
      </c>
      <c r="Q9">
        <v>192</v>
      </c>
      <c r="R9">
        <v>184</v>
      </c>
      <c r="S9">
        <v>210</v>
      </c>
    </row>
    <row r="10" spans="1:19" x14ac:dyDescent="0.25">
      <c r="A10" t="s">
        <v>13</v>
      </c>
      <c r="B10">
        <v>-357.1</v>
      </c>
      <c r="C10">
        <v>-639.4</v>
      </c>
      <c r="D10">
        <v>307.10000000000002</v>
      </c>
      <c r="E10" s="1">
        <v>-3992.6</v>
      </c>
      <c r="F10" s="1">
        <v>-1165.9000000000001</v>
      </c>
      <c r="G10">
        <v>-57</v>
      </c>
      <c r="H10" t="s">
        <v>41</v>
      </c>
      <c r="I10">
        <v>-8</v>
      </c>
      <c r="J10">
        <v>383</v>
      </c>
      <c r="K10" s="2">
        <v>1270</v>
      </c>
      <c r="L10">
        <v>344</v>
      </c>
      <c r="M10">
        <v>130</v>
      </c>
      <c r="N10">
        <v>676</v>
      </c>
      <c r="O10" s="2">
        <v>1679</v>
      </c>
      <c r="P10">
        <v>-383</v>
      </c>
      <c r="Q10">
        <v>293</v>
      </c>
      <c r="R10">
        <v>681</v>
      </c>
      <c r="S10" s="2">
        <v>1735</v>
      </c>
    </row>
    <row r="11" spans="1:19" x14ac:dyDescent="0.25">
      <c r="A11" t="s">
        <v>14</v>
      </c>
      <c r="B11">
        <v>-16.5</v>
      </c>
      <c r="C11">
        <v>-63.8</v>
      </c>
      <c r="D11">
        <v>87.7</v>
      </c>
      <c r="E11">
        <v>-104.4</v>
      </c>
      <c r="F11">
        <v>6.3</v>
      </c>
      <c r="G11">
        <v>11.2</v>
      </c>
      <c r="H11" t="s">
        <v>41</v>
      </c>
      <c r="I11">
        <v>10.7</v>
      </c>
      <c r="J11">
        <v>4</v>
      </c>
      <c r="K11">
        <v>56</v>
      </c>
      <c r="L11">
        <v>25.3</v>
      </c>
      <c r="M11">
        <v>13</v>
      </c>
      <c r="N11">
        <v>26</v>
      </c>
      <c r="O11" s="2">
        <v>-2695</v>
      </c>
      <c r="P11">
        <v>-34.4</v>
      </c>
      <c r="Q11">
        <v>29</v>
      </c>
      <c r="R11">
        <v>126</v>
      </c>
      <c r="S11">
        <v>367</v>
      </c>
    </row>
    <row r="12" spans="1:19" x14ac:dyDescent="0.25">
      <c r="A12" t="s">
        <v>15</v>
      </c>
      <c r="B12">
        <v>-340.6</v>
      </c>
      <c r="C12">
        <v>-575.6</v>
      </c>
      <c r="D12">
        <v>219.3</v>
      </c>
      <c r="E12" s="1">
        <v>-3888.1</v>
      </c>
      <c r="F12" s="1">
        <v>-1172.2</v>
      </c>
      <c r="G12">
        <v>-68.2</v>
      </c>
      <c r="H12" t="s">
        <v>41</v>
      </c>
      <c r="I12">
        <v>-19</v>
      </c>
      <c r="J12">
        <v>379</v>
      </c>
      <c r="K12" s="2">
        <v>1214</v>
      </c>
      <c r="L12">
        <v>319</v>
      </c>
      <c r="M12">
        <v>117</v>
      </c>
      <c r="N12">
        <v>650</v>
      </c>
      <c r="O12" s="2">
        <v>4374</v>
      </c>
      <c r="P12">
        <v>-349</v>
      </c>
      <c r="Q12">
        <v>264</v>
      </c>
      <c r="R12">
        <v>555</v>
      </c>
      <c r="S12" s="2">
        <v>1368</v>
      </c>
    </row>
    <row r="14" spans="1:19" x14ac:dyDescent="0.25">
      <c r="A14" t="s">
        <v>16</v>
      </c>
      <c r="B14" s="3">
        <v>0.67</v>
      </c>
      <c r="C14" s="3">
        <v>0.51900000000000002</v>
      </c>
      <c r="D14" s="3">
        <v>0.83099999999999996</v>
      </c>
      <c r="E14" s="3">
        <v>0.75600000000000001</v>
      </c>
      <c r="F14" s="3">
        <v>0.71299999999999997</v>
      </c>
      <c r="G14" s="3">
        <v>0.78</v>
      </c>
      <c r="H14" t="s">
        <v>22</v>
      </c>
      <c r="I14" s="3">
        <v>0.75900000000000001</v>
      </c>
      <c r="J14" s="3">
        <v>0.81499999999999995</v>
      </c>
      <c r="K14" s="3">
        <v>0.86099999999999999</v>
      </c>
      <c r="L14" s="3">
        <v>0.81899999999999995</v>
      </c>
      <c r="M14" s="3">
        <v>0.76500000000000001</v>
      </c>
      <c r="N14" s="3">
        <v>0.82599999999999996</v>
      </c>
      <c r="O14" s="3">
        <v>0.86499999999999999</v>
      </c>
      <c r="P14" s="3">
        <v>0.82699999999999996</v>
      </c>
      <c r="Q14" s="3">
        <v>0.77600000000000002</v>
      </c>
      <c r="R14" s="3">
        <v>0.81599999999999995</v>
      </c>
      <c r="S14" s="3">
        <v>0.875</v>
      </c>
    </row>
    <row r="15" spans="1:19" x14ac:dyDescent="0.25">
      <c r="A15" t="s">
        <v>17</v>
      </c>
      <c r="B15" s="3">
        <v>-0.38700000000000001</v>
      </c>
      <c r="C15" s="3">
        <v>-1.742</v>
      </c>
      <c r="D15" s="3">
        <v>0.312</v>
      </c>
      <c r="E15" s="3">
        <v>-3.6080000000000001</v>
      </c>
      <c r="F15" s="3">
        <v>-0.504</v>
      </c>
      <c r="G15" s="3">
        <v>-3.7999999999999999E-2</v>
      </c>
      <c r="H15" t="s">
        <v>22</v>
      </c>
      <c r="I15" s="3">
        <v>-3.0000000000000001E-3</v>
      </c>
      <c r="J15" s="3">
        <v>0.17499999999999999</v>
      </c>
      <c r="K15" s="3">
        <v>0.41699999999999998</v>
      </c>
      <c r="L15" s="3">
        <v>0.124</v>
      </c>
      <c r="M15" s="3">
        <v>-3.0000000000000001E-3</v>
      </c>
      <c r="N15" s="3">
        <v>0.21099999999999999</v>
      </c>
      <c r="O15" s="3">
        <v>0.44</v>
      </c>
      <c r="P15" s="3">
        <v>-0.224</v>
      </c>
      <c r="Q15" s="3">
        <v>4.7E-2</v>
      </c>
      <c r="R15" s="3">
        <v>0.18099999999999999</v>
      </c>
      <c r="S15" s="3">
        <v>0.40899999999999997</v>
      </c>
    </row>
    <row r="16" spans="1:19" x14ac:dyDescent="0.25">
      <c r="A16" t="s">
        <v>18</v>
      </c>
      <c r="B16" s="3">
        <v>-0.40500000000000003</v>
      </c>
      <c r="C16" s="3">
        <v>-1.7190000000000001</v>
      </c>
      <c r="D16" s="3">
        <v>0.16300000000000001</v>
      </c>
      <c r="E16" s="3">
        <v>-4.5259999999999998</v>
      </c>
      <c r="F16" s="3">
        <v>-1.3220000000000001</v>
      </c>
      <c r="G16" s="3">
        <v>-5.0999999999999997E-2</v>
      </c>
      <c r="H16" t="s">
        <v>22</v>
      </c>
      <c r="I16" s="3">
        <v>-1.2999999999999999E-2</v>
      </c>
      <c r="J16" s="3">
        <v>0.18</v>
      </c>
      <c r="K16" s="3">
        <v>0.42099999999999999</v>
      </c>
      <c r="L16" s="3">
        <v>0.16800000000000001</v>
      </c>
      <c r="M16" s="3">
        <v>6.4000000000000001E-2</v>
      </c>
      <c r="N16" s="3">
        <v>0.26200000000000001</v>
      </c>
      <c r="O16" s="3">
        <v>1.288</v>
      </c>
      <c r="P16" s="3">
        <v>-0.157</v>
      </c>
      <c r="Q16" s="3">
        <v>0.123</v>
      </c>
      <c r="R16" s="3">
        <v>0.20200000000000001</v>
      </c>
      <c r="S16" s="3">
        <v>0.36699999999999999</v>
      </c>
    </row>
    <row r="17" spans="1:19" x14ac:dyDescent="0.25">
      <c r="A17" t="s">
        <v>19</v>
      </c>
      <c r="B17" s="3">
        <v>0.307</v>
      </c>
      <c r="C17" s="3">
        <v>0.65100000000000002</v>
      </c>
      <c r="D17" s="3">
        <v>0.159</v>
      </c>
      <c r="E17" s="3">
        <v>2.4009999999999998</v>
      </c>
      <c r="F17" s="3">
        <v>0.40899999999999997</v>
      </c>
      <c r="G17" s="3">
        <v>0.26200000000000001</v>
      </c>
      <c r="H17" t="s">
        <v>22</v>
      </c>
      <c r="I17" s="3">
        <v>0.24099999999999999</v>
      </c>
      <c r="J17" s="3">
        <v>0.17799999999999999</v>
      </c>
      <c r="K17" s="3">
        <v>0.127</v>
      </c>
      <c r="L17" s="3">
        <v>0.20899999999999999</v>
      </c>
      <c r="M17" s="3">
        <v>0.23100000000000001</v>
      </c>
      <c r="N17" s="3">
        <v>0.182</v>
      </c>
      <c r="O17" s="3">
        <v>0.123</v>
      </c>
      <c r="P17" s="3">
        <v>0.19500000000000001</v>
      </c>
      <c r="Q17" s="3">
        <v>0.222</v>
      </c>
      <c r="R17" s="3">
        <v>0.189</v>
      </c>
      <c r="S17" s="3">
        <v>0.14000000000000001</v>
      </c>
    </row>
    <row r="18" spans="1:19" x14ac:dyDescent="0.25">
      <c r="A18" t="s">
        <v>20</v>
      </c>
      <c r="B18" s="3">
        <v>0.109</v>
      </c>
      <c r="C18" s="3">
        <v>0.44600000000000001</v>
      </c>
      <c r="D18" s="3">
        <v>0.13400000000000001</v>
      </c>
      <c r="E18" s="3">
        <v>0.83099999999999996</v>
      </c>
      <c r="F18" s="3">
        <v>0.214</v>
      </c>
      <c r="G18" s="3">
        <v>0.16300000000000001</v>
      </c>
      <c r="H18" t="s">
        <v>22</v>
      </c>
      <c r="I18" s="3">
        <v>0.13900000000000001</v>
      </c>
      <c r="J18" s="3">
        <v>0.11600000000000001</v>
      </c>
      <c r="K18" s="3">
        <v>8.3000000000000004E-2</v>
      </c>
      <c r="L18" s="3">
        <v>0.13500000000000001</v>
      </c>
      <c r="M18" s="3">
        <v>0.13400000000000001</v>
      </c>
      <c r="N18" s="3">
        <v>0.111</v>
      </c>
      <c r="O18" s="3">
        <v>8.8999999999999996E-2</v>
      </c>
      <c r="P18" s="3">
        <v>0.54200000000000004</v>
      </c>
      <c r="Q18" s="3">
        <v>0.13400000000000001</v>
      </c>
      <c r="R18" s="3">
        <v>0.115</v>
      </c>
      <c r="S18" s="3">
        <v>0.09</v>
      </c>
    </row>
    <row r="19" spans="1:19" x14ac:dyDescent="0.25">
      <c r="A19" t="s">
        <v>42</v>
      </c>
      <c r="B19" t="s">
        <v>22</v>
      </c>
      <c r="C19" s="3">
        <v>-0.60199999999999998</v>
      </c>
      <c r="D19" s="3">
        <v>3.0089999999999999</v>
      </c>
      <c r="E19" s="3">
        <v>-0.36</v>
      </c>
      <c r="F19" s="3">
        <v>3.2000000000000001E-2</v>
      </c>
      <c r="G19" s="3">
        <v>0.505</v>
      </c>
      <c r="H19" t="s">
        <v>22</v>
      </c>
      <c r="I19" t="s">
        <v>22</v>
      </c>
      <c r="J19" s="3">
        <v>0.39400000000000002</v>
      </c>
      <c r="K19" s="3">
        <v>0.371</v>
      </c>
      <c r="L19" s="3">
        <v>-0.34</v>
      </c>
      <c r="M19" s="3">
        <v>-4.3999999999999997E-2</v>
      </c>
      <c r="N19" s="3">
        <v>0.36599999999999999</v>
      </c>
      <c r="O19" s="3">
        <v>0.36799999999999999</v>
      </c>
      <c r="P19" s="3">
        <v>-0.34699999999999998</v>
      </c>
      <c r="Q19" s="3">
        <v>-3.4000000000000002E-2</v>
      </c>
      <c r="R19" s="3">
        <v>0.28299999999999997</v>
      </c>
      <c r="S19" s="3">
        <v>0.35799999999999998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Soon Tee</dc:creator>
  <cp:lastModifiedBy>Ming Soon Tee</cp:lastModifiedBy>
  <dcterms:created xsi:type="dcterms:W3CDTF">2025-02-12T12:08:50Z</dcterms:created>
  <dcterms:modified xsi:type="dcterms:W3CDTF">2025-03-19T13:02:07Z</dcterms:modified>
</cp:coreProperties>
</file>