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fortmann/Dropbox/CGI for Polar Research/Instructor folders/Fortmann/Sea Level rise module/Sea Level rise module/"/>
    </mc:Choice>
  </mc:AlternateContent>
  <xr:revisionPtr revIDLastSave="0" documentId="13_ncr:1_{E1713093-2226-B94D-B103-C8E365A1B6BC}" xr6:coauthVersionLast="43" xr6:coauthVersionMax="43" xr10:uidLastSave="{00000000-0000-0000-0000-000000000000}"/>
  <bookViews>
    <workbookView xWindow="580" yWindow="960" windowWidth="26080" windowHeight="14880" tabRatio="500" activeTab="3" xr2:uid="{00000000-000D-0000-FFFF-FFFF00000000}"/>
  </bookViews>
  <sheets>
    <sheet name="Details" sheetId="13" r:id="rId1"/>
    <sheet name="Part 1. MD Tables" sheetId="11" r:id="rId2"/>
    <sheet name="Part 2. MD Graphs" sheetId="12" r:id="rId3"/>
    <sheet name="Part 3. Cost-Benefit Graph" sheetId="8" r:id="rId4"/>
  </sheets>
  <definedNames>
    <definedName name="homevalue">#REF!</definedName>
    <definedName name="housevalue">'Part 1. MD Tables'!$E$3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8" l="1"/>
  <c r="E10" i="8"/>
  <c r="C10" i="8" l="1"/>
  <c r="D12" i="11" l="1"/>
  <c r="E12" i="11" s="1"/>
  <c r="D11" i="11"/>
  <c r="E11" i="11" s="1"/>
  <c r="F11" i="11" s="1"/>
  <c r="D13" i="11"/>
  <c r="E13" i="11" s="1"/>
  <c r="F13" i="11" s="1"/>
  <c r="D14" i="11"/>
  <c r="E14" i="11" s="1"/>
  <c r="F14" i="11" s="1"/>
  <c r="D15" i="11"/>
  <c r="E15" i="11" s="1"/>
  <c r="D16" i="11"/>
  <c r="E16" i="11" s="1"/>
  <c r="F16" i="11" s="1"/>
  <c r="D17" i="11"/>
  <c r="E17" i="11" s="1"/>
  <c r="D18" i="11"/>
  <c r="E18" i="11" s="1"/>
  <c r="D19" i="11"/>
  <c r="E19" i="11" s="1"/>
  <c r="D20" i="11"/>
  <c r="E20" i="11" s="1"/>
  <c r="F20" i="11" s="1"/>
  <c r="D10" i="11"/>
  <c r="F18" i="11" l="1"/>
  <c r="C48" i="11" s="1"/>
  <c r="C32" i="11"/>
  <c r="I32" i="11" s="1"/>
  <c r="E12" i="12" s="1"/>
  <c r="F17" i="11"/>
  <c r="C47" i="11" s="1"/>
  <c r="F19" i="11"/>
  <c r="F15" i="11"/>
  <c r="F12" i="11"/>
  <c r="C28" i="11"/>
  <c r="C35" i="11"/>
  <c r="G35" i="11" s="1"/>
  <c r="D15" i="12" s="1"/>
  <c r="C50" i="11"/>
  <c r="E50" i="11" s="1"/>
  <c r="K32" i="11"/>
  <c r="F12" i="12" s="1"/>
  <c r="E28" i="11"/>
  <c r="C8" i="12" s="1"/>
  <c r="I28" i="11"/>
  <c r="E8" i="12" s="1"/>
  <c r="K28" i="11"/>
  <c r="F8" i="12" s="1"/>
  <c r="G28" i="11"/>
  <c r="D8" i="12" s="1"/>
  <c r="I35" i="11"/>
  <c r="E15" i="12" s="1"/>
  <c r="K35" i="11"/>
  <c r="F15" i="12" s="1"/>
  <c r="C26" i="11"/>
  <c r="E26" i="11" s="1"/>
  <c r="C6" i="12" s="1"/>
  <c r="C41" i="11"/>
  <c r="E41" i="11" s="1"/>
  <c r="C43" i="11"/>
  <c r="E43" i="11" s="1"/>
  <c r="H7" i="8" s="1"/>
  <c r="C33" i="11"/>
  <c r="E33" i="11" s="1"/>
  <c r="C13" i="12" s="1"/>
  <c r="K47" i="11"/>
  <c r="I47" i="11"/>
  <c r="G47" i="11"/>
  <c r="I11" i="8" s="1"/>
  <c r="G50" i="11"/>
  <c r="I14" i="8" s="1"/>
  <c r="E32" i="11"/>
  <c r="C12" i="12" s="1"/>
  <c r="E35" i="11"/>
  <c r="C15" i="12" s="1"/>
  <c r="E47" i="11"/>
  <c r="G48" i="11" l="1"/>
  <c r="I12" i="8" s="1"/>
  <c r="E48" i="11"/>
  <c r="K48" i="11"/>
  <c r="I48" i="11"/>
  <c r="G32" i="11"/>
  <c r="D12" i="12" s="1"/>
  <c r="E27" i="12"/>
  <c r="J11" i="8"/>
  <c r="C21" i="12"/>
  <c r="H5" i="8"/>
  <c r="F27" i="12"/>
  <c r="K11" i="8"/>
  <c r="C30" i="12"/>
  <c r="H14" i="8"/>
  <c r="C27" i="12"/>
  <c r="H11" i="8"/>
  <c r="C23" i="12"/>
  <c r="K50" i="11"/>
  <c r="I50" i="11"/>
  <c r="J14" i="8" s="1"/>
  <c r="C46" i="11"/>
  <c r="C31" i="11"/>
  <c r="C34" i="11"/>
  <c r="C49" i="11"/>
  <c r="K33" i="11"/>
  <c r="F13" i="12" s="1"/>
  <c r="G33" i="11"/>
  <c r="D13" i="12" s="1"/>
  <c r="I33" i="11"/>
  <c r="E13" i="12" s="1"/>
  <c r="I26" i="11"/>
  <c r="E6" i="12" s="1"/>
  <c r="K26" i="11"/>
  <c r="F6" i="12" s="1"/>
  <c r="G26" i="11"/>
  <c r="D6" i="12" s="1"/>
  <c r="D30" i="12"/>
  <c r="D27" i="12"/>
  <c r="C44" i="11"/>
  <c r="C29" i="11"/>
  <c r="D28" i="12"/>
  <c r="K41" i="11"/>
  <c r="K5" i="8" s="1"/>
  <c r="I41" i="11"/>
  <c r="G41" i="11"/>
  <c r="I5" i="8" s="1"/>
  <c r="C42" i="11"/>
  <c r="C27" i="11"/>
  <c r="K43" i="11"/>
  <c r="K7" i="8" s="1"/>
  <c r="I43" i="11"/>
  <c r="G43" i="11"/>
  <c r="I7" i="8" s="1"/>
  <c r="C45" i="11"/>
  <c r="C30" i="11"/>
  <c r="E28" i="12" l="1"/>
  <c r="J12" i="8"/>
  <c r="E21" i="12"/>
  <c r="J5" i="8"/>
  <c r="D18" i="8" s="1"/>
  <c r="F28" i="12"/>
  <c r="K12" i="8"/>
  <c r="E27" i="8"/>
  <c r="E18" i="8"/>
  <c r="C18" i="8"/>
  <c r="D27" i="8"/>
  <c r="C28" i="12"/>
  <c r="H12" i="8"/>
  <c r="E23" i="12"/>
  <c r="J7" i="8"/>
  <c r="D20" i="8" s="1"/>
  <c r="E24" i="8"/>
  <c r="C24" i="8"/>
  <c r="F30" i="12"/>
  <c r="K14" i="8"/>
  <c r="C27" i="8" s="1"/>
  <c r="D24" i="8"/>
  <c r="E30" i="12"/>
  <c r="K31" i="11"/>
  <c r="F11" i="12" s="1"/>
  <c r="E31" i="11"/>
  <c r="C11" i="12" s="1"/>
  <c r="G31" i="11"/>
  <c r="D11" i="12" s="1"/>
  <c r="I31" i="11"/>
  <c r="E11" i="12" s="1"/>
  <c r="E46" i="11"/>
  <c r="H10" i="8" s="1"/>
  <c r="K46" i="11"/>
  <c r="K10" i="8" s="1"/>
  <c r="I46" i="11"/>
  <c r="J10" i="8" s="1"/>
  <c r="G46" i="11"/>
  <c r="I10" i="8" s="1"/>
  <c r="K30" i="11"/>
  <c r="F10" i="12" s="1"/>
  <c r="G30" i="11"/>
  <c r="D10" i="12" s="1"/>
  <c r="I30" i="11"/>
  <c r="E10" i="12" s="1"/>
  <c r="E30" i="11"/>
  <c r="C10" i="12" s="1"/>
  <c r="F23" i="12"/>
  <c r="D21" i="12"/>
  <c r="D23" i="12"/>
  <c r="E42" i="11"/>
  <c r="H6" i="8" s="1"/>
  <c r="K42" i="11"/>
  <c r="K6" i="8" s="1"/>
  <c r="I42" i="11"/>
  <c r="J6" i="8" s="1"/>
  <c r="G42" i="11"/>
  <c r="I6" i="8" s="1"/>
  <c r="K29" i="11"/>
  <c r="F9" i="12" s="1"/>
  <c r="G29" i="11"/>
  <c r="D9" i="12" s="1"/>
  <c r="I29" i="11"/>
  <c r="E9" i="12" s="1"/>
  <c r="E29" i="11"/>
  <c r="C9" i="12" s="1"/>
  <c r="K49" i="11"/>
  <c r="K13" i="8" s="1"/>
  <c r="I49" i="11"/>
  <c r="J13" i="8" s="1"/>
  <c r="G49" i="11"/>
  <c r="I13" i="8" s="1"/>
  <c r="E49" i="11"/>
  <c r="H13" i="8" s="1"/>
  <c r="I45" i="11"/>
  <c r="J9" i="8" s="1"/>
  <c r="G45" i="11"/>
  <c r="I9" i="8" s="1"/>
  <c r="K45" i="11"/>
  <c r="E45" i="11"/>
  <c r="H9" i="8" s="1"/>
  <c r="I27" i="11"/>
  <c r="E7" i="12" s="1"/>
  <c r="K27" i="11"/>
  <c r="F7" i="12" s="1"/>
  <c r="G27" i="11"/>
  <c r="D7" i="12" s="1"/>
  <c r="E27" i="11"/>
  <c r="C7" i="12" s="1"/>
  <c r="F21" i="12"/>
  <c r="K44" i="11"/>
  <c r="K8" i="8" s="1"/>
  <c r="I44" i="11"/>
  <c r="J8" i="8" s="1"/>
  <c r="G44" i="11"/>
  <c r="I8" i="8" s="1"/>
  <c r="E44" i="11"/>
  <c r="H8" i="8" s="1"/>
  <c r="E34" i="11"/>
  <c r="C14" i="12" s="1"/>
  <c r="K34" i="11"/>
  <c r="F14" i="12" s="1"/>
  <c r="G34" i="11"/>
  <c r="D14" i="12" s="1"/>
  <c r="I34" i="11"/>
  <c r="E14" i="12" s="1"/>
  <c r="E23" i="8" l="1"/>
  <c r="C23" i="8"/>
  <c r="D21" i="8"/>
  <c r="E21" i="8"/>
  <c r="C21" i="8"/>
  <c r="E26" i="8"/>
  <c r="C26" i="8"/>
  <c r="D26" i="8"/>
  <c r="D19" i="8"/>
  <c r="D25" i="8"/>
  <c r="C25" i="8"/>
  <c r="E25" i="8"/>
  <c r="E20" i="8"/>
  <c r="C20" i="8"/>
  <c r="E19" i="8"/>
  <c r="C19" i="8"/>
  <c r="D23" i="8"/>
  <c r="E22" i="8"/>
  <c r="D22" i="8"/>
  <c r="F25" i="12"/>
  <c r="K9" i="8"/>
  <c r="C22" i="8" s="1"/>
  <c r="E26" i="12"/>
  <c r="D26" i="12"/>
  <c r="F26" i="12"/>
  <c r="C26" i="12"/>
  <c r="F24" i="12"/>
  <c r="E25" i="12"/>
  <c r="D29" i="12"/>
  <c r="D22" i="12"/>
  <c r="C24" i="12"/>
  <c r="C25" i="12"/>
  <c r="E29" i="12"/>
  <c r="E22" i="12"/>
  <c r="D24" i="12"/>
  <c r="F29" i="12"/>
  <c r="F22" i="12"/>
  <c r="E24" i="12"/>
  <c r="D25" i="12"/>
  <c r="C29" i="12"/>
  <c r="C22" i="12"/>
</calcChain>
</file>

<file path=xl/sharedStrings.xml><?xml version="1.0" encoding="utf-8"?>
<sst xmlns="http://schemas.openxmlformats.org/spreadsheetml/2006/main" count="98" uniqueCount="55">
  <si>
    <t>Total homes</t>
  </si>
  <si>
    <t>Slow</t>
  </si>
  <si>
    <t>Medium</t>
  </si>
  <si>
    <t>Extreme</t>
  </si>
  <si>
    <t>High</t>
  </si>
  <si>
    <t>Flood Level</t>
  </si>
  <si>
    <t>--</t>
  </si>
  <si>
    <t>A</t>
  </si>
  <si>
    <t>B</t>
  </si>
  <si>
    <t xml:space="preserve">C </t>
  </si>
  <si>
    <t>D</t>
  </si>
  <si>
    <t xml:space="preserve">E </t>
  </si>
  <si>
    <t xml:space="preserve">Total Damages $ </t>
  </si>
  <si>
    <t>Expected MD</t>
  </si>
  <si>
    <t xml:space="preserve">Slow </t>
  </si>
  <si>
    <t xml:space="preserve">Probability </t>
  </si>
  <si>
    <t>Probability</t>
  </si>
  <si>
    <t>Flood (ft)</t>
  </si>
  <si>
    <t xml:space="preserve">Marginal Damage ($) </t>
  </si>
  <si>
    <t xml:space="preserve">Note: Probabilities must sum to 1 </t>
  </si>
  <si>
    <t>Max Flood (Ft)</t>
  </si>
  <si>
    <t>Tot. Dam. (in millions)</t>
  </si>
  <si>
    <t>Table 2. Expected marginal damages from flooding by 2050 by SLR scenairo</t>
  </si>
  <si>
    <t>Table 3. Expected marginal damages from flooding by 2100 by SLR scenairo</t>
  </si>
  <si>
    <t>Table 4. Expected maringal damages from flooding by 2050 by SLR scenario</t>
  </si>
  <si>
    <t>Table 5. Expected marginal damages from flooding by 2100 by SLR scenario</t>
  </si>
  <si>
    <t>Source: https://www.arcgis.com/apps/View/index.html?appid=d73c1eaca68c4520b66fa876bd67bb2e</t>
  </si>
  <si>
    <t xml:space="preserve">Part 2: Graphing Marginal Damages Curves </t>
  </si>
  <si>
    <t>Part 1: Estimating the expected marginal damages from flooding due to sea level rise</t>
  </si>
  <si>
    <t xml:space="preserve">SLR Scenario </t>
  </si>
  <si>
    <t xml:space="preserve">Part 3: Making Decisions Under Uncertainty Using Marginal Analysis </t>
  </si>
  <si>
    <t>Total Sum</t>
  </si>
  <si>
    <t>Baseline (RCP4.5)</t>
  </si>
  <si>
    <t>Worst Case (RCP8.5)</t>
  </si>
  <si>
    <t>Probability of each SLR by RCP Emissions Scenario</t>
  </si>
  <si>
    <t>Best Case (RCP2.6)</t>
  </si>
  <si>
    <t xml:space="preserve">Baseline MD </t>
  </si>
  <si>
    <t>Best Case MD</t>
  </si>
  <si>
    <t>Worst Case MD</t>
  </si>
  <si>
    <t xml:space="preserve">Marginal Cost </t>
  </si>
  <si>
    <t>Best case scenario refers to RCP2.6 and Worst case scenario RCP 8.5. Cost is based on 4.2 miles</t>
  </si>
  <si>
    <t xml:space="preserve">of sea wall at a cost of $762 per foot-squared (from Hudson et al 2015). </t>
  </si>
  <si>
    <t>Note: All values are expressed in millions of 2012 USD. Baseline scenario refers to RCP 4.5,</t>
  </si>
  <si>
    <t>Median home value in Region  (in 2017)</t>
  </si>
  <si>
    <t>Table 1. Regional homes exposed to flood and total property values by flood level</t>
  </si>
  <si>
    <t xml:space="preserve">This module was created by Lea Fortmann, Economics Department, University of Puget Sound </t>
  </si>
  <si>
    <t xml:space="preserve">The work was supported by the National Science Foundation, award #1712282. </t>
  </si>
  <si>
    <t>DATA</t>
  </si>
  <si>
    <t>Climate Central (2014). Sea level rise and coastal flood exposure in Tacoma, WA,</t>
  </si>
  <si>
    <t>in Surging Seas Risk Finder. Retrieved from ssrf.climatecentral.org/#p=L&amp;state=Washington&amp;location=WA_Town_5370000</t>
  </si>
  <si>
    <t xml:space="preserve">Data comes from Climate Central Risk Finder Website for Tacoma, Washington. </t>
  </si>
  <si>
    <t>DETAILS</t>
  </si>
  <si>
    <t>DATA CITATION</t>
  </si>
  <si>
    <t>Table 6 SLR Scenario Probabilities</t>
  </si>
  <si>
    <t xml:space="preserve">Table 7 Marginal Damages and Costs from flooding by 2100 by Emissions Scenario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</si>
</sst>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2"/>
      <color rgb="FF3F3F76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ck">
        <color theme="4"/>
      </top>
      <bottom style="medium">
        <color auto="1"/>
      </bottom>
      <diagonal/>
    </border>
    <border>
      <left/>
      <right style="thin">
        <color theme="0" tint="-0.14996795556505021"/>
      </right>
      <top style="double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double">
        <color auto="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ck">
        <color theme="4" tint="0.499984740745262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medium">
        <color indexed="64"/>
      </bottom>
      <diagonal/>
    </border>
    <border>
      <left style="thin">
        <color indexed="64"/>
      </left>
      <right/>
      <top style="thick">
        <color theme="4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/>
      <diagonal/>
    </border>
  </borders>
  <cellStyleXfs count="27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2" borderId="3" applyNumberFormat="0" applyAlignment="0" applyProtection="0"/>
    <xf numFmtId="0" fontId="1" fillId="3" borderId="4" applyNumberFormat="0" applyFon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8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4">
    <xf numFmtId="0" fontId="0" fillId="0" borderId="0" xfId="0"/>
    <xf numFmtId="0" fontId="2" fillId="0" borderId="0" xfId="0" applyFont="1" applyFill="1" applyBorder="1" applyAlignment="1" applyProtection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/>
    <xf numFmtId="0" fontId="7" fillId="0" borderId="0" xfId="0" applyFont="1"/>
    <xf numFmtId="0" fontId="5" fillId="0" borderId="0" xfId="0" applyFont="1" applyBorder="1"/>
    <xf numFmtId="0" fontId="0" fillId="0" borderId="0" xfId="0" applyFill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quotePrefix="1" applyAlignment="1">
      <alignment horizontal="center"/>
    </xf>
    <xf numFmtId="0" fontId="7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5" xfId="0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6" fillId="0" borderId="6" xfId="0" applyFont="1" applyBorder="1"/>
    <xf numFmtId="0" fontId="6" fillId="0" borderId="6" xfId="0" applyFont="1" applyFill="1" applyBorder="1"/>
    <xf numFmtId="0" fontId="6" fillId="0" borderId="0" xfId="0" applyFont="1" applyAlignment="1">
      <alignment horizontal="center"/>
    </xf>
    <xf numFmtId="0" fontId="5" fillId="0" borderId="0" xfId="0" applyFont="1" applyAlignment="1"/>
    <xf numFmtId="0" fontId="5" fillId="0" borderId="6" xfId="0" applyFont="1" applyBorder="1" applyAlignment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Fill="1" applyBorder="1"/>
    <xf numFmtId="37" fontId="0" fillId="0" borderId="0" xfId="0" applyNumberFormat="1" applyAlignment="1">
      <alignment horizontal="center"/>
    </xf>
    <xf numFmtId="0" fontId="8" fillId="0" borderId="2" xfId="183" applyFill="1"/>
    <xf numFmtId="3" fontId="8" fillId="0" borderId="2" xfId="183" applyNumberFormat="1" applyFill="1"/>
    <xf numFmtId="164" fontId="0" fillId="0" borderId="0" xfId="0" applyNumberFormat="1" applyBorder="1"/>
    <xf numFmtId="164" fontId="0" fillId="0" borderId="0" xfId="0" applyNumberFormat="1" applyBorder="1" applyAlignment="1">
      <alignment horizontal="center"/>
    </xf>
    <xf numFmtId="0" fontId="8" fillId="0" borderId="2" xfId="183"/>
    <xf numFmtId="0" fontId="8" fillId="0" borderId="2" xfId="183" applyFont="1"/>
    <xf numFmtId="0" fontId="8" fillId="0" borderId="2" xfId="183" applyAlignment="1">
      <alignment horizontal="center"/>
    </xf>
    <xf numFmtId="0" fontId="0" fillId="0" borderId="0" xfId="0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5" fillId="0" borderId="0" xfId="0" applyFont="1" applyBorder="1" applyAlignment="1"/>
    <xf numFmtId="0" fontId="5" fillId="0" borderId="0" xfId="0" applyFont="1" applyFill="1" applyBorder="1" applyAlignment="1"/>
    <xf numFmtId="0" fontId="0" fillId="3" borderId="7" xfId="185" applyFont="1" applyBorder="1"/>
    <xf numFmtId="0" fontId="0" fillId="0" borderId="5" xfId="0" applyBorder="1" applyAlignment="1">
      <alignment horizontal="center"/>
    </xf>
    <xf numFmtId="0" fontId="0" fillId="0" borderId="4" xfId="185" applyFont="1" applyFill="1"/>
    <xf numFmtId="0" fontId="6" fillId="0" borderId="9" xfId="0" applyFont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0" fillId="0" borderId="8" xfId="262"/>
    <xf numFmtId="0" fontId="2" fillId="0" borderId="5" xfId="0" applyFont="1" applyFill="1" applyBorder="1" applyAlignment="1" applyProtection="1">
      <alignment horizontal="center"/>
    </xf>
    <xf numFmtId="0" fontId="7" fillId="0" borderId="0" xfId="0" applyFont="1" applyBorder="1"/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/>
    <xf numFmtId="0" fontId="11" fillId="0" borderId="0" xfId="0" applyFont="1"/>
    <xf numFmtId="0" fontId="5" fillId="0" borderId="6" xfId="0" applyFont="1" applyFill="1" applyBorder="1"/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5" xfId="0" applyFill="1" applyBorder="1" applyAlignment="1">
      <alignment horizontal="center"/>
    </xf>
    <xf numFmtId="0" fontId="5" fillId="4" borderId="6" xfId="0" applyFont="1" applyFill="1" applyBorder="1"/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4" borderId="5" xfId="0" applyFill="1" applyBorder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4" borderId="5" xfId="0" applyNumberForma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5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4" fontId="0" fillId="4" borderId="11" xfId="0" applyNumberForma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164" fontId="0" fillId="4" borderId="13" xfId="0" applyNumberFormat="1" applyFill="1" applyBorder="1" applyAlignment="1">
      <alignment horizontal="center"/>
    </xf>
    <xf numFmtId="1" fontId="0" fillId="4" borderId="13" xfId="0" applyNumberForma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1" fontId="0" fillId="4" borderId="15" xfId="0" applyNumberForma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12" fillId="0" borderId="8" xfId="262" applyFont="1"/>
    <xf numFmtId="0" fontId="9" fillId="0" borderId="16" xfId="184" applyFill="1" applyBorder="1"/>
    <xf numFmtId="0" fontId="9" fillId="0" borderId="3" xfId="184" applyFill="1"/>
    <xf numFmtId="0" fontId="9" fillId="0" borderId="17" xfId="184" applyFill="1" applyBorder="1"/>
    <xf numFmtId="0" fontId="9" fillId="0" borderId="16" xfId="184" applyFill="1" applyBorder="1" applyAlignment="1">
      <alignment horizontal="left"/>
    </xf>
    <xf numFmtId="0" fontId="9" fillId="0" borderId="3" xfId="184" applyFill="1" applyAlignment="1">
      <alignment horizontal="left"/>
    </xf>
    <xf numFmtId="0" fontId="0" fillId="0" borderId="18" xfId="185" applyFont="1" applyFill="1" applyBorder="1"/>
    <xf numFmtId="0" fontId="0" fillId="3" borderId="7" xfId="185" applyFont="1" applyBorder="1" applyAlignment="1"/>
    <xf numFmtId="0" fontId="9" fillId="0" borderId="19" xfId="184" applyFill="1" applyBorder="1"/>
    <xf numFmtId="0" fontId="13" fillId="0" borderId="22" xfId="184" applyFont="1" applyFill="1" applyBorder="1" applyAlignment="1">
      <alignment horizontal="left"/>
    </xf>
    <xf numFmtId="0" fontId="5" fillId="0" borderId="23" xfId="184" applyFont="1" applyFill="1" applyBorder="1"/>
    <xf numFmtId="0" fontId="12" fillId="0" borderId="2" xfId="183" applyFont="1"/>
    <xf numFmtId="0" fontId="0" fillId="0" borderId="0" xfId="0" applyFill="1"/>
    <xf numFmtId="165" fontId="0" fillId="0" borderId="0" xfId="0" applyNumberFormat="1" applyFill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164" fontId="0" fillId="4" borderId="25" xfId="0" applyNumberFormat="1" applyFill="1" applyBorder="1" applyAlignment="1">
      <alignment horizontal="center"/>
    </xf>
    <xf numFmtId="164" fontId="0" fillId="4" borderId="26" xfId="0" applyNumberForma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1" xfId="184" applyFont="1" applyFill="1" applyBorder="1" applyAlignment="1">
      <alignment horizontal="center"/>
    </xf>
    <xf numFmtId="0" fontId="14" fillId="0" borderId="0" xfId="0" applyFont="1"/>
    <xf numFmtId="2" fontId="9" fillId="0" borderId="19" xfId="184" applyNumberFormat="1" applyFill="1" applyBorder="1" applyAlignment="1">
      <alignment horizontal="left"/>
    </xf>
    <xf numFmtId="2" fontId="9" fillId="0" borderId="20" xfId="184" applyNumberFormat="1" applyFill="1" applyBorder="1" applyAlignment="1">
      <alignment horizontal="left"/>
    </xf>
  </cellXfs>
  <cellStyles count="2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Heading 1" xfId="183" builtinId="16"/>
    <cellStyle name="Heading 2" xfId="262" builtinId="17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Input" xfId="184" builtinId="20"/>
    <cellStyle name="Normal" xfId="0" builtinId="0"/>
    <cellStyle name="Note" xfId="185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</a:t>
            </a:r>
            <a:r>
              <a:rPr lang="en-US" baseline="0"/>
              <a:t> 2. </a:t>
            </a:r>
            <a:r>
              <a:rPr lang="en-US"/>
              <a:t>Expected MD</a:t>
            </a:r>
            <a:r>
              <a:rPr lang="en-US" baseline="0"/>
              <a:t> from flooding by SLR Scenario for 2050</a:t>
            </a:r>
            <a:endParaRPr lang="en-US"/>
          </a:p>
        </c:rich>
      </c:tx>
      <c:layout>
        <c:manualLayout>
          <c:xMode val="edge"/>
          <c:yMode val="edge"/>
          <c:x val="0.1088263342082239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2. MD Graphs'!$C$5</c:f>
              <c:strCache>
                <c:ptCount val="1"/>
                <c:pt idx="0">
                  <c:v>Slow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2. MD Graphs'!$B$6:$B$15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'Part 2. MD Graphs'!$C$6:$C$15</c:f>
              <c:numCache>
                <c:formatCode>0.0</c:formatCode>
                <c:ptCount val="10"/>
                <c:pt idx="0">
                  <c:v>50</c:v>
                </c:pt>
                <c:pt idx="1">
                  <c:v>26</c:v>
                </c:pt>
                <c:pt idx="2">
                  <c:v>15.599999999999994</c:v>
                </c:pt>
                <c:pt idx="3">
                  <c:v>2.5520000000000005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98-B74B-96AA-267FB7F050A5}"/>
            </c:ext>
          </c:extLst>
        </c:ser>
        <c:ser>
          <c:idx val="1"/>
          <c:order val="1"/>
          <c:tx>
            <c:strRef>
              <c:f>'Part 2. MD Graphs'!$D$5</c:f>
              <c:strCache>
                <c:ptCount val="1"/>
                <c:pt idx="0">
                  <c:v>Medium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2. MD Graphs'!$B$6:$B$15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'Part 2. MD Graphs'!$D$6:$D$15</c:f>
              <c:numCache>
                <c:formatCode>0.0</c:formatCode>
                <c:ptCount val="10"/>
                <c:pt idx="0">
                  <c:v>50</c:v>
                </c:pt>
                <c:pt idx="1">
                  <c:v>26</c:v>
                </c:pt>
                <c:pt idx="2">
                  <c:v>15.599999999999994</c:v>
                </c:pt>
                <c:pt idx="3">
                  <c:v>11.832000000000003</c:v>
                </c:pt>
                <c:pt idx="4">
                  <c:v>2.5559999999999992E-2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98-B74B-96AA-267FB7F050A5}"/>
            </c:ext>
          </c:extLst>
        </c:ser>
        <c:ser>
          <c:idx val="2"/>
          <c:order val="2"/>
          <c:tx>
            <c:strRef>
              <c:f>'Part 2. MD Graphs'!$E$5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 2. MD Graphs'!$B$6:$B$15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'Part 2. MD Graphs'!$E$6:$E$15</c:f>
              <c:numCache>
                <c:formatCode>0.0</c:formatCode>
                <c:ptCount val="10"/>
                <c:pt idx="0">
                  <c:v>50</c:v>
                </c:pt>
                <c:pt idx="1">
                  <c:v>26</c:v>
                </c:pt>
                <c:pt idx="2">
                  <c:v>15.599999999999994</c:v>
                </c:pt>
                <c:pt idx="3">
                  <c:v>22.736000000000001</c:v>
                </c:pt>
                <c:pt idx="4">
                  <c:v>0.85199999999999976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98-B74B-96AA-267FB7F050A5}"/>
            </c:ext>
          </c:extLst>
        </c:ser>
        <c:ser>
          <c:idx val="3"/>
          <c:order val="3"/>
          <c:tx>
            <c:strRef>
              <c:f>'Part 2. MD Graphs'!$F$5</c:f>
              <c:strCache>
                <c:ptCount val="1"/>
                <c:pt idx="0">
                  <c:v>Extreme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'Part 2. MD Graphs'!$B$6:$B$15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'Part 2. MD Graphs'!$F$6:$F$15</c:f>
              <c:numCache>
                <c:formatCode>0.0</c:formatCode>
                <c:ptCount val="10"/>
                <c:pt idx="0">
                  <c:v>50</c:v>
                </c:pt>
                <c:pt idx="1">
                  <c:v>26</c:v>
                </c:pt>
                <c:pt idx="2">
                  <c:v>15.599999999999994</c:v>
                </c:pt>
                <c:pt idx="3">
                  <c:v>23.200000000000003</c:v>
                </c:pt>
                <c:pt idx="4">
                  <c:v>28.399999999999991</c:v>
                </c:pt>
                <c:pt idx="5">
                  <c:v>1.1520000000000006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98-B74B-96AA-267FB7F05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544607"/>
        <c:axId val="1099928159"/>
      </c:scatterChart>
      <c:valAx>
        <c:axId val="110254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Flood Height in</a:t>
                </a:r>
                <a:r>
                  <a:rPr lang="en-US" baseline="0"/>
                  <a:t> Feet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928159"/>
        <c:crosses val="autoZero"/>
        <c:crossBetween val="midCat"/>
      </c:valAx>
      <c:valAx>
        <c:axId val="109992815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of Dollars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crossAx val="1102544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Figure</a:t>
            </a:r>
            <a:r>
              <a:rPr lang="en-US" b="1" baseline="0"/>
              <a:t> 3. </a:t>
            </a:r>
            <a:r>
              <a:rPr lang="en-US" b="1"/>
              <a:t>Expected Marginal Damages from</a:t>
            </a:r>
            <a:r>
              <a:rPr lang="en-US" b="1" baseline="0"/>
              <a:t> Flooding by SLR Scenario</a:t>
            </a:r>
            <a:r>
              <a:rPr lang="en-US" b="1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3. Cost-Benefit Graph'!$C$17</c:f>
              <c:strCache>
                <c:ptCount val="1"/>
                <c:pt idx="0">
                  <c:v>Baseline MD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3. Cost-Benefit Graph'!$B$18:$B$27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'Part 3. Cost-Benefit Graph'!$C$18:$C$27</c:f>
              <c:numCache>
                <c:formatCode>0.0</c:formatCode>
                <c:ptCount val="10"/>
                <c:pt idx="0">
                  <c:v>52.25</c:v>
                </c:pt>
                <c:pt idx="1">
                  <c:v>27.17</c:v>
                </c:pt>
                <c:pt idx="2">
                  <c:v>16.301999999999992</c:v>
                </c:pt>
                <c:pt idx="3">
                  <c:v>24.244</c:v>
                </c:pt>
                <c:pt idx="4">
                  <c:v>29.12703999999999</c:v>
                </c:pt>
                <c:pt idx="5">
                  <c:v>15.624000000000006</c:v>
                </c:pt>
                <c:pt idx="6">
                  <c:v>1.8719999999999994</c:v>
                </c:pt>
                <c:pt idx="7">
                  <c:v>2.4053600000000008</c:v>
                </c:pt>
                <c:pt idx="8">
                  <c:v>1.619999999999999</c:v>
                </c:pt>
                <c:pt idx="9">
                  <c:v>1.2400000000000007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C3-FB41-B1BB-D3BC12B640C5}"/>
            </c:ext>
          </c:extLst>
        </c:ser>
        <c:ser>
          <c:idx val="1"/>
          <c:order val="1"/>
          <c:tx>
            <c:strRef>
              <c:f>'Part 3. Cost-Benefit Graph'!$D$17</c:f>
              <c:strCache>
                <c:ptCount val="1"/>
                <c:pt idx="0">
                  <c:v>Best Case MD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3. Cost-Benefit Graph'!$B$18:$B$27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'Part 3. Cost-Benefit Graph'!$D$18:$D$27</c:f>
              <c:numCache>
                <c:formatCode>0.0</c:formatCode>
                <c:ptCount val="10"/>
                <c:pt idx="0">
                  <c:v>50</c:v>
                </c:pt>
                <c:pt idx="1">
                  <c:v>26</c:v>
                </c:pt>
                <c:pt idx="2">
                  <c:v>15.599999999999994</c:v>
                </c:pt>
                <c:pt idx="3">
                  <c:v>23.200000000000003</c:v>
                </c:pt>
                <c:pt idx="4">
                  <c:v>14.625999999999994</c:v>
                </c:pt>
                <c:pt idx="5">
                  <c:v>7.344000000000003</c:v>
                </c:pt>
                <c:pt idx="6">
                  <c:v>0.31199999999999989</c:v>
                </c:pt>
                <c:pt idx="7">
                  <c:v>0.3466800000000001</c:v>
                </c:pt>
                <c:pt idx="8">
                  <c:v>0.16199999999999989</c:v>
                </c:pt>
                <c:pt idx="9">
                  <c:v>0.12400000000000005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DB-8B4F-A4E0-DED433211658}"/>
            </c:ext>
          </c:extLst>
        </c:ser>
        <c:ser>
          <c:idx val="2"/>
          <c:order val="2"/>
          <c:tx>
            <c:strRef>
              <c:f>'Part 3. Cost-Benefit Graph'!$E$17</c:f>
              <c:strCache>
                <c:ptCount val="1"/>
                <c:pt idx="0">
                  <c:v>Worst Case MD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 3. Cost-Benefit Graph'!$B$18:$B$27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'Part 3. Cost-Benefit Graph'!$E$18:$E$27</c:f>
              <c:numCache>
                <c:formatCode>0.0</c:formatCode>
                <c:ptCount val="10"/>
                <c:pt idx="0">
                  <c:v>50.05</c:v>
                </c:pt>
                <c:pt idx="1">
                  <c:v>26.026000000000003</c:v>
                </c:pt>
                <c:pt idx="2">
                  <c:v>15.615599999999993</c:v>
                </c:pt>
                <c:pt idx="3">
                  <c:v>23.223200000000002</c:v>
                </c:pt>
                <c:pt idx="4">
                  <c:v>28.400851999999993</c:v>
                </c:pt>
                <c:pt idx="5">
                  <c:v>21.600000000000009</c:v>
                </c:pt>
                <c:pt idx="6">
                  <c:v>15.599999999999996</c:v>
                </c:pt>
                <c:pt idx="7">
                  <c:v>14.894400000000005</c:v>
                </c:pt>
                <c:pt idx="8">
                  <c:v>3.239999999999998</c:v>
                </c:pt>
                <c:pt idx="9">
                  <c:v>2.4800000000000013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DB-8B4F-A4E0-DED433211658}"/>
            </c:ext>
          </c:extLst>
        </c:ser>
        <c:ser>
          <c:idx val="3"/>
          <c:order val="3"/>
          <c:tx>
            <c:strRef>
              <c:f>'Part 3. Cost-Benefit Graph'!$F$17</c:f>
              <c:strCache>
                <c:ptCount val="1"/>
                <c:pt idx="0">
                  <c:v>Marginal Cost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'Part 3. Cost-Benefit Graph'!$B$18:$B$27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'Part 3. Cost-Benefit Graph'!$F$18:$F$27</c:f>
              <c:numCache>
                <c:formatCode>0.0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DB-8B4F-A4E0-DED433211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552735"/>
        <c:axId val="1547238591"/>
      </c:scatterChart>
      <c:valAx>
        <c:axId val="1549552735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Maximum</a:t>
                </a:r>
                <a:r>
                  <a:rPr lang="en-US" sz="1200" b="1" baseline="0"/>
                  <a:t> </a:t>
                </a:r>
                <a:r>
                  <a:rPr lang="en-US" sz="1200" b="1"/>
                  <a:t>Flood Height in Ft</a:t>
                </a:r>
              </a:p>
            </c:rich>
          </c:tx>
          <c:layout>
            <c:manualLayout>
              <c:xMode val="edge"/>
              <c:yMode val="edge"/>
              <c:x val="0.38645714457776909"/>
              <c:y val="0.82277952755905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238591"/>
        <c:crosses val="autoZero"/>
        <c:crossBetween val="midCat"/>
      </c:valAx>
      <c:valAx>
        <c:axId val="154723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Millions of Dollars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55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1</xdr:row>
      <xdr:rowOff>25400</xdr:rowOff>
    </xdr:from>
    <xdr:to>
      <xdr:col>14</xdr:col>
      <xdr:colOff>190500</xdr:colOff>
      <xdr:row>16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EAB6E6-5F66-B743-8113-C73D8C790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939800</xdr:colOff>
      <xdr:row>15</xdr:row>
      <xdr:rowOff>0</xdr:rowOff>
    </xdr:from>
    <xdr:to>
      <xdr:col>13</xdr:col>
      <xdr:colOff>38100</xdr:colOff>
      <xdr:row>32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D05DE6-70C6-1143-AD6A-89B02158D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A242D-D0DB-0648-8B17-1C25429E5171}">
  <dimension ref="A2:A11"/>
  <sheetViews>
    <sheetView workbookViewId="0">
      <selection activeCell="F18" sqref="F18"/>
    </sheetView>
  </sheetViews>
  <sheetFormatPr baseColWidth="10" defaultRowHeight="21" x14ac:dyDescent="0.25"/>
  <cols>
    <col min="1" max="1" width="15" style="101" customWidth="1"/>
    <col min="2" max="16384" width="10.83203125" style="101"/>
  </cols>
  <sheetData>
    <row r="2" spans="1:1" x14ac:dyDescent="0.25">
      <c r="A2" s="101" t="s">
        <v>51</v>
      </c>
    </row>
    <row r="3" spans="1:1" x14ac:dyDescent="0.25">
      <c r="A3" s="101" t="s">
        <v>45</v>
      </c>
    </row>
    <row r="4" spans="1:1" x14ac:dyDescent="0.25">
      <c r="A4" s="101" t="s">
        <v>46</v>
      </c>
    </row>
    <row r="6" spans="1:1" x14ac:dyDescent="0.25">
      <c r="A6" s="101" t="s">
        <v>47</v>
      </c>
    </row>
    <row r="7" spans="1:1" x14ac:dyDescent="0.25">
      <c r="A7" s="101" t="s">
        <v>50</v>
      </c>
    </row>
    <row r="9" spans="1:1" x14ac:dyDescent="0.25">
      <c r="A9" s="101" t="s">
        <v>52</v>
      </c>
    </row>
    <row r="10" spans="1:1" x14ac:dyDescent="0.25">
      <c r="A10" s="101" t="s">
        <v>48</v>
      </c>
    </row>
    <row r="11" spans="1:1" x14ac:dyDescent="0.25">
      <c r="A11" s="101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51"/>
  <sheetViews>
    <sheetView topLeftCell="A12" workbookViewId="0">
      <selection activeCell="H8" sqref="H8"/>
    </sheetView>
  </sheetViews>
  <sheetFormatPr baseColWidth="10" defaultRowHeight="16" x14ac:dyDescent="0.2"/>
  <cols>
    <col min="3" max="3" width="18.6640625" bestFit="1" customWidth="1"/>
    <col min="4" max="4" width="16.1640625" bestFit="1" customWidth="1"/>
    <col min="5" max="5" width="20.1640625" customWidth="1"/>
    <col min="6" max="6" width="18.6640625" bestFit="1" customWidth="1"/>
    <col min="7" max="7" width="16" bestFit="1" customWidth="1"/>
    <col min="8" max="8" width="13.33203125" customWidth="1"/>
    <col min="9" max="10" width="16" bestFit="1" customWidth="1"/>
    <col min="11" max="12" width="14.1640625" bestFit="1" customWidth="1"/>
    <col min="13" max="13" width="12.33203125" customWidth="1"/>
    <col min="14" max="14" width="13.6640625" customWidth="1"/>
    <col min="15" max="16" width="14.1640625" bestFit="1" customWidth="1"/>
    <col min="17" max="17" width="17.1640625" style="3" bestFit="1" customWidth="1"/>
    <col min="18" max="18" width="16" bestFit="1" customWidth="1"/>
    <col min="19" max="19" width="5.1640625" bestFit="1" customWidth="1"/>
    <col min="20" max="20" width="3.83203125" customWidth="1"/>
    <col min="21" max="23" width="5.1640625" bestFit="1" customWidth="1"/>
  </cols>
  <sheetData>
    <row r="1" spans="2:24" ht="21" x14ac:dyDescent="0.25">
      <c r="B1" s="52" t="s">
        <v>28</v>
      </c>
    </row>
    <row r="3" spans="2:24" ht="21" thickBot="1" x14ac:dyDescent="0.3">
      <c r="B3" s="27" t="s">
        <v>43</v>
      </c>
      <c r="C3" s="27"/>
      <c r="D3" s="27"/>
      <c r="E3" s="28">
        <v>400000</v>
      </c>
    </row>
    <row r="4" spans="2:24" ht="17" thickTop="1" x14ac:dyDescent="0.2">
      <c r="B4" t="s">
        <v>26</v>
      </c>
    </row>
    <row r="5" spans="2:24" x14ac:dyDescent="0.2">
      <c r="H5" s="5"/>
      <c r="I5" s="5"/>
      <c r="J5" s="5"/>
      <c r="K5" s="5"/>
      <c r="L5" s="8"/>
      <c r="M5" s="8"/>
      <c r="N5" s="8"/>
      <c r="O5" s="8"/>
      <c r="P5" s="8"/>
      <c r="Q5" s="34"/>
      <c r="R5" s="8"/>
      <c r="S5" s="8"/>
      <c r="T5" s="5"/>
      <c r="U5" s="5"/>
      <c r="V5" s="5"/>
      <c r="W5" s="5"/>
      <c r="X5" s="5"/>
    </row>
    <row r="6" spans="2:24" x14ac:dyDescent="0.2">
      <c r="H6" s="5"/>
      <c r="I6" s="5"/>
      <c r="J6" s="5"/>
      <c r="K6" s="5"/>
      <c r="L6" s="8"/>
      <c r="M6" s="8"/>
      <c r="N6" s="8"/>
      <c r="O6" s="8"/>
      <c r="P6" s="8"/>
      <c r="Q6" s="8"/>
      <c r="R6" s="8"/>
      <c r="S6" s="8"/>
      <c r="T6" s="5"/>
      <c r="U6" s="5"/>
      <c r="V6" s="5"/>
      <c r="W6" s="5"/>
      <c r="X6" s="5"/>
    </row>
    <row r="7" spans="2:24" ht="21" thickBot="1" x14ac:dyDescent="0.3">
      <c r="B7" s="32" t="s">
        <v>44</v>
      </c>
      <c r="C7" s="32"/>
      <c r="D7" s="31"/>
      <c r="E7" s="31"/>
      <c r="F7" s="31"/>
      <c r="G7" s="6"/>
      <c r="H7" s="12"/>
      <c r="I7" s="5"/>
      <c r="J7" s="5"/>
      <c r="K7" s="11"/>
      <c r="L7" s="34"/>
      <c r="M7" s="8"/>
      <c r="N7" s="8"/>
      <c r="O7" s="8"/>
      <c r="P7" s="8"/>
      <c r="Q7" s="8"/>
      <c r="R7" s="8"/>
      <c r="S7" s="8"/>
      <c r="T7" s="5"/>
      <c r="U7" s="5"/>
      <c r="V7" s="5"/>
      <c r="W7" s="5"/>
      <c r="X7" s="5"/>
    </row>
    <row r="8" spans="2:24" ht="17" thickTop="1" x14ac:dyDescent="0.2">
      <c r="B8" s="10" t="s">
        <v>7</v>
      </c>
      <c r="C8" s="20" t="s">
        <v>8</v>
      </c>
      <c r="D8" s="20" t="s">
        <v>9</v>
      </c>
      <c r="E8" s="20" t="s">
        <v>10</v>
      </c>
      <c r="F8" s="20" t="s">
        <v>11</v>
      </c>
      <c r="H8" s="12"/>
      <c r="I8" s="37"/>
      <c r="J8" s="37"/>
      <c r="K8" s="37"/>
      <c r="L8" s="35"/>
      <c r="M8" s="38"/>
      <c r="N8" s="38"/>
      <c r="O8" s="38"/>
      <c r="P8" s="35"/>
      <c r="Q8" s="38"/>
      <c r="R8" s="38"/>
      <c r="S8" s="38"/>
      <c r="T8" s="9"/>
      <c r="U8" s="37"/>
      <c r="V8" s="37"/>
      <c r="W8" s="37"/>
      <c r="X8" s="5"/>
    </row>
    <row r="9" spans="2:24" ht="17" thickBot="1" x14ac:dyDescent="0.25">
      <c r="B9" s="18" t="s">
        <v>5</v>
      </c>
      <c r="C9" s="18" t="s">
        <v>0</v>
      </c>
      <c r="D9" s="18" t="s">
        <v>12</v>
      </c>
      <c r="E9" s="19" t="s">
        <v>21</v>
      </c>
      <c r="F9" s="22" t="s">
        <v>18</v>
      </c>
      <c r="H9" s="12"/>
      <c r="I9" s="7"/>
      <c r="J9" s="7"/>
      <c r="K9" s="7"/>
      <c r="L9" s="25"/>
      <c r="M9" s="25"/>
      <c r="N9" s="25"/>
      <c r="O9" s="25"/>
      <c r="P9" s="25"/>
      <c r="Q9" s="25"/>
      <c r="R9" s="25"/>
      <c r="S9" s="25"/>
      <c r="T9" s="7"/>
      <c r="U9" s="7"/>
      <c r="V9" s="7"/>
      <c r="W9" s="7"/>
      <c r="X9" s="5"/>
    </row>
    <row r="10" spans="2:24" ht="17" thickTop="1" x14ac:dyDescent="0.2">
      <c r="B10" s="4">
        <v>0</v>
      </c>
      <c r="C10" s="4">
        <v>0</v>
      </c>
      <c r="D10" s="26">
        <f>C10*housevalue</f>
        <v>0</v>
      </c>
      <c r="E10" s="4">
        <v>0</v>
      </c>
      <c r="F10" s="13" t="s">
        <v>6</v>
      </c>
      <c r="H10" s="24"/>
      <c r="I10" s="5"/>
      <c r="J10" s="5"/>
      <c r="K10" s="5"/>
      <c r="L10" s="8"/>
      <c r="M10" s="8"/>
      <c r="N10" s="8"/>
      <c r="O10" s="8"/>
      <c r="P10" s="8"/>
      <c r="Q10" s="36"/>
      <c r="R10" s="8"/>
      <c r="S10" s="8"/>
      <c r="T10" s="5"/>
      <c r="U10" s="5"/>
      <c r="V10" s="5"/>
      <c r="W10" s="5"/>
      <c r="X10" s="5"/>
    </row>
    <row r="11" spans="2:24" x14ac:dyDescent="0.2">
      <c r="B11" s="14">
        <v>1</v>
      </c>
      <c r="C11" s="14">
        <v>125</v>
      </c>
      <c r="D11" s="26">
        <f t="shared" ref="D11:D20" si="0">C11*housevalue</f>
        <v>50000000</v>
      </c>
      <c r="E11" s="15">
        <f>D11/1000000</f>
        <v>50</v>
      </c>
      <c r="F11" s="30">
        <f>E11-E10</f>
        <v>50</v>
      </c>
      <c r="H11" s="24"/>
      <c r="I11" s="5"/>
      <c r="J11" s="5"/>
      <c r="K11" s="5"/>
      <c r="L11" s="8"/>
      <c r="M11" s="8"/>
      <c r="N11" s="8"/>
      <c r="O11" s="8"/>
      <c r="P11" s="8"/>
      <c r="Q11" s="8"/>
      <c r="R11" s="8"/>
      <c r="S11" s="8"/>
      <c r="T11" s="5"/>
      <c r="U11" s="5"/>
      <c r="V11" s="5"/>
      <c r="W11" s="5"/>
      <c r="X11" s="5"/>
    </row>
    <row r="12" spans="2:24" x14ac:dyDescent="0.2">
      <c r="B12" s="14">
        <v>2</v>
      </c>
      <c r="C12" s="14">
        <v>190</v>
      </c>
      <c r="D12" s="26">
        <f t="shared" si="0"/>
        <v>76000000</v>
      </c>
      <c r="E12" s="15">
        <f t="shared" ref="E12:E20" si="1">D12/1000000</f>
        <v>76</v>
      </c>
      <c r="F12" s="30">
        <f t="shared" ref="F12:F20" si="2">E12-E11</f>
        <v>26</v>
      </c>
      <c r="H12" s="24"/>
      <c r="I12" s="5"/>
      <c r="J12" s="5"/>
      <c r="K12" s="5"/>
      <c r="L12" s="5"/>
      <c r="M12" s="5"/>
      <c r="N12" s="8"/>
      <c r="O12" s="8"/>
      <c r="P12" s="8"/>
      <c r="Q12" s="8"/>
      <c r="R12" s="8"/>
      <c r="S12" s="8"/>
      <c r="T12" s="8"/>
      <c r="U12" s="8"/>
      <c r="V12" s="8"/>
      <c r="W12" s="8"/>
      <c r="X12" s="5"/>
    </row>
    <row r="13" spans="2:24" x14ac:dyDescent="0.2">
      <c r="B13" s="14">
        <v>3</v>
      </c>
      <c r="C13" s="14">
        <v>229</v>
      </c>
      <c r="D13" s="26">
        <f t="shared" si="0"/>
        <v>91600000</v>
      </c>
      <c r="E13" s="15">
        <f t="shared" si="1"/>
        <v>91.6</v>
      </c>
      <c r="F13" s="30">
        <f t="shared" si="2"/>
        <v>15.599999999999994</v>
      </c>
      <c r="H13" s="24"/>
      <c r="I13" s="5"/>
      <c r="J13" s="5"/>
      <c r="K13" s="5"/>
      <c r="L13" s="5"/>
      <c r="M13" s="5"/>
      <c r="N13" s="8"/>
      <c r="O13" s="8"/>
      <c r="P13" s="8"/>
      <c r="Q13" s="8"/>
      <c r="R13" s="8"/>
      <c r="S13" s="8"/>
      <c r="T13" s="8"/>
      <c r="U13" s="8"/>
      <c r="V13" s="8"/>
      <c r="W13" s="8"/>
      <c r="X13" s="5"/>
    </row>
    <row r="14" spans="2:24" x14ac:dyDescent="0.2">
      <c r="B14" s="14">
        <v>4</v>
      </c>
      <c r="C14" s="14">
        <v>287</v>
      </c>
      <c r="D14" s="26">
        <f t="shared" si="0"/>
        <v>114800000</v>
      </c>
      <c r="E14" s="15">
        <f t="shared" si="1"/>
        <v>114.8</v>
      </c>
      <c r="F14" s="30">
        <f t="shared" si="2"/>
        <v>23.200000000000003</v>
      </c>
      <c r="H14" s="24"/>
      <c r="I14" s="5"/>
      <c r="J14" s="5"/>
      <c r="K14" s="5"/>
      <c r="L14" s="5"/>
      <c r="M14" s="5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</row>
    <row r="15" spans="2:24" x14ac:dyDescent="0.2">
      <c r="B15" s="14">
        <v>5</v>
      </c>
      <c r="C15" s="14">
        <v>358</v>
      </c>
      <c r="D15" s="26">
        <f t="shared" si="0"/>
        <v>143200000</v>
      </c>
      <c r="E15" s="15">
        <f t="shared" si="1"/>
        <v>143.19999999999999</v>
      </c>
      <c r="F15" s="30">
        <f t="shared" si="2"/>
        <v>28.399999999999991</v>
      </c>
      <c r="H15" s="24"/>
      <c r="I15" s="5"/>
      <c r="J15" s="5"/>
      <c r="K15" s="5"/>
      <c r="L15" s="5"/>
      <c r="M15" s="5"/>
      <c r="N15" s="8"/>
      <c r="O15" s="8"/>
      <c r="P15" s="8"/>
      <c r="Q15" s="8"/>
      <c r="R15" s="8"/>
      <c r="S15" s="8"/>
      <c r="T15" s="8"/>
      <c r="U15" s="8"/>
      <c r="V15" s="8"/>
      <c r="W15" s="8"/>
      <c r="X15" s="5"/>
    </row>
    <row r="16" spans="2:24" x14ac:dyDescent="0.2">
      <c r="B16" s="14">
        <v>6</v>
      </c>
      <c r="C16" s="14">
        <v>430</v>
      </c>
      <c r="D16" s="26">
        <f t="shared" si="0"/>
        <v>172000000</v>
      </c>
      <c r="E16" s="15">
        <f t="shared" si="1"/>
        <v>172</v>
      </c>
      <c r="F16" s="30">
        <f t="shared" si="2"/>
        <v>28.800000000000011</v>
      </c>
      <c r="H16" s="24"/>
      <c r="I16" s="5"/>
      <c r="J16" s="5"/>
      <c r="K16" s="5"/>
      <c r="L16" s="5"/>
      <c r="M16" s="5"/>
      <c r="N16" s="8"/>
      <c r="O16" s="8"/>
      <c r="P16" s="8"/>
      <c r="Q16" s="8"/>
      <c r="R16" s="8"/>
      <c r="S16" s="8"/>
      <c r="T16" s="8"/>
      <c r="U16" s="8"/>
      <c r="V16" s="8"/>
      <c r="W16" s="8"/>
      <c r="X16" s="5"/>
    </row>
    <row r="17" spans="2:27" x14ac:dyDescent="0.2">
      <c r="B17" s="14">
        <v>7</v>
      </c>
      <c r="C17" s="14">
        <v>508</v>
      </c>
      <c r="D17" s="26">
        <f t="shared" si="0"/>
        <v>203200000</v>
      </c>
      <c r="E17" s="15">
        <f t="shared" si="1"/>
        <v>203.2</v>
      </c>
      <c r="F17" s="30">
        <f t="shared" si="2"/>
        <v>31.199999999999989</v>
      </c>
      <c r="H17" s="24"/>
      <c r="I17" s="5"/>
      <c r="J17" s="5"/>
      <c r="K17" s="5"/>
      <c r="L17" s="5"/>
      <c r="M17" s="5"/>
      <c r="N17" s="8"/>
      <c r="O17" s="8"/>
      <c r="P17" s="8"/>
      <c r="Q17" s="8"/>
      <c r="R17" s="8"/>
      <c r="S17" s="8"/>
      <c r="T17" s="8"/>
      <c r="U17" s="8"/>
      <c r="V17" s="8"/>
      <c r="W17" s="8"/>
      <c r="X17" s="5"/>
    </row>
    <row r="18" spans="2:27" x14ac:dyDescent="0.2">
      <c r="B18" s="14">
        <v>8</v>
      </c>
      <c r="C18" s="14">
        <v>615</v>
      </c>
      <c r="D18" s="26">
        <f t="shared" si="0"/>
        <v>246000000</v>
      </c>
      <c r="E18" s="15">
        <f t="shared" si="1"/>
        <v>246</v>
      </c>
      <c r="F18" s="30">
        <f t="shared" si="2"/>
        <v>42.800000000000011</v>
      </c>
      <c r="H18" s="24"/>
      <c r="I18" s="5"/>
      <c r="J18" s="5"/>
      <c r="K18" s="5"/>
      <c r="L18" s="5"/>
      <c r="M18" s="5"/>
      <c r="N18" s="8"/>
      <c r="O18" s="8"/>
      <c r="P18" s="8"/>
      <c r="Q18" s="8"/>
      <c r="R18" s="8"/>
      <c r="S18" s="8"/>
      <c r="T18" s="8"/>
      <c r="U18" s="8"/>
      <c r="V18" s="8"/>
      <c r="W18" s="8"/>
      <c r="X18" s="5"/>
    </row>
    <row r="19" spans="2:27" x14ac:dyDescent="0.2">
      <c r="B19" s="14">
        <v>9</v>
      </c>
      <c r="C19" s="14">
        <v>696</v>
      </c>
      <c r="D19" s="26">
        <f t="shared" si="0"/>
        <v>278400000</v>
      </c>
      <c r="E19" s="15">
        <f t="shared" si="1"/>
        <v>278.39999999999998</v>
      </c>
      <c r="F19" s="30">
        <f t="shared" si="2"/>
        <v>32.399999999999977</v>
      </c>
      <c r="G19" s="6"/>
      <c r="H19" s="24"/>
      <c r="I19" s="5"/>
      <c r="J19" s="5"/>
      <c r="K19" s="5"/>
      <c r="L19" s="5"/>
      <c r="M19" s="5"/>
      <c r="N19" s="8"/>
      <c r="O19" s="8"/>
      <c r="P19" s="8"/>
      <c r="Q19" s="8"/>
      <c r="R19" s="8"/>
      <c r="S19" s="8"/>
      <c r="T19" s="8"/>
      <c r="U19" s="8"/>
      <c r="V19" s="8"/>
      <c r="W19" s="8"/>
      <c r="X19" s="5"/>
    </row>
    <row r="20" spans="2:27" ht="17" thickBot="1" x14ac:dyDescent="0.25">
      <c r="B20" s="16">
        <v>10</v>
      </c>
      <c r="C20" s="16">
        <v>758</v>
      </c>
      <c r="D20" s="16">
        <f t="shared" si="0"/>
        <v>303200000</v>
      </c>
      <c r="E20" s="17">
        <f t="shared" si="1"/>
        <v>303.2</v>
      </c>
      <c r="F20" s="17">
        <f t="shared" si="2"/>
        <v>24.800000000000011</v>
      </c>
      <c r="G20" s="6"/>
      <c r="H20" s="24"/>
      <c r="I20" s="5"/>
      <c r="J20" s="5"/>
      <c r="K20" s="5"/>
      <c r="L20" s="5"/>
      <c r="M20" s="5"/>
      <c r="N20" s="8"/>
      <c r="O20" s="8"/>
      <c r="P20" s="8"/>
      <c r="Q20" s="8"/>
      <c r="R20" s="8"/>
      <c r="S20" s="8"/>
      <c r="T20" s="8"/>
      <c r="U20" s="8"/>
      <c r="V20" s="8"/>
      <c r="W20" s="8"/>
      <c r="X20" s="5"/>
    </row>
    <row r="21" spans="2:27" x14ac:dyDescent="0.2">
      <c r="C21" s="6"/>
      <c r="D21" s="6"/>
      <c r="E21" s="6"/>
      <c r="F21" s="47"/>
      <c r="G21" s="6"/>
      <c r="H21" s="11"/>
      <c r="I21" s="5"/>
      <c r="J21" s="5"/>
      <c r="K21" s="5"/>
      <c r="L21" s="5"/>
      <c r="M21" s="5"/>
      <c r="N21" s="8"/>
      <c r="O21" s="8"/>
      <c r="P21" s="8"/>
      <c r="Q21" s="5"/>
      <c r="R21" s="5"/>
      <c r="S21" s="5"/>
      <c r="T21" s="5"/>
      <c r="U21" s="5"/>
      <c r="V21" s="5"/>
      <c r="W21" s="5"/>
      <c r="X21" s="5"/>
    </row>
    <row r="22" spans="2:27" x14ac:dyDescent="0.2">
      <c r="C22" s="7"/>
      <c r="D22" s="99"/>
      <c r="E22" s="99"/>
      <c r="F22" s="99"/>
      <c r="G22" s="9"/>
      <c r="H22" s="5"/>
      <c r="I22" s="5"/>
      <c r="J22" s="5"/>
      <c r="K22" s="11"/>
      <c r="L22" s="11"/>
      <c r="M22" s="5"/>
      <c r="N22" s="5"/>
      <c r="O22" s="5"/>
      <c r="P22" s="5"/>
      <c r="Q22" s="5"/>
      <c r="Y22" s="10"/>
      <c r="Z22" s="10"/>
      <c r="AA22" s="10"/>
    </row>
    <row r="23" spans="2:27" ht="21" thickBot="1" x14ac:dyDescent="0.3">
      <c r="B23" s="31" t="s">
        <v>22</v>
      </c>
      <c r="C23" s="31"/>
      <c r="D23" s="31"/>
      <c r="E23" s="31"/>
      <c r="F23" s="31"/>
      <c r="J23" s="5"/>
      <c r="O23" s="3"/>
      <c r="Q23"/>
    </row>
    <row r="24" spans="2:27" ht="17" thickTop="1" x14ac:dyDescent="0.2">
      <c r="B24" s="10" t="s">
        <v>7</v>
      </c>
      <c r="C24" s="10" t="s">
        <v>8</v>
      </c>
      <c r="D24" s="96" t="s">
        <v>14</v>
      </c>
      <c r="E24" s="96"/>
      <c r="F24" s="97" t="s">
        <v>2</v>
      </c>
      <c r="G24" s="97"/>
      <c r="H24" s="96" t="s">
        <v>4</v>
      </c>
      <c r="I24" s="96"/>
      <c r="J24" s="98" t="s">
        <v>3</v>
      </c>
      <c r="K24" s="98"/>
      <c r="L24" s="21"/>
      <c r="M24" s="21"/>
      <c r="N24" s="5"/>
      <c r="O24" s="37"/>
      <c r="P24" s="37"/>
      <c r="Q24" s="37"/>
      <c r="R24" s="10"/>
      <c r="T24" s="21"/>
      <c r="U24" s="21"/>
      <c r="V24" s="21"/>
      <c r="W24" s="21"/>
      <c r="X24" s="10"/>
    </row>
    <row r="25" spans="2:27" ht="17" thickBot="1" x14ac:dyDescent="0.25">
      <c r="B25" s="22" t="s">
        <v>17</v>
      </c>
      <c r="C25" s="22" t="s">
        <v>18</v>
      </c>
      <c r="D25" s="63" t="s">
        <v>15</v>
      </c>
      <c r="E25" s="63" t="s">
        <v>13</v>
      </c>
      <c r="F25" s="64" t="s">
        <v>16</v>
      </c>
      <c r="G25" s="64" t="s">
        <v>13</v>
      </c>
      <c r="H25" s="63" t="s">
        <v>16</v>
      </c>
      <c r="I25" s="63" t="s">
        <v>13</v>
      </c>
      <c r="J25" s="64" t="s">
        <v>16</v>
      </c>
      <c r="K25" s="64" t="s">
        <v>13</v>
      </c>
      <c r="N25" s="5"/>
      <c r="O25" s="12"/>
      <c r="P25" s="5"/>
      <c r="Q25" s="11"/>
      <c r="R25" s="7"/>
      <c r="T25" s="7"/>
      <c r="U25" s="7"/>
      <c r="V25" s="7"/>
      <c r="W25" s="7"/>
      <c r="X25" s="7"/>
    </row>
    <row r="26" spans="2:27" ht="17" thickTop="1" x14ac:dyDescent="0.2">
      <c r="B26" s="23">
        <v>1</v>
      </c>
      <c r="C26" s="23">
        <f t="shared" ref="C26:C35" si="3">F11</f>
        <v>50</v>
      </c>
      <c r="D26" s="69">
        <v>1</v>
      </c>
      <c r="E26" s="70">
        <f>C26*D26</f>
        <v>50</v>
      </c>
      <c r="F26" s="54">
        <v>1</v>
      </c>
      <c r="G26" s="55">
        <f>C26*F26</f>
        <v>50</v>
      </c>
      <c r="H26" s="69">
        <v>1</v>
      </c>
      <c r="I26" s="70">
        <f>C26*H26</f>
        <v>50</v>
      </c>
      <c r="J26" s="54">
        <v>1</v>
      </c>
      <c r="K26" s="55">
        <f>C26*J26</f>
        <v>50</v>
      </c>
      <c r="N26" s="5"/>
      <c r="O26" s="1"/>
      <c r="P26" s="5"/>
      <c r="Q26" s="11"/>
    </row>
    <row r="27" spans="2:27" x14ac:dyDescent="0.2">
      <c r="B27" s="23">
        <v>2</v>
      </c>
      <c r="C27" s="23">
        <f t="shared" si="3"/>
        <v>26</v>
      </c>
      <c r="D27" s="71">
        <v>1</v>
      </c>
      <c r="E27" s="72">
        <f t="shared" ref="E27:E35" si="4">C27*D27</f>
        <v>26</v>
      </c>
      <c r="F27" s="54">
        <v>1</v>
      </c>
      <c r="G27" s="55">
        <f t="shared" ref="G27:G35" si="5">C27*F27</f>
        <v>26</v>
      </c>
      <c r="H27" s="71">
        <v>1</v>
      </c>
      <c r="I27" s="72">
        <f t="shared" ref="I27:I35" si="6">C27*H27</f>
        <v>26</v>
      </c>
      <c r="J27" s="54">
        <v>1</v>
      </c>
      <c r="K27" s="55">
        <f t="shared" ref="K27:K35" si="7">C27*J27</f>
        <v>26</v>
      </c>
      <c r="N27" s="5"/>
      <c r="O27" s="1"/>
      <c r="P27" s="5"/>
      <c r="Q27" s="11"/>
    </row>
    <row r="28" spans="2:27" x14ac:dyDescent="0.2">
      <c r="B28" s="23">
        <v>3</v>
      </c>
      <c r="C28" s="23">
        <f t="shared" si="3"/>
        <v>15.599999999999994</v>
      </c>
      <c r="D28" s="71">
        <v>1</v>
      </c>
      <c r="E28" s="72">
        <f t="shared" si="4"/>
        <v>15.599999999999994</v>
      </c>
      <c r="F28" s="54">
        <v>1</v>
      </c>
      <c r="G28" s="55">
        <f t="shared" si="5"/>
        <v>15.599999999999994</v>
      </c>
      <c r="H28" s="71">
        <v>1</v>
      </c>
      <c r="I28" s="72">
        <f t="shared" si="6"/>
        <v>15.599999999999994</v>
      </c>
      <c r="J28" s="54">
        <v>1</v>
      </c>
      <c r="K28" s="55">
        <f t="shared" si="7"/>
        <v>15.599999999999994</v>
      </c>
      <c r="N28" s="5"/>
      <c r="O28" s="1"/>
      <c r="P28" s="5"/>
      <c r="Q28" s="11"/>
    </row>
    <row r="29" spans="2:27" x14ac:dyDescent="0.2">
      <c r="B29" s="23">
        <v>4</v>
      </c>
      <c r="C29" s="23">
        <f t="shared" si="3"/>
        <v>23.200000000000003</v>
      </c>
      <c r="D29" s="71">
        <v>0.11</v>
      </c>
      <c r="E29" s="72">
        <f t="shared" si="4"/>
        <v>2.5520000000000005</v>
      </c>
      <c r="F29" s="54">
        <v>0.51</v>
      </c>
      <c r="G29" s="55">
        <f t="shared" si="5"/>
        <v>11.832000000000003</v>
      </c>
      <c r="H29" s="71">
        <v>0.98</v>
      </c>
      <c r="I29" s="72">
        <f t="shared" si="6"/>
        <v>22.736000000000001</v>
      </c>
      <c r="J29" s="54">
        <v>1</v>
      </c>
      <c r="K29" s="55">
        <f t="shared" si="7"/>
        <v>23.200000000000003</v>
      </c>
      <c r="N29" s="5"/>
      <c r="O29" s="1"/>
      <c r="P29" s="5"/>
      <c r="Q29" s="11"/>
      <c r="R29" s="5"/>
      <c r="S29" s="5"/>
    </row>
    <row r="30" spans="2:27" x14ac:dyDescent="0.2">
      <c r="B30" s="23">
        <v>5</v>
      </c>
      <c r="C30" s="23">
        <f t="shared" si="3"/>
        <v>28.399999999999991</v>
      </c>
      <c r="D30" s="71">
        <v>0</v>
      </c>
      <c r="E30" s="73">
        <f t="shared" si="4"/>
        <v>0</v>
      </c>
      <c r="F30" s="54">
        <v>8.9999999999999998E-4</v>
      </c>
      <c r="G30" s="55">
        <f t="shared" si="5"/>
        <v>2.5559999999999992E-2</v>
      </c>
      <c r="H30" s="71">
        <v>0.03</v>
      </c>
      <c r="I30" s="72">
        <f t="shared" si="6"/>
        <v>0.85199999999999976</v>
      </c>
      <c r="J30" s="54">
        <v>1</v>
      </c>
      <c r="K30" s="55">
        <f t="shared" si="7"/>
        <v>28.399999999999991</v>
      </c>
      <c r="N30" s="5"/>
      <c r="O30" s="1"/>
      <c r="P30" s="5"/>
      <c r="Q30" s="11"/>
      <c r="R30" s="5"/>
      <c r="S30" s="5"/>
    </row>
    <row r="31" spans="2:27" x14ac:dyDescent="0.2">
      <c r="B31" s="23">
        <v>6</v>
      </c>
      <c r="C31" s="23">
        <f t="shared" si="3"/>
        <v>28.800000000000011</v>
      </c>
      <c r="D31" s="71">
        <v>0</v>
      </c>
      <c r="E31" s="73">
        <f t="shared" si="4"/>
        <v>0</v>
      </c>
      <c r="F31" s="54">
        <v>0</v>
      </c>
      <c r="G31" s="54">
        <f t="shared" si="5"/>
        <v>0</v>
      </c>
      <c r="H31" s="71">
        <v>0</v>
      </c>
      <c r="I31" s="76">
        <f t="shared" si="6"/>
        <v>0</v>
      </c>
      <c r="J31" s="54">
        <v>0.04</v>
      </c>
      <c r="K31" s="55">
        <f t="shared" si="7"/>
        <v>1.1520000000000006</v>
      </c>
      <c r="N31" s="5"/>
      <c r="O31" s="1"/>
      <c r="P31" s="5"/>
      <c r="Q31" s="11"/>
      <c r="R31" s="5"/>
      <c r="S31" s="5"/>
    </row>
    <row r="32" spans="2:27" x14ac:dyDescent="0.2">
      <c r="B32" s="23">
        <v>7</v>
      </c>
      <c r="C32" s="23">
        <f t="shared" si="3"/>
        <v>31.199999999999989</v>
      </c>
      <c r="D32" s="71">
        <v>0</v>
      </c>
      <c r="E32" s="73">
        <f t="shared" si="4"/>
        <v>0</v>
      </c>
      <c r="F32" s="54">
        <v>0</v>
      </c>
      <c r="G32" s="54">
        <f t="shared" si="5"/>
        <v>0</v>
      </c>
      <c r="H32" s="71">
        <v>0</v>
      </c>
      <c r="I32" s="76">
        <f t="shared" si="6"/>
        <v>0</v>
      </c>
      <c r="J32" s="54">
        <v>0</v>
      </c>
      <c r="K32" s="54">
        <f t="shared" si="7"/>
        <v>0</v>
      </c>
      <c r="N32" s="5"/>
      <c r="O32" s="1"/>
      <c r="P32" s="5"/>
      <c r="Q32" s="11"/>
      <c r="R32" s="5"/>
      <c r="S32" s="5"/>
    </row>
    <row r="33" spans="2:19" x14ac:dyDescent="0.2">
      <c r="B33" s="23">
        <v>8</v>
      </c>
      <c r="C33" s="23">
        <f t="shared" si="3"/>
        <v>42.800000000000011</v>
      </c>
      <c r="D33" s="71">
        <v>0</v>
      </c>
      <c r="E33" s="73">
        <f t="shared" si="4"/>
        <v>0</v>
      </c>
      <c r="F33" s="54">
        <v>0</v>
      </c>
      <c r="G33" s="54">
        <f t="shared" si="5"/>
        <v>0</v>
      </c>
      <c r="H33" s="71">
        <v>0</v>
      </c>
      <c r="I33" s="76">
        <f t="shared" si="6"/>
        <v>0</v>
      </c>
      <c r="J33" s="54">
        <v>0</v>
      </c>
      <c r="K33" s="54">
        <f t="shared" si="7"/>
        <v>0</v>
      </c>
      <c r="N33" s="5"/>
      <c r="O33" s="1"/>
      <c r="P33" s="5"/>
      <c r="Q33" s="11"/>
      <c r="R33" s="5"/>
      <c r="S33" s="5"/>
    </row>
    <row r="34" spans="2:19" x14ac:dyDescent="0.2">
      <c r="B34" s="23">
        <v>9</v>
      </c>
      <c r="C34" s="23">
        <f t="shared" si="3"/>
        <v>32.399999999999977</v>
      </c>
      <c r="D34" s="71">
        <v>0</v>
      </c>
      <c r="E34" s="73">
        <f t="shared" si="4"/>
        <v>0</v>
      </c>
      <c r="F34" s="54">
        <v>0</v>
      </c>
      <c r="G34" s="54">
        <f t="shared" si="5"/>
        <v>0</v>
      </c>
      <c r="H34" s="71">
        <v>0</v>
      </c>
      <c r="I34" s="76">
        <f t="shared" si="6"/>
        <v>0</v>
      </c>
      <c r="J34" s="54">
        <v>0</v>
      </c>
      <c r="K34" s="54">
        <f t="shared" si="7"/>
        <v>0</v>
      </c>
      <c r="N34" s="5"/>
      <c r="O34" s="1"/>
      <c r="P34" s="5"/>
      <c r="Q34" s="11"/>
      <c r="R34" s="5"/>
      <c r="S34" s="5"/>
    </row>
    <row r="35" spans="2:19" ht="17" thickBot="1" x14ac:dyDescent="0.25">
      <c r="B35" s="16">
        <v>10</v>
      </c>
      <c r="C35" s="16">
        <f t="shared" si="3"/>
        <v>24.800000000000011</v>
      </c>
      <c r="D35" s="74">
        <v>0</v>
      </c>
      <c r="E35" s="75">
        <f t="shared" si="4"/>
        <v>0</v>
      </c>
      <c r="F35" s="56">
        <v>0</v>
      </c>
      <c r="G35" s="56">
        <f t="shared" si="5"/>
        <v>0</v>
      </c>
      <c r="H35" s="74">
        <v>0</v>
      </c>
      <c r="I35" s="77">
        <f t="shared" si="6"/>
        <v>0</v>
      </c>
      <c r="J35" s="56">
        <v>0</v>
      </c>
      <c r="K35" s="56">
        <f t="shared" si="7"/>
        <v>0</v>
      </c>
      <c r="N35" s="5"/>
      <c r="O35" s="5"/>
      <c r="P35" s="5"/>
      <c r="Q35" s="11"/>
      <c r="R35" s="5"/>
      <c r="S35" s="5"/>
    </row>
    <row r="36" spans="2:19" x14ac:dyDescent="0.2">
      <c r="C36" s="4"/>
      <c r="D36" s="4"/>
      <c r="E36" s="4"/>
      <c r="F36" s="24"/>
      <c r="G36" s="4"/>
      <c r="H36" s="4"/>
      <c r="I36" s="4"/>
      <c r="J36" s="24"/>
      <c r="K36" s="4"/>
      <c r="N36" s="5"/>
      <c r="O36" s="11"/>
      <c r="P36" s="5"/>
      <c r="Q36" s="5"/>
      <c r="R36" s="5"/>
      <c r="S36" s="5"/>
    </row>
    <row r="37" spans="2:19" x14ac:dyDescent="0.2">
      <c r="C37" s="4"/>
      <c r="D37" s="4"/>
      <c r="E37" s="4"/>
      <c r="F37" s="24"/>
      <c r="G37" s="4"/>
      <c r="H37" s="4"/>
      <c r="I37" s="4"/>
      <c r="J37" s="24"/>
      <c r="K37" s="4"/>
      <c r="N37" s="5"/>
      <c r="O37" s="11"/>
      <c r="P37" s="5"/>
      <c r="Q37" s="5"/>
      <c r="R37" s="5"/>
      <c r="S37" s="5"/>
    </row>
    <row r="38" spans="2:19" ht="21" thickBot="1" x14ac:dyDescent="0.3">
      <c r="B38" s="31" t="s">
        <v>23</v>
      </c>
      <c r="C38" s="33"/>
      <c r="D38" s="33"/>
      <c r="E38" s="33"/>
      <c r="F38" s="33"/>
      <c r="G38" s="4"/>
      <c r="H38" s="4"/>
      <c r="I38" s="4"/>
      <c r="J38" s="24"/>
      <c r="K38" s="4"/>
      <c r="N38" s="5"/>
      <c r="O38" s="11"/>
      <c r="P38" s="5"/>
      <c r="Q38" s="5"/>
      <c r="R38" s="5"/>
      <c r="S38" s="5"/>
    </row>
    <row r="39" spans="2:19" ht="17" thickTop="1" x14ac:dyDescent="0.2">
      <c r="B39" s="10" t="s">
        <v>7</v>
      </c>
      <c r="C39" s="10" t="s">
        <v>8</v>
      </c>
      <c r="D39" s="96" t="s">
        <v>14</v>
      </c>
      <c r="E39" s="96"/>
      <c r="F39" s="97" t="s">
        <v>2</v>
      </c>
      <c r="G39" s="97"/>
      <c r="H39" s="96" t="s">
        <v>4</v>
      </c>
      <c r="I39" s="96"/>
      <c r="J39" s="98" t="s">
        <v>3</v>
      </c>
      <c r="K39" s="98"/>
      <c r="N39" s="5"/>
      <c r="O39" s="11"/>
      <c r="P39" s="5"/>
      <c r="Q39" s="5"/>
      <c r="R39" s="5"/>
      <c r="S39" s="5"/>
    </row>
    <row r="40" spans="2:19" ht="17" thickBot="1" x14ac:dyDescent="0.25">
      <c r="B40" s="22" t="s">
        <v>17</v>
      </c>
      <c r="C40" s="22" t="s">
        <v>18</v>
      </c>
      <c r="D40" s="57" t="s">
        <v>15</v>
      </c>
      <c r="E40" s="57" t="s">
        <v>13</v>
      </c>
      <c r="F40" s="53" t="s">
        <v>16</v>
      </c>
      <c r="G40" s="53" t="s">
        <v>13</v>
      </c>
      <c r="H40" s="57" t="s">
        <v>16</v>
      </c>
      <c r="I40" s="57" t="s">
        <v>13</v>
      </c>
      <c r="J40" s="53" t="s">
        <v>16</v>
      </c>
      <c r="K40" s="53" t="s">
        <v>13</v>
      </c>
      <c r="N40" s="5"/>
      <c r="O40" s="11"/>
      <c r="P40" s="5"/>
      <c r="Q40" s="5"/>
    </row>
    <row r="41" spans="2:19" ht="17" thickTop="1" x14ac:dyDescent="0.2">
      <c r="B41" s="23">
        <v>1</v>
      </c>
      <c r="C41" s="23">
        <f t="shared" ref="C41:C50" si="8">F11</f>
        <v>50</v>
      </c>
      <c r="D41" s="58">
        <v>1</v>
      </c>
      <c r="E41" s="59">
        <f>C41*D41</f>
        <v>50</v>
      </c>
      <c r="F41" s="66">
        <v>1</v>
      </c>
      <c r="G41" s="55">
        <f>C41*F41</f>
        <v>50</v>
      </c>
      <c r="H41" s="61">
        <v>1</v>
      </c>
      <c r="I41" s="59">
        <f>C41*H41</f>
        <v>50</v>
      </c>
      <c r="J41" s="66">
        <v>1</v>
      </c>
      <c r="K41" s="55">
        <f>C41*J41</f>
        <v>50</v>
      </c>
      <c r="N41" s="5"/>
      <c r="O41" s="11"/>
      <c r="P41" s="5"/>
      <c r="Q41" s="5"/>
    </row>
    <row r="42" spans="2:19" x14ac:dyDescent="0.2">
      <c r="B42" s="23">
        <v>2</v>
      </c>
      <c r="C42" s="23">
        <f t="shared" si="8"/>
        <v>26</v>
      </c>
      <c r="D42" s="58">
        <v>1</v>
      </c>
      <c r="E42" s="59">
        <f t="shared" ref="E42:E50" si="9">C42*D42</f>
        <v>26</v>
      </c>
      <c r="F42" s="66">
        <v>1</v>
      </c>
      <c r="G42" s="55">
        <f t="shared" ref="G42:G50" si="10">C42*F42</f>
        <v>26</v>
      </c>
      <c r="H42" s="61">
        <v>1</v>
      </c>
      <c r="I42" s="59">
        <f t="shared" ref="I42:I50" si="11">C42*H42</f>
        <v>26</v>
      </c>
      <c r="J42" s="66">
        <v>1</v>
      </c>
      <c r="K42" s="55">
        <f t="shared" ref="K42:K50" si="12">C42*J42</f>
        <v>26</v>
      </c>
      <c r="N42" s="5"/>
      <c r="O42" s="11"/>
      <c r="P42" s="5"/>
      <c r="Q42" s="5"/>
    </row>
    <row r="43" spans="2:19" x14ac:dyDescent="0.2">
      <c r="B43" s="23">
        <v>3</v>
      </c>
      <c r="C43" s="23">
        <f t="shared" si="8"/>
        <v>15.599999999999994</v>
      </c>
      <c r="D43" s="58">
        <v>1</v>
      </c>
      <c r="E43" s="59">
        <f t="shared" si="9"/>
        <v>15.599999999999994</v>
      </c>
      <c r="F43" s="66">
        <v>1</v>
      </c>
      <c r="G43" s="55">
        <f t="shared" si="10"/>
        <v>15.599999999999994</v>
      </c>
      <c r="H43" s="61">
        <v>1</v>
      </c>
      <c r="I43" s="59">
        <f t="shared" si="11"/>
        <v>15.599999999999994</v>
      </c>
      <c r="J43" s="66">
        <v>1</v>
      </c>
      <c r="K43" s="55">
        <f t="shared" si="12"/>
        <v>15.599999999999994</v>
      </c>
      <c r="N43" s="5"/>
      <c r="O43" s="11"/>
      <c r="P43" s="5"/>
      <c r="Q43" s="5"/>
    </row>
    <row r="44" spans="2:19" x14ac:dyDescent="0.2">
      <c r="B44" s="23">
        <v>4</v>
      </c>
      <c r="C44" s="23">
        <f t="shared" si="8"/>
        <v>23.200000000000003</v>
      </c>
      <c r="D44" s="58">
        <v>1</v>
      </c>
      <c r="E44" s="59">
        <f t="shared" si="9"/>
        <v>23.200000000000003</v>
      </c>
      <c r="F44" s="66">
        <v>1</v>
      </c>
      <c r="G44" s="55">
        <f t="shared" si="10"/>
        <v>23.200000000000003</v>
      </c>
      <c r="H44" s="61">
        <v>1</v>
      </c>
      <c r="I44" s="59">
        <f t="shared" si="11"/>
        <v>23.200000000000003</v>
      </c>
      <c r="J44" s="66">
        <v>1</v>
      </c>
      <c r="K44" s="55">
        <f t="shared" si="12"/>
        <v>23.200000000000003</v>
      </c>
      <c r="N44" s="5"/>
      <c r="O44" s="11"/>
      <c r="P44" s="5"/>
      <c r="Q44" s="5"/>
    </row>
    <row r="45" spans="2:19" x14ac:dyDescent="0.2">
      <c r="B45" s="23">
        <v>5</v>
      </c>
      <c r="C45" s="23">
        <f t="shared" si="8"/>
        <v>28.399999999999991</v>
      </c>
      <c r="D45" s="58">
        <v>0.03</v>
      </c>
      <c r="E45" s="59">
        <f t="shared" si="9"/>
        <v>0.85199999999999976</v>
      </c>
      <c r="F45" s="66">
        <v>1</v>
      </c>
      <c r="G45" s="55">
        <f t="shared" si="10"/>
        <v>28.399999999999991</v>
      </c>
      <c r="H45" s="61">
        <v>1</v>
      </c>
      <c r="I45" s="59">
        <f t="shared" si="11"/>
        <v>28.399999999999991</v>
      </c>
      <c r="J45" s="66">
        <v>1</v>
      </c>
      <c r="K45" s="55">
        <f t="shared" si="12"/>
        <v>28.399999999999991</v>
      </c>
      <c r="N45" s="5"/>
      <c r="O45" s="11"/>
      <c r="P45" s="5"/>
      <c r="Q45" s="5"/>
    </row>
    <row r="46" spans="2:19" x14ac:dyDescent="0.2">
      <c r="B46" s="23">
        <v>6</v>
      </c>
      <c r="C46" s="23">
        <f t="shared" si="8"/>
        <v>28.800000000000011</v>
      </c>
      <c r="D46" s="58">
        <v>0</v>
      </c>
      <c r="E46" s="59">
        <f t="shared" si="9"/>
        <v>0</v>
      </c>
      <c r="F46" s="55">
        <v>0.5</v>
      </c>
      <c r="G46" s="55">
        <f t="shared" si="10"/>
        <v>14.400000000000006</v>
      </c>
      <c r="H46" s="61">
        <v>1</v>
      </c>
      <c r="I46" s="59">
        <f t="shared" si="11"/>
        <v>28.800000000000011</v>
      </c>
      <c r="J46" s="66">
        <v>1</v>
      </c>
      <c r="K46" s="55">
        <f t="shared" si="12"/>
        <v>28.800000000000011</v>
      </c>
      <c r="N46" s="5"/>
      <c r="O46" s="11"/>
      <c r="P46" s="5"/>
      <c r="Q46" s="5"/>
    </row>
    <row r="47" spans="2:19" x14ac:dyDescent="0.2">
      <c r="B47" s="23">
        <v>7</v>
      </c>
      <c r="C47" s="23">
        <f t="shared" si="8"/>
        <v>31.199999999999989</v>
      </c>
      <c r="D47" s="58">
        <v>0</v>
      </c>
      <c r="E47" s="59">
        <f t="shared" si="9"/>
        <v>0</v>
      </c>
      <c r="F47" s="66">
        <v>0</v>
      </c>
      <c r="G47" s="55">
        <f t="shared" si="10"/>
        <v>0</v>
      </c>
      <c r="H47" s="61">
        <v>1</v>
      </c>
      <c r="I47" s="59">
        <f t="shared" si="11"/>
        <v>31.199999999999989</v>
      </c>
      <c r="J47" s="66">
        <v>1</v>
      </c>
      <c r="K47" s="55">
        <f t="shared" si="12"/>
        <v>31.199999999999989</v>
      </c>
      <c r="N47" s="5"/>
      <c r="O47" s="11"/>
      <c r="P47" s="5"/>
      <c r="Q47" s="5"/>
    </row>
    <row r="48" spans="2:19" x14ac:dyDescent="0.2">
      <c r="B48" s="23">
        <v>8</v>
      </c>
      <c r="C48" s="23">
        <f t="shared" si="8"/>
        <v>42.800000000000011</v>
      </c>
      <c r="D48" s="58">
        <v>0</v>
      </c>
      <c r="E48" s="59">
        <f t="shared" si="9"/>
        <v>0</v>
      </c>
      <c r="F48" s="66">
        <v>0</v>
      </c>
      <c r="G48" s="55">
        <f t="shared" si="10"/>
        <v>0</v>
      </c>
      <c r="H48" s="61">
        <v>0.62</v>
      </c>
      <c r="I48" s="59">
        <f t="shared" si="11"/>
        <v>26.536000000000008</v>
      </c>
      <c r="J48" s="66">
        <v>1</v>
      </c>
      <c r="K48" s="55">
        <f t="shared" si="12"/>
        <v>42.800000000000011</v>
      </c>
      <c r="N48" s="5"/>
      <c r="O48" s="11"/>
      <c r="P48" s="5"/>
      <c r="Q48" s="5"/>
    </row>
    <row r="49" spans="2:17" x14ac:dyDescent="0.2">
      <c r="B49" s="23">
        <v>9</v>
      </c>
      <c r="C49" s="23">
        <f t="shared" si="8"/>
        <v>32.399999999999977</v>
      </c>
      <c r="D49" s="58">
        <v>0</v>
      </c>
      <c r="E49" s="59">
        <f t="shared" si="9"/>
        <v>0</v>
      </c>
      <c r="F49" s="66">
        <v>0</v>
      </c>
      <c r="G49" s="55">
        <f t="shared" si="10"/>
        <v>0</v>
      </c>
      <c r="H49" s="61">
        <v>0</v>
      </c>
      <c r="I49" s="59">
        <f t="shared" si="11"/>
        <v>0</v>
      </c>
      <c r="J49" s="66">
        <v>1</v>
      </c>
      <c r="K49" s="55">
        <f t="shared" si="12"/>
        <v>32.399999999999977</v>
      </c>
      <c r="N49" s="5"/>
      <c r="O49" s="11"/>
      <c r="P49" s="5"/>
      <c r="Q49" s="5"/>
    </row>
    <row r="50" spans="2:17" ht="17" thickBot="1" x14ac:dyDescent="0.25">
      <c r="B50" s="46">
        <v>10</v>
      </c>
      <c r="C50" s="46">
        <f t="shared" si="8"/>
        <v>24.800000000000011</v>
      </c>
      <c r="D50" s="60">
        <v>0</v>
      </c>
      <c r="E50" s="65">
        <f t="shared" si="9"/>
        <v>0</v>
      </c>
      <c r="F50" s="67">
        <v>0</v>
      </c>
      <c r="G50" s="68">
        <f t="shared" si="10"/>
        <v>0</v>
      </c>
      <c r="H50" s="62">
        <v>0</v>
      </c>
      <c r="I50" s="65">
        <f t="shared" si="11"/>
        <v>0</v>
      </c>
      <c r="J50" s="67">
        <v>1</v>
      </c>
      <c r="K50" s="68">
        <f t="shared" si="12"/>
        <v>24.800000000000011</v>
      </c>
      <c r="N50" s="5"/>
      <c r="O50" s="11"/>
      <c r="P50" s="5"/>
      <c r="Q50" s="5"/>
    </row>
    <row r="51" spans="2:17" x14ac:dyDescent="0.2">
      <c r="F51" s="29"/>
      <c r="G51" s="2"/>
      <c r="H51" s="2"/>
      <c r="I51" s="2"/>
      <c r="J51" s="29"/>
      <c r="K51" s="2"/>
      <c r="N51" s="5"/>
      <c r="O51" s="11"/>
      <c r="P51" s="5"/>
      <c r="Q51" s="5"/>
    </row>
  </sheetData>
  <mergeCells count="9">
    <mergeCell ref="D39:E39"/>
    <mergeCell ref="F39:G39"/>
    <mergeCell ref="H39:I39"/>
    <mergeCell ref="J39:K39"/>
    <mergeCell ref="D22:F22"/>
    <mergeCell ref="D24:E24"/>
    <mergeCell ref="F24:G24"/>
    <mergeCell ref="H24:I24"/>
    <mergeCell ref="J24:K2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0"/>
  <sheetViews>
    <sheetView workbookViewId="0">
      <selection activeCell="J22" sqref="J22"/>
    </sheetView>
  </sheetViews>
  <sheetFormatPr baseColWidth="10" defaultRowHeight="16" x14ac:dyDescent="0.2"/>
  <cols>
    <col min="4" max="7" width="16" bestFit="1" customWidth="1"/>
  </cols>
  <sheetData>
    <row r="1" spans="2:7" ht="21" x14ac:dyDescent="0.25">
      <c r="B1" s="52" t="s">
        <v>27</v>
      </c>
    </row>
    <row r="3" spans="2:7" ht="21" thickBot="1" x14ac:dyDescent="0.3">
      <c r="B3" s="31" t="s">
        <v>24</v>
      </c>
      <c r="C3" s="31"/>
      <c r="D3" s="31"/>
      <c r="E3" s="31"/>
      <c r="F3" s="31"/>
      <c r="G3" s="31"/>
    </row>
    <row r="4" spans="2:7" ht="17" thickTop="1" x14ac:dyDescent="0.2"/>
    <row r="5" spans="2:7" x14ac:dyDescent="0.2">
      <c r="B5" s="48" t="s">
        <v>17</v>
      </c>
      <c r="C5" s="48" t="s">
        <v>1</v>
      </c>
      <c r="D5" s="48" t="s">
        <v>2</v>
      </c>
      <c r="E5" s="48" t="s">
        <v>4</v>
      </c>
      <c r="F5" s="48" t="s">
        <v>3</v>
      </c>
    </row>
    <row r="6" spans="2:7" x14ac:dyDescent="0.2">
      <c r="B6" s="4">
        <v>1</v>
      </c>
      <c r="C6" s="15">
        <f>'Part 1. MD Tables'!E26</f>
        <v>50</v>
      </c>
      <c r="D6" s="15">
        <f>'Part 1. MD Tables'!G26</f>
        <v>50</v>
      </c>
      <c r="E6" s="15">
        <f>'Part 1. MD Tables'!I26</f>
        <v>50</v>
      </c>
      <c r="F6" s="15">
        <f>'Part 1. MD Tables'!K26</f>
        <v>50</v>
      </c>
    </row>
    <row r="7" spans="2:7" x14ac:dyDescent="0.2">
      <c r="B7" s="4">
        <v>2</v>
      </c>
      <c r="C7" s="15">
        <f>'Part 1. MD Tables'!E27</f>
        <v>26</v>
      </c>
      <c r="D7" s="15">
        <f>'Part 1. MD Tables'!G27</f>
        <v>26</v>
      </c>
      <c r="E7" s="15">
        <f>'Part 1. MD Tables'!I27</f>
        <v>26</v>
      </c>
      <c r="F7" s="15">
        <f>'Part 1. MD Tables'!K27</f>
        <v>26</v>
      </c>
    </row>
    <row r="8" spans="2:7" x14ac:dyDescent="0.2">
      <c r="B8" s="4">
        <v>3</v>
      </c>
      <c r="C8" s="15">
        <f>'Part 1. MD Tables'!E28</f>
        <v>15.599999999999994</v>
      </c>
      <c r="D8" s="15">
        <f>'Part 1. MD Tables'!G28</f>
        <v>15.599999999999994</v>
      </c>
      <c r="E8" s="15">
        <f>'Part 1. MD Tables'!I28</f>
        <v>15.599999999999994</v>
      </c>
      <c r="F8" s="15">
        <f>'Part 1. MD Tables'!K28</f>
        <v>15.599999999999994</v>
      </c>
    </row>
    <row r="9" spans="2:7" x14ac:dyDescent="0.2">
      <c r="B9" s="4">
        <v>4</v>
      </c>
      <c r="C9" s="15">
        <f>'Part 1. MD Tables'!E29</f>
        <v>2.5520000000000005</v>
      </c>
      <c r="D9" s="15">
        <f>'Part 1. MD Tables'!G29</f>
        <v>11.832000000000003</v>
      </c>
      <c r="E9" s="15">
        <f>'Part 1. MD Tables'!I29</f>
        <v>22.736000000000001</v>
      </c>
      <c r="F9" s="15">
        <f>'Part 1. MD Tables'!K29</f>
        <v>23.200000000000003</v>
      </c>
    </row>
    <row r="10" spans="2:7" x14ac:dyDescent="0.2">
      <c r="B10" s="4">
        <v>5</v>
      </c>
      <c r="C10" s="15">
        <f>'Part 1. MD Tables'!E30</f>
        <v>0</v>
      </c>
      <c r="D10" s="15">
        <f>'Part 1. MD Tables'!G30</f>
        <v>2.5559999999999992E-2</v>
      </c>
      <c r="E10" s="15">
        <f>'Part 1. MD Tables'!I30</f>
        <v>0.85199999999999976</v>
      </c>
      <c r="F10" s="15">
        <f>'Part 1. MD Tables'!K30</f>
        <v>28.399999999999991</v>
      </c>
    </row>
    <row r="11" spans="2:7" x14ac:dyDescent="0.2">
      <c r="B11" s="4">
        <v>6</v>
      </c>
      <c r="C11" s="15">
        <f>'Part 1. MD Tables'!E31</f>
        <v>0</v>
      </c>
      <c r="D11" s="15">
        <f>'Part 1. MD Tables'!G31</f>
        <v>0</v>
      </c>
      <c r="E11" s="15">
        <f>'Part 1. MD Tables'!I31</f>
        <v>0</v>
      </c>
      <c r="F11" s="15">
        <f>'Part 1. MD Tables'!K31</f>
        <v>1.1520000000000006</v>
      </c>
    </row>
    <row r="12" spans="2:7" x14ac:dyDescent="0.2">
      <c r="B12" s="4">
        <v>7</v>
      </c>
      <c r="C12" s="15">
        <f>'Part 1. MD Tables'!E32</f>
        <v>0</v>
      </c>
      <c r="D12" s="15">
        <f>'Part 1. MD Tables'!G32</f>
        <v>0</v>
      </c>
      <c r="E12" s="15">
        <f>'Part 1. MD Tables'!I32</f>
        <v>0</v>
      </c>
      <c r="F12" s="15">
        <f>'Part 1. MD Tables'!K32</f>
        <v>0</v>
      </c>
    </row>
    <row r="13" spans="2:7" x14ac:dyDescent="0.2">
      <c r="B13" s="4">
        <v>8</v>
      </c>
      <c r="C13" s="15">
        <f>'Part 1. MD Tables'!E33</f>
        <v>0</v>
      </c>
      <c r="D13" s="15">
        <f>'Part 1. MD Tables'!G33</f>
        <v>0</v>
      </c>
      <c r="E13" s="15">
        <f>'Part 1. MD Tables'!I33</f>
        <v>0</v>
      </c>
      <c r="F13" s="15">
        <f>'Part 1. MD Tables'!K33</f>
        <v>0</v>
      </c>
    </row>
    <row r="14" spans="2:7" x14ac:dyDescent="0.2">
      <c r="B14" s="4">
        <v>9</v>
      </c>
      <c r="C14" s="15">
        <f>'Part 1. MD Tables'!E34</f>
        <v>0</v>
      </c>
      <c r="D14" s="15">
        <f>'Part 1. MD Tables'!G34</f>
        <v>0</v>
      </c>
      <c r="E14" s="15">
        <f>'Part 1. MD Tables'!I34</f>
        <v>0</v>
      </c>
      <c r="F14" s="15">
        <f>'Part 1. MD Tables'!K34</f>
        <v>0</v>
      </c>
    </row>
    <row r="15" spans="2:7" x14ac:dyDescent="0.2">
      <c r="B15" s="49">
        <v>10</v>
      </c>
      <c r="C15" s="50">
        <f>'Part 1. MD Tables'!E35</f>
        <v>0</v>
      </c>
      <c r="D15" s="50">
        <f>'Part 1. MD Tables'!G35</f>
        <v>0</v>
      </c>
      <c r="E15" s="50">
        <f>'Part 1. MD Tables'!I35</f>
        <v>0</v>
      </c>
      <c r="F15" s="50">
        <f>'Part 1. MD Tables'!K35</f>
        <v>0</v>
      </c>
    </row>
    <row r="18" spans="2:7" ht="21" thickBot="1" x14ac:dyDescent="0.3">
      <c r="B18" s="31" t="s">
        <v>25</v>
      </c>
      <c r="C18" s="31"/>
      <c r="D18" s="31"/>
      <c r="E18" s="31"/>
      <c r="F18" s="31"/>
      <c r="G18" s="31"/>
    </row>
    <row r="19" spans="2:7" ht="17" thickTop="1" x14ac:dyDescent="0.2"/>
    <row r="20" spans="2:7" x14ac:dyDescent="0.2">
      <c r="B20" s="48" t="s">
        <v>17</v>
      </c>
      <c r="C20" s="48" t="s">
        <v>1</v>
      </c>
      <c r="D20" s="48" t="s">
        <v>2</v>
      </c>
      <c r="E20" s="48" t="s">
        <v>4</v>
      </c>
      <c r="F20" s="48" t="s">
        <v>3</v>
      </c>
    </row>
    <row r="21" spans="2:7" x14ac:dyDescent="0.2">
      <c r="B21" s="4">
        <v>1</v>
      </c>
      <c r="C21" s="15">
        <f>'Part 1. MD Tables'!E41</f>
        <v>50</v>
      </c>
      <c r="D21" s="15">
        <f>'Part 1. MD Tables'!G41</f>
        <v>50</v>
      </c>
      <c r="E21" s="15">
        <f>'Part 1. MD Tables'!I41</f>
        <v>50</v>
      </c>
      <c r="F21" s="15">
        <f>'Part 1. MD Tables'!K41</f>
        <v>50</v>
      </c>
    </row>
    <row r="22" spans="2:7" x14ac:dyDescent="0.2">
      <c r="B22" s="4">
        <v>2</v>
      </c>
      <c r="C22" s="15">
        <f>'Part 1. MD Tables'!E42</f>
        <v>26</v>
      </c>
      <c r="D22" s="15">
        <f>'Part 1. MD Tables'!G42</f>
        <v>26</v>
      </c>
      <c r="E22" s="15">
        <f>'Part 1. MD Tables'!I42</f>
        <v>26</v>
      </c>
      <c r="F22" s="15">
        <f>'Part 1. MD Tables'!K42</f>
        <v>26</v>
      </c>
    </row>
    <row r="23" spans="2:7" x14ac:dyDescent="0.2">
      <c r="B23" s="4">
        <v>3</v>
      </c>
      <c r="C23" s="15">
        <f>'Part 1. MD Tables'!E43</f>
        <v>15.599999999999994</v>
      </c>
      <c r="D23" s="15">
        <f>'Part 1. MD Tables'!G43</f>
        <v>15.599999999999994</v>
      </c>
      <c r="E23" s="15">
        <f>'Part 1. MD Tables'!I43</f>
        <v>15.599999999999994</v>
      </c>
      <c r="F23" s="15">
        <f>'Part 1. MD Tables'!K43</f>
        <v>15.599999999999994</v>
      </c>
    </row>
    <row r="24" spans="2:7" x14ac:dyDescent="0.2">
      <c r="B24" s="4">
        <v>4</v>
      </c>
      <c r="C24" s="15">
        <f>'Part 1. MD Tables'!E44</f>
        <v>23.200000000000003</v>
      </c>
      <c r="D24" s="15">
        <f>'Part 1. MD Tables'!G44</f>
        <v>23.200000000000003</v>
      </c>
      <c r="E24" s="15">
        <f>'Part 1. MD Tables'!I44</f>
        <v>23.200000000000003</v>
      </c>
      <c r="F24" s="15">
        <f>'Part 1. MD Tables'!K44</f>
        <v>23.200000000000003</v>
      </c>
    </row>
    <row r="25" spans="2:7" x14ac:dyDescent="0.2">
      <c r="B25" s="4">
        <v>5</v>
      </c>
      <c r="C25" s="15">
        <f>'Part 1. MD Tables'!E45</f>
        <v>0.85199999999999976</v>
      </c>
      <c r="D25" s="15">
        <f>'Part 1. MD Tables'!G45</f>
        <v>28.399999999999991</v>
      </c>
      <c r="E25" s="15">
        <f>'Part 1. MD Tables'!I45</f>
        <v>28.399999999999991</v>
      </c>
      <c r="F25" s="15">
        <f>'Part 1. MD Tables'!K45</f>
        <v>28.399999999999991</v>
      </c>
    </row>
    <row r="26" spans="2:7" x14ac:dyDescent="0.2">
      <c r="B26" s="4">
        <v>6</v>
      </c>
      <c r="C26" s="15">
        <f>'Part 1. MD Tables'!E46</f>
        <v>0</v>
      </c>
      <c r="D26" s="15">
        <f>'Part 1. MD Tables'!G46</f>
        <v>14.400000000000006</v>
      </c>
      <c r="E26" s="15">
        <f>'Part 1. MD Tables'!I46</f>
        <v>28.800000000000011</v>
      </c>
      <c r="F26" s="15">
        <f>'Part 1. MD Tables'!K46</f>
        <v>28.800000000000011</v>
      </c>
    </row>
    <row r="27" spans="2:7" x14ac:dyDescent="0.2">
      <c r="B27" s="4">
        <v>7</v>
      </c>
      <c r="C27" s="15">
        <f>'Part 1. MD Tables'!E47</f>
        <v>0</v>
      </c>
      <c r="D27" s="15">
        <f>'Part 1. MD Tables'!G47</f>
        <v>0</v>
      </c>
      <c r="E27" s="15">
        <f>'Part 1. MD Tables'!I47</f>
        <v>31.199999999999989</v>
      </c>
      <c r="F27" s="15">
        <f>'Part 1. MD Tables'!K47</f>
        <v>31.199999999999989</v>
      </c>
    </row>
    <row r="28" spans="2:7" x14ac:dyDescent="0.2">
      <c r="B28" s="4">
        <v>8</v>
      </c>
      <c r="C28" s="15">
        <f>'Part 1. MD Tables'!E48</f>
        <v>0</v>
      </c>
      <c r="D28" s="15">
        <f>'Part 1. MD Tables'!G48</f>
        <v>0</v>
      </c>
      <c r="E28" s="15">
        <f>'Part 1. MD Tables'!I48</f>
        <v>26.536000000000008</v>
      </c>
      <c r="F28" s="15">
        <f>'Part 1. MD Tables'!K48</f>
        <v>42.800000000000011</v>
      </c>
    </row>
    <row r="29" spans="2:7" x14ac:dyDescent="0.2">
      <c r="B29" s="4">
        <v>9</v>
      </c>
      <c r="C29" s="15">
        <f>'Part 1. MD Tables'!E49</f>
        <v>0</v>
      </c>
      <c r="D29" s="15">
        <f>'Part 1. MD Tables'!G49</f>
        <v>0</v>
      </c>
      <c r="E29" s="15">
        <f>'Part 1. MD Tables'!I49</f>
        <v>0</v>
      </c>
      <c r="F29" s="15">
        <f>'Part 1. MD Tables'!K49</f>
        <v>32.399999999999977</v>
      </c>
    </row>
    <row r="30" spans="2:7" x14ac:dyDescent="0.2">
      <c r="B30" s="49">
        <v>10</v>
      </c>
      <c r="C30" s="50">
        <f>'Part 1. MD Tables'!E50</f>
        <v>0</v>
      </c>
      <c r="D30" s="50">
        <f>'Part 1. MD Tables'!G50</f>
        <v>0</v>
      </c>
      <c r="E30" s="50">
        <f>'Part 1. MD Tables'!I50</f>
        <v>0</v>
      </c>
      <c r="F30" s="50">
        <f>'Part 1. MD Tables'!K50</f>
        <v>24.800000000000011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57"/>
  <sheetViews>
    <sheetView tabSelected="1" topLeftCell="A4" workbookViewId="0">
      <selection activeCell="D13" sqref="D13"/>
    </sheetView>
  </sheetViews>
  <sheetFormatPr baseColWidth="10" defaultRowHeight="16" x14ac:dyDescent="0.2"/>
  <cols>
    <col min="2" max="2" width="17.1640625" customWidth="1"/>
    <col min="3" max="3" width="16.6640625" customWidth="1"/>
    <col min="4" max="4" width="16.83203125" bestFit="1" customWidth="1"/>
    <col min="5" max="5" width="18.1640625" bestFit="1" customWidth="1"/>
    <col min="6" max="6" width="13.83203125" customWidth="1"/>
    <col min="7" max="7" width="12.6640625" customWidth="1"/>
    <col min="8" max="8" width="15.33203125" customWidth="1"/>
    <col min="9" max="9" width="15.6640625" bestFit="1" customWidth="1"/>
    <col min="10" max="10" width="17.33203125" bestFit="1" customWidth="1"/>
    <col min="11" max="11" width="18.1640625" bestFit="1" customWidth="1"/>
    <col min="13" max="13" width="11.5" customWidth="1"/>
  </cols>
  <sheetData>
    <row r="1" spans="2:11" ht="21" x14ac:dyDescent="0.25">
      <c r="B1" s="52" t="s">
        <v>30</v>
      </c>
    </row>
    <row r="2" spans="2:11" ht="21" x14ac:dyDescent="0.25">
      <c r="B2" s="52"/>
    </row>
    <row r="3" spans="2:11" ht="21" thickBot="1" x14ac:dyDescent="0.3">
      <c r="B3" s="78" t="s">
        <v>53</v>
      </c>
      <c r="C3" s="45"/>
      <c r="D3" s="45"/>
      <c r="E3" s="45"/>
      <c r="G3" s="89" t="s">
        <v>25</v>
      </c>
      <c r="H3" s="31"/>
      <c r="I3" s="31"/>
      <c r="J3" s="31"/>
      <c r="K3" s="31"/>
    </row>
    <row r="4" spans="2:11" ht="17" thickTop="1" x14ac:dyDescent="0.2">
      <c r="C4" s="100" t="s">
        <v>34</v>
      </c>
      <c r="D4" s="100"/>
      <c r="E4" s="100"/>
      <c r="G4" s="48" t="s">
        <v>17</v>
      </c>
      <c r="H4" s="48" t="s">
        <v>1</v>
      </c>
      <c r="I4" s="48" t="s">
        <v>2</v>
      </c>
      <c r="J4" s="48" t="s">
        <v>4</v>
      </c>
      <c r="K4" s="48" t="s">
        <v>3</v>
      </c>
    </row>
    <row r="5" spans="2:11" ht="17" thickBot="1" x14ac:dyDescent="0.25">
      <c r="B5" s="88" t="s">
        <v>29</v>
      </c>
      <c r="C5" s="87" t="s">
        <v>32</v>
      </c>
      <c r="D5" s="87" t="s">
        <v>35</v>
      </c>
      <c r="E5" s="87" t="s">
        <v>33</v>
      </c>
      <c r="G5" s="4">
        <v>1</v>
      </c>
      <c r="H5" s="15">
        <f>'Part 1. MD Tables'!E41</f>
        <v>50</v>
      </c>
      <c r="I5" s="15">
        <f>'Part 1. MD Tables'!G41</f>
        <v>50</v>
      </c>
      <c r="J5" s="15">
        <f>'Part 1. MD Tables'!I41</f>
        <v>50</v>
      </c>
      <c r="K5" s="15">
        <f>'Part 1. MD Tables'!K41</f>
        <v>50</v>
      </c>
    </row>
    <row r="6" spans="2:11" x14ac:dyDescent="0.2">
      <c r="B6" s="79" t="s">
        <v>1</v>
      </c>
      <c r="C6" s="82">
        <v>0.02</v>
      </c>
      <c r="D6" s="82">
        <v>0.5</v>
      </c>
      <c r="E6" s="82">
        <v>1E-3</v>
      </c>
      <c r="G6" s="4">
        <v>2</v>
      </c>
      <c r="H6" s="15">
        <f>'Part 1. MD Tables'!E42</f>
        <v>26</v>
      </c>
      <c r="I6" s="15">
        <f>'Part 1. MD Tables'!G42</f>
        <v>26</v>
      </c>
      <c r="J6" s="15">
        <f>'Part 1. MD Tables'!I42</f>
        <v>26</v>
      </c>
      <c r="K6" s="15">
        <f>'Part 1. MD Tables'!K42</f>
        <v>26</v>
      </c>
    </row>
    <row r="7" spans="2:11" x14ac:dyDescent="0.2">
      <c r="B7" s="80" t="s">
        <v>2</v>
      </c>
      <c r="C7" s="83">
        <v>0.96499999999999997</v>
      </c>
      <c r="D7" s="83">
        <v>0.49</v>
      </c>
      <c r="E7" s="83">
        <v>0.5</v>
      </c>
      <c r="G7" s="4">
        <v>3</v>
      </c>
      <c r="H7" s="15">
        <f>'Part 1. MD Tables'!E43</f>
        <v>15.599999999999994</v>
      </c>
      <c r="I7" s="15">
        <f>'Part 1. MD Tables'!G43</f>
        <v>15.599999999999994</v>
      </c>
      <c r="J7" s="15">
        <f>'Part 1. MD Tables'!I43</f>
        <v>15.599999999999994</v>
      </c>
      <c r="K7" s="15">
        <f>'Part 1. MD Tables'!K43</f>
        <v>15.599999999999994</v>
      </c>
    </row>
    <row r="8" spans="2:11" x14ac:dyDescent="0.2">
      <c r="B8" s="80" t="s">
        <v>4</v>
      </c>
      <c r="C8" s="83">
        <v>0.01</v>
      </c>
      <c r="D8" s="83">
        <v>5.0000000000000001E-3</v>
      </c>
      <c r="E8" s="83">
        <v>0.4</v>
      </c>
      <c r="G8" s="4">
        <v>4</v>
      </c>
      <c r="H8" s="15">
        <f>'Part 1. MD Tables'!E44</f>
        <v>23.200000000000003</v>
      </c>
      <c r="I8" s="15">
        <f>'Part 1. MD Tables'!G44</f>
        <v>23.200000000000003</v>
      </c>
      <c r="J8" s="15">
        <f>'Part 1. MD Tables'!I44</f>
        <v>23.200000000000003</v>
      </c>
      <c r="K8" s="15">
        <f>'Part 1. MD Tables'!K44</f>
        <v>23.200000000000003</v>
      </c>
    </row>
    <row r="9" spans="2:11" ht="17" thickBot="1" x14ac:dyDescent="0.25">
      <c r="B9" s="81" t="s">
        <v>3</v>
      </c>
      <c r="C9" s="83">
        <v>0.05</v>
      </c>
      <c r="D9" s="83">
        <v>5.0000000000000001E-3</v>
      </c>
      <c r="E9" s="83">
        <v>0.1</v>
      </c>
      <c r="G9" s="4">
        <v>5</v>
      </c>
      <c r="H9" s="15">
        <f>'Part 1. MD Tables'!E45</f>
        <v>0.85199999999999976</v>
      </c>
      <c r="I9" s="15">
        <f>'Part 1. MD Tables'!G45</f>
        <v>28.399999999999991</v>
      </c>
      <c r="J9" s="15">
        <f>'Part 1. MD Tables'!I45</f>
        <v>28.399999999999991</v>
      </c>
      <c r="K9" s="15">
        <f>'Part 1. MD Tables'!K45</f>
        <v>28.399999999999991</v>
      </c>
    </row>
    <row r="10" spans="2:11" ht="17" thickBot="1" x14ac:dyDescent="0.25">
      <c r="B10" s="86" t="s">
        <v>31</v>
      </c>
      <c r="C10" s="102">
        <f>SUM(C6:C9)</f>
        <v>1.0449999999999999</v>
      </c>
      <c r="D10" s="103">
        <f t="shared" ref="D10:E10" si="0">SUM(D6:D9)</f>
        <v>1</v>
      </c>
      <c r="E10" s="103">
        <f t="shared" si="0"/>
        <v>1.0010000000000001</v>
      </c>
      <c r="G10" s="4">
        <v>6</v>
      </c>
      <c r="H10" s="15">
        <f>'Part 1. MD Tables'!E46</f>
        <v>0</v>
      </c>
      <c r="I10" s="15">
        <f>'Part 1. MD Tables'!G46</f>
        <v>14.400000000000006</v>
      </c>
      <c r="J10" s="15">
        <f>'Part 1. MD Tables'!I46</f>
        <v>28.800000000000011</v>
      </c>
      <c r="K10" s="15">
        <f>'Part 1. MD Tables'!K46</f>
        <v>28.800000000000011</v>
      </c>
    </row>
    <row r="11" spans="2:11" x14ac:dyDescent="0.2">
      <c r="B11" s="39" t="s">
        <v>19</v>
      </c>
      <c r="C11" s="85"/>
      <c r="D11" s="85"/>
      <c r="E11" s="85"/>
      <c r="G11" s="4">
        <v>7</v>
      </c>
      <c r="H11" s="15">
        <f>'Part 1. MD Tables'!E47</f>
        <v>0</v>
      </c>
      <c r="I11" s="15">
        <f>'Part 1. MD Tables'!G47</f>
        <v>0</v>
      </c>
      <c r="J11" s="15">
        <f>'Part 1. MD Tables'!I47</f>
        <v>31.199999999999989</v>
      </c>
      <c r="K11" s="15">
        <f>'Part 1. MD Tables'!K47</f>
        <v>31.199999999999989</v>
      </c>
    </row>
    <row r="12" spans="2:11" x14ac:dyDescent="0.2">
      <c r="G12" s="4">
        <v>8</v>
      </c>
      <c r="H12" s="15">
        <f>'Part 1. MD Tables'!E48</f>
        <v>0</v>
      </c>
      <c r="I12" s="15">
        <f>'Part 1. MD Tables'!G48</f>
        <v>0</v>
      </c>
      <c r="J12" s="15">
        <f>'Part 1. MD Tables'!I48</f>
        <v>26.536000000000008</v>
      </c>
      <c r="K12" s="15">
        <f>'Part 1. MD Tables'!K48</f>
        <v>42.800000000000011</v>
      </c>
    </row>
    <row r="13" spans="2:11" x14ac:dyDescent="0.2">
      <c r="G13" s="4">
        <v>9</v>
      </c>
      <c r="H13" s="15">
        <f>'Part 1. MD Tables'!E49</f>
        <v>0</v>
      </c>
      <c r="I13" s="15">
        <f>'Part 1. MD Tables'!G49</f>
        <v>0</v>
      </c>
      <c r="J13" s="15">
        <f>'Part 1. MD Tables'!I49</f>
        <v>0</v>
      </c>
      <c r="K13" s="15">
        <f>'Part 1. MD Tables'!K49</f>
        <v>32.399999999999977</v>
      </c>
    </row>
    <row r="14" spans="2:11" x14ac:dyDescent="0.2">
      <c r="G14" s="49">
        <v>10</v>
      </c>
      <c r="H14" s="50">
        <f>'Part 1. MD Tables'!E50</f>
        <v>0</v>
      </c>
      <c r="I14" s="50">
        <f>'Part 1. MD Tables'!G50</f>
        <v>0</v>
      </c>
      <c r="J14" s="50">
        <f>'Part 1. MD Tables'!I50</f>
        <v>0</v>
      </c>
      <c r="K14" s="50">
        <f>'Part 1. MD Tables'!K50</f>
        <v>24.800000000000011</v>
      </c>
    </row>
    <row r="16" spans="2:11" ht="21" thickBot="1" x14ac:dyDescent="0.3">
      <c r="B16" s="89" t="s">
        <v>54</v>
      </c>
      <c r="C16" s="31"/>
      <c r="D16" s="31"/>
      <c r="E16" s="31"/>
    </row>
    <row r="17" spans="2:13" ht="18" thickTop="1" thickBot="1" x14ac:dyDescent="0.25">
      <c r="B17" s="42" t="s">
        <v>20</v>
      </c>
      <c r="C17" s="43" t="s">
        <v>36</v>
      </c>
      <c r="D17" s="44" t="s">
        <v>37</v>
      </c>
      <c r="E17" s="44" t="s">
        <v>38</v>
      </c>
      <c r="F17" s="92" t="s">
        <v>39</v>
      </c>
    </row>
    <row r="18" spans="2:13" x14ac:dyDescent="0.2">
      <c r="B18" s="4">
        <v>1</v>
      </c>
      <c r="C18" s="15">
        <f>$C$6*H5+$C$7*I5+$C$8*J5+$C$9*K5</f>
        <v>52.25</v>
      </c>
      <c r="D18" s="15">
        <f>$D$6*H5+$D$7*I5+$D$8*J5+$D$9*K5</f>
        <v>50</v>
      </c>
      <c r="E18" s="15">
        <f>$E$6*H5+$E$7*I5+$E$8*J5+$E$9*K5</f>
        <v>50.05</v>
      </c>
      <c r="F18" s="93"/>
    </row>
    <row r="19" spans="2:13" x14ac:dyDescent="0.2">
      <c r="B19" s="4">
        <v>2</v>
      </c>
      <c r="C19" s="15">
        <f t="shared" ref="C19:C27" si="1">$C$6*H6+$C$7*I6+$C$8*J6+$C$9*K6</f>
        <v>27.17</v>
      </c>
      <c r="D19" s="15">
        <f t="shared" ref="D19:D27" si="2">$D$6*H6+$D$7*I6+$D$8*J6+$D$9*K6</f>
        <v>26</v>
      </c>
      <c r="E19" s="15">
        <f t="shared" ref="E19:E27" si="3">$E$6*H6+$E$7*I6+$E$8*J6+$E$9*K6</f>
        <v>26.026000000000003</v>
      </c>
      <c r="F19" s="94"/>
    </row>
    <row r="20" spans="2:13" x14ac:dyDescent="0.2">
      <c r="B20" s="4">
        <v>3</v>
      </c>
      <c r="C20" s="15">
        <f t="shared" si="1"/>
        <v>16.301999999999992</v>
      </c>
      <c r="D20" s="15">
        <f t="shared" si="2"/>
        <v>15.599999999999994</v>
      </c>
      <c r="E20" s="15">
        <f t="shared" si="3"/>
        <v>15.615599999999993</v>
      </c>
      <c r="F20" s="94"/>
      <c r="M20" s="15"/>
    </row>
    <row r="21" spans="2:13" x14ac:dyDescent="0.2">
      <c r="B21" s="4">
        <v>4</v>
      </c>
      <c r="C21" s="15">
        <f t="shared" si="1"/>
        <v>24.244</v>
      </c>
      <c r="D21" s="15">
        <f t="shared" si="2"/>
        <v>23.200000000000003</v>
      </c>
      <c r="E21" s="15">
        <f t="shared" si="3"/>
        <v>23.223200000000002</v>
      </c>
      <c r="F21" s="94"/>
      <c r="M21" s="15"/>
    </row>
    <row r="22" spans="2:13" x14ac:dyDescent="0.2">
      <c r="B22" s="4">
        <v>5</v>
      </c>
      <c r="C22" s="15">
        <f t="shared" si="1"/>
        <v>29.12703999999999</v>
      </c>
      <c r="D22" s="15">
        <f t="shared" si="2"/>
        <v>14.625999999999994</v>
      </c>
      <c r="E22" s="15">
        <f t="shared" si="3"/>
        <v>28.400851999999993</v>
      </c>
      <c r="F22" s="94"/>
      <c r="M22" s="15"/>
    </row>
    <row r="23" spans="2:13" x14ac:dyDescent="0.2">
      <c r="B23" s="4">
        <v>6</v>
      </c>
      <c r="C23" s="15">
        <f t="shared" si="1"/>
        <v>15.624000000000006</v>
      </c>
      <c r="D23" s="15">
        <f t="shared" si="2"/>
        <v>7.344000000000003</v>
      </c>
      <c r="E23" s="15">
        <f t="shared" si="3"/>
        <v>21.600000000000009</v>
      </c>
      <c r="F23" s="94"/>
      <c r="M23" s="15"/>
    </row>
    <row r="24" spans="2:13" x14ac:dyDescent="0.2">
      <c r="B24" s="4">
        <v>7</v>
      </c>
      <c r="C24" s="15">
        <f t="shared" si="1"/>
        <v>1.8719999999999994</v>
      </c>
      <c r="D24" s="15">
        <f t="shared" si="2"/>
        <v>0.31199999999999989</v>
      </c>
      <c r="E24" s="15">
        <f t="shared" si="3"/>
        <v>15.599999999999996</v>
      </c>
      <c r="F24" s="94"/>
      <c r="G24" s="84"/>
      <c r="M24" s="15"/>
    </row>
    <row r="25" spans="2:13" x14ac:dyDescent="0.2">
      <c r="B25" s="4">
        <v>8</v>
      </c>
      <c r="C25" s="15">
        <f t="shared" si="1"/>
        <v>2.4053600000000008</v>
      </c>
      <c r="D25" s="15">
        <f t="shared" si="2"/>
        <v>0.3466800000000001</v>
      </c>
      <c r="E25" s="15">
        <f t="shared" si="3"/>
        <v>14.894400000000005</v>
      </c>
      <c r="F25" s="94"/>
      <c r="M25" s="15"/>
    </row>
    <row r="26" spans="2:13" x14ac:dyDescent="0.2">
      <c r="B26" s="4">
        <v>9</v>
      </c>
      <c r="C26" s="15">
        <f t="shared" si="1"/>
        <v>1.619999999999999</v>
      </c>
      <c r="D26" s="15">
        <f t="shared" si="2"/>
        <v>0.16199999999999989</v>
      </c>
      <c r="E26" s="15">
        <f t="shared" si="3"/>
        <v>3.239999999999998</v>
      </c>
      <c r="F26" s="94"/>
      <c r="M26" s="15"/>
    </row>
    <row r="27" spans="2:13" ht="17" thickBot="1" x14ac:dyDescent="0.25">
      <c r="B27" s="40">
        <v>10</v>
      </c>
      <c r="C27" s="17">
        <f t="shared" si="1"/>
        <v>1.2400000000000007</v>
      </c>
      <c r="D27" s="17">
        <f t="shared" si="2"/>
        <v>0.12400000000000005</v>
      </c>
      <c r="E27" s="17">
        <f t="shared" si="3"/>
        <v>2.4800000000000013</v>
      </c>
      <c r="F27" s="95"/>
      <c r="M27" s="15"/>
    </row>
    <row r="28" spans="2:13" x14ac:dyDescent="0.2">
      <c r="B28" s="39" t="s">
        <v>42</v>
      </c>
      <c r="C28" s="39"/>
      <c r="D28" s="39"/>
      <c r="E28" s="39"/>
      <c r="F28" s="39"/>
      <c r="M28" s="15"/>
    </row>
    <row r="29" spans="2:13" x14ac:dyDescent="0.2">
      <c r="B29" s="39" t="s">
        <v>40</v>
      </c>
      <c r="C29" s="39"/>
      <c r="D29" s="39"/>
      <c r="E29" s="39"/>
      <c r="F29" s="39"/>
      <c r="M29" s="15"/>
    </row>
    <row r="30" spans="2:13" x14ac:dyDescent="0.2">
      <c r="B30" s="39" t="s">
        <v>41</v>
      </c>
      <c r="C30" s="39"/>
      <c r="D30" s="39"/>
      <c r="E30" s="39"/>
      <c r="F30" s="39"/>
      <c r="M30" s="15"/>
    </row>
    <row r="31" spans="2:13" x14ac:dyDescent="0.2">
      <c r="C31" s="51"/>
      <c r="D31" s="51"/>
      <c r="E31" s="51"/>
      <c r="F31" s="51"/>
      <c r="M31" s="15"/>
    </row>
    <row r="32" spans="2:13" x14ac:dyDescent="0.2">
      <c r="H32" s="90"/>
      <c r="L32" s="15"/>
      <c r="M32" s="15"/>
    </row>
    <row r="33" spans="2:14" x14ac:dyDescent="0.2">
      <c r="B33" s="91"/>
      <c r="C33" s="91"/>
      <c r="D33" s="91"/>
      <c r="E33" s="91"/>
      <c r="F33" s="91"/>
      <c r="G33" s="91"/>
      <c r="H33" s="90"/>
      <c r="K33" s="5"/>
    </row>
    <row r="34" spans="2:14" x14ac:dyDescent="0.2">
      <c r="B34" s="91"/>
      <c r="C34" s="91"/>
      <c r="D34" s="91"/>
      <c r="E34" s="91"/>
      <c r="F34" s="91"/>
      <c r="G34" s="91"/>
      <c r="H34" s="90"/>
      <c r="L34" s="5"/>
      <c r="M34" s="5"/>
      <c r="N34" s="5"/>
    </row>
    <row r="35" spans="2:14" x14ac:dyDescent="0.2">
      <c r="B35" s="91"/>
      <c r="C35" s="91"/>
      <c r="D35" s="91"/>
      <c r="E35" s="91"/>
      <c r="F35" s="91"/>
      <c r="G35" s="91"/>
      <c r="H35" s="90"/>
    </row>
    <row r="36" spans="2:14" x14ac:dyDescent="0.2">
      <c r="B36" s="91"/>
      <c r="C36" s="91"/>
      <c r="D36" s="91"/>
      <c r="E36" s="91"/>
      <c r="F36" s="91"/>
      <c r="G36" s="91"/>
      <c r="H36" s="90"/>
    </row>
    <row r="37" spans="2:14" x14ac:dyDescent="0.2">
      <c r="B37" s="91"/>
      <c r="C37" s="91"/>
      <c r="D37" s="91"/>
      <c r="E37" s="91"/>
      <c r="F37" s="91"/>
      <c r="G37" s="91"/>
      <c r="H37" s="90"/>
    </row>
    <row r="38" spans="2:14" x14ac:dyDescent="0.2">
      <c r="B38" s="91"/>
      <c r="C38" s="91"/>
      <c r="D38" s="91"/>
      <c r="E38" s="91"/>
      <c r="F38" s="91"/>
      <c r="G38" s="91"/>
      <c r="H38" s="90"/>
    </row>
    <row r="39" spans="2:14" x14ac:dyDescent="0.2">
      <c r="B39" s="91"/>
      <c r="C39" s="91"/>
      <c r="D39" s="91"/>
      <c r="E39" s="91"/>
      <c r="F39" s="91"/>
      <c r="G39" s="91"/>
      <c r="H39" s="90"/>
    </row>
    <row r="40" spans="2:14" x14ac:dyDescent="0.2">
      <c r="B40" s="91"/>
      <c r="C40" s="91"/>
      <c r="D40" s="91"/>
      <c r="E40" s="91"/>
      <c r="F40" s="91"/>
      <c r="G40" s="91"/>
      <c r="H40" s="90"/>
    </row>
    <row r="41" spans="2:14" x14ac:dyDescent="0.2">
      <c r="B41" s="91"/>
      <c r="C41" s="91"/>
      <c r="D41" s="91"/>
      <c r="E41" s="91"/>
      <c r="F41" s="91"/>
      <c r="G41" s="91"/>
      <c r="H41" s="90"/>
    </row>
    <row r="42" spans="2:14" x14ac:dyDescent="0.2">
      <c r="B42" s="91"/>
      <c r="C42" s="91"/>
      <c r="D42" s="91"/>
      <c r="E42" s="91"/>
      <c r="F42" s="91"/>
      <c r="G42" s="91"/>
      <c r="H42" s="90"/>
    </row>
    <row r="43" spans="2:14" x14ac:dyDescent="0.2">
      <c r="B43" s="91"/>
      <c r="C43" s="91"/>
      <c r="D43" s="91"/>
      <c r="E43" s="91"/>
      <c r="F43" s="91"/>
      <c r="G43" s="91"/>
      <c r="H43" s="90"/>
    </row>
    <row r="44" spans="2:14" x14ac:dyDescent="0.2">
      <c r="B44" s="91"/>
      <c r="C44" s="91"/>
      <c r="D44" s="91"/>
      <c r="E44" s="91"/>
      <c r="F44" s="91"/>
      <c r="G44" s="91"/>
      <c r="H44" s="90"/>
    </row>
    <row r="45" spans="2:14" x14ac:dyDescent="0.2">
      <c r="B45" s="91"/>
      <c r="C45" s="91"/>
      <c r="D45" s="91"/>
      <c r="E45" s="91"/>
      <c r="F45" s="91"/>
      <c r="G45" s="91"/>
      <c r="H45" s="41"/>
    </row>
    <row r="46" spans="2:14" x14ac:dyDescent="0.2">
      <c r="B46" s="91"/>
      <c r="C46" s="91"/>
      <c r="D46" s="91"/>
      <c r="E46" s="91"/>
      <c r="F46" s="91"/>
      <c r="G46" s="91"/>
      <c r="H46" s="90"/>
    </row>
    <row r="47" spans="2:14" x14ac:dyDescent="0.2">
      <c r="B47" s="91"/>
      <c r="C47" s="91"/>
      <c r="D47" s="91"/>
      <c r="E47" s="91"/>
      <c r="F47" s="91"/>
      <c r="G47" s="91"/>
    </row>
    <row r="54" spans="8:15" x14ac:dyDescent="0.2">
      <c r="O54" s="41"/>
    </row>
    <row r="56" spans="8:15" x14ac:dyDescent="0.2">
      <c r="H56" s="5"/>
    </row>
    <row r="57" spans="8:15" x14ac:dyDescent="0.2">
      <c r="H57" s="5"/>
    </row>
  </sheetData>
  <mergeCells count="1">
    <mergeCell ref="C4:E4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Details</vt:lpstr>
      <vt:lpstr>Part 1. MD Tables</vt:lpstr>
      <vt:lpstr>Part 2. MD Graphs</vt:lpstr>
      <vt:lpstr>Part 3. Cost-Benefit Graph</vt:lpstr>
      <vt:lpstr>housevalue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 Fortmann</dc:creator>
  <cp:lastModifiedBy>Microsoft Office User</cp:lastModifiedBy>
  <dcterms:created xsi:type="dcterms:W3CDTF">2017-07-21T21:08:14Z</dcterms:created>
  <dcterms:modified xsi:type="dcterms:W3CDTF">2019-06-14T23:20:08Z</dcterms:modified>
</cp:coreProperties>
</file>