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filterPrivacy="1" codeName="ThisWorkbook" hidePivotFieldList="1" defaultThemeVersion="124226"/>
  <xr:revisionPtr revIDLastSave="0" documentId="13_ncr:1_{F7BF8B60-0A94-4869-846D-30204FD7954A}" xr6:coauthVersionLast="45" xr6:coauthVersionMax="45" xr10:uidLastSave="{00000000-0000-0000-0000-000000000000}"/>
  <bookViews>
    <workbookView xWindow="28680" yWindow="-120" windowWidth="29040" windowHeight="15840" activeTab="8" xr2:uid="{00000000-000D-0000-FFFF-FFFF00000000}"/>
  </bookViews>
  <sheets>
    <sheet name="Returns" sheetId="11" r:id="rId1"/>
    <sheet name="Users" sheetId="4" r:id="rId2"/>
    <sheet name="Orders" sheetId="9" r:id="rId3"/>
    <sheet name="Customer_Segment_Pivot" sheetId="16" r:id="rId4"/>
    <sheet name="Region_Pivot" sheetId="15" r:id="rId5"/>
    <sheet name="Product_Pivot" sheetId="13" r:id="rId6"/>
    <sheet name="Category_Pivot" sheetId="14" r:id="rId7"/>
    <sheet name="State_Pivot" sheetId="12" r:id="rId8"/>
    <sheet name="Dashboard" sheetId="17" r:id="rId9"/>
  </sheets>
  <definedNames>
    <definedName name="_xlnm._FilterDatabase" localSheetId="2" hidden="1">Orders!$A$1:$Y$1953</definedName>
    <definedName name="_xlchart.v5.0" hidden="1">State_Pivot!$D$3</definedName>
    <definedName name="_xlchart.v5.1" hidden="1">State_Pivot!$D$4:$D$13</definedName>
    <definedName name="_xlchart.v5.2" hidden="1">State_Pivot!$E$4:$E$13</definedName>
    <definedName name="Slicer_Months">#N/A</definedName>
    <definedName name="Slicer_Product_Category">#N/A</definedName>
    <definedName name="Slicer_Region">#N/A</definedName>
  </definedNames>
  <calcPr calcId="191029"/>
  <pivotCaches>
    <pivotCache cacheId="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2" i="17" l="1"/>
  <c r="B31" i="17"/>
  <c r="B30" i="17"/>
  <c r="B29" i="17"/>
  <c r="B28" i="17"/>
  <c r="B27" i="17"/>
  <c r="B26" i="17"/>
  <c r="B25" i="17"/>
  <c r="B24" i="17"/>
  <c r="B23" i="17"/>
  <c r="B20" i="17"/>
  <c r="B19" i="17"/>
  <c r="B18" i="17"/>
  <c r="B15" i="17"/>
  <c r="B14" i="17"/>
  <c r="B13" i="17"/>
  <c r="B12" i="17"/>
  <c r="B11" i="17"/>
  <c r="B10" i="17"/>
  <c r="B9" i="17"/>
  <c r="B8" i="17"/>
  <c r="B7" i="17"/>
  <c r="B6" i="17"/>
  <c r="D26" i="17"/>
  <c r="F24" i="17"/>
  <c r="D29" i="17"/>
  <c r="F27" i="17"/>
  <c r="E32" i="17"/>
  <c r="F26" i="17"/>
  <c r="E26" i="17"/>
  <c r="F28" i="17"/>
  <c r="E28" i="17"/>
  <c r="C28" i="17"/>
  <c r="E24" i="17"/>
  <c r="D28" i="17"/>
  <c r="F29" i="17"/>
  <c r="C26" i="17"/>
  <c r="F32" i="17"/>
  <c r="D24" i="17"/>
  <c r="C31" i="17"/>
  <c r="F30" i="17"/>
  <c r="E29" i="17"/>
  <c r="E27" i="17"/>
  <c r="F25" i="17"/>
  <c r="F23" i="17"/>
  <c r="E23" i="17"/>
  <c r="D23" i="17"/>
  <c r="C23" i="17"/>
  <c r="C20" i="17"/>
  <c r="D19" i="17"/>
  <c r="F18" i="17"/>
  <c r="E18" i="17"/>
  <c r="D18" i="17"/>
  <c r="C18" i="17"/>
  <c r="C10" i="17"/>
  <c r="F12" i="17"/>
  <c r="D13" i="17"/>
  <c r="F11" i="17"/>
  <c r="E9" i="17"/>
  <c r="D14" i="17"/>
  <c r="D11" i="17"/>
  <c r="C11" i="17"/>
  <c r="F15" i="17"/>
  <c r="C14" i="17"/>
  <c r="F10" i="17"/>
  <c r="D9" i="17"/>
  <c r="F7" i="17"/>
  <c r="F13" i="17"/>
  <c r="E8" i="17"/>
  <c r="E12" i="17"/>
  <c r="E11" i="17"/>
  <c r="F6" i="17"/>
  <c r="E6" i="17"/>
  <c r="D6" i="17"/>
  <c r="C6" i="17"/>
  <c r="E31" i="17" l="1"/>
  <c r="C24" i="17"/>
  <c r="D25" i="17"/>
  <c r="D27" i="17"/>
  <c r="C30" i="17"/>
  <c r="E30" i="17"/>
  <c r="F31" i="17"/>
  <c r="C32" i="17"/>
  <c r="D31" i="17"/>
  <c r="C27" i="17"/>
  <c r="D30" i="17"/>
  <c r="C29" i="17"/>
  <c r="C25" i="17"/>
  <c r="D32" i="17"/>
  <c r="E25" i="17"/>
  <c r="E20" i="17"/>
  <c r="C19" i="17"/>
  <c r="F20" i="17"/>
  <c r="E19" i="17"/>
  <c r="D20" i="17"/>
  <c r="F19" i="17"/>
  <c r="C8" i="17"/>
  <c r="D10" i="17"/>
  <c r="D7" i="17"/>
  <c r="F9" i="17"/>
  <c r="E13" i="17"/>
  <c r="C9" i="17"/>
  <c r="E14" i="17"/>
  <c r="C15" i="17"/>
  <c r="D12" i="17"/>
  <c r="D8" i="17"/>
  <c r="E10" i="17"/>
  <c r="D15" i="17"/>
  <c r="C13" i="17"/>
  <c r="C12" i="17"/>
  <c r="F14" i="17"/>
  <c r="C7" i="17"/>
  <c r="E7" i="17"/>
  <c r="F8" i="17"/>
  <c r="E15" i="17"/>
  <c r="E12" i="12"/>
  <c r="E4" i="12"/>
  <c r="E7" i="12"/>
  <c r="E13" i="12"/>
  <c r="E11" i="12"/>
  <c r="E9" i="12"/>
  <c r="E8" i="12"/>
  <c r="E6" i="12"/>
  <c r="E5" i="12"/>
  <c r="E10" i="12"/>
  <c r="E33" i="17" l="1"/>
  <c r="G25" i="17"/>
  <c r="G29" i="17"/>
  <c r="G27" i="17"/>
  <c r="G32" i="17"/>
  <c r="F33" i="17"/>
  <c r="G30" i="17"/>
  <c r="D33" i="17"/>
  <c r="G24" i="17"/>
  <c r="C33" i="17"/>
  <c r="G23" i="17"/>
  <c r="G31" i="17"/>
  <c r="G26" i="17"/>
  <c r="G28" i="17"/>
  <c r="F21" i="17"/>
  <c r="D21" i="17"/>
  <c r="E21" i="17"/>
  <c r="C21" i="17"/>
  <c r="F16" i="17"/>
  <c r="E16" i="17"/>
  <c r="G7" i="17"/>
  <c r="G6" i="17"/>
  <c r="C16" i="17"/>
  <c r="G11" i="17"/>
  <c r="G14" i="17"/>
  <c r="G10" i="17"/>
  <c r="G12" i="17"/>
  <c r="G13" i="17"/>
  <c r="G15" i="17"/>
  <c r="G9" i="17"/>
  <c r="D16" i="17"/>
  <c r="G8" i="17"/>
  <c r="G19" i="17"/>
  <c r="G18" i="17"/>
  <c r="G20" i="17"/>
</calcChain>
</file>

<file path=xl/sharedStrings.xml><?xml version="1.0" encoding="utf-8"?>
<sst xmlns="http://schemas.openxmlformats.org/spreadsheetml/2006/main" count="25340" uniqueCount="3058">
  <si>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</si>
  <si>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</si>
  <si>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</si>
  <si>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</si>
  <si>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</si>
  <si>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</si>
  <si>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</si>
  <si>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</si>
  <si>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</si>
  <si>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</si>
  <si>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</si>
  <si>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</si>
  <si>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</si>
  <si>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</si>
  <si>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</si>
  <si>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</si>
  <si>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</si>
  <si>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</si>
  <si>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</si>
  <si>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</si>
  <si>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</si>
  <si>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</si>
  <si>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</si>
  <si>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</si>
  <si>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</si>
  <si>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</si>
  <si>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</si>
  <si>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</si>
  <si>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</si>
  <si>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</si>
  <si>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</si>
  <si>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</si>
  <si>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</si>
  <si>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</si>
  <si>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</si>
  <si>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</si>
  <si>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</si>
  <si>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</si>
  <si>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</si>
  <si>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</si>
  <si>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</si>
  <si>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</si>
  <si>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</si>
  <si>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</si>
  <si>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</si>
  <si>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</si>
  <si>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</si>
  <si>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</si>
  <si>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</si>
  <si>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</si>
  <si>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</si>
  <si>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</si>
  <si>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</si>
  <si>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</si>
  <si>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</si>
  <si>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</si>
  <si>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</si>
  <si>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</si>
  <si>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</si>
  <si>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</si>
  <si>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</si>
  <si>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</si>
  <si>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</si>
  <si>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</si>
  <si>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</si>
  <si>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</si>
  <si>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</si>
  <si>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</si>
  <si>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</si>
  <si>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</si>
  <si>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</si>
  <si>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</si>
  <si>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</si>
  <si>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</si>
  <si>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</si>
  <si>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</si>
  <si>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</si>
  <si>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</si>
  <si>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</si>
  <si>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</si>
  <si>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</si>
  <si>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</si>
  <si>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</si>
  <si>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</si>
  <si>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</si>
  <si>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</si>
  <si>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</si>
  <si>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</si>
  <si>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</si>
  <si>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</si>
  <si>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</si>
  <si>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</si>
  <si>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</si>
  <si>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</si>
  <si>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</si>
  <si>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</si>
  <si>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</si>
  <si>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</si>
  <si>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</si>
  <si>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</si>
  <si>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</si>
  <si>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</si>
  <si>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</si>
  <si>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</si>
  <si>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</si>
  <si>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</si>
  <si>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</si>
  <si>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</si>
  <si>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</si>
  <si>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</si>
  <si>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</si>
  <si>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</si>
  <si>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</si>
  <si>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</si>
  <si>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</si>
  <si>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</si>
  <si>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</si>
  <si>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</si>
  <si>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</si>
  <si>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</si>
  <si>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</si>
  <si>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</si>
  <si>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</si>
  <si>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</si>
  <si>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</si>
  <si>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</si>
  <si>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</si>
  <si>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</si>
  <si>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</si>
  <si>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</si>
  <si>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</si>
  <si>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</si>
  <si>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</si>
  <si>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</si>
  <si>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</si>
  <si>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</si>
  <si>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</si>
  <si>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</si>
  <si>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</si>
  <si>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</si>
  <si>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</si>
  <si>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</si>
  <si>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</si>
  <si>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</si>
  <si>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</si>
  <si>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</si>
  <si>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</si>
  <si>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</si>
  <si>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</si>
  <si>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</si>
  <si>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</si>
  <si>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</si>
  <si>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</si>
  <si>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</si>
  <si>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</si>
  <si>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</si>
  <si>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</si>
  <si>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</si>
  <si>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</si>
  <si>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</si>
  <si>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</si>
  <si>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</si>
  <si>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</si>
  <si>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</si>
  <si>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</si>
  <si>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</si>
  <si>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</si>
  <si>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</si>
  <si>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</si>
  <si>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</si>
  <si>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</si>
  <si>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</si>
  <si>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</si>
  <si>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</si>
  <si>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</si>
  <si>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</si>
  <si>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</si>
  <si>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</si>
  <si>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</si>
  <si>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</si>
  <si>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</si>
  <si>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</si>
  <si>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</si>
  <si>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</si>
  <si>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</si>
  <si>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</si>
  <si>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</si>
  <si>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</si>
  <si>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</si>
  <si>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</si>
  <si>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</si>
  <si>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</si>
  <si>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</si>
  <si>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</si>
  <si>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</si>
  <si>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</si>
  <si>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</si>
  <si>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</si>
  <si>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</si>
  <si>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</si>
  <si>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</si>
  <si>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</si>
  <si>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</si>
  <si>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</si>
  <si>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</si>
  <si>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</si>
  <si>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</si>
  <si>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</si>
  <si>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</si>
  <si>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</si>
  <si>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</si>
  <si>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</si>
  <si>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</si>
  <si>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</si>
  <si>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</si>
  <si>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</si>
  <si>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</si>
  <si>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</si>
  <si>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</si>
  <si>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</si>
  <si>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</si>
  <si>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</si>
  <si>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</si>
  <si>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</si>
  <si>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</si>
  <si>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</si>
  <si>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</si>
  <si>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</si>
  <si>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</si>
  <si>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</si>
  <si>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</si>
  <si>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</si>
  <si>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</si>
  <si>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</si>
  <si>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</si>
  <si>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</si>
  <si>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</si>
  <si>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</si>
  <si>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</si>
  <si>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</si>
  <si>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</si>
  <si>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</si>
  <si>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</si>
  <si>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</si>
  <si>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</si>
  <si>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</si>
  <si>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</si>
  <si>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</si>
  <si>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</si>
  <si>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</si>
  <si>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</si>
  <si>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</si>
  <si>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</si>
  <si>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</si>
  <si>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</si>
  <si>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</si>
  <si>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</si>
  <si>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</si>
  <si>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</si>
  <si>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</si>
  <si>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</si>
  <si>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</si>
  <si>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</si>
  <si>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</si>
  <si>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</si>
  <si>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</si>
  <si>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</si>
  <si>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</si>
  <si>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</si>
  <si>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</si>
  <si>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</si>
  <si>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</si>
  <si>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</si>
  <si>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</si>
  <si>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</si>
  <si>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</si>
  <si>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</si>
  <si>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</si>
  <si>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</si>
  <si>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</si>
  <si>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</si>
  <si>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</si>
  <si>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</si>
  <si>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</si>
  <si>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</si>
  <si>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</si>
  <si>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</si>
  <si>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</si>
  <si>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</si>
  <si>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</si>
  <si>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</si>
  <si>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</si>
  <si>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</si>
  <si>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</si>
  <si>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</si>
  <si>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</si>
  <si>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</si>
  <si>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</si>
  <si>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</si>
  <si>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</si>
  <si>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</si>
  <si>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</si>
  <si>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</si>
  <si>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</si>
  <si>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</si>
  <si>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</si>
  <si>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</si>
  <si>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</si>
  <si>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</si>
  <si>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</si>
  <si>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</si>
  <si>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</si>
  <si>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</si>
  <si>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</si>
  <si>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</si>
  <si>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</si>
  <si>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</si>
  <si>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</si>
  <si>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</si>
  <si>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</si>
  <si>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</si>
  <si>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</si>
  <si>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</si>
  <si>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</si>
  <si>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</si>
  <si>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</si>
  <si>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</si>
  <si>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</si>
  <si>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</si>
  <si>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</si>
  <si>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</si>
  <si>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</si>
  <si>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</si>
  <si>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</si>
  <si>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</si>
  <si>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</si>
  <si>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</si>
  <si>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</si>
  <si>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</si>
  <si>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</si>
  <si>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</si>
  <si>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</si>
  <si>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</si>
  <si>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</si>
  <si>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</si>
  <si>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</si>
  <si>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</si>
  <si>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</si>
  <si>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</si>
  <si>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</si>
  <si>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</si>
  <si>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</si>
  <si>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</si>
  <si>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</si>
  <si>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</si>
  <si>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</si>
  <si>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</si>
  <si>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</si>
  <si>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</si>
  <si>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</si>
  <si>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</si>
  <si>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</si>
  <si>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</si>
  <si>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</si>
  <si>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</si>
  <si>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</si>
  <si>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</si>
  <si>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</si>
  <si>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</si>
  <si>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</si>
  <si>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</si>
  <si>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</si>
  <si>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</si>
  <si>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</si>
  <si>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</si>
  <si>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</si>
  <si>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</si>
  <si>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</si>
  <si>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</si>
  <si>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</si>
  <si>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</si>
  <si>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</si>
  <si>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</si>
  <si>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</si>
  <si>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</si>
  <si>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</si>
  <si>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</si>
  <si>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</si>
  <si>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</si>
  <si>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</si>
  <si>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</si>
  <si>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</si>
  <si>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</si>
  <si>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</si>
  <si>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</si>
  <si>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</si>
  <si>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</si>
  <si>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</si>
  <si>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</si>
  <si>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</si>
  <si>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</si>
  <si>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</si>
  <si>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</si>
  <si>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</si>
  <si>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</si>
  <si>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</si>
  <si>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</si>
  <si>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</si>
  <si>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</si>
  <si>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</si>
  <si>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</si>
  <si>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</si>
  <si>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</si>
  <si>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</si>
  <si>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</si>
  <si>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</si>
  <si>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</si>
  <si>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</si>
  <si>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</si>
  <si>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</si>
  <si>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</si>
  <si>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</si>
  <si>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</si>
  <si>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</si>
  <si>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</si>
  <si>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</si>
  <si>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</si>
  <si>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</si>
  <si>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</si>
  <si>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</si>
  <si>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</si>
  <si>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</si>
  <si>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</si>
  <si>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</si>
  <si>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</si>
  <si>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</si>
  <si>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</si>
  <si>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</si>
  <si>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</si>
  <si>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</si>
  <si>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</si>
  <si>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</si>
  <si>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</si>
  <si>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</si>
  <si>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</si>
  <si>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</si>
  <si>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</si>
  <si>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</si>
  <si>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</si>
  <si>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</si>
  <si>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</si>
  <si>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</si>
  <si>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</si>
  <si>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</si>
  <si>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</si>
  <si>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</si>
  <si>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</si>
  <si>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</si>
  <si>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</si>
  <si>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</si>
  <si>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</si>
  <si>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</si>
  <si>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</si>
  <si>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</si>
  <si>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</si>
  <si>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</si>
  <si>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</si>
  <si>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</si>
  <si>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</si>
  <si>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</si>
  <si>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</si>
  <si>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</si>
  <si>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</si>
  <si>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</si>
  <si>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</si>
  <si>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</si>
  <si>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</si>
  <si>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</si>
  <si>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</si>
  <si>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</si>
  <si>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</si>
  <si>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</si>
  <si>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</si>
  <si>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</si>
  <si>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</si>
  <si>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</si>
  <si>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</si>
  <si>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</si>
  <si>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</si>
  <si>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</si>
  <si>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</si>
  <si>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</si>
  <si>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</si>
  <si>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</si>
  <si>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</si>
  <si>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</si>
  <si>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</si>
  <si>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</si>
  <si>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</si>
  <si>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</si>
  <si>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</si>
  <si>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</si>
  <si>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</si>
  <si>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</si>
  <si>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</si>
  <si>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</si>
  <si>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</si>
  <si>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</si>
  <si>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</si>
  <si>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</si>
  <si>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</si>
  <si>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</si>
  <si>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</si>
  <si>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</si>
  <si>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</si>
  <si>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</si>
  <si>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</si>
  <si>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</si>
  <si>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</si>
  <si>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</si>
  <si>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</si>
  <si>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</si>
  <si>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</si>
  <si>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</si>
  <si>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</si>
  <si>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</si>
  <si>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</si>
  <si>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</si>
  <si>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</si>
  <si>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</si>
  <si>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</si>
  <si>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</si>
  <si>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</si>
  <si>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</si>
  <si>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</si>
  <si>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</si>
  <si>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</si>
  <si>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</si>
  <si>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</si>
  <si>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</si>
  <si>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</si>
  <si>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</si>
  <si>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</si>
  <si>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</si>
  <si>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</si>
  <si>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</si>
  <si>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</si>
  <si>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</si>
  <si>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</si>
  <si>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</si>
  <si>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</si>
  <si>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</si>
  <si>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</si>
  <si>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</si>
  <si>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</si>
  <si>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</si>
  <si>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</si>
  <si>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</si>
  <si>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</si>
  <si>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</si>
  <si>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</si>
  <si>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</si>
  <si>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</si>
  <si>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</si>
  <si>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</si>
  <si>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</si>
  <si>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</si>
  <si>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</si>
  <si>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</si>
  <si>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</si>
  <si>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</si>
  <si>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</si>
  <si>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</si>
  <si>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</si>
  <si>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</si>
  <si>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</si>
  <si>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</si>
  <si>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</si>
  <si>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</si>
  <si>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</si>
  <si>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</si>
  <si>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</si>
  <si>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</si>
  <si>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</si>
  <si>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</si>
  <si>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</si>
  <si>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</si>
  <si>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</si>
  <si>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</si>
  <si>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</si>
  <si>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</si>
  <si>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</si>
  <si>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</si>
  <si>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</si>
  <si>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</si>
  <si>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</si>
  <si>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</si>
  <si>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</si>
  <si>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</si>
  <si>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</si>
  <si>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</si>
  <si>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</si>
  <si>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</si>
  <si>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</si>
  <si>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</si>
  <si>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</si>
  <si>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</si>
  <si>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</si>
  <si>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</si>
  <si>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</si>
  <si>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</si>
  <si>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</si>
  <si>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</si>
  <si>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</si>
  <si>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</si>
  <si>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</si>
  <si>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</si>
  <si>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</si>
  <si>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</si>
  <si>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</si>
  <si>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</si>
  <si>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</si>
  <si>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</si>
  <si>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</si>
  <si>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</si>
  <si>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</si>
  <si>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</si>
  <si>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</si>
  <si>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</si>
  <si>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</si>
  <si>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</si>
  <si>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</si>
  <si>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</si>
  <si>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</si>
  <si>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</si>
  <si>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</si>
  <si>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</si>
  <si>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</si>
  <si>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</si>
  <si>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</si>
  <si>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</si>
  <si>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</si>
  <si>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</si>
  <si>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</si>
  <si>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</si>
  <si>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</si>
  <si>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</si>
  <si>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</si>
  <si>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</si>
  <si>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</si>
  <si>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</si>
  <si>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</si>
  <si>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</si>
  <si>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</si>
  <si>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</si>
  <si>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</si>
  <si>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</si>
  <si>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</si>
  <si>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</si>
  <si>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</si>
  <si>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</si>
  <si>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</si>
  <si>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</si>
  <si>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</si>
  <si>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</si>
  <si>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</si>
  <si>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</si>
  <si>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</si>
  <si>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</si>
  <si>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</si>
  <si>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</si>
  <si>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</si>
  <si>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</si>
  <si>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</si>
  <si>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</si>
  <si>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</si>
  <si>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</si>
  <si>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</si>
  <si>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</si>
  <si>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</si>
  <si>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</si>
  <si>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</si>
  <si>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</si>
  <si>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</si>
  <si>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</si>
  <si>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</si>
  <si>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</si>
  <si>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</si>
  <si>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</si>
  <si>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</si>
  <si>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</si>
  <si>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</si>
  <si>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</si>
  <si>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</si>
  <si>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</si>
  <si>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</si>
  <si>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</si>
  <si>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</si>
  <si>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</si>
  <si>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</si>
  <si>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</si>
  <si>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</si>
  <si>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</si>
  <si>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</si>
  <si>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</si>
  <si>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</si>
  <si>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</si>
  <si>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</si>
  <si>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</si>
  <si>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</si>
  <si>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</si>
  <si>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</si>
  <si>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</si>
  <si>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</si>
  <si>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</si>
  <si>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</si>
  <si>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</si>
  <si>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</si>
  <si>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</si>
  <si>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</si>
  <si>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</si>
  <si>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</si>
  <si>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</si>
  <si>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</si>
  <si>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</si>
  <si>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</si>
  <si>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</si>
  <si>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</si>
  <si>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</si>
  <si>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</si>
  <si>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</si>
  <si>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</si>
  <si>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</si>
  <si>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</si>
  <si>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</si>
  <si>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</si>
  <si>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</si>
  <si>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</si>
  <si>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</si>
  <si>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</si>
  <si>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</si>
  <si>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</si>
  <si>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</si>
  <si>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</si>
  <si>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</si>
  <si>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</si>
  <si>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</si>
  <si>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</si>
  <si>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</si>
  <si>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</si>
  <si>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</si>
  <si>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</si>
  <si>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</si>
  <si>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</si>
  <si>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</si>
  <si>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</si>
  <si>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</si>
  <si>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</si>
  <si>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</si>
  <si>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</si>
  <si>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</si>
  <si>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</si>
  <si>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</si>
  <si>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</si>
  <si>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</si>
  <si>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</si>
  <si>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</si>
  <si>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</si>
  <si>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</si>
  <si>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</si>
  <si>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</si>
  <si>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</si>
  <si>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</si>
  <si>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</si>
  <si>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</si>
  <si>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</si>
  <si>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</si>
  <si>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</si>
  <si>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</si>
  <si>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</si>
  <si>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</si>
  <si>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</si>
  <si>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</si>
  <si>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</si>
  <si>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</si>
  <si>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</si>
  <si>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</si>
  <si>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</si>
  <si>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</si>
  <si>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</si>
  <si>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</si>
  <si>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</si>
  <si>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</si>
  <si>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</si>
  <si>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</si>
  <si>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</si>
  <si>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</si>
  <si>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</si>
  <si>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</si>
  <si>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</si>
  <si>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</si>
  <si>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</si>
  <si>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</si>
  <si>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</si>
  <si>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</si>
  <si>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</si>
  <si>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</si>
  <si>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</si>
  <si>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</si>
  <si>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</si>
  <si>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</si>
  <si>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</si>
  <si>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</si>
  <si>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</si>
  <si>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</si>
  <si>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</si>
  <si>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</si>
  <si>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</si>
  <si>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</si>
  <si>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</si>
  <si>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</si>
  <si>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</si>
  <si>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</si>
  <si>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</si>
  <si>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</si>
  <si>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</si>
  <si>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</si>
  <si>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</si>
  <si>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</si>
  <si>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</si>
  <si>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</si>
  <si>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</si>
  <si>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</si>
  <si>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</si>
  <si>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</si>
  <si>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</si>
  <si>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</si>
  <si>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</si>
  <si>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</si>
  <si>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</si>
  <si>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</si>
  <si>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</si>
  <si>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</si>
  <si>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</si>
  <si>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</si>
  <si>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</si>
  <si>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</si>
  <si>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</si>
  <si>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</si>
  <si>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</si>
  <si>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</si>
  <si>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</si>
  <si>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</si>
  <si>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</si>
  <si>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</si>
  <si>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</si>
  <si>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</si>
  <si>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</si>
  <si>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</si>
  <si>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</si>
  <si>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</si>
  <si>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</si>
  <si>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</si>
  <si>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</si>
  <si>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</si>
  <si>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</si>
  <si>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</si>
  <si>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</si>
  <si>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</si>
  <si>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</si>
  <si>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</si>
  <si>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</si>
  <si>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</si>
  <si>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</si>
  <si>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</si>
  <si>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</si>
  <si>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</si>
  <si>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</si>
  <si>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</si>
  <si>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</si>
  <si>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</si>
  <si>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</si>
  <si>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</si>
  <si>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</si>
  <si>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</si>
  <si>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</si>
  <si>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</si>
  <si>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</si>
  <si>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</si>
  <si>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</si>
  <si>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</si>
  <si>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</si>
  <si>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</si>
  <si>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</si>
  <si>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</si>
  <si>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</si>
  <si>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</si>
  <si>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</si>
  <si>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</si>
  <si>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</si>
  <si>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</si>
  <si>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</si>
  <si>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</si>
  <si>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</si>
  <si>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</si>
  <si>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</si>
  <si>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</si>
  <si>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</si>
  <si>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</si>
  <si>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</si>
  <si>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</si>
  <si>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</si>
  <si>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</si>
  <si>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</si>
  <si>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</si>
  <si>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</si>
  <si>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</si>
  <si>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</si>
  <si>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</si>
  <si>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</si>
  <si>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</si>
  <si>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</si>
  <si>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</si>
  <si>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</si>
  <si>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</si>
  <si>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</si>
  <si>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</si>
  <si>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</si>
  <si>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</si>
  <si>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</si>
  <si>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</si>
  <si>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</si>
  <si>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</si>
  <si>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</si>
  <si>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</si>
  <si>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</si>
  <si>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</si>
  <si>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</si>
  <si>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</si>
  <si>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</si>
  <si>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</si>
  <si>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</si>
  <si>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</si>
  <si>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</si>
  <si>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</si>
  <si>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</si>
  <si>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</si>
  <si>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</si>
  <si>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</si>
  <si>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</si>
  <si>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</si>
  <si>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</si>
  <si>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</si>
  <si>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</si>
  <si>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</si>
  <si>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</si>
  <si>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</si>
  <si>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</si>
  <si>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</si>
  <si>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</si>
  <si>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</si>
  <si>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</si>
  <si>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</si>
  <si>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</si>
  <si>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</si>
  <si>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</si>
  <si>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</si>
  <si>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</si>
  <si>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</si>
  <si>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</si>
  <si>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</si>
  <si>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</si>
  <si>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</si>
  <si>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</si>
  <si>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</si>
  <si>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</si>
  <si>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</si>
  <si>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</si>
  <si>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</si>
  <si>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</si>
  <si>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</si>
  <si>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</si>
  <si>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</si>
  <si>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</si>
  <si>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</si>
  <si>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</si>
  <si>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</si>
  <si>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</si>
  <si>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</si>
  <si>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</si>
  <si>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</si>
  <si>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</si>
  <si>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</si>
  <si>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</si>
  <si>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</si>
  <si>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</si>
  <si>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</si>
  <si>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</si>
  <si>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</si>
  <si>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</si>
  <si>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</si>
  <si>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</si>
  <si>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</si>
  <si>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</si>
  <si>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</si>
  <si>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</si>
  <si>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</si>
  <si>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</si>
  <si>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</si>
  <si>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</si>
  <si>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</si>
  <si>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</si>
  <si>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</si>
  <si>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</si>
  <si>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</si>
  <si>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</si>
  <si>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</si>
  <si>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</si>
  <si>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</si>
  <si>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</si>
  <si>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</si>
  <si>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</si>
  <si>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</si>
  <si>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</si>
  <si>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</si>
  <si>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</si>
  <si>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</si>
  <si>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</si>
  <si>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</si>
  <si>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</si>
  <si>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</si>
  <si>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</si>
  <si>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</si>
  <si>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</si>
  <si>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</si>
  <si>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</si>
  <si>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</si>
  <si>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</si>
  <si>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</si>
  <si>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</si>
  <si>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</si>
  <si>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</si>
  <si>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</si>
  <si>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</si>
  <si>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</si>
  <si>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</si>
  <si>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</si>
  <si>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</si>
  <si>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</si>
  <si>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</si>
  <si>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</si>
  <si>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</si>
  <si>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</si>
  <si>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</si>
  <si>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</si>
  <si>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</si>
  <si>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</si>
  <si>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</si>
  <si>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</si>
  <si>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</si>
  <si>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</si>
  <si>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</si>
  <si>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</si>
  <si>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</si>
  <si>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</si>
  <si>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</si>
  <si>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</si>
  <si>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</si>
  <si>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</si>
  <si>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</si>
  <si>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</si>
  <si>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</si>
  <si>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</si>
  <si>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</si>
  <si>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</si>
  <si>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</si>
  <si>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</si>
  <si>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</si>
  <si>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</si>
  <si>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</si>
  <si>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</si>
  <si>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</si>
  <si>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</si>
  <si>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</si>
  <si>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</si>
  <si>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</si>
  <si>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</si>
  <si>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</si>
  <si>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</si>
  <si>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</si>
  <si>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</si>
  <si>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</si>
  <si>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</si>
  <si>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</si>
  <si>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</si>
  <si>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</si>
  <si>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</si>
  <si>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</si>
  <si>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</si>
  <si>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</si>
  <si>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</si>
  <si>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</si>
  <si>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</si>
  <si>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</si>
  <si>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</si>
  <si>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</si>
  <si>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</si>
  <si>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</si>
  <si>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</si>
  <si>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</si>
  <si>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</si>
  <si>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</si>
  <si>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</si>
  <si>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</si>
  <si>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</si>
  <si>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</si>
  <si>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</si>
  <si>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</si>
  <si>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</si>
  <si>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</si>
  <si>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</si>
  <si>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</si>
  <si>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</si>
  <si>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</si>
  <si>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</si>
  <si>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</si>
  <si>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</si>
  <si>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</si>
  <si>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</si>
  <si>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</si>
  <si>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</si>
  <si>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</si>
  <si>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</si>
  <si>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</si>
  <si>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</si>
  <si>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</si>
  <si>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</si>
  <si>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</si>
  <si>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</si>
  <si>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</si>
  <si>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</si>
  <si>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</si>
  <si>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</si>
  <si>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</si>
  <si>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</si>
  <si>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</si>
  <si>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</si>
  <si>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</si>
  <si>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</si>
  <si>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</si>
  <si>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</si>
  <si>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</si>
  <si>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</si>
  <si>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</si>
  <si>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</si>
  <si>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</si>
  <si>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</si>
  <si>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</si>
  <si>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</si>
  <si>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</si>
  <si>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</si>
  <si>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</si>
  <si>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</si>
  <si>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</si>
  <si>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</si>
  <si>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</si>
  <si>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</si>
  <si>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</si>
  <si>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</si>
  <si>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</si>
  <si>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</si>
  <si>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</si>
  <si>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</si>
  <si>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</si>
  <si>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</si>
  <si>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</si>
  <si>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</si>
  <si>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</si>
  <si>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</si>
  <si>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</si>
  <si>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</si>
  <si>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</si>
  <si>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</si>
  <si>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</si>
  <si>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</si>
  <si>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</si>
  <si>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</si>
  <si>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</si>
  <si>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</si>
  <si>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</si>
  <si>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</si>
  <si>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</si>
  <si>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</si>
  <si>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</si>
  <si>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</si>
  <si>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</si>
  <si>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</si>
  <si>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</si>
  <si>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</si>
  <si>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</si>
  <si>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</si>
  <si>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</si>
  <si>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</si>
  <si>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</si>
  <si>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</si>
  <si>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</si>
  <si>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</si>
  <si>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</si>
  <si>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</si>
  <si>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</si>
  <si>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</si>
  <si>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</si>
  <si>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</si>
  <si>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</si>
  <si>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</si>
  <si>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</si>
  <si>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</si>
  <si>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</si>
  <si>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</si>
  <si>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</si>
  <si>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</si>
  <si>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</si>
  <si>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</si>
  <si>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</si>
  <si>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</si>
  <si>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</si>
  <si>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</si>
  <si>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</si>
  <si>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</si>
  <si>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</si>
  <si>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</si>
  <si>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</si>
  <si>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</si>
  <si>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</si>
  <si>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</si>
  <si>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</si>
  <si>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</si>
  <si>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</si>
  <si>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</si>
  <si>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</si>
  <si>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</si>
  <si>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</si>
  <si>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</si>
  <si>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</si>
  <si>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</si>
  <si>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</si>
  <si>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</si>
  <si>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</si>
  <si>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</si>
  <si>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</si>
  <si>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</si>
  <si>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</si>
  <si>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</si>
  <si>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</si>
  <si>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</si>
  <si>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</si>
  <si>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</si>
  <si>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</si>
  <si>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</si>
  <si>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</si>
  <si>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</si>
  <si>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</si>
  <si>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</si>
  <si>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</si>
  <si>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</si>
  <si>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</si>
  <si>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</si>
  <si>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</si>
  <si>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</si>
  <si>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</si>
  <si>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</si>
  <si>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</si>
  <si>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</si>
  <si>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</si>
  <si>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</si>
  <si>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</si>
  <si>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</si>
  <si>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</si>
  <si>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</si>
  <si>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</si>
  <si>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</si>
  <si>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</si>
  <si>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</si>
  <si>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</si>
  <si>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</si>
  <si>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</si>
  <si>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</si>
  <si>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</si>
  <si>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</si>
  <si>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</si>
  <si>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</si>
  <si>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</si>
  <si>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</si>
  <si>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</si>
  <si>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</si>
  <si>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</si>
  <si>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</si>
  <si>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</si>
  <si>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</si>
  <si>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</si>
  <si>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</si>
  <si>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</si>
  <si>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</si>
  <si>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</si>
  <si>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</si>
  <si>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</si>
  <si>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</si>
  <si>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</si>
  <si>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</si>
  <si>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</si>
  <si>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</si>
  <si>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</si>
  <si>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</si>
  <si>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</si>
  <si>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</si>
  <si>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</si>
  <si>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</si>
  <si>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</si>
  <si>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</si>
  <si>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</si>
  <si>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</si>
  <si>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</si>
  <si>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</si>
  <si>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</si>
  <si>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</si>
  <si>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</si>
  <si>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</si>
  <si>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</si>
  <si>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</si>
  <si>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</si>
  <si>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</si>
  <si>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</si>
  <si>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</si>
  <si>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</si>
  <si>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</si>
  <si>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</si>
  <si>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</si>
  <si>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</si>
  <si>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</si>
  <si>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</si>
  <si>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</si>
  <si>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</si>
  <si>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</si>
  <si>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</si>
  <si>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</si>
  <si>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</si>
  <si>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</si>
  <si>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</si>
  <si>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</si>
  <si>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</si>
  <si>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</si>
  <si>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</si>
  <si>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</si>
  <si>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</si>
  <si>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</si>
  <si>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</si>
  <si>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</si>
  <si>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</si>
  <si>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</si>
  <si>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</si>
  <si>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</si>
  <si>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</si>
  <si>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</si>
  <si>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</si>
  <si>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</si>
  <si>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</si>
  <si>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</si>
  <si>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</si>
  <si>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</si>
  <si>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</si>
  <si>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</si>
  <si>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</si>
  <si>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</si>
  <si>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</si>
  <si>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</si>
  <si>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</si>
  <si>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</si>
  <si>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</si>
  <si>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</si>
  <si>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</si>
  <si>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</si>
  <si>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</si>
  <si>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</si>
  <si>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</si>
  <si>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</si>
  <si>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</si>
  <si>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</si>
  <si>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</si>
  <si>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</si>
  <si>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</si>
  <si>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</si>
  <si>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</si>
  <si>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</si>
  <si>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</si>
  <si>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</si>
  <si>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</si>
  <si>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</si>
  <si>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</si>
  <si>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</si>
  <si>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</si>
  <si>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</si>
  <si>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</si>
  <si>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</si>
  <si>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</si>
  <si>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</si>
  <si>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</si>
  <si>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</si>
  <si>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</si>
  <si>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</si>
  <si>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</si>
  <si>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</si>
  <si>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</si>
  <si>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</si>
  <si>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</si>
  <si>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</si>
  <si>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</si>
  <si>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</si>
  <si>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</si>
  <si>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</si>
  <si>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</si>
  <si>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</si>
  <si>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</si>
  <si>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</si>
  <si>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</si>
  <si>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</si>
  <si>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</si>
  <si>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</si>
  <si>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</si>
  <si>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</si>
  <si>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</si>
  <si>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</si>
  <si>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</si>
  <si>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</si>
  <si>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</si>
  <si>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</si>
  <si>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</si>
  <si>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</si>
  <si>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</si>
  <si>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</si>
  <si>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</si>
  <si>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</si>
  <si>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</si>
  <si>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</si>
  <si>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</si>
  <si>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</si>
  <si>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</si>
  <si>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</si>
  <si>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</si>
  <si>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</si>
  <si>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</si>
  <si>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</si>
  <si>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</si>
  <si>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</si>
  <si>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</si>
  <si>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</si>
  <si>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</si>
  <si>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</si>
  <si>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</si>
  <si>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</si>
  <si>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</si>
  <si>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</si>
  <si>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</si>
  <si>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</si>
  <si>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</si>
  <si>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</si>
  <si>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</si>
  <si>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</si>
  <si>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</si>
  <si>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</si>
  <si>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</si>
  <si>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</si>
  <si>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</si>
  <si>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</si>
  <si>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</si>
  <si>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</si>
  <si>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</si>
  <si>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</si>
  <si>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</si>
  <si>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</si>
  <si>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</si>
  <si>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</si>
  <si>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</si>
  <si>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</si>
  <si>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</si>
  <si>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</si>
  <si>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</si>
  <si>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</si>
  <si>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</si>
  <si>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</si>
  <si>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</si>
  <si>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</si>
  <si>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</si>
  <si>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</si>
  <si>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</si>
  <si>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</si>
  <si>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</si>
  <si>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</si>
  <si>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</si>
  <si>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</si>
  <si>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</si>
  <si>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</si>
  <si>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</si>
  <si>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</si>
  <si>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</si>
  <si>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</si>
  <si>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</si>
  <si>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</si>
  <si>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</si>
  <si>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</si>
  <si>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</si>
  <si>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</si>
  <si>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</si>
  <si>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</si>
  <si>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</si>
  <si>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</si>
  <si>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</si>
  <si>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</si>
  <si>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</si>
  <si>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</si>
  <si>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</si>
  <si>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</si>
  <si>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</si>
  <si>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</si>
  <si>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</si>
  <si>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</si>
  <si>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</si>
  <si>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</si>
  <si>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</si>
  <si>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</si>
  <si>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</si>
  <si>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</si>
  <si>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</si>
  <si>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</si>
  <si>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</si>
  <si>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</si>
  <si>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</si>
  <si>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</si>
  <si>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</si>
  <si>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</si>
  <si>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</si>
  <si>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</si>
  <si>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</si>
  <si>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</si>
  <si>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</si>
  <si>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</si>
  <si>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</si>
  <si>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</si>
  <si>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</si>
  <si>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</si>
  <si>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</si>
  <si>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</si>
  <si>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</si>
  <si>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</si>
  <si>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</si>
  <si>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</si>
  <si>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</si>
  <si>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</si>
  <si>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</si>
  <si>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</si>
  <si>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</si>
  <si>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</si>
  <si>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</si>
  <si>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</si>
  <si>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</si>
  <si>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</si>
  <si>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</si>
  <si>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</si>
  <si>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</si>
  <si>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</si>
  <si>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</si>
  <si>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</si>
  <si>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</si>
  <si>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</si>
  <si>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</si>
  <si>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</si>
  <si>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</si>
  <si>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</si>
  <si>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</si>
  <si>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</si>
  <si>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</si>
  <si>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</si>
  <si>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</si>
  <si>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</si>
  <si>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</si>
  <si>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</si>
  <si>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</si>
  <si>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</si>
  <si>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</si>
  <si>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</si>
  <si>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</si>
  <si>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</si>
  <si>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</si>
  <si>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</si>
  <si>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</si>
  <si>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</si>
  <si>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</si>
  <si>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</si>
  <si>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</si>
  <si>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</si>
  <si>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</si>
  <si>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</si>
  <si>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</si>
  <si>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</si>
  <si>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</si>
  <si>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</si>
  <si>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</si>
  <si>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</si>
  <si>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</si>
  <si>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</si>
  <si>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</si>
  <si>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</si>
  <si>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</si>
  <si>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</si>
  <si>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</si>
  <si>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</si>
  <si>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</si>
  <si>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</si>
  <si>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</si>
  <si>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</si>
  <si>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</si>
  <si>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</si>
  <si>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</si>
  <si>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</si>
  <si>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</si>
  <si>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</si>
  <si>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</si>
  <si>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</si>
  <si>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</si>
  <si>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</si>
  <si>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</si>
  <si>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</si>
  <si>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</si>
  <si>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</si>
  <si>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</si>
  <si>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</si>
  <si>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</si>
  <si>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</si>
  <si>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</si>
  <si>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</si>
  <si>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</si>
  <si>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</si>
  <si>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</si>
  <si>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</si>
  <si>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</si>
  <si>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</si>
  <si>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</si>
  <si>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</si>
  <si>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</si>
  <si>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</si>
  <si>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</si>
  <si>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</si>
  <si>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</si>
  <si>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</si>
  <si>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</si>
  <si>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</si>
  <si>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</si>
  <si>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</si>
  <si>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</si>
  <si>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</si>
  <si>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</si>
  <si>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</si>
  <si>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</si>
  <si>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</si>
  <si>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</si>
  <si>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</si>
  <si>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</si>
  <si>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</si>
  <si>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</si>
  <si>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</si>
  <si>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</si>
  <si>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</si>
  <si>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</si>
  <si>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</si>
  <si>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</si>
  <si>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</si>
  <si>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</si>
  <si>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</si>
  <si>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</si>
  <si>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</si>
  <si>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</si>
  <si>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</si>
  <si>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</si>
  <si>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</si>
  <si>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</si>
  <si>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</si>
  <si>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</si>
  <si>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</si>
  <si>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</si>
  <si>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</si>
  <si>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</si>
  <si>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</si>
  <si>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</si>
  <si>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</si>
  <si>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</si>
  <si>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</si>
  <si>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</si>
  <si>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</si>
  <si>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</si>
  <si>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</si>
  <si>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</si>
  <si>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</si>
  <si>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</si>
  <si>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</si>
  <si>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</si>
  <si>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</si>
  <si>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</si>
  <si>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</si>
  <si>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</si>
  <si>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</si>
  <si>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</si>
  <si>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</si>
  <si>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</si>
  <si>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</si>
  <si>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</si>
  <si>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</si>
  <si>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</si>
  <si>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</si>
  <si>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</si>
  <si>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</si>
  <si>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</si>
  <si>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</si>
  <si>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</si>
  <si>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</si>
  <si>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</si>
  <si>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</si>
  <si>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</si>
  <si>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</si>
  <si>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</si>
  <si>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</si>
  <si>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</si>
  <si>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</si>
  <si>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</si>
  <si>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</si>
  <si>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</si>
  <si>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</si>
  <si>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</si>
  <si>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</si>
  <si>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</si>
  <si>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</si>
  <si>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</si>
  <si>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</si>
  <si>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</si>
  <si>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</si>
  <si>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</si>
  <si>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</si>
  <si>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</si>
  <si>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</si>
  <si>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</si>
  <si>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</si>
  <si>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</si>
  <si>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</si>
  <si>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</si>
  <si>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</si>
  <si>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</si>
  <si>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</si>
  <si>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</si>
  <si>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</si>
  <si>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</si>
  <si>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</si>
  <si>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</si>
  <si>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</si>
  <si>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</si>
  <si>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</si>
  <si>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</si>
  <si>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</si>
  <si>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</si>
  <si>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</si>
  <si>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</si>
  <si>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</si>
  <si>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</si>
  <si>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</si>
  <si>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</si>
  <si>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</si>
  <si>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</si>
  <si>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</si>
  <si>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</si>
  <si>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</si>
  <si>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</si>
  <si>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</si>
  <si>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</si>
  <si>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</si>
  <si>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</si>
  <si>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</si>
  <si>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</si>
  <si>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</si>
  <si>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</si>
  <si>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</si>
  <si>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</si>
  <si>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</si>
  <si>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</si>
  <si>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</si>
  <si>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</si>
  <si>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</si>
  <si>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</si>
  <si>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</si>
  <si>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</si>
  <si>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</si>
  <si>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</si>
  <si>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</si>
  <si>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</si>
  <si>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</si>
  <si>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</si>
  <si>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</si>
  <si>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</si>
  <si>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</si>
  <si>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</si>
  <si>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</si>
  <si>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</si>
  <si>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</si>
  <si>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</si>
  <si>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</si>
  <si>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</si>
  <si>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</si>
  <si>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</si>
  <si>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</si>
  <si>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</si>
  <si>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</si>
  <si>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</si>
  <si>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</si>
  <si>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</si>
  <si>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</si>
  <si>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</si>
  <si>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</si>
  <si>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</si>
  <si>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</si>
  <si>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</si>
  <si>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</si>
  <si>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</si>
  <si>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</si>
  <si>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</si>
  <si>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</si>
  <si>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</si>
  <si>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</si>
  <si>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</si>
  <si>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</si>
  <si>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</si>
  <si>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</si>
  <si>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</si>
  <si>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</si>
  <si>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</si>
  <si>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</si>
  <si>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</si>
  <si>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</si>
  <si>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</si>
  <si>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</si>
  <si>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</si>
  <si>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</si>
  <si>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</si>
  <si>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</si>
  <si>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</si>
  <si>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</si>
  <si>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</si>
  <si>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</si>
  <si>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</si>
  <si>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</si>
  <si>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</si>
  <si>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</si>
  <si>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</si>
  <si>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</si>
  <si>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</si>
  <si>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</si>
  <si>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</si>
  <si>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</si>
  <si>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</si>
  <si>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</si>
  <si>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</si>
  <si>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</si>
  <si>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</si>
  <si>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</si>
  <si>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</si>
  <si>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</si>
  <si>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</si>
  <si>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</si>
  <si>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</si>
  <si>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</si>
  <si>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</si>
  <si>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</si>
  <si>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</si>
  <si>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</si>
  <si>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</si>
  <si>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</si>
  <si>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</si>
  <si>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</si>
  <si>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</si>
  <si>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</si>
  <si>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</si>
  <si>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</si>
  <si>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</si>
  <si>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</si>
  <si>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</si>
  <si>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</si>
  <si>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</si>
  <si>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</si>
  <si>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</si>
  <si>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</si>
  <si>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</si>
  <si>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</si>
  <si>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</si>
  <si>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</si>
  <si>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</si>
  <si>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</si>
  <si>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</si>
  <si>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</si>
  <si>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</si>
  <si>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</si>
  <si>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</si>
  <si>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</si>
  <si>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</si>
  <si>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</si>
  <si>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</si>
  <si>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</si>
  <si>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</si>
  <si>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</si>
  <si>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</si>
  <si>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</si>
  <si>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</si>
  <si>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</si>
  <si>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</si>
  <si>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</si>
  <si>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</si>
  <si>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</si>
  <si>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</si>
  <si>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</si>
  <si>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</si>
  <si>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</si>
  <si>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</si>
  <si>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</si>
  <si>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</si>
  <si>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</si>
  <si>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</si>
  <si>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</si>
  <si>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</si>
  <si>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</si>
  <si>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</si>
  <si>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</si>
  <si>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</si>
  <si>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</si>
  <si>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</si>
  <si>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</si>
  <si>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</si>
  <si>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</si>
  <si>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</si>
  <si>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</si>
  <si>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</si>
  <si>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</si>
  <si>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</si>
  <si>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</si>
  <si>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</si>
  <si>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</si>
  <si>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</si>
  <si>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</si>
  <si>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</si>
  <si>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</si>
  <si>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</si>
  <si>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</si>
  <si>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</si>
  <si>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</si>
  <si>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</si>
  <si>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</si>
  <si>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</si>
  <si>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</si>
  <si>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</si>
  <si>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</si>
  <si>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</si>
  <si>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</si>
  <si>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</si>
  <si>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</si>
  <si>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</si>
  <si>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</si>
  <si>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</si>
  <si>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</si>
  <si>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</si>
  <si>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</si>
  <si>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</si>
  <si>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</si>
  <si>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</si>
  <si>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</si>
  <si>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</si>
  <si>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</si>
  <si>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</si>
  <si>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</si>
  <si>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</si>
  <si>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</si>
  <si>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</si>
  <si>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</si>
  <si>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</si>
  <si>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</si>
  <si>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</si>
  <si>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</si>
  <si>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</si>
  <si>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</si>
  <si>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</si>
  <si>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</si>
  <si>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</si>
  <si>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</si>
  <si>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</si>
  <si>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</si>
  <si>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</si>
  <si>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</si>
  <si>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</si>
  <si>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</si>
  <si>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</si>
  <si>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</si>
  <si>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</si>
  <si>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</si>
  <si>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</si>
  <si>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</si>
  <si>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</si>
  <si>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</si>
  <si>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</si>
  <si>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</si>
  <si>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</si>
  <si>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</si>
  <si>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</si>
  <si>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</si>
  <si>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</si>
  <si>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</si>
  <si>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</si>
  <si>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</si>
  <si>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</si>
  <si>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</si>
  <si>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</si>
  <si>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</si>
  <si>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</si>
  <si>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</si>
  <si>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</si>
  <si>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</si>
  <si>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</si>
  <si>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</si>
  <si>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</si>
  <si>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</si>
  <si>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</si>
  <si>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</si>
  <si>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</si>
  <si>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</si>
  <si>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</si>
  <si>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</si>
  <si>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</si>
  <si>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</si>
  <si>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</si>
  <si>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</si>
  <si>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</si>
  <si>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</si>
  <si>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</si>
  <si>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</si>
  <si>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</si>
  <si>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</si>
  <si>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</si>
  <si>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</si>
  <si>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</si>
  <si>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</si>
  <si>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</si>
  <si>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</si>
  <si>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</si>
  <si>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</si>
  <si>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</si>
  <si>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</si>
  <si>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</si>
  <si>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</si>
  <si>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</si>
  <si>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</si>
  <si>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</si>
  <si>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</si>
  <si>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</si>
  <si>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</si>
  <si>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</si>
  <si>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</si>
  <si>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</si>
  <si>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</si>
  <si>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</si>
  <si>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</si>
  <si>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</si>
  <si>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</si>
  <si>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</si>
  <si>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</si>
  <si>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</si>
  <si>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</si>
  <si>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</si>
  <si>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</si>
  <si>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</si>
  <si>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</si>
  <si>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</si>
  <si>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</si>
  <si>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</si>
  <si>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</si>
  <si>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</si>
  <si>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</si>
  <si>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</si>
  <si>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</si>
  <si>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</si>
  <si>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</si>
  <si>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</si>
  <si>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</si>
  <si>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</si>
  <si>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</si>
  <si>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</si>
  <si>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</si>
  <si>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</si>
  <si>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</si>
  <si>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</si>
  <si>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</si>
  <si>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</si>
  <si>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</si>
  <si>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</si>
  <si>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</si>
  <si>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</si>
  <si>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</si>
  <si>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</si>
  <si>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</si>
  <si>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</si>
  <si>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</si>
  <si>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</si>
  <si>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</si>
  <si>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</si>
  <si>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</si>
  <si>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</si>
  <si>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</si>
  <si>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</si>
  <si>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</si>
  <si>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</si>
  <si>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</si>
  <si>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</si>
  <si>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</si>
  <si>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</si>
  <si>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</si>
  <si>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</si>
  <si>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</si>
  <si>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</si>
  <si>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</si>
  <si>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</si>
  <si>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</si>
  <si>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</si>
  <si>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</si>
  <si>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</si>
  <si>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</si>
  <si>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</si>
  <si>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</si>
  <si>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</si>
  <si>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</si>
  <si>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</si>
  <si>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</si>
  <si>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</si>
  <si>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</si>
  <si>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</si>
  <si>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</si>
  <si>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</si>
  <si>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</si>
  <si>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</si>
  <si>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</si>
  <si>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</si>
  <si>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</si>
  <si>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</si>
  <si>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</si>
  <si>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</si>
  <si>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</si>
  <si>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</si>
  <si>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</si>
  <si>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</si>
  <si>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</si>
  <si>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</si>
  <si>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</si>
  <si>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</si>
  <si>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</si>
  <si>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</si>
  <si>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</si>
  <si>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</si>
  <si>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</si>
  <si>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</si>
  <si>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</si>
  <si>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</si>
  <si>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</si>
  <si>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</si>
  <si>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</si>
  <si>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</si>
  <si>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</si>
  <si>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</si>
  <si>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</si>
  <si>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</si>
  <si>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</si>
  <si>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</si>
  <si>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</si>
  <si>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</si>
  <si>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</si>
  <si>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</si>
  <si>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</si>
  <si>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</si>
  <si>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</si>
  <si>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</si>
  <si>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</si>
  <si>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</si>
  <si>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</si>
  <si>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</si>
  <si>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</si>
  <si>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</si>
  <si>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</si>
  <si>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</si>
  <si>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</si>
  <si>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</si>
  <si>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</si>
  <si>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</si>
  <si>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</si>
  <si>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</si>
  <si>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</si>
  <si>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</si>
  <si>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</si>
  <si>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</si>
  <si>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</si>
  <si>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</si>
  <si>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</si>
  <si>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</si>
  <si>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</si>
  <si>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</si>
  <si>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</si>
  <si>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</si>
  <si>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</si>
  <si>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</si>
  <si>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</si>
  <si>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</si>
  <si>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</si>
  <si>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</si>
  <si>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</si>
  <si>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</si>
  <si>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</si>
  <si>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</si>
  <si>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</si>
  <si>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</si>
  <si>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</si>
  <si>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</si>
  <si>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</si>
  <si>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</si>
  <si>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</si>
  <si>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</si>
  <si>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</si>
  <si>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</si>
  <si>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</si>
  <si>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</si>
  <si>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</si>
  <si>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</si>
  <si>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</si>
  <si>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</si>
  <si>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</si>
  <si>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</si>
  <si>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</si>
  <si>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</si>
  <si>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</si>
  <si>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</si>
  <si>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</si>
  <si>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</si>
  <si>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</si>
  <si>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</si>
  <si>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</si>
  <si>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</si>
  <si>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</si>
  <si>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</si>
  <si>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</si>
  <si>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</si>
  <si>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</si>
  <si>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</si>
  <si>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</si>
  <si>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</si>
  <si>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</si>
  <si>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</si>
  <si>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</si>
  <si>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</si>
  <si>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</si>
  <si>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</si>
  <si>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</si>
  <si>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</si>
  <si>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</si>
  <si>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</si>
  <si>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</si>
  <si>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</si>
  <si>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</si>
  <si>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</si>
  <si>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</si>
  <si>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</si>
  <si>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</si>
  <si>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</si>
  <si>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</si>
  <si>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</si>
  <si>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</si>
  <si>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</si>
  <si>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</si>
  <si>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</si>
  <si>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</si>
  <si>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</si>
  <si>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</si>
  <si>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</si>
  <si>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</si>
  <si>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</si>
  <si>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</si>
  <si>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</si>
  <si>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</si>
  <si>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</si>
  <si>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</si>
  <si>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</si>
  <si>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</si>
  <si>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</si>
  <si>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</si>
  <si>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</si>
  <si>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</si>
  <si>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</si>
  <si>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</si>
  <si>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</si>
  <si>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</si>
  <si>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</si>
  <si>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</si>
  <si>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</si>
  <si>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</si>
  <si>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</si>
  <si>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</si>
  <si>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</si>
  <si>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</si>
  <si>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</si>
  <si>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</si>
  <si>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</si>
  <si>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</si>
  <si>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</si>
  <si>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</si>
  <si>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</si>
  <si>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</si>
  <si>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</si>
  <si>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</si>
  <si>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</si>
  <si>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</si>
  <si>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</si>
  <si>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</si>
  <si>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</si>
  <si>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</si>
  <si>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</si>
  <si>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</si>
  <si>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</si>
  <si>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</si>
  <si>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</si>
  <si>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</si>
  <si>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</si>
  <si>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</si>
  <si>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</si>
  <si>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</si>
  <si>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</si>
  <si>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</si>
  <si>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</si>
  <si>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</si>
  <si>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</si>
  <si>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</si>
  <si>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</si>
  <si>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</si>
  <si>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</si>
  <si>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</si>
  <si>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</si>
  <si>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</si>
  <si>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</si>
  <si>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</si>
  <si>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</si>
  <si>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</si>
  <si>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</si>
  <si>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</si>
  <si>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</si>
  <si>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</si>
  <si>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</si>
  <si>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</si>
  <si>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</si>
  <si>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</si>
  <si>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</si>
  <si>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</si>
  <si>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</si>
  <si>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</si>
  <si>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</si>
  <si>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</si>
  <si>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</si>
  <si>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</si>
  <si>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</si>
  <si>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</si>
  <si>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</si>
  <si>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</si>
  <si>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</si>
  <si>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</si>
  <si>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</si>
  <si>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</si>
  <si>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</si>
  <si>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</si>
  <si>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</si>
  <si>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</si>
  <si>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</si>
  <si>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</si>
  <si>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</si>
  <si>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</si>
  <si>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</si>
  <si>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</si>
  <si>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</si>
  <si>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</si>
  <si>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</si>
  <si>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</si>
  <si>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</si>
  <si>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</si>
  <si>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</si>
  <si>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</si>
  <si>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</si>
  <si>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</si>
  <si>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</si>
  <si>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</si>
  <si>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</si>
  <si>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</si>
  <si>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</si>
  <si>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</si>
  <si>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</si>
  <si>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</si>
  <si>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</si>
  <si>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</si>
  <si>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</si>
  <si>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</si>
  <si>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</si>
  <si>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</si>
  <si>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</si>
  <si>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</si>
  <si>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</si>
  <si>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</si>
  <si>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</si>
  <si>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</si>
  <si>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</si>
  <si>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</si>
  <si>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</si>
  <si>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</si>
  <si>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</si>
  <si>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</si>
  <si>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</si>
  <si>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</si>
  <si>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</si>
  <si>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</si>
  <si>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</si>
  <si>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</si>
  <si>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</si>
  <si>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</si>
  <si>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</si>
  <si>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</si>
  <si>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</si>
  <si>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</si>
  <si>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</si>
  <si>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</si>
  <si>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</si>
  <si>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</si>
  <si>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</si>
  <si>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</si>
  <si>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</si>
  <si>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</si>
  <si>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</si>
  <si>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</si>
  <si>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</si>
  <si>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</si>
  <si>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</si>
  <si>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</si>
  <si>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</si>
  <si>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</si>
  <si>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</si>
  <si>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</si>
  <si>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</si>
  <si>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</si>
  <si>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</si>
  <si>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</si>
  <si>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</si>
  <si>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</si>
  <si>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</si>
  <si>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</si>
  <si>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</si>
  <si>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</si>
  <si>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</si>
  <si>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</si>
  <si>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</si>
  <si>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</si>
  <si>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</si>
  <si>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</si>
  <si>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</si>
  <si>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</si>
  <si>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</si>
  <si>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</si>
  <si>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</si>
  <si>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</si>
  <si>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</si>
  <si>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</si>
  <si>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</si>
  <si>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</si>
  <si>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</si>
  <si>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</si>
  <si>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</si>
  <si>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</si>
  <si>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</si>
  <si>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</si>
  <si>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</si>
  <si>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</si>
  <si>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</si>
  <si>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</si>
  <si>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</si>
  <si>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</si>
  <si>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</si>
  <si>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</si>
  <si>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</si>
  <si>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</si>
  <si>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</si>
  <si>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</si>
  <si>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</si>
  <si>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</si>
  <si>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</si>
  <si>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</si>
  <si>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</si>
  <si>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</si>
  <si>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</si>
  <si>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</si>
  <si>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</si>
  <si>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</si>
  <si>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</si>
  <si>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</si>
  <si>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</si>
  <si>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</si>
  <si>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</si>
  <si>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</si>
  <si>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</si>
  <si>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</si>
  <si>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</si>
  <si>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</si>
  <si>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</si>
  <si>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</si>
  <si>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</si>
  <si>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</si>
  <si>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</si>
  <si>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</si>
  <si>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</si>
  <si>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</si>
  <si>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</si>
  <si>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</si>
  <si>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</si>
  <si>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</si>
  <si>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</si>
  <si>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</si>
  <si>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</si>
  <si>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</si>
  <si>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</si>
  <si>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</si>
  <si>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</si>
  <si>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</si>
  <si>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</si>
  <si>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</si>
  <si>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</si>
  <si>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</si>
  <si>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</si>
  <si>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</si>
  <si>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</si>
  <si>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</si>
  <si>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</si>
  <si>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</si>
  <si>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</si>
  <si>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</si>
  <si>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</si>
  <si>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</si>
  <si>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</si>
  <si>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</si>
  <si>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</si>
  <si>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</si>
  <si>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</si>
  <si>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</si>
  <si>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</si>
  <si>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</si>
  <si>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</si>
  <si>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</si>
  <si>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</si>
  <si>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</si>
  <si>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</si>
  <si>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</si>
  <si>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</si>
  <si>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</si>
  <si>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</si>
  <si>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</si>
  <si>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</si>
  <si>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</si>
  <si>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</si>
  <si>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</si>
  <si>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</si>
  <si>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</si>
  <si>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</si>
  <si>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</si>
  <si>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</si>
  <si>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</si>
  <si>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</si>
  <si>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</si>
  <si>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</si>
  <si>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</si>
  <si>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</si>
  <si>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</si>
  <si>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</si>
  <si>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</si>
  <si>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</si>
  <si>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</si>
  <si>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</si>
  <si>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</si>
  <si>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</si>
  <si>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</si>
  <si>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</si>
  <si>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</si>
  <si>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</si>
  <si>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</si>
  <si>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</si>
  <si>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</si>
  <si>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</si>
  <si>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</si>
  <si>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</si>
  <si>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</si>
  <si>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</si>
  <si>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</si>
  <si>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</si>
  <si>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</si>
  <si>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</si>
  <si>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</si>
  <si>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</si>
  <si>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</si>
  <si>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</si>
  <si>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</si>
  <si>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</si>
  <si>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</si>
  <si>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</si>
  <si>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</si>
  <si>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</si>
  <si>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</si>
  <si>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</si>
  <si>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</si>
  <si>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</si>
  <si>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</si>
  <si>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</si>
  <si>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</si>
  <si>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</si>
  <si>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</si>
  <si>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</si>
  <si>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</si>
  <si>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</si>
  <si>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</si>
  <si>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</si>
  <si>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</si>
  <si>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</si>
  <si>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</si>
  <si>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</si>
  <si>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</si>
  <si>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</si>
  <si>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</si>
  <si>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</si>
  <si>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</si>
  <si>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</si>
  <si>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</si>
  <si>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</si>
  <si>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</si>
  <si>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</si>
  <si>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</si>
  <si>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</si>
  <si>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</si>
  <si>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</si>
  <si>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</si>
  <si>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</si>
  <si>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</si>
  <si>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</si>
  <si>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</si>
  <si>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</si>
  <si>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</si>
  <si>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</si>
  <si>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</si>
  <si>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</si>
  <si>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</si>
  <si>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</si>
  <si>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</si>
  <si>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</si>
  <si>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</si>
  <si>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</si>
  <si>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</si>
  <si>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</si>
  <si>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</si>
  <si>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</si>
  <si>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</si>
  <si>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</si>
  <si>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</si>
  <si>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</si>
  <si>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</si>
  <si>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</si>
  <si>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</si>
  <si>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</si>
  <si>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</si>
  <si>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</si>
  <si>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</si>
  <si>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</si>
  <si>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</si>
  <si>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</si>
  <si>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</si>
  <si>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</si>
  <si>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</si>
  <si>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</si>
  <si>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</si>
  <si>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</si>
  <si>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</si>
  <si>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</si>
  <si>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</si>
  <si>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</si>
  <si>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</si>
  <si>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</si>
  <si>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</si>
  <si>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</si>
  <si>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</si>
  <si>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</si>
  <si>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</si>
  <si>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</si>
  <si>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</si>
  <si>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</si>
  <si>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</si>
  <si>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</si>
  <si>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</si>
  <si>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</si>
  <si>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</si>
  <si>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</si>
  <si>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</si>
  <si>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</si>
  <si>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</si>
  <si>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</si>
  <si>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</si>
  <si>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</si>
  <si>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</si>
  <si>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</si>
  <si>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</si>
  <si>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</si>
  <si>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</si>
  <si>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</si>
  <si>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</si>
  <si>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</si>
  <si>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</si>
  <si>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</si>
  <si>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</si>
  <si>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</si>
  <si>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</si>
  <si>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</si>
  <si>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</si>
  <si>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</si>
  <si>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</si>
  <si>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</si>
  <si>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</si>
  <si>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</si>
  <si>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</si>
  <si>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</si>
  <si>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</si>
  <si>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</si>
  <si>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</si>
  <si>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</si>
  <si>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</si>
  <si>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</si>
  <si>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</si>
  <si>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</si>
  <si>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</si>
  <si>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</si>
  <si>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</si>
  <si>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</si>
  <si>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</si>
  <si>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</si>
  <si>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</si>
  <si>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</si>
  <si>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</si>
  <si>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</si>
  <si>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</si>
  <si>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</si>
  <si>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</si>
  <si>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</si>
  <si>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</si>
  <si>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</si>
  <si>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</si>
  <si>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</si>
  <si>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</si>
  <si>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</si>
  <si>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</si>
  <si>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</si>
  <si>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</si>
  <si>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</si>
  <si>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</si>
  <si>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</si>
  <si>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</si>
  <si>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</si>
  <si>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</si>
  <si>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</si>
  <si>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</si>
  <si>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</si>
  <si>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</si>
  <si>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</si>
  <si>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</si>
  <si>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</si>
  <si>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</si>
  <si>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</si>
  <si>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</si>
  <si>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</si>
  <si>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</si>
  <si>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</si>
  <si>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</si>
  <si>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</si>
  <si>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</si>
  <si>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</si>
  <si>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</si>
  <si>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</si>
  <si>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</si>
  <si>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</si>
  <si>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</si>
  <si>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</si>
  <si>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</si>
  <si>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</si>
  <si>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</si>
  <si>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</si>
  <si>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</si>
  <si>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</si>
  <si>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</si>
  <si>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</si>
  <si>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</si>
  <si>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</si>
  <si>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</si>
  <si>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</si>
  <si>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</si>
  <si>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</si>
  <si>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</si>
  <si>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</si>
  <si>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</si>
  <si>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</si>
  <si>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</si>
  <si>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</si>
  <si>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</si>
  <si>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</si>
  <si>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</si>
  <si>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</si>
  <si>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</si>
  <si>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</si>
  <si>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</si>
  <si>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</si>
  <si>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</si>
  <si>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</si>
  <si>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</si>
  <si>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</si>
  <si>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</si>
  <si>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</si>
  <si>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</si>
  <si>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</si>
  <si>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</si>
  <si>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</si>
  <si>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</si>
  <si>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</si>
  <si>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</si>
  <si>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</si>
  <si>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</si>
  <si>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</si>
  <si>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</si>
  <si>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</si>
  <si>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</si>
  <si>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</si>
  <si>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</si>
  <si>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</si>
  <si>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</si>
  <si>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</si>
  <si>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</si>
  <si>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</si>
  <si>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</si>
  <si>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</si>
  <si>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</si>
  <si>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</si>
  <si>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</si>
  <si>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</si>
  <si>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</si>
  <si>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</si>
  <si>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</si>
  <si>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</si>
  <si>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</si>
  <si>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</si>
  <si>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</si>
  <si>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</si>
  <si>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</si>
  <si>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</si>
  <si>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</si>
  <si>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</si>
  <si>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</si>
  <si>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</si>
  <si>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</si>
  <si>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</si>
  <si>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</si>
  <si>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</si>
  <si>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</si>
  <si>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</si>
  <si>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</si>
  <si>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</si>
  <si>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</si>
  <si>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</si>
  <si>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</si>
  <si>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</si>
  <si>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</si>
  <si>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</si>
  <si>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</si>
  <si>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</si>
  <si>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</si>
  <si>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</si>
  <si>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</si>
  <si>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</si>
  <si>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</si>
  <si>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</si>
  <si>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</si>
  <si>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</si>
  <si>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</si>
  <si>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</si>
  <si>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</si>
  <si>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</si>
  <si>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</si>
  <si>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</si>
  <si>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</si>
  <si>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</si>
  <si>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</si>
  <si>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</si>
  <si>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</si>
  <si>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</si>
  <si>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</si>
  <si>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</si>
  <si>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</si>
  <si>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</si>
  <si>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</si>
  <si>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</si>
  <si>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</si>
  <si>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</si>
  <si>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</si>
  <si>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</si>
  <si>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</si>
  <si>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</si>
  <si>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</si>
  <si>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</si>
  <si>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</si>
  <si>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</si>
  <si>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</si>
  <si>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</si>
  <si>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</si>
  <si>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</si>
  <si>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</si>
  <si>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</si>
  <si>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</si>
  <si>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</si>
  <si>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</si>
  <si>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</si>
  <si>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</si>
  <si>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</si>
  <si>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</si>
  <si>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</si>
  <si>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</si>
  <si>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</si>
  <si>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</si>
  <si>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</si>
  <si>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</si>
  <si>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</si>
  <si>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</si>
  <si>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</si>
  <si>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</si>
  <si>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</si>
  <si>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</si>
  <si>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</si>
  <si>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</si>
  <si>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</si>
  <si>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</si>
  <si>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</si>
  <si>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</si>
  <si>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</si>
  <si>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</si>
  <si>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</si>
  <si>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</si>
  <si>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</si>
  <si>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</si>
  <si>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</si>
  <si>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</si>
  <si>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</si>
  <si>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</si>
  <si>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</si>
  <si>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</si>
  <si>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</si>
  <si>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</si>
  <si>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</si>
  <si>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</si>
  <si>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</si>
  <si>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</si>
  <si>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</si>
  <si>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</si>
  <si>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</si>
  <si>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</si>
  <si>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</si>
  <si>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</si>
  <si>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</si>
  <si>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</si>
  <si>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</si>
  <si>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</si>
  <si>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</si>
  <si>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</si>
  <si>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</si>
  <si>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</si>
  <si>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</si>
  <si>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</si>
  <si>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</si>
  <si>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</si>
  <si>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</si>
  <si>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</si>
  <si>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</si>
  <si>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</si>
  <si>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</si>
  <si>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</si>
  <si>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</si>
  <si>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</si>
  <si>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</si>
  <si>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</si>
  <si>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</si>
  <si>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</si>
  <si>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</si>
  <si>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</si>
  <si>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</si>
  <si>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</si>
  <si>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</si>
  <si>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</si>
  <si>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</si>
  <si>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</si>
  <si>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</si>
  <si>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</si>
  <si>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</si>
  <si>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</si>
  <si>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</si>
  <si>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</si>
  <si>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</si>
  <si>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</si>
  <si>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</si>
  <si>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</si>
  <si>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</si>
  <si>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</si>
  <si>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</si>
  <si>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</si>
  <si>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</si>
  <si>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</si>
  <si>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</si>
  <si>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</si>
  <si>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</si>
  <si>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</si>
  <si>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</si>
  <si>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</si>
  <si>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</si>
  <si>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</si>
  <si>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Grand Total</t>
  </si>
  <si>
    <t>Sum of Profit</t>
  </si>
  <si>
    <t>Sum of Profit2</t>
  </si>
  <si>
    <t>Sum of Sales</t>
  </si>
  <si>
    <t>Sum of Shipping Cost</t>
  </si>
  <si>
    <t>Column Labels</t>
  </si>
  <si>
    <t>Jan</t>
  </si>
  <si>
    <t>Feb</t>
  </si>
  <si>
    <t>Mar</t>
  </si>
  <si>
    <t>Apr</t>
  </si>
  <si>
    <t>May</t>
  </si>
  <si>
    <t>Jun</t>
  </si>
  <si>
    <t>Jul</t>
  </si>
  <si>
    <t>(All)</t>
  </si>
  <si>
    <t>% of Profit</t>
  </si>
  <si>
    <t>Trend</t>
  </si>
  <si>
    <t>Top 10 States</t>
  </si>
  <si>
    <t>Top 10 Product</t>
  </si>
  <si>
    <t>Data Source: CM Analytics</t>
  </si>
  <si>
    <t>Created by: Mike Summers</t>
  </si>
  <si>
    <t>SuperStore 2015 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</si>
</sst>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7" x14ac:knownFonts="1">
    <font>
      <sz val="10"/>
      <name val="MS Sans Serif"/>
    </font>
    <font>
      <sz val="11"/>
      <color theme="1"/>
      <name val="Calibri"/>
      <family val="2"/>
      <scheme val="minor"/>
    </font>
    <font>
      <sz val="8"/>
      <name val="MS Sans Serif"/>
      <family val="2"/>
    </font>
    <font>
      <b/>
      <sz val="10"/>
      <name val="MS Sans Serif"/>
      <family val="2"/>
    </font>
    <font>
      <sz val="11"/>
      <name val="Calibri"/>
      <family val="2"/>
      <scheme val="minor"/>
    </font>
    <font>
      <b/>
      <sz val="11"/>
      <name val="Calibri"/>
      <family val="2"/>
      <scheme val="minor"/>
    </font>
    <font>
      <sz val="10"/>
      <name val="MS Sans Serif"/>
    </font>
    <font>
      <sz val="10"/>
      <color theme="7" tint="-0.499984740745262"/>
      <name val="MS Sans Serif"/>
    </font>
    <font>
      <b/>
      <sz val="12"/>
      <name val="Calibri"/>
      <family val="2"/>
      <scheme val="minor"/>
    </font>
    <font>
      <sz val="12"/>
      <name val="Calibri"/>
      <family val="2"/>
      <scheme val="minor"/>
    </font>
    <font>
      <sz val="10"/>
      <color theme="7" tint="-0.499984740745262"/>
      <name val="Playbill"/>
      <family val="5"/>
    </font>
    <font>
      <b/>
      <sz val="10"/>
      <color theme="7" tint="-0.499984740745262"/>
      <name val="Cambria"/>
      <family val="1"/>
      <scheme val="major"/>
    </font>
    <font>
      <sz val="10"/>
      <color theme="7" tint="-0.249977111117893"/>
      <name val="Playbill"/>
      <family val="5"/>
    </font>
    <font>
      <sz val="10"/>
      <color theme="7" tint="0.39997558519241921"/>
      <name val="Playbill"/>
      <family val="5"/>
    </font>
    <font>
      <b/>
      <sz val="10"/>
      <color theme="7" tint="0.79998168889431442"/>
      <name val="Calibri"/>
      <family val="2"/>
      <scheme val="minor"/>
    </font>
    <font>
      <sz val="10"/>
      <color theme="7" tint="0.79998168889431442"/>
      <name val="Calibri"/>
      <family val="2"/>
      <scheme val="minor"/>
    </font>
    <font>
      <b/>
      <sz val="14"/>
      <color theme="0"/>
      <name val="Segoe UI Black"/>
      <family val="2"/>
    </font>
  </fonts>
  <fills count="6">
    <fill>
      <patternFill patternType="none"/>
    </fill>
    <fill>
      <patternFill patternType="gray125"/>
    </fill>
    <fill>
      <patternFill patternType="solid">
        <fgColor theme="7" tint="0.59999389629810485"/>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7" tint="-0.499984740745262"/>
        <bgColor indexed="64"/>
      </patternFill>
    </fill>
  </fills>
  <borders count="7">
    <border>
      <left/>
      <right/>
      <top/>
      <bottom/>
      <diagonal/>
    </border>
    <border>
      <left/>
      <right/>
      <top/>
      <bottom style="thin">
        <color indexed="64"/>
      </bottom>
      <diagonal/>
    </border>
    <border>
      <left/>
      <right/>
      <top/>
      <bottom style="medium">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s>
  <cellStyleXfs count="4">
    <xf numFmtId="0" fontId="0" fillId="0" borderId="0"/>
    <xf numFmtId="0" fontId="1" fillId="0" borderId="0"/>
    <xf numFmtId="44" fontId="6" fillId="0" borderId="0" applyFont="0" applyFill="0" applyBorder="0" applyAlignment="0" applyProtection="0"/>
    <xf numFmtId="9" fontId="6" fillId="0" borderId="0" applyFont="0" applyFill="0" applyBorder="0" applyAlignment="0" applyProtection="0"/>
  </cellStyleXfs>
  <cellXfs count="46">
    <xf numFmtId="0" fontId="0" fillId="0" borderId="0" xfId="0"/>
    <xf numFmtId="0" fontId="3" fillId="0" borderId="0" xfId="0" applyFont="1"/>
    <xf numFmtId="0" fontId="0" fillId="0" borderId="0" xfId="0" quotePrefix="1" applyNumberFormat="1" applyFill="1"/>
    <xf numFmtId="0" fontId="4" fillId="0" borderId="0" xfId="0" applyFont="1"/>
    <xf numFmtId="14" fontId="4" fillId="0" borderId="0" xfId="0" applyNumberFormat="1" applyFont="1"/>
    <xf numFmtId="0" fontId="4" fillId="0" borderId="0" xfId="0" applyFont="1" applyFill="1" applyBorder="1"/>
    <xf numFmtId="0" fontId="5" fillId="2" borderId="1" xfId="0" applyFont="1" applyFill="1" applyBorder="1"/>
    <xf numFmtId="0" fontId="0" fillId="0" borderId="0" xfId="0" pivotButton="1"/>
    <xf numFmtId="0" fontId="0" fillId="0" borderId="0" xfId="0" applyAlignment="1">
      <alignment horizontal="left"/>
    </xf>
    <xf numFmtId="0" fontId="0" fillId="0" borderId="0" xfId="0" applyNumberFormat="1"/>
    <xf numFmtId="0" fontId="4" fillId="0" borderId="0" xfId="0" applyFont="1" applyAlignment="1">
      <alignment horizontal="left"/>
    </xf>
    <xf numFmtId="44" fontId="4" fillId="0" borderId="0" xfId="2" applyFont="1"/>
    <xf numFmtId="0" fontId="4" fillId="0" borderId="0" xfId="0" pivotButton="1" applyFont="1"/>
    <xf numFmtId="0" fontId="4" fillId="0" borderId="0" xfId="0" applyNumberFormat="1" applyFont="1"/>
    <xf numFmtId="10" fontId="0" fillId="0" borderId="0" xfId="0" applyNumberFormat="1"/>
    <xf numFmtId="10" fontId="4" fillId="0" borderId="0" xfId="0" applyNumberFormat="1" applyFont="1"/>
    <xf numFmtId="0" fontId="0" fillId="3" borderId="0" xfId="0" applyFill="1"/>
    <xf numFmtId="0" fontId="8" fillId="0" borderId="0" xfId="0" applyFont="1"/>
    <xf numFmtId="44" fontId="9" fillId="0" borderId="0" xfId="2" applyFont="1"/>
    <xf numFmtId="9" fontId="9" fillId="0" borderId="0" xfId="3" applyFont="1" applyAlignment="1">
      <alignment horizontal="center"/>
    </xf>
    <xf numFmtId="0" fontId="7" fillId="4" borderId="1" xfId="0" applyFont="1" applyFill="1" applyBorder="1"/>
    <xf numFmtId="0" fontId="10" fillId="0" borderId="0" xfId="0" applyFont="1"/>
    <xf numFmtId="0" fontId="11" fillId="4" borderId="1" xfId="0" applyFont="1" applyFill="1" applyBorder="1"/>
    <xf numFmtId="0" fontId="11" fillId="4" borderId="1" xfId="0" applyFont="1" applyFill="1" applyBorder="1" applyAlignment="1">
      <alignment wrapText="1"/>
    </xf>
    <xf numFmtId="0" fontId="11" fillId="4" borderId="1" xfId="0" applyFont="1" applyFill="1" applyBorder="1" applyAlignment="1">
      <alignment horizontal="center"/>
    </xf>
    <xf numFmtId="0" fontId="8" fillId="0" borderId="2" xfId="0" applyFont="1" applyBorder="1"/>
    <xf numFmtId="44" fontId="9" fillId="0" borderId="2" xfId="2" applyFont="1" applyBorder="1"/>
    <xf numFmtId="9" fontId="9" fillId="0" borderId="2" xfId="3" applyFont="1" applyBorder="1" applyAlignment="1">
      <alignment horizontal="center"/>
    </xf>
    <xf numFmtId="0" fontId="10" fillId="0" borderId="2" xfId="0" applyFont="1" applyBorder="1"/>
    <xf numFmtId="0" fontId="0" fillId="0" borderId="2" xfId="0" applyBorder="1"/>
    <xf numFmtId="44" fontId="5" fillId="0" borderId="0" xfId="0" applyNumberFormat="1" applyFont="1" applyBorder="1"/>
    <xf numFmtId="9" fontId="5" fillId="0" borderId="0" xfId="0" applyNumberFormat="1" applyFont="1" applyBorder="1"/>
    <xf numFmtId="0" fontId="0" fillId="0" borderId="0" xfId="0" applyBorder="1"/>
    <xf numFmtId="0" fontId="0" fillId="0" borderId="0" xfId="0" applyFill="1" applyBorder="1"/>
    <xf numFmtId="0" fontId="12" fillId="0" borderId="0" xfId="0" applyFont="1" applyFill="1" applyBorder="1"/>
    <xf numFmtId="0" fontId="12" fillId="0" borderId="2" xfId="0" applyFont="1" applyFill="1" applyBorder="1"/>
    <xf numFmtId="0" fontId="13" fillId="0" borderId="0" xfId="0" applyFont="1"/>
    <xf numFmtId="0" fontId="13" fillId="0" borderId="2" xfId="0" applyFont="1" applyBorder="1"/>
    <xf numFmtId="0" fontId="0" fillId="5" borderId="0" xfId="0" applyFill="1"/>
    <xf numFmtId="0" fontId="14" fillId="5" borderId="0" xfId="0" applyFont="1" applyFill="1"/>
    <xf numFmtId="0" fontId="15" fillId="5" borderId="0" xfId="0" applyFont="1" applyFill="1"/>
    <xf numFmtId="0" fontId="0" fillId="0" borderId="3" xfId="0" applyBorder="1"/>
    <xf numFmtId="0" fontId="0" fillId="0" borderId="4" xfId="0" applyBorder="1"/>
    <xf numFmtId="0" fontId="0" fillId="0" borderId="5" xfId="0" applyBorder="1"/>
    <xf numFmtId="0" fontId="0" fillId="0" borderId="6" xfId="0" applyBorder="1"/>
    <xf numFmtId="0" fontId="16" fillId="3" borderId="0" xfId="0" applyFont="1" applyFill="1" applyAlignment="1">
      <alignment vertical="center"/>
    </xf>
  </cellXfs>
  <cellStyles count="4">
    <cellStyle name="Currency" xfId="2" builtinId="4"/>
    <cellStyle name="Normal" xfId="0" builtinId="0"/>
    <cellStyle name="Normal 2" xfId="1" xr:uid="{00000000-0005-0000-0000-000001000000}"/>
    <cellStyle name="Percent" xfId="3" builtinId="5"/>
  </cellStyles>
  <dxfs count="53">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4" formatCode="0.00%"/>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9" formatCode="m/d/yyyy"/>
    </dxf>
    <dxf>
      <font>
        <b val="0"/>
        <i val="0"/>
        <strike val="0"/>
        <condense val="0"/>
        <extend val="0"/>
        <outline val="0"/>
        <shadow val="0"/>
        <u val="none"/>
        <vertAlign val="baseline"/>
        <sz val="11"/>
        <color auto="1"/>
        <name val="Calibri"/>
        <family val="2"/>
        <scheme val="minor"/>
      </font>
      <numFmt numFmtId="19" formatCode="m/d/yyyy"/>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theme="7" tint="0.599993896298104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[SuperStore_2015_Dashboard_003.xlsx.xlsx]Region_Pivot!PivotTable20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Region_Pivot!$B$20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FC-4573-8202-AF29EAD3A3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FC-4573-8202-AF29EAD3A3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CFC-4573-8202-AF29EAD3A3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CFC-4573-8202-AF29EAD3A3E1}"/>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Region_Pivot!$A$21:$A$24</c:f>
              <c:strCache>
                <c:ptCount val="4"/>
                <c:pt idx="0">
                  <c:v>East</c:v>
                </c:pt>
                <c:pt idx="1">
                  <c:v>Central</c:v>
                </c:pt>
                <c:pt idx="2">
                  <c:v>West</c:v>
                </c:pt>
                <c:pt idx="3">
                  <c:v>South</c:v>
                </c:pt>
              </c:strCache>
            </c:strRef>
          </c:cat>
          <c:val>
            <c:numRef>
              <c:f>Region_Pivot!$B$21:$B$24</c:f>
              <c:numCache>
                <c:formatCode>General</c:formatCode>
                <c:ptCount val="4"/>
                <c:pt idx="0">
                  <c:v>85291.403446000011</c:v>
                </c:pt>
                <c:pt idx="1">
                  <c:v>77365.472668600036</c:v>
                </c:pt>
                <c:pt idx="2">
                  <c:v>75844.790102000028</c:v>
                </c:pt>
                <c:pt idx="3">
                  <c:v>-14424.054379450006</c:v>
                </c:pt>
              </c:numCache>
            </c:numRef>
          </c:val>
          <c:extLst>
            <c:ext xmlns:c16="http://schemas.microsoft.com/office/drawing/2014/chart" uri="{C3380CC4-5D6E-409C-BE32-E72D297353CC}">
              <c16:uniqueId val="{00000000-95BF-4D75-8888-22E3FF47176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[SuperStore_2015_Dashboard_003.xlsx.xlsx]Product_Pivot!PivotTable11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Product_Pivot!$S$3</c:f>
              <c:strCache>
                <c:ptCount val="1"/>
                <c:pt idx="0">
                  <c:v>Total</c:v>
                </c:pt>
              </c:strCache>
            </c:strRef>
          </c:tx>
          <c:spPr>
            <a:solidFill>
              <a:schemeClr val="accent1"/>
            </a:solidFill>
            <a:ln>
              <a:noFill/>
            </a:ln>
            <a:effectLst/>
          </c:spPr>
          <c:invertIfNegative val="0"/>
          <c:cat>
            <c:strRef>
              <c:f>Product_Pivot!$R$4:$R$14</c:f>
              <c:strCache>
                <c:ptCount val="10"/>
                <c:pt idx="0">
                  <c:v>Canon PC1060 Personal Laser Copier</c:v>
                </c:pt>
                <c:pt idx="1">
                  <c:v>Okidata ML390 Turbo Dot Matrix Printers</c:v>
                </c:pt>
                <c:pt idx="2">
                  <c:v>SAFCO Arco Folding Chair</c:v>
                </c:pt>
                <c:pt idx="3">
                  <c:v>Hewlett-Packard Business Color Inkjet 3000 [N, DTN] Series Printers</c:v>
                </c:pt>
                <c:pt idx="4">
                  <c:v>Okidata ML395C Color Dot Matrix Printer</c:v>
                </c:pt>
                <c:pt idx="5">
                  <c:v>Hewlett Packard LaserJet 3310 Copier</c:v>
                </c:pt>
                <c:pt idx="6">
                  <c:v>Smead Adjustable Mobile File Trolley with Lockable Top</c:v>
                </c:pt>
                <c:pt idx="7">
                  <c:v>GBC DocuBind TL300 Electric Binding System</c:v>
                </c:pt>
                <c:pt idx="8">
                  <c:v>Global Troy™ Executive Leather Low-Back Tilter</c:v>
                </c:pt>
                <c:pt idx="9">
                  <c:v>Fellowes PB500 Electric Punch Plastic Comb Binding Machine with Manual Bind</c:v>
                </c:pt>
              </c:strCache>
            </c:strRef>
          </c:cat>
          <c:val>
            <c:numRef>
              <c:f>Product_Pivot!$S$4:$S$14</c:f>
              <c:numCache>
                <c:formatCode>General</c:formatCode>
                <c:ptCount val="10"/>
                <c:pt idx="0">
                  <c:v>6737.4907800000001</c:v>
                </c:pt>
                <c:pt idx="1">
                  <c:v>6897.5038399999994</c:v>
                </c:pt>
                <c:pt idx="2">
                  <c:v>7000.1347999999998</c:v>
                </c:pt>
                <c:pt idx="3">
                  <c:v>7576.11</c:v>
                </c:pt>
                <c:pt idx="4">
                  <c:v>7709.3099999999995</c:v>
                </c:pt>
                <c:pt idx="5">
                  <c:v>8798.1830999999984</c:v>
                </c:pt>
                <c:pt idx="6">
                  <c:v>9906.6198999999997</c:v>
                </c:pt>
                <c:pt idx="7">
                  <c:v>11004.4512</c:v>
                </c:pt>
                <c:pt idx="8">
                  <c:v>18628.1453</c:v>
                </c:pt>
                <c:pt idx="9">
                  <c:v>23865.904199999997</c:v>
                </c:pt>
              </c:numCache>
            </c:numRef>
          </c:val>
          <c:extLst>
            <c:ext xmlns:c16="http://schemas.microsoft.com/office/drawing/2014/chart" uri="{C3380CC4-5D6E-409C-BE32-E72D297353CC}">
              <c16:uniqueId val="{00000000-453F-461A-BB6B-495AA32AC84A}"/>
            </c:ext>
          </c:extLst>
        </c:ser>
        <c:dLbls>
          <c:showLegendKey val="0"/>
          <c:showVal val="0"/>
          <c:showCatName val="0"/>
          <c:showSerName val="0"/>
          <c:showPercent val="0"/>
          <c:showBubbleSize val="0"/>
        </c:dLbls>
        <c:gapWidth val="94"/>
        <c:axId val="574438408"/>
        <c:axId val="574438736"/>
      </c:barChart>
      <c:catAx>
        <c:axId val="574438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4438736"/>
        <c:crosses val="autoZero"/>
        <c:auto val="1"/>
        <c:lblAlgn val="ctr"/>
        <c:lblOffset val="100"/>
        <c:noMultiLvlLbl val="0"/>
      </c:catAx>
      <c:valAx>
        <c:axId val="574438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438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[SuperStore_2015_Dashboard_003.xlsx.xlsx]Category_Pivot!PivotTable14</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Category_Pivot!$I$3:$I$4</c:f>
              <c:strCache>
                <c:ptCount val="1"/>
                <c:pt idx="0">
                  <c:v>Office Supplies</c:v>
                </c:pt>
              </c:strCache>
            </c:strRef>
          </c:tx>
          <c:spPr>
            <a:ln w="28575" cap="rnd">
              <a:solidFill>
                <a:schemeClr val="accent1"/>
              </a:solidFill>
              <a:round/>
            </a:ln>
            <a:effectLst/>
          </c:spPr>
          <c:marker>
            <c:symbol val="none"/>
          </c:marker>
          <c:cat>
            <c:strRef>
              <c:f>Category_Pivot!$H$5:$H$11</c:f>
              <c:strCache>
                <c:ptCount val="7"/>
                <c:pt idx="0">
                  <c:v>Jan</c:v>
                </c:pt>
                <c:pt idx="1">
                  <c:v>Feb</c:v>
                </c:pt>
                <c:pt idx="2">
                  <c:v>Mar</c:v>
                </c:pt>
                <c:pt idx="3">
                  <c:v>Apr</c:v>
                </c:pt>
                <c:pt idx="4">
                  <c:v>May</c:v>
                </c:pt>
                <c:pt idx="5">
                  <c:v>Jun</c:v>
                </c:pt>
                <c:pt idx="6">
                  <c:v>Jul</c:v>
                </c:pt>
              </c:strCache>
            </c:strRef>
          </c:cat>
          <c:val>
            <c:numRef>
              <c:f>Category_Pivot!$I$5:$I$11</c:f>
              <c:numCache>
                <c:formatCode>General</c:formatCode>
                <c:ptCount val="7"/>
                <c:pt idx="0">
                  <c:v>1868.8007899999966</c:v>
                </c:pt>
                <c:pt idx="1">
                  <c:v>-1386.5578432000018</c:v>
                </c:pt>
                <c:pt idx="2">
                  <c:v>9334.8652999999958</c:v>
                </c:pt>
                <c:pt idx="3">
                  <c:v>44941.468000000008</c:v>
                </c:pt>
                <c:pt idx="4">
                  <c:v>14330.964340000002</c:v>
                </c:pt>
                <c:pt idx="5">
                  <c:v>19821.956649999996</c:v>
                </c:pt>
                <c:pt idx="6">
                  <c:v>613.51229999999998</c:v>
                </c:pt>
              </c:numCache>
            </c:numRef>
          </c:val>
          <c:smooth val="0"/>
          <c:extLst>
            <c:ext xmlns:c16="http://schemas.microsoft.com/office/drawing/2014/chart" uri="{C3380CC4-5D6E-409C-BE32-E72D297353CC}">
              <c16:uniqueId val="{00000000-6D56-4ECC-9B5A-B322C2A1C520}"/>
            </c:ext>
          </c:extLst>
        </c:ser>
        <c:ser>
          <c:idx val="1"/>
          <c:order val="1"/>
          <c:tx>
            <c:strRef>
              <c:f>Category_Pivot!$J$3:$J$4</c:f>
              <c:strCache>
                <c:ptCount val="1"/>
                <c:pt idx="0">
                  <c:v>Technology</c:v>
                </c:pt>
              </c:strCache>
            </c:strRef>
          </c:tx>
          <c:spPr>
            <a:ln w="28575" cap="rnd">
              <a:solidFill>
                <a:schemeClr val="tx2">
                  <a:lumMod val="50000"/>
                </a:schemeClr>
              </a:solidFill>
              <a:round/>
            </a:ln>
            <a:effectLst/>
          </c:spPr>
          <c:marker>
            <c:symbol val="none"/>
          </c:marker>
          <c:cat>
            <c:strRef>
              <c:f>Category_Pivot!$H$5:$H$11</c:f>
              <c:strCache>
                <c:ptCount val="7"/>
                <c:pt idx="0">
                  <c:v>Jan</c:v>
                </c:pt>
                <c:pt idx="1">
                  <c:v>Feb</c:v>
                </c:pt>
                <c:pt idx="2">
                  <c:v>Mar</c:v>
                </c:pt>
                <c:pt idx="3">
                  <c:v>Apr</c:v>
                </c:pt>
                <c:pt idx="4">
                  <c:v>May</c:v>
                </c:pt>
                <c:pt idx="5">
                  <c:v>Jun</c:v>
                </c:pt>
                <c:pt idx="6">
                  <c:v>Jul</c:v>
                </c:pt>
              </c:strCache>
            </c:strRef>
          </c:cat>
          <c:val>
            <c:numRef>
              <c:f>Category_Pivot!$J$5:$J$11</c:f>
              <c:numCache>
                <c:formatCode>General</c:formatCode>
                <c:ptCount val="7"/>
                <c:pt idx="0">
                  <c:v>-1500.4574120000002</c:v>
                </c:pt>
                <c:pt idx="1">
                  <c:v>35453.07474400002</c:v>
                </c:pt>
                <c:pt idx="2">
                  <c:v>-10742.851280000004</c:v>
                </c:pt>
                <c:pt idx="3">
                  <c:v>-7227.9107480000021</c:v>
                </c:pt>
                <c:pt idx="4">
                  <c:v>23732.488000000016</c:v>
                </c:pt>
                <c:pt idx="5">
                  <c:v>26739.92595999999</c:v>
                </c:pt>
                <c:pt idx="6">
                  <c:v>8848.8870999999981</c:v>
                </c:pt>
              </c:numCache>
            </c:numRef>
          </c:val>
          <c:smooth val="0"/>
          <c:extLst>
            <c:ext xmlns:c16="http://schemas.microsoft.com/office/drawing/2014/chart" uri="{C3380CC4-5D6E-409C-BE32-E72D297353CC}">
              <c16:uniqueId val="{00000009-6D56-4ECC-9B5A-B322C2A1C520}"/>
            </c:ext>
          </c:extLst>
        </c:ser>
        <c:ser>
          <c:idx val="2"/>
          <c:order val="2"/>
          <c:tx>
            <c:strRef>
              <c:f>Category_Pivot!$K$3:$K$4</c:f>
              <c:strCache>
                <c:ptCount val="1"/>
                <c:pt idx="0">
                  <c:v>Furniture</c:v>
                </c:pt>
              </c:strCache>
            </c:strRef>
          </c:tx>
          <c:spPr>
            <a:ln w="28575" cap="rnd">
              <a:solidFill>
                <a:schemeClr val="tx2">
                  <a:lumMod val="20000"/>
                  <a:lumOff val="80000"/>
                </a:schemeClr>
              </a:solidFill>
              <a:round/>
            </a:ln>
            <a:effectLst/>
          </c:spPr>
          <c:marker>
            <c:symbol val="none"/>
          </c:marker>
          <c:cat>
            <c:strRef>
              <c:f>Category_Pivot!$H$5:$H$11</c:f>
              <c:strCache>
                <c:ptCount val="7"/>
                <c:pt idx="0">
                  <c:v>Jan</c:v>
                </c:pt>
                <c:pt idx="1">
                  <c:v>Feb</c:v>
                </c:pt>
                <c:pt idx="2">
                  <c:v>Mar</c:v>
                </c:pt>
                <c:pt idx="3">
                  <c:v>Apr</c:v>
                </c:pt>
                <c:pt idx="4">
                  <c:v>May</c:v>
                </c:pt>
                <c:pt idx="5">
                  <c:v>Jun</c:v>
                </c:pt>
                <c:pt idx="6">
                  <c:v>Jul</c:v>
                </c:pt>
              </c:strCache>
            </c:strRef>
          </c:cat>
          <c:val>
            <c:numRef>
              <c:f>Category_Pivot!$K$5:$K$11</c:f>
              <c:numCache>
                <c:formatCode>General</c:formatCode>
                <c:ptCount val="7"/>
                <c:pt idx="0">
                  <c:v>-9276.0167733199942</c:v>
                </c:pt>
                <c:pt idx="1">
                  <c:v>12003.116514519999</c:v>
                </c:pt>
                <c:pt idx="2">
                  <c:v>-3137.5800732500011</c:v>
                </c:pt>
                <c:pt idx="3">
                  <c:v>16031.605309999994</c:v>
                </c:pt>
                <c:pt idx="4">
                  <c:v>30668.701058400002</c:v>
                </c:pt>
                <c:pt idx="5">
                  <c:v>11955.859399999999</c:v>
                </c:pt>
                <c:pt idx="6">
                  <c:v>1003.7605</c:v>
                </c:pt>
              </c:numCache>
            </c:numRef>
          </c:val>
          <c:smooth val="0"/>
          <c:extLst>
            <c:ext xmlns:c16="http://schemas.microsoft.com/office/drawing/2014/chart" uri="{C3380CC4-5D6E-409C-BE32-E72D297353CC}">
              <c16:uniqueId val="{0000000A-6D56-4ECC-9B5A-B322C2A1C520}"/>
            </c:ext>
          </c:extLst>
        </c:ser>
        <c:dLbls>
          <c:showLegendKey val="0"/>
          <c:showVal val="0"/>
          <c:showCatName val="0"/>
          <c:showSerName val="0"/>
          <c:showPercent val="0"/>
          <c:showBubbleSize val="0"/>
        </c:dLbls>
        <c:smooth val="0"/>
        <c:axId val="574418728"/>
        <c:axId val="574416432"/>
      </c:lineChart>
      <c:catAx>
        <c:axId val="57441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416432"/>
        <c:crosses val="autoZero"/>
        <c:auto val="1"/>
        <c:lblAlgn val="ctr"/>
        <c:lblOffset val="100"/>
        <c:noMultiLvlLbl val="0"/>
      </c:catAx>
      <c:valAx>
        <c:axId val="57441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41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series layoutId="regionMap" uniqueId="{A672BF2A-4056-447E-8E82-02E542B196A3}">
          <cx:dataId val="0"/>
          <cx:layoutPr>
            <cx:geography cultureLanguage="en-US" cultureRegion="US" attribution="Powered by Bing">
              <cx:geoCache provider="{E9337A44-BEBE-4D9F-B70C-5C5E7DAFC167}">
                <cx:binary>1HvZbt24suivBHk+couDOGzs3sCVtEYvz3GSzovg2G6KmihRs77+lOTEy3anh43bOEA/mCarihSl
Ys1c/74f/nWfPd7Zd0OeFfW/7oef38dNU/7rp5/q+/gxv6tPcn1vTW1+bU7uTf6T+fVXff/404O9
63WhfsIuoj/dx3e2eRze/+ffsJp6NAdzf9doU1y1j3a8fqzbrKn/APdD1Lu7h1wXoa4bq+8b9PP7
4C7Tvxpb6Lv37x6LRjfjh7F8/Pn9K7r37356u9pvnvwug8017QPMJfwEex5yXey5mFJE0ft3mSnU
N7SDkDxhiHuYIEmIJ4n4/uzzuxzm/7U9LTu6e3iwj3UNr7X8fz331TsA6v+9f3dv2qKZv56CD/nz
+9tCN48P726au+axfv9O1yZ4IgjM/CK3N8ub//T6+//n328A8C3eQF6w6O2H+zPUbzi0yzJdGA3b
+7v4Q90ThIgknHAusWQCvv9L/gh5gjzBGeeui6RHEPn+7Cf+/JUd/Zg7x5lveLM7/CN58+FxuPsb
GUPQCWWYex52Cabc5a/5IuUJIcQlLvCFCRAc+povf7qbHzPl27Q3HPnw+R/JkQv7qEzx/bv8/+sy
Sk5APwmEQaMJUFXce80ThN2TGSMY9JjrUeDZk5w+ycqf7+fHTPk+7w1XLq7/mVyJtfn+Xf4Gnrgn
FBHXQ/C9MabMla95IvAJRwgjyQX3JGce+/7sbzz5k938DkeWWW/5sf1H8uP8sX/3i7Hp9+/yN/AE
g5xwV7hEgIpyuXhj87kHJt9lkgrhYY9I9w1P/sqOfsyX48w3vDn/5R/JmzN9H2t193fqMHoiGAaP
i0rMuPcb3gjvhBMPES6JpGDuMei4lzrsr+zox7w5znzDm7PdP5I3m0dj1d/qKuMTRmeJASeMzpoK
XK1Xrhg5oZR6HkdCSvCk34rNX9jQjznzPPENYzb/TCf5e0Tzzvz6LjBZm3/9W7kkTkBhISEkMIv+
xgfg/MRFHDMQHSkwBcPzWn7+2839mGM/XuUN+8LgHylXwDJj7x7+Rh+BAMuk8CjmwmMgQeSNPUKu
dwLOmkCEIvC3OXnjS/+VHf2YT8eZb3gTXPwjePPHIfLLGPQV5X+bI5AnVHoSAWskxgJ8udeKTwL/
QOUJzFwqhUvZG5l6E7n//rZ+zKQ301+9yf9RWuD3UwbPuZXwrrlbLUmZF1mDP8YurwvJojdT/yh3
8PTtdg8/v8cew2CAnpM98yKvPIHLx6Kox6y7e5EvejHx8a5ufn7vcHrCwNMAvs1uOkRNIFv944IS
EC0hCQkgDA7Jt9RCYWwT//ye4hMAMQFpo295offvatPOKCLBoffAd0Egr4sOfk6KXZpshIDv+aN8
G78r2vzS6KKpf34PgRkEZeUT4bxbjwpOKSEcQXoKIgUmYIPl/d01pN5m+v/JclJPeemO2yErb/qk
n1ZRntzQcTRBFAdlzeRaOeiiyNxpDWFf74Par9e5cIO6yLytrHh2XWI/r5PCn5qebuTU2BXTVK1y
plqfD672WdYNB8Prq17iepU7TRkO8WBDEdMgPuQdE76N8tzPW/gjSq0UGa6HfjBriT4VkUrCSE+O
b+g4r5XGa0Gcc5zFzZ6eV5kXXZqvie30zqam872a+lMv462OFVvRjMVBWtAkrKu0DGnais3IaRHU
qfokSYb8zPHafSsz7dueJadt3dwm8bVObLkZZbeJm6TbKsx/iaPWblBTB2Otfu1rtqkJilbxWAXZ
WMoDNSjxUzw4vpNl+2yKx4CzXm/yLnODipF6XQ968t0iqnylCxxkCXX9qEVjOMUpC1xnSHcc269k
1L/GkahCQ5xbxrtqNSVu57ejln6XiV3exTTUDJ/xKIt8mYhkp2l9lpKzfmi4n1K1K+JOB6SQfRCx
aQhb0P67IcVxwGVb7Sbs9isrU30+xmPkJ1LuDevOtKLNKWJf67hOD6SjZ8Qh/IzxLA+GpG5XtizT
jc36NHBZhcNu4Oma1HhFWdQFfKyaYCwz15dNlwSdS4VPC8/ZkER/otiTfjyMTWBUUvm6jOvQTHkf
TLz+wKbytLP9tJWl2Madnwov9V2nuY+QubODp/1hYhet5PkF2LgSPurIQ8dtu6Cpm7Mpy5xdZtSF
Zwzfch3jc4mJPxj6C0d5cxGp8jCUsjx1ujyUkqOt45Is7CexIcYZP0RtXPr1kARJ2svTcfK436d2
lynBg6iNbgfZ5wEznK9qGuerMSP+umgK13fSuPcxm7pAqKoOU0a7bS7wsG0zYwLBe29TxQ82M6HV
Uenned1tEM/XXuE8Vimtg3SYsG8VoJQi141Yx73Dd8nUhRYn7aGoVe1H/VCuXZahA0ypAtnAOYky
+HDcadqQUXXZdmpa9QNud1PZ2TDp+JcmjtOtO5Sjn5VMreqqUcHUuJ8HqcugAwsU0KE6c3n10BcR
TBnqG8mMCFUdfcmd/pC7xc0UIzhxhT6jQlG/z7lfpClbudh1Q9SRz9JmN/Xk1iFW4xS2td3ZyIFX
zcp6Y0Z2Zu70xEa/G4bCH/HNqN18q4r+Sjpi7aJq2zKMw3rM1SbT0QfVO49Cy8JPh77yiTfuUII3
vEpvRhZXq7xx66BExa+5Tf2p5k0QTxGB8xK5vsvXAil78ERT+MIiEhQ16K2xqE9hs+QKvvJXnfR7
U2gUFKCQVhnmXytuNiaX1QWR8oNF9lBbSkIIGJOQybw5bdJbmdpDH7kbWk7cb9iUX6Vf0NA9pP0I
mxjaJhyZCGLtOn5fNtUK9PfgJ20y+dM0JZ+jCnmB8kRggriYynVbiMHvcOTnjJ5GojN+3gzIH9K0
D8eKfiUsm/aoitfF0FWbnndw/KImW3tYfiiYm/mIa29dpIivXar71WD8Nq1Alirkhq1WbTBl3do1
3pUlqjsvhzjfYg+UEaJ80096W1exr8bN4GNZ3Ga4ljuTV5tSnqZttYnt4Dsu6AdPbqjAeGvxFOoo
yVe5qD57oq/DPiPVBqyPX7nkk8lK5Ddjq9dtN8bbnkyp7yHPbtsh/djpLgr7Wkc+K5J+1dW7sSp4
MDRe/XGioOj65kPjsTFIeqG2aAJ1MeXxaVehKGAkvxgxveIdXvemH4NSldw3yXhbZqT3NW/E9ecp
I8JPo3ZaTWI3dk3q59wLBjcN+ZDqYCRuGgh3T5LMPRTS9yjZ932anE9jE/ltq8xZyjQLG+++mtW1
bEkoxzwNZc7vHeltcZFHGwfncH6ti1d1QyO/Sp0iYP3eYVE4ce+B5uja9Xjlt1HirCxHIWPT6FdG
f50aUvitLj41q0Zj30l4EboKJSFBNmwiJnbRlrfuV7fT1aoh8caZaB2WJdoqI6gvo3bnxJH1vWQC
DdOERJFfK1Z8TD1QGKOVyCdWBxNqkjUSEfJbz639WGZn0ZReYzPCUWiwDCJLbgjWZx6Ncn+sqnbr
FCDHEB5sOpdRHzyAsKxJEk7tuPbGwB1JHpqqKf0yTwNjRrJKmvOmi64qG61pjquASDhEJdsYiX6p
4syuhnqM1ypuE9/B3a5x+3EfY9SsPMb8PhM3rkFNkHM8rb3GGfzB7XaTEHhNSg6mOKNtEIUC+oEu
4BsrZjZVCo4Hi9SVRdOuwPGKxuXVkE07k8CRG4s2C+JIf+lczztTjrtK2hRexWuLwGY886sh95Uk
57kstk6dTgGB8o8/SQ5sbkTvy76/F12VBFZscBLdqZHfylEKn1R2pbx82LuT8dNqvE8docKGKA3s
6TdI0rBR6X0v+a5lOQsq75Mexb0X5yhs7cdaOJs+bS4R7T+pbhrDpKovnOQASiEKEJenDUsuIthg
UyROQNszh1LrO4ycVSplO52BkeVdsypAFwRtFPtg28ZVE1WlD97GJiujne52nq2kr5ye+WKsvw6+
yHUMhojFe2zFAZUVuCNUrVucqEPekAvTdR/TMe98PYgz1cDhagg5M1GsNslQ0MBN8E4Z88m2PPUt
aLeAG77RqL6V0kY+GdMHPFRiPTjkoiy62ymxxk9QigLpNWE/cHyqmnEDh3slYuX4VVkC31vwV6os
LLPsutDxbVFVD07H1mleDKGM2EbJ1vqZ+ABBUeKDzG0id1yxuE98EsPpo6ld68EvwbcqibV+7hUg
TizJ/Cjp9q4obpVwe7IFy65Wpkf5fmn6xsv9NsvNKk0bMLi9w0A2q2wXqX7Y27J42SwwNkT9EwIO
ALicrEtBgWfVPntuoNhR7i1krHaOWo91Y/aJl5q95l6cAWNgDMKZ7bpG+3mV1/vIce1+6li2ass4
9iNtxl1S3uRpS4NOW8cv8NDsa1V+a9KafestCK/sWbi8iNNgkfoRyou9NF2xj5Mo349NsaspqjcL
XMzIpbc0C0XdVvdeAi72EbT0ljWe1jwuh8oIrGQ5puUuqb5OCSN7090o7cod4zjdlE56HqvCI0Ee
abpfCPg0uhstoh33qEx9Z96bmAroPj1iHkdt0gYD2KwgFaTY206Zvc15BEds7i7AY/MGtqz4Bhbp
OsxrYrdv4MehiHQRJMlUg94CRR7HzuSXtKz2dm5UGlf7kvV8CpYx5d7HrBzlqp85eGRrorDZZ64B
3i5szgZrJ/D2gYgN/cc8zaJVscBcrsy2pjI8Tl56bxa0aQzxCo/1ihRFuT82Lu/KPZ6bBaZrLw8t
z0Z/2cKyVLqcsWXBp66K2CecGrYaxqnYt05V7JdeOo3wabMmn41J+9DVGs5MFqNw6nuQVlbwMRg9
L98zk+0UqhPP5wnR/hPblKpg9lN/+fYJA21uvCYK3WKAL9HMPCvxYPZLj+kSvsbc9M1ZWubuDk80
zXx3sPBGS1dVDD6jUBuvclJ4rebTIkZLw3kCXChniSq8ZgyFhqAGldILJgmiQwoQonGUIETzcOm5
85B2SeUGy1h2SQqRaLOKCs62pDS/OFK0p0Z3yh8AMqa1vQRwUDul/eChfWFBleBm/FJX0SYdp+Ea
1Qc62vRaaG/j2eizjWy2506vVxW40uu0qey65FGy0s2+L2j5oTDEW6civypIqQJPFckmNiOYy5ak
s76EYI7pcWWm2fPATupTL8v8uAUHrRJZsq0ndo8RSrZdy0KSprmPJk72XuKeV22GQqmJCGorkx0a
wItQqbMTdauDmtXpad+S2EddlJ9jbMBCsgl8Fw6hdUlYuo/46A+eKi9cbwgZ3EI5bYfulw4Xek3L
rAljZetVkmESVmpM96wvfgUJ/0DB0O8spKV8x9HxtnXdbJ237RhmfRhDLuGyqV1QYIyp3eiM9EyK
KJBgFfxYdfocE/AIkbXa72Nm8m2Km8qfEgg1y/n45bNW7uczN3YWTMvSPQLf0CxYqUHBHelMzX6x
VpSBJfJswWUVY6BlZrKpE+3aDPgyMnDSJqHLPZqbZfjUQFgSyCwFO9/Scp9AODMF2VSxXexuWDmk
4CS0MqwYSKDTycvBnbr1slDdwzleejZ1y31qp2HHhssjLiqKKuyctPcXWDWH+O7ITpeJ7Tz7uMRx
WNTe6ONR52GtMZiyNIqz7ajqVZqJYl9muQLY3D02mUjqTc/6XZJVBg5UQcJhFgU47CAjWVHNISh6
gh0RS29pmJV95ttClZu24KArYO7SqHS8w3XigiL5DirrkgYI/Dy/nL/X8l2SkutNEtHTUrvAQ8ro
IXOQWPOZBQsfmNCAWPiqciPHYOni2S65xPuECBkC6zoYLCg0Y2vIHsexCjo7iaCTPArbHF7Negrv
+6TEWwGOkzfrFvDLzX7pyRJY/AYGZQcR4B7LLDQ0ChWC1yhm8yv75ZVTe1pxppNVNF2ZXOudMzG/
1OBE9uMZnjUx7uAtl16X5+Mmc/qtIrjaU1aOG6/DWwhc1cqCaPgQ5OjMX3YwLQrRzHtbNmh7in1T
uHG4PH1go7c2JTkn1qn2SebUO9F9GZO+3fftuClLF2+i2UBipu0aqsNXZH7XerGPSaqa02U8ZIOZ
gjqSySoZlM7qwMtLn6tp3NPMDjuRPjaz8l+apJE037azRXBzx9anKhnNRrrZvp9hS1M3aeJbDp8b
zSdsmbcgWi8BVZUt9iNZ2ja1YxjncLZeUM0LHZ+4PGuZ/rswUcdgU44rLL1l3hF2HB6XOW7vCEsq
ENZIQc6s5snH6LjyQszzHlyPp70f58SZiLcTwqsj6InEwRyyJl7T+G1Juv00tt2+7BRblza9wBnI
uxm5XrVgeiHEB1F25tMHyavYbClkT/YL0EzDbd808ZomCdtOvQr4FJm9UUaH1BLku8uRWU7uck6O
zcDFuY00XtspKd1Vf5WQxO4Fz7q9FmD++4mbcCryIvML4yR+M9vhMuFgTNC8n2UTru1uesyKtRDj
SmmSb5nD6z0vSh4KUeYQFiC9h1eAZHOzJ3mldzG1CQ+cPkp2+eyB6hFdoqyROgCT7TcobfbLGmDF
pwx24TUbizLQS3G30U3+K2StK//lBcFXueh7U45Wq/jbHc3n4X+2q+vVcl/wCJoveB5HUJqd76nU
f0h0drP+8JZgrig8L3O8lDhn8Z9vKL6pCzxdI/2dosEfIl9VFF7VT74XP5fCAIXU+u/XE96UYV5U
IuZ538oJjJ1I7hLJJdxfQHCl53s1AWquUESiXEKOCs8XGaFG9K2YwNEJgfIeYQTD3S2Y8a2SgKCs
RDCUICTCHC4IYf7fVBIImgsFx0IChao9VBckQwRzBvfEMNykfFVIQIktUJ96jxUxZ17hktuhynBY
xpPcoI7h255C1jifrNwsWFc46AmLbUGesFmWfsP+aO6y1EL8o7lI3mll4lB1ZXW6NCLLIH4+juUw
Vqd8bt7AEjWV3wmd+sCKZtgqOtnDsclK+XKoae6cmhTKH5J8UmC/D4RJFTjzsBoLEO0+5hvMKvoJ
8+YhLZr+Qg2Tj+J4ZbhN1unUj1+8sgqKBslPnRrWnkwayE+5fKJhFk3R6ThW0enSY6WMTqEMwiBu
njHLOI0Q2Xcd1BxGV60oj0a/sSRRoegndDpkiFdrRAU6XcYxay8cE7lfy1Qn2zGhxQG8InOAOoU5
xNHAA1B/NHiDWIZLAybLHNIydWp/6ZZbqfr0sOCyYXBWKh6SlVJjtx7IJM6T2nZrVUbiPJ570zAM
PribJizRxtSk/ijdyrlsMpNuUic2/lB25rybm8hJoeHV6Htl0ftN06sWsgI5y8OyUnJDmuYcqWY6
V6VDbxBcF17hLlJrO1jvJlZlf6bK+rbKc4hgYtfrrtM0qfcD1D6YV1+3btZcw3t020Jr/QRbELOs
gHuZqN0yZBNW1380aVko87otscbs+oGYCryEdjztRfqyWWAl5sMLxAIDF+T2G88FOR+hyERRn11Y
ouObKHK8TU0ZgoCVxTeQZkN+19dDmOC+gRxZQ07h1l+7L3nfbQWq9Lk3JGxViMlc40GQwAPf8FOa
8cLvB9mdlkXlhuC4ZJBzrZOPSy977tW9o59gxx4nkAVOspitUAbZRsQLbyOhAhYHy7gvOm+jcqm2
HRrbsJvAPjh1H99ABrbYTrartmpwxXVZd9bvnDx5iId+1VRx/qWJRhTG1IHMZIOjgyIpDaNmjNam
pZ6fl5GCBKfrej4cerMuM2zO4zE25y635nycmwqKK/4gbbleEFaMMRjdGePEjeeLqrzn7XBWRdkX
nOQ9VDFl5eznYVF0XRwYPjl70povIJ7wQs9DW1B7VU87RKb8FGwgqSAZRdFpUmQp5AJT06xIP9kn
4BM+qdFXVubxlueeXpnYYUHbOYnYeM690+TDWcojyEYOMhBgxaePXQY+uVtpJaBaoRow6x7UaZSX
jpdy8oanpqAhzNAvIWoQvqnstIkokIKLGAwUg+PKlb4ykcEQW9j8XvdqOyTt8Mmr7Tkvqk06a4ul
Aa0XnXqzHlmG+aJMjmNg4EU0FdrnFiWHpkP5WWwpn0si02cVuQdWY/YQ6+mGTp7+lAvZr1wvggTn
ZPMzDYW1J9KumA4Jzc2nF6bwR3Xq+Z79K+siXYkhIQiVdMbAYLlvytRQy9NtzGLxCKn7bKdlCkEU
nl2yxUVr0jmoWrpvx29JX4x/0307tx6nNHCaga4omdzbtlLXlTcOFxBTJLcGiqt5nQeRGaNVNrN5
aRCbKOiwPD0UWfMEz7GJib9gxTxjcGy0WuiO055nHOEenhQBZ+4vPaMq7FlV9MXNKKBIVnemv9LY
2kPE4iT0WFPeqbTbq4Goj7l09I6KKF8riLDvutNGq/Suzk29ht/ciC0U2OuPjpPv8gRC96m5GdRU
XDqs8a7zuD2DlHn7GRJK4GIzRleIN+3noqugcG/r+CL3arW1iqMAWZT70o7xly6qITZ03eHQFWKE
bGh1yWd4LYZ45eZTtKu0V3yaWjdY4K1M+HpsoAQY5Wn8BTUX/Tjwz9FYOJBAsRRuKABYdXTXJKW+
VVJAxY5OaRj1Sn8hOAn/5PQJ/Pb0cfiBCPwOAW70gocDR/G1bzMlRNTMZfoBkt8ESkxguhI3nb5Q
d2JBP2LwGcqIXLeTAFNuxi9uJlngqKY+TPVIriE3/mkEgV2j3iThmEXpwUKR6pBD3PHUW2COyC/T
YlLbN/CFdmjZUPsL3RGdsOrSEgtf/AfLLTC3TjZl3F5BvtashrbtD26Te4fUimSVm0l9ngsTfBZu
L/IuK0bdTwspjuk30m7CL0gNz/iDcchlUuboE4tGs0IlikMbN4pCMYI6U1lcirbfgUiu+4QmCi5F
JGs3o6nyVRt/673GvqVzBr0eUgMzXtMZUSOodUA2XRTSPTjj9LKRJdolhNndG/iRNo1K97AMmWcO
zZBHW52OY+sfSY5zF5hnigvcZ8N2mbogF/jbabl0r50U9+Fg0nU0ZeMHMJ5JALd47Gc2Qn1AQ/np
KyT+z6ZUxcpP0sbX2mmhcKBLiPOkvUY6t4HjFbcoGZILHLv49nk0SUVuta5ucZcnF2gezbhlhMFS
HSn/0rxpfsLzKsfnKXjCMnrGHZ83446j5515RcZ3aalbKAzp+EyUigaDh02Yc6rOFtjSOzbpglAZ
DRgavtH9iDgeogh+c/AcUv3AjvDXt53gd0TwqyEqID5hiMo56HktyEOsHRxb4jzoxL1pJiuuBE+S
szqFKyyLRINLcN8WRFyB66PPqme4AHj9DO8m3QemwuPsQtwPXMsX9AucKH6fRXfaymvZZFPrg3Cj
Q/R8ap96M8yd6mqVaKjIyrh2gXA+1At6aZbTtvQWQrCO1GeEwooL8GlxgaIiqKbYDR0DTnGVpaVf
dLI4rWanODfE3cQu0eEydAuRXTVQj15GZqYgUEyDImFuTrX3ZWqyQESjd5pVTX3R474MGp3m95UX
B0nEhi85uMmrIwXzHiIP0liC7TghkPhBDJys47gkf+INzD9aeekMzFycg134IZKLpSBvuVi2o+Gg
g8SDozLkOXD1oMKrJTA0aJO12PmwDNJ023ul86HUzNzo8a7L+WlUJ+qMMQte4fMQ7pHAhpM+esJK
ze2VVCMUQJytN1X4QGimtjXk7w7e3CMzbOktsCPWlJGzOdItvV7316iY9KHnEmIQioc1lBfqi3RS
35oFYVo5QFD4HbaQTGBkgwVRetng+XaeB1d4vy2zUC+EMh3lU3rm6eebP5AU9ltJ4RAcwmUP+B0E
3PjgMw9e3AtUXqcdd4jJg1fA/aFaa3SAtNa3htUaTuoybhoK3iGUYkmj6/0RVMHlLz/THVlN2qPn
jk7peVpDZY3E9RkdW3qO52aB64RmKzkiGrxBLNhBQhXKYr1qWuk0OzNpnp27pktCjfPP1aDRzjNe
fVEPbX1B5t4MN5SN2yfaNKHpBW3T0452+HbCRl5yrk9tX5Jbko7icsZVrniBq+cRpf0HYzKo62Cn
2tV9mZwuvaQfv/Wy594Re+ypnienKa7t5o+1GCK/FQDBBaPME66EdBB1XzMn5nGUJaNrH9KmmGq6
4qVc23h0zjJRXZbO0O2W0ROIo2jybQG1HUWEDLKn8Uy94JNUj/ue291YCOeM5LHXwb1H82KZBbHQ
wq1DuAdh+saPSgt35szk/OLh4tqUFikfEiQjFKbgUhu5HHBRfekjqJZlcFvuxo2nYQUpzeisKt1k
h3VR7QSLyVkKRnOF+sTekLxIoNgaqy/zinHK3XlFGimo05HYbqhTEr/pq/yeuu6mGvrxs+7yaDU5
vN+jjEWXC0VmWX+eJQkkT5fjOh/PgbbugS9ntq/GEu7AqGzdPmOOhAa3Gdy36Yqg6El9JeGW1f9S
9mXLceNMs0/ECO4Ab9n7LrUsWfINY+SFIEgA3Any6f8k2uO2NXO+iXODYBWKtCw1AVRVZnZRafbk
VxF7cofOXWYRbdbG9yui1VW+dHRyreb8MZiYXLtJki2b2TS+rADwr4pw9iMm40x/2RKZ2qMJND4r
4sDjOLx5NBP3ZwmTuErXj53GAuq1YquqpfLcpRr58HxFXKHOZSCDg1Olqw9+E2Em5ztN6P2mYL6z
nu/89VgTYfwmzM307bHG9eH2Px/bROo/9mz6jw874M4+BbMUnCAs+d6HPbsNM5uPuUy+5qNcOg4J
AX2bKmToNtJ0UFXEwZhVACxUUPMJ0FKU7WMz/SGQU0bI4hZugtD4+/mge7h5pDHNI2kZXNA+FeuM
t+M58z2gnduk6M7lwXimwRvPuXGTkifrdLA1mipN5cb3eVRtAYUmRb6ZnGw836Z/PsVBFSmuaxGs
VLoqa9q1qJh09dHhqhJoNeLSDI1VJAeRroxhD359/C34HjbOM8ym0cEqVllZ4nHGdbtMugwbEPGS
ddIU6tRIOa5LnNljgtrbyfjMEKCyoGNzSQdyBEC83oWsZT9990AWtT+fYHxRGUT7/1ju/A/JP7GD
yPaRfiH/xwrl0Q/LXRpNPIjK1nrPm3zVonbhxVYNgLQDeNXS7BH3vYT2kT7TL8aRyRKhZk8ZhVct
8wkdahNvfOZqyiZ97r9iJZmfOu9St2f9+fzbP5px8oPgQ5Br0TyKeejJldl+9XA7M8wHB6Tgd09K
Rf5Q8qPfuQuNv8tj3hbBU2T16bLxlb9Jkyh4khNQ50BUV7GZ1Y4OnuYb/ATrgHGh4oobhikumkZu
zNnGivJuiXdGbY2ZiqpbuoWjtvZcTEf/7eesqbzfZ03l3czac/CHe53cls9KDAJgYv0jGV3xwGwm
b4OV9t+mMnfQQofLTHa06HfcrX8Ip5EPhQ3QqAb6Gv8ToWS35l667OeTI++bfDG6Y3CpRrs7kCYo
V0GTpF8aYi3qhHmv04Q+blqpTaI7tsTmwp76ymNPTq5XUdpaF+PSmVY4yJZsOQQce1w3uKuo7eSa
WVm/CBwVXSpQMS5kviqDNI1RTSl29wmdR/6psqaFCbv7zUO6Vva/TaBWOMWebeGwkSX+BIx6hepG
jtMcL9WDbYVf25Ho17FXcg3KxghcQTm+Jp26hB0drjlj/7EQEvRw/jj2Aqpo+77tBxAMcZDCfKiB
dUNCa7ua9LuuUem3Y6ktGYe+Dk44pz2qQCRAx7f+D69n0WHmDDyhbNtsc3RJF8Y0Q19+CuVUXY3h
Zvjc+OgNr43JHAlYJQ8ejdUlsn/qs+RHXlTdwe2t8ozaqn+rc42jBfTdYB1MDetWqypoxNasLwCC
+RXnmSpW1CWrKgqWVrE3hzAR4aScgy6wNOcu9acJRKYAxKVco+0VnLxCPZnivhnKXDykfV2ejZXg
T7AqPBKubt0AXof3eOWM3qLHAXXvc+0tzZUINf1UjcB2z3Ua4/fH3N9HbUI/tbT86PcGG8chntWL
wbHT5L9OcsHcFcORETyduSdoKDfED0F6BUPI81Hf/PMkRysXQM8mVO/NONClTJJ614ruzPWYA9cj
mT6lqtYnc6Vy2ezCujkjn2uCvQmeTYG+7hhH3rWwC3KKVCa2ZRQxNO0HcSJ8CldECv2EnSWK6ywT
fxGhAfsuGxywChqTPne/kXHksbSDM5Ck5QlFfIkKF/rLPtLjZTXZlIJ4M8oHCcRHRKZNJxI3Zr2b
Z98BNWqXcmRiMc1bz30IWdYc6Tzcfb0sY9vRaUzcyFlFON61V9WHOzARtmhNe589ztRyLP1gFxSW
97kN6TFxo/LaFeNw5W1ywBKYv5TkQsiUH/Gj5EdzZQY61WMT8749qKZwtsZXRz06RG4K4I9Jm9F4
+gSaAhDevxJtk5vfTZNYm7z7V6xxmYjQKldJ0Le7pkzHw32Y+nI8iEJshWjdreelJSALv0JuNmFo
WIXJtAv44F+mcFh2UlQnb7aMq8Wuc7BbfTIW1pif/l7Z2Xrk9gCW0N8+E4IezhenGwEUQo23fuee
LVdDq8OdJ0OkX+WYvglPemDsZOMBiDX52an5za+SRO1GxvkKlTn25qkGtajQiS6+kOGj47fP4eyH
Og66lZFONtICkF25IwMsPam0Mx56PYRP0lPZc6vWpvDkN44xTP3IZ5TNM8Yo5rC0/y0szdYVj9jq
f58WIH7xj1cKayM4yIS6ODmE4fzK/Za5am+QZSQn710wvC/Et+nRDBad+Loaiza++3zWjn3sohB+
i5EFOAN484Jfd5nYD6aJD+xRxgBu9WtStU9AnI573kcojM7DGNgL38dJ5O4Ks8YGDt+V28pV/i2M
AcG3Du2GLozPG3JnGVRRtbYjqhelbgQAgVX0qQoBdQ+9Eh3d2Swnv97mLWVIO2DyUaIfqMoWIBGY
HSimFxCwTsbK2aQ+pcHtRuMRYb9NOCcPaZR95baQBxGi6Nz5OolNC2ycE5APPnv25X/G3X0WcCrx
rdf24b7Oo+MhGFxwZqz0rctF/tL0vbVyXIYtZUyTUzjZ/bIIcvvNntKd7XThtz9Dc4Ldx59Dg6rv
l5nWw4bWDAQZ1bMznYfKRjnXthn4OAU7h0ElwKybJ4w9UH1GsufvrBogn9j4oj5g59rK24XHRrn6
7b4KKKFNQYEDqBgrLt7UfplIZL/wEMc0X6A4Zsy6BNeR5EyujNm4BVC+dEg2t+ACJCS36OuDMVOr
egWoqLuEae28sLxZQNPoewdCIYB9XvA0BlV2KkPn1exixoXe3AH5bXYhKiLHNPev/qjQ5zQJmSMm
Gwh51JLumdo9LTOzboWC0od8zUpstdNORvfRlGD1abuR76vM3zFti5i7FC33sTl485CKskHDEFeT
yhVWu2h5d5krE2YijGkGuyXNIUmAUUfXPQOcGWxLNyHeSqksew3BKomzaZxO+ZAmL9F4YaTPXu0k
SA4TgJULY7qR8JcktMXOmKqVh146yZXX/C1pwr9yBwTANEz0Hrgs8dyy4lAX/fjF+LPZ7/r2v/oJ
aur7zPKm2LRDdRjlK2OanqjphpqJe9v07uumdltO9s5qbO+U2EytsfmBBjib9yH6ZSY2+AhB5YM/
MvtS1D7GW3Rdufw0ZbukrLwTj3i1SrUvV97k0ZNGGh6nw1C9oXAwLTIWJocelcnnsgN8T2fVm59b
/oa7RbsG/658q1z/lGFnf6I+i263T3PYh9tFZy2NH0clfxVk/JhV1PoN/uCpksdcAJRs4A84CTiX
ZnLwdwBoYpTg3AUTTom0S/ML6Z4znRAaIytHcoBm41JnVr3qORpYxheEDjoYoNZ06o8wGbzmAzKf
mJVW9OiP1wnFPbVwImktc9fL1oHXsSc7qpJ5spqxD0kfQkzgfzUBQJf+sENAAAb6FVFoO14QBsgq
/9whiLBk1cu+/FImfr8QOH8dQMaSdexlDsbbdZgEwaEnpb1wWegvAjN1CzBTt6EOyg0fgBBF87Pa
9EDu3QrR5WxSfDZXJuUCKrncKKspViYhC3v1c5b3Qj1GeFUNfsHgGcxV13TPNemy3d1/h0IMf0+a
eIOJuIdF9vAMJsRVuSBkyzx7zrlekV5Mr65T4J3KhIUSVz2+RsOk4wg13nMeDbcwayL9SWjLXZgD
D04X9joJHJAF5saF8d1PQh86GvfgD8epD+b9ydinslsX4/5QV/fH1uP0Eun2bPqSIhseHeCtP/t1
UK18XrTHyMqjo5WObGVZXLyCGnLOGhT4O1MglmmbXhPspbEDYubFB6sLeEl7j117fPVAtdg2Y41+
wWyaMBdQpmPp9DJWyQhGHxohD/fPcjqK577U9v72YfYAH996YMPFJsQM7fzBBxD+uRuUvb/777Hm
mbeXxgrU7XlcjUD4T6xeIEnNr6hEA83dBNEKdAh+NYMrsi+T8MeDsZLBoQ9J/moMcw8jibvz2qgB
WAb3/NtztMzt/zhiQaXqHy+Q50aoygBk5M1luQ9ZS67zRiRMleAau2KPuhw7FX6UnjQovYscyccy
aALZLI3z36bNRFsGb03jlweTaLbRpQvT/mqMvK7BLU4o2xjT0p1zshN9vSW5eW5/rxRJj31Ng+3o
BNki0ToYljzq0qVXlWo51GO4rXj3OUPqs1KQAli20xSBQj44BPVD7zOFJsDe+MK5XMBHC724pNoY
axr9bsbaAds09CVWQKWgKiCTyH+kbFqZH0q4qDzYYN8Zfv5Tojr2iEY22OLp8GQiar9AA0cWamdM
gNLpfpgLPcZ0vMIHrzQbNoU/yWPpa/AN6XgGBn08T+BnuIALgqmfdhYYz7ST4dJMNZb9BVx5fztG
6bRI05Rt1Sj7Zaq1c2Wk6ZcTijtXwPz7pZ6v+OxTCXVPljm2k9yJsEdmaKUX7CFgLtom89BU6C8Z
P5K+B2NNmb1CHzs60DAnD5PVv5mlo1HptO5LS2ycekgPXcvBrJDJY1vo5mQga60r8x2bWYThvKSb
wRLJY56T5mSse4SBvJm7fj3DRGSpHmMPb3x8XxfNYuc6DTu1ybcPbmOCOcxOKFUZ475kmvXRzCXd
t/tiaa4q/9Q3tA7P82ZVUg71A/Tq9sgbAYbhwXCyHQWwDC006n0swy814C8d83twuCv1VyXah6jw
kx9h+95LMNZjyylXCgjCb03rfJFhJN9A8kxBP2fevnSRULuzssLocnLipCWnLGjUTjr5I82lNy3Z
7DMTkj6FDGfA3rbmBFynfCF7N93cS3NaFmsV9Sd8Ch5pyvyvvy6KlN88/O+Leap1yMVifX4AP4+e
LNZ0UzzUKC12gVUjFYEzcoDgXFYgUa7lQLLHjAfBvrR1BkJTC1Zf4wcpBBjyaG0OB1h96kc+XgqL
biqA2I739Y/gt7HGeU8sbktf31xbRq0VcQCzHLK8+IT4Vyfxu/cuC0XcO2j2gFjY7IldequqRg+J
iCY2EapzsmVb1/kJPCVyDhO/XOQVcXcWVdh0aRQcSmSuh3oejHkf6sreDF7BdndXF+bDxgNufXpx
6qbboOC9QvGNnV10Ix80OtkP1OIhUqqJbHriW0msKO/XrArthZn258BMM47MI0Ujs+IbmhVR7PVe
tOFFDT6/kPJY5K2z7pwaHx7omy2aICGfKxJ81VMgv5e5F5MIML54SsetVdX6PbeApXC7JlmOKIrH
kAqon5TFYmgHhY9FQ6snxbtsZXd5vjaTXtaSS2JFazNpXKkjLYgWlCUYKLjdsovhEKSQ0hAgKZeo
0xTPBfeK01SVclkGwOOuq8YWq0ygHcIKNFcgQ4Qeirk0TjPk8/TtCoLHKi4lmi/3GGNiuQ031NfW
Hhwnl8Tar7M9y/irVjq6JJWILv18VbmZtbDzcoSUAcwhV3qb1CARI3shizzJsKxQPb66Ljpnmnwu
IZ5wSHXZLCRKPJXw+fQySdvGB9flVzOk1jMYv8mDhaLztQ2kPjhj/eU+79U+XQ2ldpfG59rNX1Rp
joMCAcBsU0BcZhzS8i8wicNlFLrqmA02OTvOOCzwSRFf/yWiTG1nPZT+q4f07Jqi/ukhyXg2Fg/S
36x5DicNtJznSOVYq7s1z43gt30XKOIeCtXxhw6Yudv7VhUo+oNrHdyO6wZ4LJv+kECHBy+pOI+t
Y70EtFmArtp/Sqymv9qOhACxsl6gwaKP1SxzM8xRvBzIhlesXJnZgkOJhTUl0MXgw8bm0a4qigen
7X5LDvqhV5s64T9/Ap56YgM2PI8b8HiP0DG5doJMBf4yWbHqQ7R6nYE2VzOgX3rWpQpAZm8uganA
1Q06ZCxrUbyfj5U3ZzEGatO7aKVC7gdbWGghN3Nz+QCmjgQU1hounO2M5+6+hzInEA9mohCOnkNt
YkWbvgQ3YpspyDigRt7EQJcW3xuAyxyVfCeCZugQtO1zUESA7DvdBK0YxzkQK9bdAodEC4IIAPl4
RbaPIPXybKek3vcp/c3va4+f1KTeRSq8KzafhV140SdTaVEzaTIbyquxeEJeQeNMbnUZF0XQRd9V
am8m+7SNlmjEFRtjZl7YbnhG3KV5WjjW4564FuQbaNKse0dxlDQj9IqTOjjaPjorkKAA9z5p2Tve
vcfeydNn38MGVrrCW9uZqk7j3OFCNr1paiv7RgpPxFiCu6dkSq1Nx8ZxCxRSfy0m2sUmhOeotgAF
8qUYLPxFegbwmiv6/6iB+/9ymIS+M3GoN8s+erP82e/1Og+4ztSJyuJLluVx2Ffdg+NZzTVv3Xxf
NjkotOh3XI2vJI2DRb/oNsY0E5NHPt6lLWc7qqi1noKwj+W0oDoSoDB29wtgK8SjZ6fuCtUoQAKI
1zYHMyQiqNYqsP+aLKs5yJToMnaJCz2ZeTAhxvRli/vM5f3m3+4xz9Fj/fYf2asBd6jfWgYuFLts
sH+Ag4YW3D9+X01tN2wQ3vDm9lKsBZRFYqPU5MyHCnNVsgLbema31zojfGd8kE4hp6EKMIE+QLMh
lsdnPRVy6vKMnoTrkWPeQ2slUSmS0dC5fLjq3cK9+fSvq///uMGt122QThvTpwwACI6Zj8KaSYuN
mfo8P5jGpDFzX/PfTDN7D77f26oeojB/Bt/NtKnxDxVWsrC1Q45UKXWhY74VM7rDDKjXQ+gAIv0b
FGDZUzFF8hISb+G7dvVe56MFlRHZPoKn4W7LHEkko36OvMDzYq778FueQEZqrL+FeWfFotB8XzpY
kkNQa2OqC/majljyLaadjTGlJp8sReSjdNGMAzrvDJl68ZoVqtkyqwPVwJh8muJwSMbTwPvxxZPf
uZjk61BIefB8On+y8WgwDbKlonazN7Ojby0iJmsARm2NdAI/gXmYLbJ0bX6Cm+lHnxTt8SULkayu
TR+cRcqCVRDwbNcBWLesNQnQ0iiTh4zPGNm8yt7xcrxlVEFaxubeLswctm4CXn+h5N1qCXv/cCPk
zT7/788/VA8/JJ8oUc3K8KELbXgXirEf1ovJw6ppRaF4CTXOIi++Q/11w3g4rtNi2fVdcoCuSnJg
ffXI0tTfGMv40VkjRnUlORgbbBpU3gED2w6DL3ZjyJHjMV9Bi8XtnJgkU7Pz+kBfqyosH1TYLdK6
GK/GJZXu170loc8zR5gJ342ewroDYHB2EZBzjg2bno1lBp04JchdqKr0gPyuuAveEoGi1UZ1ybTS
HFBJHDIZWNNtcQwARvisM6ASqBifgaRLdxUnfMH6HvxMgJ2mhQtht6V5iW+vvHmVs1ZtfL8+pJ3t
xgG2pQ2Ppubio+l1G8ocvGW/CIrfJtgcYu4g8x0mWJbhu+Ml4QL6aeDH9WmH5lSUV4f211VtZoyN
Ri+lC0rJV11GAHzPgZa2z60dPnyoAxjz7stGaGY1oJfPJQSF7eh0Lxm0blqhy5b4MaOS7cEAsV5S
nnzxsfZfjNW1l8JX9Fm4iXi0Cbug7WS9uB3TBxtSWYs66KwXkJSyTYhSazMAnXoFAUdesVbzxwZ/
EJbbwZPFMVQMkhlRyauD8Yky2qgWBPGEl/3BSqzuYKmxP0SFS8v4bpurewydo42JtO/MUGR2e0dv
b0kcQ/Fiz5Ly2cAoDHDCXPlQi4BsXQSk+Vgi2UtRSr7HBQoMsMbiE44Hjn9xsiBYhDVOUN5smsFu
0+ACsYrHGdG7H+sgg25ZnyenuoeUz59hvGrH+MaOsydQ/CGZwS5mgL5JfqbjgzFQDUTZGZXlF9W5
kGOaBuHHZoZkc/PJd1C2nW+N8GE60JafsOLwq25IXKiheDBWGeYC/YtsXo341QyiQIsLMlkVjhd/
+/yS4Sxf0oXIe3aS9fitSXrvOQ9Laqwy494zt6bfLPTcblYjXPc5z5Pf5nqQopYovYplWoYT2NDc
3purdtDT7cr4wMP0YnuA+GM2q/6QWfDHU06CdhvpQMO+XTs+eIqCFzIm6HnvaDWOOy264ujSBHw8
a0zO3SCmlYVW51WJEkRwydpnGVQEGn7oW+g++86RT34NpIOPs27BAMh47PcZko4GKkckT0UKekd3
FJVF30PW/EjClr7KSEWxXzriWYEltkwoyEj/e0H9B3MXmtvURvKIRRWLKaY/wKvyMGFyqBryzFoo
6pmtdyg7yFoOvNib8rW2wFQtoRGyN1uvmRVZ83PWdoqfs/d7zSwE6HadqyDg9S/3m8eZG5gLhHFQ
1+54kJUGrqVlEpJuf9AHwg6QeyTDPQTVTBGL8mg4+m7WLJAvD88lNFwWaRQOzz6S9lnIxLLci+9n
5WfodEx7TdTckYWJSqG9oqk3YpGEGaYEUPqqrU5T66jPQaAW1VgVmy5oo1XaMkjM0KaaRSHC524K
riYRHNuJxRSA5ycOzZJtk9rVJm05ebZ675qBKrVNA+ZvPV3t7UbJt8ACNB+Ca87J96R7YJEbrCJo
br6IJnwxVe5foaKRP0NJnzi3UBrpz2oorSUYk8RIMk7QcgB3iqvu0EYMZ7puTOnJRQv25LUDfXfF
dA3xUr7bXvWdMB2+eaXooLaVTJ/BWgMlMgz7Z01AwhCR2z0VXI7LqkORwrbafkUr5l+ktPo1gMHs
nNSlvdGd3x7DwSdb19IRZEiI2HuW0jsyDPaBVpXajiHIgFGmsk2nS3IueWCtQjpODy5gwWgBDt1V
clUseUbbT03tIpd35fCChcuLO6Gd14xYBVATg/WFTNMr/if1VxwATmSqyPdgEGu/U2yfommzrQb8
d3pfFpdRjdWjLKt3zT3nzUl9e9mkTrXPGxAhnWKIjV9AGnVTA9u21imx31gabGeZiE9Dd9F4uXdT
NPJtCao0mFJNtkBTK//qV13Mqrz7PlY0hQRZVz5nSZGu3cDyDm0l0xOFZNyqsKv0cz6EL0M0dd+t
nK+7LvDXoeLudkROs1Be3l2FSry119n9gQDNigUxhShkzcqnRnAsl8wT70E1rZ2ybg+5yooFyUt6
QOOf3AZjhujG4QwSMEjXYMIhzlDH5tIWHJcm6HYZzbd77SQPefbbY0wwzVpIiNqq2LlW1Cz1YNfn
xM7cfRdKd50CtfgJgEeJDceX3z32Nkxs+iqxMS90Le1Ht5qgrsd9uvWt1H2wGMWrV5HqvUnrhblH
Uvqjc231XAo/X3f46B0CD8xsy5EEEF6mUY6ubWyLXOyxGj5l5vQxD958SjH+upuegPz86br70ZV8
MtaQuCBFFFlze8b/02ceYv4F3RevwgNMIMxosATNJP3U9VVzbgV9cC3OPhkXBEL2DZrJF3t20agW
IFBm9sZM8oAKwMnQDDBm5I6ox4Ubn9i8WTS6X4Fed/aKqb2ErdU+tSw7pEWOMpbTF1tognqrfq5q
gTrN496Nmkvled2T26W/hXUjkJYi+uzlZNyWKNOJaACK161ofdQBsGtmMKbIR/z9gkBCjTT0HiCZ
mz7wbA9qLuqVxmUNwRfPjtqfvinEiw4YQLUyszhllIf/vZ+gzvDnAZ2CMEKB8kRrFS+n49gfADgV
VLwmxaX7jP4nmjFrrLXlfoDiboi622M1b+RTFG1A2/xpzXN3a54zke28res/Iv95n4ls5mf++hd+
3ZflVr0ZajnFSZ+gnZJ0A9or0dFuemAmaTiejccMI8BSG4sXkCL4c6IJC2QBplBMqbCXUQ05vjwA
k2FuueEFV2doiG2NZQa/gawYFop64QQMasl9S7tFH9Fxw6SzmEJCwQHsogsZs2Sfefwxkzy6GJe5
sjK0a7p0srBj/D2B6la9liIdzzxqVr6Y3Id0PrWOoiqXYW5VgJ3I4Ik53D7g/JDHo3Dfa9R5P2UO
/Q49UPZcO/2wHmXi7J0kD85QBWdADKfNrlRDtEI1CuytNriSUpRPeSk3uQjV51AO/Bh0qA0aUwOv
iFUraNe1luXncXKzheXsQ1V2Z6uQYomalAv8vQrxmg+BOqf1anIaQEYby9rhKNGuegES7Gacpr8C
Vw3xmEP1EpVp+tyV7tVDs/Wr6NFC0QqUEECDwm3hoZP+LxGobirIqTruBkQeZz2VLZoarhAn5MDl
CpLm4gV72TcQRZLvrvvWtV3zUIBZ7G8TUqdIncoA1ZsieBgK5ew5KiUrkC6CV7u01kwH4qtjFT8j
8NPb+5l0tsI3xTUniGU1CyZyHMFnyC9K6t2iqJEruyVALsCcZhYdDjeIXMK69JiN+qjttEpRIsji
1mrAB511+PJxcH+kjn9GmTl/r8ELjntAYT/TspKQyS3yT2OfOcsE/5mHIovatQR0/ATNUai1t4Cy
jFnPDokO1FZRRU8oNxZrjm9tecRfDKIMHhrKYyrCZo0z+HTyKkg1K1d5u9S2xldoLS9IqSPUzJP6
pME/iI3fT5pp6TGNsHnh0pX+LczOqyBu5xXMGiWe1gY/w/IcFO88+oGtPf/s41cIEYX6LYXcwaoI
KTu2vKrPhZMnixQEvXcHyiOpHX7NbFtBrjaPgIyK3P38XY34Yd3qc67EWYR5+FUUxXdpDfUnUlXl
fx19gw/MAixVEb72wsU3ZFE78EF3+7P22GoIKhedGp+B1omutf9CvQ4LL+Qy9kEfgTFQ5NWbyHgZ
h1DcvvRD5T1q14G0Bvz5lK/6EXp54GEsPKjK7UwiYkxIOv5umtlQtYcqKx+jiRbHxMmGNat1eS3q
vF5oVDvePDE9ZgaXG9FdCXXhH01Y/uWNBf1sgeJp9NV2aP78aKHOd7DsBs2brhy/MCKvUKN0n+rZ
zwDGX6a+N37pjxVP1GWwUXo3Gb3KJ3s9TCpdmHzf1AXQ4NKnzC2DXVgQv90EypZxFXh8A1kqnCxB
HEevksr6ZzGdDNArbJP+SLiECCGz9XA0dpKq4ZjqoENXQvOPEyYkLOevBDCBbVRrqEvr59YPHwyS
0GAPwXIvjrPLAmngkZWkgMQEHZYgX9onSiC0Tew5GbLtEhIgmf7WZmCuumnwg9DqyhNqvUJQIFjk
vHYeJpDVsf47qMX9uj1LgBkzt+M3d7s9DFL/R53118kb00vnJ8OWZFpeGtAKYpWG8hVKh+0aXxMp
NtBYk6+MhG9d4g8PWTVlTxFos8Y9RpJuIZ4AiZ/5Jmj5kth36+ToM7v9nEFDzEvEa6TK8IAucb0w
prbGJ/BvLhB7Hr/IOjkTHlRQRG+Lw+B4/dL4U5leAKqrPnnQzJTR5MR2Ua79tsURHCf5I8Djvw93
n03aYeWr2otNyH3CmECKDitwlshSDs241K4oHqNKQhgVjV5slBnUv7iojmk1ql2OY+FeALlw8PCC
bj3eddAIEc7aTnsK+PIEdXzB9bUoomRRUtk8561KYu043auNrxSIBR+9v9xk7gGX6ntdNusxTyB1
PAUbGgCLCr1hyHPnaZbG0I0+kIS0X7s0e/L6SfIfPcAUO9Mx0w36AkmXP9pzN03RbJ9gfXs0c+jo
3Oa8mRT/a8705P55HzTe2bIfpHtjD0R+Bnl9hW+OMAhMcGOhiFsykLNmjnSbEmvtD/9H23ktR45r
6fqJGEFvbtNbKWWqVOobRll6b0Dy6c9HpLpSo93d0zsmzkUxCGABTGUlSWDhN2kJ1JVfZPfkqcGe
aXzwC6biPvSL6JVciMaDYkjuUi81EEFMzE0W686TW7OLHSHN8jO2l9z9zo9aq9TFpOfKo6tNxbZl
MnAYAuSSgor5ZqWn42tRBcfIS9tzoybG1iGTtyDxGfwCcprlpvFLKdvXgs3lF6fD2KJyu+necMpx
Nxl6uTf8ztwkShoeUUqJNmnYaEej1qKz2lbpGtBX8mKI9DM6AN1PUC4bZLTDr2OCbkdpj+EFYkSG
KnAe7oK6Nx6cMAlZFuvWN0f8wZQZukGaG+IcSZqCPZTiOO9PipmvIBtABL2dmdo4oG9Q4HwxWval
F+1rXXrDl94dx42Tm+QaZyBWq5krtVO85zEVFWr+RbRUWzP60hUxcDV+HjtZ9Kb63DWBeKz9tn0Q
RfKkz1FeYaS7rB0RpZmLJO/IfCrh99wS3R37CXwVJWSkG0hqikaHneaIXP5vsBVqgCsFyal7WeXk
TrSr03DLXoFxTJMBwkXgePgBNDwZ1FRZNVrXPSf2YC9Q5BN/tEH5EPPrCBalsk6SpAgXeVweR6MP
vrWTBrE/iMxP6nR3nRgoyXce1J/91jReylabdl2Wh2tZ9Ly+WyoKd9q1lT9L5IF998/z9NlP7T31
xIV2YpAg1kHwa576HwxvTUxQpO1KeRZeroFtMozlWE39vSqyZBYx9TfQJYtnv2BaYuqZ86MEF4je
t/H1FjvCa9yPyR3TAsKjMn8uEYZflIVh38IzFUUqOXQKwfVwjZ2HtmY2SeO3+vJK1M6nDkh9mh5b
Mr4/61Y7DF2R/NE2vbmM2ji/oA2u7wrWHUjla/ElgDW6tJUi+CODkR0wKZedeuEkZEHBaUzgJvT5
SVBaWfTsBPFCn3fncdqInhPB5u/8BJFtv0tjMn1sm/uBcnH+F1kZIHP/+T9gGmgYqLbBPxDo/3P2
QfrGN4ETOs8GW7urpBuT8gU3mwUQs2QLUKw5uqqAmylP647tyHY+XFtyc/SQt53LacNO5DS6yyCz
QJLa01niXCQcRp59wMR8KAqB/H81tba5gyyFNlDX90zAe/fJ0XQmnW7fHTWlck7Yj/TrBmmNT0iV
BIt5FfQzKzH2KTBEmDtlSkQnJ+42qsGaX3ZqkoDbMnSNT05aMtVP73W9DH90QqxdveEuqQIU/0fA
MLD7vjpYbXzxNFx24LJYj+qYQItNIvvcxqayg3+o7hM1Cc8WcIGNOQnl4IXm59AnoZYCsjmRovOO
4EPjjZJN4hknB/hG0PR/+sCbMXL4WYPHA+/Rx59E4lnryKvfOpEIj66dWLZWvzuNEilQI9VVp3p0
7RTPV5qXTdcr+boinlXfZosEANC2N71snQPsjD5PbfAVf2ntJIwkPkxl7DHZJcvYIOy/btCY3Zlz
DrIy1GJhVaN3zUEiL4XPQzTheWGthAp+U1E0+0vZ/2pmnHvbtcOmJp+yc63YmasrIy4ugZl8yZzM
Rx4Nrm7T6C/IGPp3skoeZNHL0g2J9/j0od5sdH3ZZaLGguAx6YzxGM4CiOyAQCaez24HWZcEfblL
8hNPKLdn3aY+5ckMOE5966TNFFTHBk+ru7l90ntb/yRbx061TrX3FNRDs9ezxHhJJm/DJp39pA5O
+FCH4imdSWCF2Xg7LUvslTLpxlrp0AMqyjrfCfLvK3nXau6Y77zR7a5F2ZrZ5d7Xxq1Vtr+seWk2
ANTfkMaxqaKoxNq5Av/56Bc/jNFRTo03Omc5wQ21TeSo1fk659Vdu53Izuv9iuQ005kEdTehxqin
NSHoaqZqrDID5N/D8FTGYfZkTfH7+olV35Bb2dMcb3WZ92rqp3QE4Y+ZTf4p6TC2kJ8oyso9U393
JYxe3dmTxX9AFk6LrG3dc5uExSelDdZynYn5RbnPyA8vRaJ3T+MQltvSNeKN3Cj0k8xYZInpnRK+
spc8vpSqNn4GffZ8BcGA9TJWk6GoG+bGziHzO+Xs9i3Ly7jF46VNLsGc6+zj8mBnufUqkgHLEuZl
95Uf+XtPaZptFHjmY5qn+sIFq/Kj1Tdm0vzK4Tq85sUjyeACEuGfJ4ryseZ9Uw56AduQdzF51Tqv
KuQ+ueUA9mXeI3JIt84/p7xhy0iPtGAjW3toklUxfnMxJhpZq/v8dyL4XbR3KZrUp84qIrTXGue1
y+p1k7ba96zo8KbSkukhZZIEENB2N2kkvE9Z2z/LiDqLWLBG6ae2TKtt5+bRXku76rGbk28ywkF4
orT68VzyTFu1s95IPR+ECplGDbECcbVwZF1vx1Q6trFMOyf+lA3RnaGn1UW+fApKdCgv8mc8t91K
+I28K/3u5/v8EP/57e+pzn++/2e4DTs/Ght1/6mFZFhKowTqMD5P3qFWNNHtowxMEuar/aovYvso
iRHyLOh8FkAmHKdV3Pg4HmELs+lyZH8gp8DDJzdxrMzBZfdcfU6cxFvbPKq2o4lHje3nZIVnaLEE
Gcezxk1boE9UQViLEDU62jxZPzum9zl3E/1eltRgWBh5/JxEZG00O/cPPLfrVZA71iuM6x8OQLmH
0muUu2TqBzxChH43ekpFDmJ4CNu+gfzX/bBQqn2tyayBXejHl9hAUj+q00syBuKuiGGhR65b3NVI
ke9iTTT7mtVpxhpyPXZV/zTo6nRKo+4PbdL7J0yM9GWMCcLG9thVKHnX/fDsBjMe0EaJFiu7ym+/
jTU6cJmZlXwfgbESmld/1bjbc710XszR9LeOaedbuyq7h9AuzylQ3ldM+FZyX0lt0SUaRRFenLh6
EEoY74chso9+DhdFHnh9glAsKuTWZp7QzKvqfwmd9y07NFHlfQkLH6FNQ62PrjO292yJ8SrtMCcw
rKHa1Ilv3tc8nZbCx9jFFSAKFrC2UW3qEufR9dV7AxjcVw3AzKIoi3zhO2XJgmfcFKr7Elp5/811
o2JRidlWYOrirV2r2pIngHjxbBsPPTPsvwfQ4eugEuGiM5773PR+Wb3ywKJ417I7vxodGAtjoi/b
VmsXIgvdbWK23rEYmmFnu8rBn4p8rY2w2NOmX6igq1+mvBs2Pbi4TeF3rMDz9l4vwe81gA6/dYm4
uGy2/mTLiZyN4y0DP3Q3yAW1GHo0QLlh+xHwJy0wH6ce2kJ6GoIwfpCHqlK1o5IA4ZurEkWpl1Hm
WuvSKrSzcEb4B6L8MrjlBS+m8hlY7bNWe+k9Ikrqp0LRPheB5tzpcdmcR6u+QAQA0p/FMUu4n7Ha
5Sc1Ch49eN37wMkiEyJ2YZ4UEtDeegrt7FXYZI3LTq03sqiM9r1bsjy09V7cdXY7YPyT56+mEker
Wu3Co+51Z2CaLvhnVMQkgyb0OKvQbEpKLH6yUbzVy8aEJCbpmjlEllEb+0NxinzV++Mndkby+yqN
PzE7ae7GIeZOmoSGb1bTf8ZzJ14ADc+2JEl+8N4VD5nbG+dhcHZWaobREkEtEnomEPS5UR198YA9
oHMop+Qbe4xECBQS9l6ELtm1HKGIi4OOjqvPkPfrkszyZ6Yx3RroPa+1uWgbtrdUPa3b5+gzbyKv
HJeibRTkX2wjP15PHbNjmcSMy12KuTYJeEG5urIMxV0pQu+AieelGmPr3s3aLavPtekZPwqhMcOL
22/CtPrL1GblUi/celNHr1MN0DdmpTN2cfNLmE8CL79PTRJ6p8qf4A5XKbSKpINEgjHDBQk/f6eK
KFuU3M6XTOnKSz6fOaZ2yXjoH2WVbOyLJtsKYQRLWQTclN0pWv0tYUu4aBzrGcuJfo+zZL2URScK
JjJvyddYye1ntIXFY9YVy3QulQWMzSjou/WgDsppmg+gyd7O0sTot31of71V3cJusR6MYrY2uPrv
no7dHEHx/qr80j0MVRPv3c73oIQO2S4yteAsoqjBL85I7thKHDdGaVT3k1s7ay9D2kOI4OLxZt4V
WZEd0SNuDyG3/66LCvdkoJS60Ud1uh+qtlj7gD8euylBetoU6nOZPtS1BerAxWsPXWvMUsy63seB
196PUReR90rrV93Pz2rFnZ6kYAu0vPkjrjtjCVIvuxhsu+4AUqm7vuySZVXo0O3Iou41m9GEpcyv
DFFhzmhoX20WFrpa2z9RzH/SmEMsG7KCF2Eoa8RFyl8mpLKQZ+Fr0PMJRZgUFyuPul09tncut9I2
0V2xHSywMqqDVVhph/qLajXfdDuLf+X2GZQmAgvczBebvedXJzTKZdVrzSNyL92mStvi5A710YvZ
E/QDpbnAMOpwL2QnoCqGZVjU6U81ZJnl5cxJMG7NN9ALi+M0GdZZB0eyCj2hfTFnTwsm4WxUehqP
7E2j2tXXKLSwhXTV6kCa0nnMG/ETbgUPSnbtWRE39kPWdPHRiAKU/LJ+xDBtXr5Y1rdYKwNoGe24
08K229oBUyQkix46ULrfPWByCy3PxscxMwUI81rd1HnfvZCeYIOEiGieOLtVkT3ooinAATQ7zJLS
vTN59l6b4uLE/2WyHdXWvvfMyltFYparGmJvN+rReMpL4PhD5PnPlmk2F6ceDgnMVGEILNrY7g2G
Nj1HCPBt2UFu1xLcFfBdrvBhqfYS+tUhbA5SxG0RtQL61XTuokPT9FlV+/xRxanBKFvraNV9ujTM
Xuy7TgtwEtTyV4gYP9l1GS6VB7WjMMIf0fzMtRJvUfYKLnU6edgRf/Q9Hod4KfZJ/hjowiNf2TXf
bdxxUCnWfuL/+rNSI+dTpZrTWtOSV3esy1WRG94lmw8Q7HH2i/mh+raiKwsSQdg11U65xvfPu8hA
z7PNrRubGKf+rkPZDX6LxYNlHkWGpdZgX9zr2NfBUlvbBqAaejG9jEoQrt2izM9KQAIQfiDz595I
T17s/eEkeOtEBuvrsHmaDGM2g9ARrPVgudf+wfFc7Yzlq7Gc0NcGeoIovpc2+j7v0/G+nA/RLh+z
fMPiONqVrBRWpt3pL8idfjXqYfjF/twEUpmJCqvtWkmzRdN6xVqQ++ZxmQbTQUl5UJuK9TDwHNmp
oxKv8PnRPtlx4Oz8BMtFfvLcr1r6BcxMuprchgmXWo6nyQc9khmWs4ltY0APKCk2rjo6p6LqOkxk
2+7JKpxsJ+tuB61x/wxpXJ28mgP8i9kIioRN8+I2olnkjhl97hF1X/WZZVwSL2SJChYCPPc2NiYo
AhASwPcgBCn0ChugqD2L2mAJSIbqCWNkawEpe9jLOi0z7EWPI/ICBtcF2y3nJ3tRuCAsWz9wHwOD
WXKkq19VRcE60Symg6nANJmd3xbROKcmKkUwEUy+KE2Uvgo1BLAOHGgGLrskwMMDqPQeATTDxlDW
nY2XceIMIzYkgyw6qeWQ76Mp534oVWVVOZPO1p7nP46OeAzs4Aw3OggRB1JIsCQdxnJ18UA+DUoy
FjPw2Fpo4zazJii19Se7GOPzQF6DVEhbf0rKwr3zEvOZ34/9POEgOdPB/2SI42aWX1m0kg9WsYpb
VT0bwJIgLuviqvHv2vK7LNhhqK4LR2Di6dTTJUEaa2Fo7QAzwZgu1zrUPrZ6io2hLMoGVgtopCho
wNCpFDHmxFbOBHhWTRs8pzp1Xfp2lhplskY20kLmC1819mGJuZ7yJOJ3lar9Bsl8dBEtJCcVFWp3
pnn+WR74GXj7DqaVgbbI2aptXgBZ/NBWWOioBY9FZrDOgzYNiKPwzeyt2nIeZF3r4iGTNNOuiF0d
gSmYXV1qsws/oAan5miqVOMdu07GRR1Ha2lgz/gQ8qm3ozOmO4WlZaUHE2y0cU4h3INgXfWWavKa
BrnplTpcnNh87SH1ncP+x2gUbLR2Y7nBsivB9ihxDo3fMBebz7QE+ZxrpSzLQ+vcscs7bvouatek
TdmiKGFCCiV99ZMw+QMzgVkRRWk/87zXlm3sB09gUaK1Gdf+va3yo4iSryyu2IDvasD7GAsdZVEe
8PwGVWt5ZAfgtdGkD459yMVKEal+MZpH3KshNmJzDMWcLxhJBJSTVa/Gu9HWBfwNTYmW5UQ+wEys
dBVNivEgD1UIJZDZVrfRAvWtrm67jg0bvdoPaW1e44Sm3bGhZ5+SwvI2ZTzjxB3NPLQRmRYPDetn
LbSbR9GIhYoI7rPp9GsvUZWHeaLud432YoBYPZEg8K9Fq8yyZTyKeJPpZVyjtYsDRon8/xYJppS9
2OK768cFzgFCHLjX8ElrzeHBQkljOXrptLU83z0mtfI5jIvkUcCQNLu6eQ7GsX4uQCOVRqvdlYFS
P3uGsJY9GtU8YSniwuJvtZ7UjN/6d1YBqArqln+Xx/YPDePhlyCL632khuwIeUHyYsOWWZu48WK0
SyuMCLQ7Q7MEvUIrNhOo3CbKk+qa6iPvD2AsVA9OD28xLOyFzULz6CgTgMHeMnaW0aQrVERsGFNJ
g2AT6DF44PanjFQC/hWuiqU7RWtUtW1Z8HpXMC8kxRKi3wlMdC376l4fbEut7NbXvh2gM9725Pnm
YGZ4zaaYQMbL1qQn92eOU3UtAtPihTUO6kYG5yJlf3MwkTOcr6sGSb6uOxJj177D4K8cNrS3Mtjo
W31Vh65/bU3tpkPfIqt2176RYOOtZ0tI/gnJFGLU2rbJFjOeneV4/X2P9P0mi6by5CZH0CfRs9Is
e00Vz4rm9M9ZPXyGReWdCzMfdlUPeVMxBnHftUjQRb0Hd0iJ7Gtdq32tJvTUrlU9YgV3JpvNvlqi
cxuzYgZoHh5c4Yp7OUZeRymaJ3m0dfMBR91cMMWLnBXw6fQYBBC/Yb19z0lOfS3LEDsIDAvvM9+K
d1i/Htp2yi6dlXzqVEzv4SPrB3wtULz2huClTtp2Q6593MhWwAPNkj1C7yBbC7N+ypqivwSRa3zu
vjZVFuz0sFBXpbBqFEPsetXAW902MZuceFogg+ThFWutY8v58zSdT00tq/Tlu4B3p2amlZtkJH0Q
WI8+JMzPNn/ek2cC4x284LPBr+3BT4uDLCmWMO/jYHyUpXjKkUDNxXdZqvmjoW9HOGMPVfh5qtEO
cgf26OSocTsZGx9kyiq2FeN+9NW3g6nsHUUE97dqJvzlIfWDTzLoVo9psbYOR3aKPzRgba8uKh+2
wC1YhpCPYK2Djhl24m+X83sWjFataZ/gw28i0Y6v7jQ7S7eAmkctV8+qTroL7PTKResF/nsdLqPZ
BUUe8FV6O0sNy+X2znmHO/ifyFbt91laZN566CGUfGiQwbJVdErwrhWyD/YrtmjISpB7vY7aNO4i
bSaAex2kYhIssyMccmFvh5ipwiGdD/Ls1nCLuzV8iPsXIbfhJwDxyUKOf+sni7eY25X+RciHoW59
//ZT/u3Vbp/gFvJh+CaYgXkfmj9c6TbM7cN8GOYW8t99H387zD9fSXaTn1Lrx2rThdHj7U+Q9bfi
317ib0NuDR++iP9+qNuf8WGo2xf2X13twyf4r/r+8/fyt0P98ydF3qFmdmgUSwRCmNpF820oD/9Q
ftfEVhS98tkDUva6ljtzNrSeh7qWrx3edfvLK8hKOdT7XrL2L+NvV73FqOw7T+tby/uR/q/XZzHD
0luYs8Hl7YrXUa/XuV33fe3/9brXK77/S+TVWzgQViX6ze2qt0/1oe5W/PhB/7aLbHj30W9DyJZ0
/i//UCcb/kXdvwj574cCU9+tRhx+FmY8NnfdEDrrGkT8UhbDfpYMMPMG5A6tYLSspVq5/kpxm0Lf
pg2mfk3tMaOcm2XgMAZg4gCvnCCp1we9wLNpJZuDfm2aqXcG8wuDTlb1k5ceK49ZYKmX+lYfDWdl
sqm0hPe3ZJsB6OVs13Y1c5O+btLSDc4ekp7y1BqmRFnejN50563jrepmBef7RozKcZN+xcdc2ZtI
Pi/zLEu27EmRj1Kz4hFU5s6s8vYOsaX8USH7crK89iLbZFTFnbvx7HpYQQvPH2WYnmAlFpJsOcgQ
3VeZIuVMTRlVBqRlAYbLjLXFbaB/eXXd7S+OpfskUf/iyt6I8pLufwtygwxc7orzBBJrXNhof5xl
GbPJcDmk3lvzrcH8HWKbCiHFQEgh3rrJvvIg47zfo1hVEm4KE/KuVsJoMeqYXQB5Kg9kCREpvZXf
BSWuewZ9OW7f9QF5+mf4u1rEFVN3ORiqQKYPDX+s3+y7XoucO3mW4l3R93l3/lDPhChaMT/lN/Sh
w9CGpz4JUGv4cwwZIQ8ly1tUoOx+e6uTZ2Hq9DtokD8/1MtBysY91uVkH2SjrHJSscnUUewr8PZg
JtknxMjJ4itylrlde9d62Sjr5dntALzOPsriJAXw5KnLZopfx299ZbfGjPxVZNQtnmfZsAEC0C+j
eNK9Bfp6zWVRaSRJMDVS+NUCoSZtZw+b2CvaiwjU9lJrpXNwevdZVt3qkd96trLWZa1BqDxkwJE3
thn0y3HuKeuu15Aj3SrldVwnGK/XkQ1qOX3JirrZSpquPEMH6uGNr/uBuosIn1curm3Xc8nZlexd
ZGFBO7QrD13OkD3cg9oaRoqu+WwzrVSKzbmvYFH//rzVjFpdynC/rfvh2Gq6vQiaHtfv2HjjTidK
57lkN2BH3w5G2SDWSTZfVr0L+ci8lu1B7ELHfhdqKL6Q3SURG/mCRYTOP8Zp5KxNA6J0k7r2MZxB
EThEqn9kBepAs5PGLSK0NQ3RYJEt9f0H0E+SAT7fyEpndguF/2qRAFkVv7FBaBodcztg52jOAHKn
PEbsoiJciSyePCDIjktx2vZX0bxS6knPcS27Ydc4oBZijepJg3Rc2TzMCgWbqK3jVYjUe7gEKZgD
B8nilfC9+qEUY/0g67S5roPUjeUQOdqNLMvmD+MManzfdH6w7+1GnHrV6k/4hSuYLczlGBX6o6vf
FV0x5KtrA8kn8ACD030LMbdh417v0V8OytVthC6P38b6UBfO4/n63YdqW42UraIPD91vl9B375U3
F9Han5bkELR3b5jra4ctwOM1Rpbf9by+ZIQfqcsA0NMShh/6uAo7plkavQh4Ydt8NpuTh/T32ShN
5W5l2dyL5NrjQ70ssoLutyD/vzSic6cFiU9YUx4k5syMlPPtkPvNW9EMsNsGJnKSjbL+2reHjbMM
pnpa37qRVfdXfVlpy6varQnhEBqUQAzQNKIIELBWrXG7fjXGLgsObe6IUx7nLEyjptrHU1rtEyN1
1UdhkTtQBzdfyph6DkwkVWH0QEZ37LqRh7yTVW6oF0smowJ5kEZTs6Wn2+gVD8604zWn3UNm1e/l
WYYPqD5F3flWr2Pddsp0C+0iQj0VUO1CG0pr6/CxofhReTuQ1uMvAfW9ihRErK/NkYmHufb7ajK6
mS85FApbMlzt9gHCOm9OfWNer/auPk8r0DH44olJ309pVG3JU6tPXpchVKn49g8dO4+wy8Q3t83F
sobUf/F/x0aGM32IFc6XmsukFXrKgcYWQNcgjpZ6DemkPNgZ6DWJa3NlR2QkQTq81RUQq4qhwmFn
7nHtLMcR4ZzUq0J30cwtNTpm2kqOaA/hToZ87DKPDbU2QvWdHrK1sKpVqjvOYN+DWc/XboPQMP91
9g87hCeiJdXX0I7R9bCa9L6qE7x/MTPcWPBcnmWslGv5n7FqP1ls0wB9UPRaWTgaryTJGWhwPYAM
k1CcYcSqga6abJVsA9nquAAdZKvsW3TsQ6qeYXr10mecpck++aKe/aTI15OBr8BP3YqytZqdqGRr
VuAqU5sAmhoNlV+vW5h+2twjVAKDZz67NdzqwrkVBIe2tWPYCjJOHgRqzNcGuBs/Jnb4JiHYRL11
kJf4MJK8xIjaCYrQDCyDb9dO5w8F+qo5V8CaDMcs1/YIHC+yh/gVHhR2MOprwBfAZmGE1LDotNfK
0gBZlePTWAj4eUqSshMeaK9Orjpsfqr+OUgnFQNEfrBzdzlq3ub1fiDf++9G9QcdbQxFwd+HyePe
Eq611fweZjb4rAX6Yf0p0qPgJSynfVCR7W/deHouqmI5zMJo8OeKO73DNiqYoyAtMne28ZiRrV6i
V/wpDClb5ZCw8sRJtkam+m7IfMzZKGYMty1+sKWQssPgFSDone5RRXB837mhvcHsyv6sTNGdfA/f
IlKAn/sycqxN2FiILpuoU4lFPVnVVs6TpzgyjqaTLz/MlSFVMgOfVNU4WvFb61udbIma+l3LOPD6
WVyn6mz47IyieUpm+0YjTVHRMZtDqwpF3P0usikanOVhyp095OjybCv42TFQsWs0N3qUBw+AR5mA
xZMltC30c2W2R6M3MYDJxmzYZp3oecjSYeL+f3SytF3O/lvbAik6TGJa9VC2nXOWIaPuizvbnba3
Dro9JTueoLDqZQeozNayRT79GnO97pTcl0URXgcxkHe8D0c2PuWncIDhY9vuWwsZKw+gptMV2Cax
MefhJ8UtlwOuCE9KulJjfFSKrhFPY1Dry0hgfCvrBhC3J1BRP7xZ71VWVYWJVFCmnp25SoBO3yS1
zSxyLpYs+h4N64tsk+FmDI/Uy6DstKpvHsbMf0U7RBy9IBDH0R9AoctTeeDxrij4WvwO+BhV/W6R
MbLoF21QLWQZqbNorVtTfx3zFpMV8egvb73luFY9vn2O6xCyXGbOsyrqYPshxG5U3qiB9ym0apxU
Os88uL0SgR2cVE7l4VaW7TJSNjtIZb1FyrJ9i7w2yVA2JMalFqAzIoPkGPLsdkm8CRRj+ZdXk5Gs
UUNUB0Emqnoz3DsIDK7iQUvWsth7IXW9Mdz37uQsBBoUmw8Nvkh/hOy37D/WF8MhLDPtWOd1amOn
wiCD+6SPpbgL9KAFnJQ5G4+V5QOi9vXCryexl0V5SDr3UTX7+CRLVRxrD501rHIMhO6LueSZQfAA
MfPWpUKF49x11s4fmylael2LyoCXfdWgf0dLNF4mbhEdsT/Zfb7wYIZi00QZOKWqXgLvEQ+1o4ZP
EAHAVfpP8mDEdguCyPIP6VznNgBVp0nB3GUuslvf3eeBfqhM762D3gNhsDASlFVQ0bK1M/XIxs7x
YG/zU184v27xUAOBd9m4280BVV+Ny6APx50sTm3ZAUazo6UsKm5qPObl5yxJ366GKlJF+tJ29kba
JqBuCoOkjTv7lqElGvOXxcEKifXiLOuiwgJEfCubewOiHFr9BPhzJxkli/JgRHYMjqYIVh8abkW8
W8xNaNlgBD8bmotPzmgEWKW4bDYN6NhbAB9XrWimDbvwSNe7UfigRu4iHsvsP1plXxNLHhmbGm7w
JPtD7v/YX0aEiNNeI25X+H192XgbA1AwWr6A0D2k/jdWiIZXUmOht7Ah75xdpV3DzAgQErDE97qN
g0M8Y6wXMrqzI2c5hsZwkYcW1dRz6TfI2rfjJbcheWSxn23lZ0JiGksGqz5dSy7baI1iDYtEfh2/
W+Wny/6iNSUl9q5vN/cV81eXq4m1Y686gOGUQr1JyvoAXBBtKQCwj0O4TKN5w3+uKdTYO9hD/ks2
XYNqv1unlRutb30CUaSLsQ/expENiBn/fxzndu3hf/88XT+pS8NCoaxKLeNUNPq2j3Vr3/oG8620
743TWDEMU6/UOKW2ER8GKMDYQhonWSVk6zVGhleQctZa68ElmbvISDm2LCoD7hGrKkDwqU2qcS0r
ZfP1ijJ8gIS0hnxVLyI3St6e0uUIzmdRmsa4wxNjjftdZC5JapiHqMosoNs889uAVx4WE5Q9+XyX
7eRyRnddVm27e5vX+EO0J8un3HGDBPdul7qboWgNtI7/rFPnBvzvYObU+rU+R3kHs+Q5BAfzL71u
lXvZX1bJDho/nxW/FGRR5v6yQfSZe7L1UdnE2QCfQ5QnsBLVadKs8vRXRdkgQ0ZUre16glr7v8fK
kdIo+OrYKKLV9lOpGMpSnpmAVq5n+VxXpgrmf79b/zkOP1gFVDDJTDddf9DGkkUdGK+SRwBm53mc
rJKHOuyDdzbcKdCC1DeQbcuCs+YEkM/YXzbNDIzzYBoAmOMnY672sy45jKyll7JoVVDv0UhSADBP
xYuukYQnC4Tg6BzMjP46xsSc5hI74VMAWemFQ8JtazKPweHCzvB72xal89j4Nm6StyLkkH0fIGiy
VRrv2hogVvYQ26Z1QiJ8uEzIpFij0R0RQRsvvsmhiRRUsKtIXzl9ycNriO3kNLlvHWQveXCN9NpV
lmT/wUritQOUZlW6VUqusxu3hRYZDyVEq3VXkiczLQtLvbnOV8x2WRZ2cw2RDSMDLFBmyw+lPv7s
Aks7kBo2HhA1PahxqJ61rnWjZfEywhV7aOemsWuVs2YPu9ZwvAgj7Ww8JIr+6xppQtYCnW4WS3nN
24dJA7S+Y2AxJRj2o6xPW69dVlh8bK9D3T6MbJYfMHbS6we5DVe8aF7i7PNYDxBMYGFnzOtJN1L6
HVB/eFsKS/rFrVIbJ3C3cr0ow8F8E4lo/TXmNsSt4VZ3Gwa3n3gxcZ/idT98JoX2AqFSeW6L0doW
nVnu/h9rb9bkqM5Ei/4iIkDMr7bxPJRr7K4XoqeNmAcxiV9/lpLa5erq3t+9J+K8ECgzJdzVNqDM
lWu1eZM9gsnvOwPw8cfvAWMMwYsmQlqGqICkjj4ZE0ReRAaoc8dcOXX+cWipIQWTl4JvQ/J+mls6
gKe3wFgvh842T3kKPNAYel+AbzXCfWSALh1NPGD5aipNIk2TWCfkds0TRYuxXaWNORzK9p+stK09
B8XTAZ2k+K+qNehUojO0bEAiBit0zMcDUkLklSqEzujQCDRJzZ7PYyduzb3T/4CkmYO+aBVHy9EY
SaQOrdD1PpER6NqjtM/RBo2DORlc2441EvYTniPL3q4L758ss/ID0MAVUp9xnh8EEFHL1A2NJU0S
XuYHcdfFeLcqXM06QasZXeuDRAegUkhXQ7BGyYvPww4i5P6b19b75jpBGuCEBrwX7DrLL12eTAuj
jMOXrgMcyehL+RLWsb3wW1G8hC5kB8sy8qGiILSFZqNntzPR0YSygb83oE4792lbSRLOQ4OoHsBW
82F481Jf3f/fuVkWxUt3wJa8Vd2fZgd4jNnEBt4VfPfkKLYTlM+AYpeoGR6GqA7INgJyOa1mt5qS
96URNGoFCw1dgW+wJvAardqCPsULUrTtfmVp8izQYnDV+5pdhrzOFmQv8t5a5Tpg5L4C9aL9Ga9m
xpdwqts9/gACSiV5+hXdbWIhIj88Aws43VdaeyV7xPJ6nYWWjcQYLhKLdt1ZgBO14Nl8iV9Nnow/
hymCXAFua9e+aqct1E/qrW7l0T22g8DQO4XzM35lLfhPKBL0ZvLqJKCFeXuzBt8kOp+g6bgChUWG
Hqh3+XkyotUgC6R0sxPQeO6lqDVtqUU2nmbvZ1GBVCnZ4vezm3c+S8by1BUgx4oj58rx9rrDd9E8
0wFN7NbZTkKoNkI5cPHJQUOZhNeqyr0dxd4iwPOOTJgNzGmfRfcg9ysejCZLglAH7L8UaBxLtKpa
2r2b/WjHZDlZcnyNoC4WTE36MUKoEsn/jCCeqCyJl3nMoSYaaWj4KEC1uQG7TY5fkabzS0g6y9x3
V7YOTrBZRJnT5sS9aS5H6G/QYvvggzO0W/nKQV4/8/CjyZqT1KoGTSFqT/NhmlobNeDxIJpTq6R2
WY+Er1n71b0EMHE3eBpbj1OlPSODNUeYaPpZ5BLEQ06ClqgC9WFD8a1DBfwbSs/GAcy67T14FOUZ
3Odbs8DHXuqlLNe2ZMOKYulg6tk3UNgZBxrVXTyhp7Lfgs9d3GFzueynBmXJEGJuJJTbCuThShPZ
kUm08sllxYpaoEGPiu0w5FRW1OXsMddYeI6jn9CguMy40WsPcShlANb90kGnDGhx6cAdXd9rtjoA
a57jLoJTYGsthpaC7nuOeyMqBcpD4aqn/b9OiwgikA3aYdH3WsvxGqv7Nci+bNRwMhvbejQuFL+m
sC3WN0nPCbhbqPvV0AqU7pbsn1U/KaRIzPGQSW4tJrBwrCiQHLel6CxKxSZ5X+pTWOpdNN/IRbwB
5QpLVm1ur9rWKe7sKsNG00qTTcPabCVYjJ2mnqFxvtOhM2o134cq99es1ydIEUCfmrSrydb6/bQc
tVFcyfGfNl3NRYcfWlNvMTQla8Sw7ORorKjweCOInsuWH+qYHOpF63AYnqhqObtn7ug/z+fypmVC
km7mnO7Kzln3ZffkxSuQXy5sNmanQfY9D1INrZ5u8ccwVV3GxYAMXda3Gxq9h7aqF7lRh3c7rUgj
slPEezzZLSWQ9B5Pl6RQ/9WpQcBUKdZqOpRV6ASib6bFzUZnij/zxEofNLYUY3vgJUS//tu81hvQ
FESRQ1pDSmtI3aCs048xtxVbEK9tUI36Cb0EZ1/X9nn+e9AQrFdoi8Yf4PYvQpVtDiOTV7ioArxP
nYfk+WRDxvdbGDX1wmCDHogWdzZiF6iE+ROA+v4SAVoMDKuxIA4CEdX50bLAE0pRNMmNerAvKCrz
Pye1Ij29lUqM2IDSt1Wg3a1KJTSkIM+8SCtnPNE4gjzOupcoJZJNUzEfA9F1HeBu5c6zyY2csIHK
IvJvwF6bIB5KflmovO20Qpp3dJja3l25g4iCm61Bex1KiHq0yAvdwrYYUu2DEg6jA7LV4FttkPMu
xhAMjko4jDupCTHqVwr4YO56Yw0623xJttsayMkB9yRcd16DHE5h+CcW4VVTXap7vx5QQNl6mqzh
swPvHD9Qeu13t8VrHz+Dyurw5fPZFgxKoIRRoq0gNWyuJivRZ+1aF1FAhR7ikM1VBZCJAuiQuB9N
FKomAqxszxN/X+u2/O9rybL94seJsfcYX7iOLe7pkBglFO+NsHvTtWlLkCKxybd2nZ61932f+3d9
zlWOCloyQwR91VBH9DxG4gq1+MJ4i3bRjnNXYivzOfp2PZqhq/XJJq3RvxuxPo26yniJc/4yprF7
HQe87tWpyXc0pNYdf3IP6EITJ+rhyRM/uibGgQYUxMFMj15G6zFWfT9kR3S4SXugphobzWDLDtJ5
K0Pgl0MzKAYdyG+Xui2lLuUiiQvZbXwYoy35NWzQ56fW0NF5dRxwmdxXlS09LNaRzgGyAE7/juf9
uZkyeSATHSqwOm0gis1A5ogwZB7BJZ8gTrcBHkg1t97Xo5W4UBKG7PaWthIpPeLolA7gcAxXrWEY
C9qmkI22JXR2s91mfLLRAhaqfgvdK7uAowEUkCHwhX0gDUOzqLtr9AxKDIpODO2ub4RhpWwC22ag
yOwhLrjW0D+5blSBdEqrfI02g3Rdq2rqzSsj9mM0gKBBSS9eok/JDT7B5GlI3golx9l7g8kTnB5V
Wj7P/eSYl1LedMI3GdqGyG6hiwiaRs9TBaau0ACjv9cb9nPYsVcIMhUXcnYtW4Akjz3WeePfS8Y3
ZOY5hPjMAX24I4ud57HUxa7Qq3RFXjsSWhD5Cepo6gIhtI/nC8xLju6nC6CY+OECsSe8NahMgXpF
m0t7tHm6xBBpFxrmNgB90mDLLO33IPD0jl0o45Ww4/h7jUaOiYH/FEJw1npgpQNSizJ9GrXmSgEA
ULogu4jMy20m5AH599rAJtgPrS/ZlNtriLvga2WDtT4bc/DDKMxKr8AutwPZCgivgN622NzsftwM
6xpASeS5IA72aSoNNQJTqrno04Ve1PvC8j6J8WWyu6ipFp3Sp6CDU3ZIVNFpkwCC1arDzU02OUV8
NQ1IBJHj8xLzOlWDQjGy0CuTNc7xdhi6Xuz7CtCld3sENNLRHEG0t/r3FC2H/SQ+xJRtPG7S1v/e
R2N5BlcyOzXamgaghobMs4PX8dle5xuyk4XOWjVnSAU74d3mZo4gKAlOOxRZf1v0w3o3+2+LRhDE
6gsRe+6SoXNK7SloA2KHnrMZx/SVTLfDp/0HGoW/QPQLeFo1E/gyto6TEdliNbzFumq1msev8w6I
vPN+pq+HFQBN3iEx8xopnaJ5EBka+HRtQjNKXrvgEa7dR+mgMx2ENf9Aws57MnD/RA7PCI9T0jQH
ZgIICf0i8wF/82HBtVb/qbUX0vlSc+yavc0JDS08iiiGNHdaysAY5FLmJXbFyGi/trg/L3qQuFwa
0YPOQ4+w++L59CpccD+AL1IuMwEuR3eQ5QoVleQC6PG4czypbZgryqtn+DV2PujDMn3QLSvyMBkP
d2Mv2JdPk4y20cC2apXXtgHvgSeZu7MGX+ZQncALJPqDGned2oX5nDbjOZNe9iM1U3RS4u3tHvya
DXpMEcE13Xxuhv5M+bO/Rbyv8Z8RaGLzlgW6gFdelz6BlyK/I6BDF+iobj3bUjRoAOOPBKgoue7s
R3BszTCHvDIB9YQaxtocwV7VgW93U5lFvyxLC2rbCgmRFPG8KM1vV7SoBFqSFiUMBRo73XnRzpBd
kEC0BNBivKbo7nAX6XVxhLYBdiAQJ5uHJFJPvLEGTMidgGFFve6QXZmaRC+OtMT7OmSCoOfSTTQD
f2bQ9zsAPaLxCiQf0XFyWHoRSkiv47z40XEgplrff5WTHq4ybLTmCLvV+wUHSMcH0m7tiAQNVO/5
VNABiEtZZQYckJGTlD+9GW3wYEPmUsPWhWajaFMvGDgf1AM5clblOCG9JvP8klfgEiVd865ORgCq
/nQ0joa9hHJEyKjNM9Lex7dYOaKkso7MBA/xaUSqKi+FLh7e8juD6ebrEQVq0rtbhb3Uv7XpC5RC
8x/I9OnL2JfT2QC+6YgGdlCEvQUUfRw0mQY8n5Z4G9l2a1tv3YMjQ9tdIV2SrgsQKQJlBI15csca
cw8x/j2gH4JeZYbWu13G0MRO/zLArAMT6P+XbgTTx80ObpzAylL+8pd4R9lZ7JdANgpwkZWg98jS
Br9SlZOkse5FzQJlYxuCdshd+JUxLiwnbyEZW5svApWXpkUSEsmBM2+6akEsm+BZAaWVBr5DGlqO
9b8n1YYFcF4hT0hSlaC/VQcNPJWAF0I/o53+tSlHApkyKMIMgD3pTiDBblwZXn1MhJRXrg7FaAei
KsHurkZ0AODfigVeOpXFzzv90qFWTCNQOoKPA8g+SCJHh5spGZv8MPT6VzLRwen8cufprJ1nirjh
u6Kxf0GipzuA+xMyRt2Y9hAHLbsliNBt1JiGCvl2ZSQPRdLZHE5jK8p/FZmuAy+TjkdsmYygnvph
QVhLY0D3Dd7L4aExxdAZHcCSBt6C9Hgzg74XAM6q694mNAIS2/WkX1LmQspIa30X92SN4S/XNWEg
68hbJakpH0XPkUe1/SvTgeXiYwX2UMfQDuScBl1HQyWE1snrgf5pC9HqcEleD4+akyPdb+gslo82
uKAfIAdQNk3TLctGu9QDuMUosrTRnV3LQt/ROqzBT0fYgwzIy0Q37A30u4INE58IOI7kLmHVnpal
CCAhQdin1fc0igsQUWLLWR9pNeSsOpDY1xI0Wg70Ri3o4dlGj23YxNlTiGZWFDxi0ERBiXQ74Iu8
M0Gje0JXNm7NTVQ91iDHWOgDlNlK/NFCJHwiyAWJlR4l47aLCgAuVE4V22ljGce8BisehjkrubkA
miE94aEEvpbKQrONZrmrpE2MZRbmvwVyFyIAYZ2v9aKGCrAqwWmqBBeq0lyGHJDfj+2ZTOR0BAhs
dN8a1hRBDqcDkRPNJ9ttEcPugNHNuzPZdaENkKSBZhb69Y1j09XFtuLhNZw0C9RfRGkV5QxEVgY4
Uqcw+ZHjWQ5yFeXhwscptGDStQPt4AUZwd2McDqdQ0FdWQRdh7IU5KlXvv/Cy1ZebikAqVloCwhj
bUuJA3LEwhohhC2aFW6w5h05MiZQ8y6NFxBkZHu3LAvc+Hy2sfLOP1ctdA1yO4agQjhNS71xk5d2
8MqFO+Xht9qrz8OAhPxinF4rbPjwVy1bdJD09a/Uyp/tIS1eOw3/tehflk/YD+QrXmTi2vUlEgKW
bZw8Pk5bGbndvtb9Aaq87I8rl6P18cq2urLGq3MlS+RZyuwVRfuPV+679Dmpcn2ZFFZ/meJiDRIz
sHFPlraxSql9Mwd8z/0uZSDDbrwAFP/+ET3//R51dGNjDol+l4LQbOmKuvpii+5FgbYx/x9QG6HS
OaXfNEPTX6LeTVcMP/q7KAu1Dfq3k32cJuI0tskU2P5UPro8BGE0t4zvENJ4+xgGPoYWRtH3zkQS
8NPHkJP/x8eILa/87WM0eLE5mXhPXnYjfs/1APkKFCHyR1DBllezxW1FjSxfxwFYvsKVxZlMeNsS
K1+Y3YaGNJ1PwCrRsDXHeTr6ul2xVFPRGIAec5Aiu5MVr3qT2xCIN/IrtloAJrT2A/QE7Ic+UkkY
iCAdyNZEkUL9Kq4rkBw/AGGUX53wbTokwVBPjG1kE6xOP3at9XYQ6iwF/N3ReqBL1ciJ+wm5lcxE
4lR5QM4D1R5D3+lgqVyRroNlILuAEsh0BBssNPX0H2SGuiikYlQU6dRQVDFJeaxq/Yr3lnAZVxX4
MOVgNcdeMajQgbV9j/djkEHHoH/c3RyQRkC0/h4txyYo23ALuc5uaSJ/tqPiXZaC+woMEx7IUIGz
Ji84r/0dFf5yNkGO1wO9rBOGwQwcmAbOF2E4eJsyNhpzRXrvhjJCU8HbkLA7icXTGXkZWNwWrfLW
LbAz3dBCdR0kYZeJm4+MWGrVSDr6I1HYkk+Nbj4Vqb9H/j4PAsNzZGU2JhrJAAsLB1sGaQsOJXoF
nN8GyTjGFXRC1MsilcrpMEdbrYkuX5TmbwdfajKQFd5+B+5sE0szAVKI5SuAXasq89MXGTcVWv1g
J27aNPbBZFFns92TimHMC+Wrst/iDWb9wuvbgHsYci+jYmynQ5sydIsMXYx0G2w3b6TicredAHag
3WKR5fwcGXhwte2ATgvpjl98P4xWo5mzPVV33PJumqR4+RQ1uImqLe4z7OCvGv7TOtNB4cKLXWvl
FRwFTiXMOphivNYS/6VU1ugZ9mxUXhtNzb1mlm4+gGUn0PC8gWaK3R21DPs1UqphmYHXOcbRRKR0
bCD7UgCazsWBvG1m7yVoK+6jiFu0Bpl7SIseeY41aEkTeTDgkdJ8kfMyhYJVxx8qWdeg3wFQqTZj
/lCCuB9kLd5yGsE+u6zNHpqGYeiua8t586bYVtNUMv1tvoogp4sGu8CGJg16Bxq3rdQ/RcwE5m5p
1Uf8U8TMWa7bvDmSd1KVcfKiOo5gDn7zm5d+TTTkLvs492/B9FvDXS09Docidsdl4fjaoxbJP87k
yN5sw/vZpzgtgZb7KJpxI4rUPPDRA+mO+tICB3Evq1E+2H1rHqpOZlA1xJezAd23id3LBzt9mcN/
44cEXKBTXw6OHlSOiwQRSEwOk+DsIFnrrCAJby7IdnP8bYhcAqsXNO/mNovJWbUcCtmfHIZaP8MT
d9V6JiS+NINf6JCX2SP6V10gHv810Rl43fwlOOWzoCS9TDJWiQBtiuOBAu336JgD7J45329mU0bx
7Qq5W75dwbWB3VKscf6SRTwLaMYt2NHyh2jId5oGlk10LyWLOh+TdQuVT2jJeWzXTnp91lWlV+O5
f9A7QAxUpRdPWnEvkHOCzEIN3VYVQY5cWDsDPWTzJLQXdysBcTNpTOEZcqTtQsv86mtboRxps5wf
8rCvXqBHNtsbCZUiCBJZQZ029dcK76qGUZb3ZhGCrSiXQBore6+mowMquk2vIbn6EDndM0QuyhW0
99KHQUe6hc7INiibVDY6+38Tp5VILxQ6uKbHkRtL35xAt6/uaPZm6mX7xWJcHqQOzDJZ0yw3luOA
O0rFTehXBN0EEmwfIjwaCPLWjUiMDQldTK55to1Sv0/zMb2LBftJZoryYk/fFJYlv6go3Xc3Zg48
TKlZD3jXLA6GjZsA6vH2A9lKzlcjmhyvpm3aDwmEmlcuUNcbiqAJlkS6UwnAPpBNTegdsLfOeQCP
RTFAfGkA1m7+Arh0swv7hgVcpb5c2O3W/mgvsS16VfF/sw9TBvXZOlzwkXfntBi8dcr6MigLnj+B
stDcQpfSX/KwzZ8G3qBp2Y3cheZjmEwhkhIV6DEp2DDB59Pnw5mcaZVM9ylIyCK8Og3Q2VrlUcke
WTfE18Fth22fOp6ONJzT7is8LLPFYEThzjI3hi1E/5McWgm6q0POxnY/h0O2D3ozEKECeqoGC8tU
jWcrLruXduWM1vCia6KF4NSYLWgYVZ1imNQgA6u8UCWtIK6AVhYa5iMUzCJ7eEBl2r96nXMiM/66
YCiKAHKv0gZLelBByyEEsyWva8jX0JLtOs2wv7s9bpEdyeQiRoYEWgAfHsP0tL09fMMxUE29HwLI
x0mBBc4JMi/zs5omMuSgY5AhHS2wu2MPaQzrXlXZ8m5s7+MpXLcdjy5k6nQPese8+Uk+Mt0m3Wy/
T2rHqT4Y3fCT4v9vJ8Ud0GJge8BH64SHPKk7XvwkAtSjEoNZf5dNdNASvG0+FGFbPhZp+I+h3rpq
t4kXHl4mT6ATNOeh8/uQvLdgZKzE6TYcUnScGVlUr3xtF1qqs3g0vekOo4j6jPu/jky3KBZD5tT3
gISwpZ1zdvWYIdeQlW6OIILr94OAWI7veuKC/LK50gCYeJpqaGLIsm6+ezXfCQN420UJODf4CSAU
mpvfobzDvzjMZcsU5bZ5yV5TtI9u8bbkMAGw1A3225JoKT9G+O7GrRi+aCXrQc2IM4kevAV0DoYv
hcA16WxQtr/GleYEmlgfhKXLsc35mrTBQqRVTo4LiosaxMkBDZuugVA4FDlJKYw0w6qcuad3O0mL
OUhg4GGcJngXPHkFZIMXOLFCPH8WkOqYTz66/keMDsDPvp9icx11ZrfikxvuYt+XX1zIWXdDWT0L
o0xOGRiiFyN0Pb5QWByn2g4cwdDZtNxFxXp/m6Qs3HA0K67QmGwF8VDh/7rKpm5llhl0P2gsW6sD
rYhlBSNEhaAL6kyBqbsbYJl+hraMdsRbD9BVe6Gzd/vNRPbJNuZ4orgnk60AIyPseKpGO7KTiZz/
n/ZP6+M7/uHz/L4+fU6fEB3vaw/MXvvoalsbmmPhC/nvoQeRrWTdpStS8L7Xg4fSRZF8b0w3TANg
25H/aTqQjKgJc4w5JRB6SVyowiS4S/+51M3yvtw8PQGlrzPmUAhXaghWaatvkaiWvuFla7KRdkIH
5tPzkOkLs2fgxcaj1LQiY4fSqD7jxgYvsxa28LqTC5b5p7g23x7ASfUWNsPIVJjflt0JrCHOU/pv
2NSOf6z2exhNL8MI/8UOvv3mhI0xFJgubWVDk96s3WssYusKtOeA/mF80Uv9mLVgtqBIYZnt1nFM
D1yJDJsSFd9MMagOeQOuW4qRmu0sGgE0HUONZY5RVwD7sv3hCvpqDs+GcDqCNuKOomnZ0cd9y5yL
Q7oY96ML1IoVavk2gw7ms16hJBG6YXSiIaj+Nk3exg8aFOkecmmupOpxTTOToetJlAsaTpNhbkHG
rM/ebOQAwoxFsSUvLckhuHGioVpSZuDkoyUL0OtkXdSe7CgELYrmI1nBl4zyJuogmhwwccjBHSmX
0kXVBE28OFrT0Ej5cGA6NIv6mhePEepGD1Y2p1IooKlB+XybLkStL323C4zWhEphlPjXsUarGlNq
odXQg3bCbQE07nqwP/wZMXjtoRnxqP8UAeQU0uKq5PGXNVzs31djbEIfHu8sOQuAxEFKxTEtHCdF
u98n2pqI9Gfb7AepPkj26wYssHahGRu7tlCVYGA1RR2sPro0RMlkHhLChjA1fLBn0w1T8z6J0DoU
9W6iEYW+T2RoRzjyCK3UCSsvXZYeID/oPgAa7D64jD2jjas5gSTWhWR57QXIb48BOVtX808SKatW
OclUFNm5dDMGVlrMTmM7CdBS36xpuqcLAzvR5vs8W02ClMYG8P74jky61+OlCsTPG/oEY+91Bw49
4AV5aQ2GGlyhs/5KpqHS0EE0uOmWPgLUteu9zRwdAJB/PxFIf6D6pd2TpdVzqD5N38Mk7neUgBMg
yN1MdVfNCbwhNtszHrRXctKXDNVYiL4n/EpfMJ62aPv4fbrIq2rFHQb65iL1djGeA8DuervWr/NH
myXFY473JHNMx0tUm/iO28xa2oyLLTmBkJ62JogSljThfTruVzlIXKUbeE6ZnE3zgUATDA+hFSC9
E9h3wHef1igqN8MYfwcN7jeng74PiEb8Xc6hxuhmmfGKieSnibLSvJWdADRTrDQ9YTtbQfANrZZb
lMUNBb0QV9SF7UVYNdnaA2vBABmkL10am2A7zVDByJSSlJJyUXYga9kH++/xqBmemN/wbofW5REQ
1hRIBZX5+5QDrNy4WpoxCho3x4dkYUOZQHcAq2YR4x7e9yW4NIbwChWv8OoYqLLg9djf9JCxvYIj
ADl/B61fg+cfKYKFiXE3dt8madvJMvO5o+jDf4Xu4CRLW7EDN2pJiqU1aEm7bqDZp65Q9wzJ2w7q
3WGPpje1s8N9yYGMX9TuaNgwfcXBCvsUY+eB15Y/w+hR0dtQ0Pbz9q9htVqNgMzvYWofM69Gdrqo
1lnidlFarevBqNynA4ATECbbtFOaHqALlh1yQ7M2EiiECx9KwNhLw3voQqSua2aXX1nMv8Z8qH7V
CfTuUnfkC3MEBLrh5a/Or79KjRdf87pIII2Tug+S4cdcaTy7QKDi7Sq1MX68imPFSYA6WAP649fa
1N9YY6A0PRyA2SKOmA9maEPOtDJ/s9EkRcHhRQYkNnwvyJB7e4BITLm3UbKBMI9tPZAtEl/awerv
BwOPA9+G7HAzgQvrFg/pK0AahY631MZorvPhpW8niJaW1p0tR2dvqpdVB9iNtZHKBGXsSVxQbB+B
dv3dOIvHk9FUkUlg7UfheT/LVD/qYDm5nbiOMVv8f09+iykTXz7Hbf1K78j0tkwvyrKH2LwI9R3Z
B9+7cNMD9iGbvnYRZAdu6V1KAyu7xSB2bjnRmjoP5PBcRVCqgFSEsYpRZ4TkXDKdzVDoSwqw/ee0
ra0lL9Cs3ogoW4pJj9ZTbFtnDYjb+WD4jB99YQV9HiK9RQ4KGSC3tCzwI1uTrUf/30q34wjCdJ24
9APoQlo7HddlIfD3q0sNCUgh93hplF/AnutCotLW9p0aMrau/dF9qUBec7A9qPdxpR1t5JO77AQo
/CdXK8CEVf2qpKm9qhMvrd5ODPDjpgKCILaB6mJhZMZz7bXtinfCugwGtAXSJs73KBiA0SGc/KBi
UEVIjLBYZhXIdyIlT1eos84D2htAHox1A0W/ZNSN4L9jKJAOSQK2E66ib4vRGc+/FUXrY7tlHmnL
2Zd8umPadCQZsjRh8k75aIdJvobh26I2p+++/zUPfChguR+t1wayDAsQH/EHbobeWnrA2AygMTyx
xI+DrhbGc6l13/JyhJp5DB48vNX9AN2zuRjVJI39Owng2/GEhp4EzJqa/jyN4zwJsqrzpKZEQgtw
Ey3s00Nc29oym4ZkiZxTeojCESTt5GnDRL6dkmtKdSRQ7HzamyMKaIVqqyw1NILHBoTXoQUWH/0Q
DBpaLpp7zUqqZVkJ/irz4eLa6PVa9MO3XnjtL7RM/cM923t2MxM8zN5oXVJXT6H7JPgef9nqlEqT
BcLy3AeWiJc4jDaTqh/RYSilD2wNR984jTMT5eLUHvcGVaA+xLy7ucflnkatDsX5VvrThiBB5Qid
8r5BRm9GCCn4EChZ/m4TDhgoSJSagilufJ9LqCNaj+L+cz27wTu6l7ZH8G+gPUV3tdUtw9Jb+iNY
0oG5UUmawgIosLQdUJUpdLQ60KQQ2k7BzTYl/tnQXmtsu/ex51fYJevaiL9htJqH45A7FznkCTp3
Yx/pAhAnxepADjDZhQvTLvjmQzTelleNzPrTLdh2FbF3Wj18CIOQexyMdt6AC/wFBDH+SZSVbS5a
5AN2vhm+VIyFZymwb1kBfr92TDCQzSHouZoWSRxquLvIfAU8EUQNbvenkWUVyKwDujG1ZLdkZ52L
rM1XgwomT5ihArfQBQCCiZiDP938aPWcmQbIFtGWrtgOHUWPGLECfZl0qhPx4c1FxsFILKD6gM1Q
U0gD70Mc742SryjQjg20B5mVa+6YNcy2eQVTVtsGMm0WX+RVDrkJw7Du4nSqt3bcZrvCtOVlghAk
NOKS+usIuUdXi7Rf3lBvnZK5r62bj0ualDtJvR0yA8wjficvJpacJ+W6c6I7glW0W+SInHlSCFzb
nZ/IgEGhb5GrTgVHdSrQoRrrJZJW/sm0BgO4GrW1B9cGB/0VWg9AyPgWh10TmEtEVQNvjpTP4n2y
XsbDBvpokDdGOecCzPB4ydOhPjEHCvWC5Q7Ed0CBoseN3Je+fqWRo0x0Bt6SbNs5qj1BTaVFyFFo
UbrWK8Dv3LAp3lbxs6xdsQ6Z1NjwwjgoLGw0x5SBkPB2KdSW8GmAoNnSaqNMtmGSiLMAqULgeUMc
0C+qVD8rPS4eoOTGjjRqQr89FXUH3j/46ODX+hA4QFwESem/2dC5eg1LzZt/i+iqLU7VZF4onn6K
II8XQcSHOrgtNITizoRs8YnWQXIY9BvSTZBkAqVKpfivjDT+RwyJe2f3EO8WIVjryS4c210ajcEO
TVSMTyzhm1Z6xtdsMKBkXTRyQ2EpSuiZgY19M/Vs/1/LTkyrFs4AGi5aNg+HYm8SLLDROnOLrsEw
yO2pXRMLGQ0T5NY/DLkaEmWZ3tRhcPOGA5ISevFPhMfCUw9Nob1I8a+kocWRLS8dD40IypvYiiOS
V8AlqqGeAHsoFE0/DVEyiE9p1abzMJKDfooq7de8Eioe5yQqvtEoErZ97lv92Z2m6aktRHvRoCNG
Pm6Y/K7J/DP5RiAX7xppgjMAVwSjRn3FC9Y2BMHKU6xNGjBFck2+vGfGvQPCQJrX2V3zINt4Sb5q
iuJHJ/+nwjdvMyTAundh0T8MeZGClivrD44idwJs2NwmzKqgpQO+qDkE3TS1adtXGiVFxoABjI01
DXsDGO4i9c80okkFXtAXSBD0BxrSkq7XXd00eZSK9iTrm/ReU1nbouLWBi8YPeRueLUb0bt/phAU
ZfgZGhS724Q2F/oGjQBAUKhF6NDlsZgXifK635mALi/AMOGjlF05i6T2gWauLEtbMM3mENkS/srq
pvCuysrwDt2S2TaGvNFCp5iaoc2uqLozeelAwXJf+JFzNwelDW4uDb4D87qpD6Yk3U6j7W3S7VqF
uoyRgMLWTwt7hYYrYEj8SGcHG3+c93eBfIiB1qbxh6f/GMss6FwkwatW3yRd1m8ddAs9RNz+yZMp
/1HoPioHbvmUgy7tbwFp4z75sqzmADx4+20lselSK2TYLN274JFZxA407Qsjqk7u/2Hty3bkhpUs
f+XiPo8w2qhlMD0Pue+Vtbv8IrhctnZqpSjp6+cwVC6Vfd190UADhiAGg1RWOiWRESfOyTTr2Ww2
Y5DHz2XVV5c+DoHTVmbBZbRNARzfIBllPc+D3ptYrSeIZI1jcZzejL3p4x6JowLlfZBH+nQQAQBv
UTdA5RcdtXq30hlk3t0LNjyx1fsrsvimiXVOWhTbIONQw2O2D1nXrFmzxkwemxxLwbgN27cCsSrN
tO2fDdJYpTskL6xFUCMDPhs7bYHtIZbfB6OsUWynhgcQu5mGj55ePyLl0a2TDKv9WmEhHIWPaGob
r0tXXKjl6mBTGNu0WRqDAXyH6hWefO8NQ5TLV6wAYkoN/Rjvez3f6D4YTGNQWCMWgEL4TtWoZBZo
VXCD3CNv74ErCnuBzjX1r0I+UH8AbreVafnjkQZmamBLxS1j/1Bl8XBwVVlF1Xr8wtQZNUMnwH0a
dCdjhNY2WDjAz1gV8kRu5DFqYbFtBchi9wAfiaXH8goZz0GbagOCLCkWsaHLq9F55QXYFw1oVqRO
HVkW+H2WSpz01wgrTP1bEAKCwzyzv7uN1xzp5STq2L9ABm3bRnjTL2sz7DZg0qtX81JPDXBk1h7J
JEHTt9E9CyBphEebxOm/Blm5B/GO9sNgxgnCpeNLA2aBpYt6/xvwZmk7JvRuh/JSoDbVIJehbjHR
q/3YR8XNGNh8kQ48OmeqKjWNAY+WkASaWh921jDerHKZH7gFLsWZZAawUOj6aMIFu6rOD9SR4ee1
LjIbOX4zgJKr0IdzBYa0Z/GzlIZ4Ds0+BEcuWNH8yreeG/B/bRJD9htyAmvr+xjTqexn47sdZjtZ
8fhWVFZ0b+YWgPGZDvqqOonvs6aoT3jivFDnGEXlGRTVZ9472cka0mwFZVwILKqmL/AGXNApHQIt
wSNM9Qx9ih4Xwp1KqMdZk7Fjr4DEZbf24FaXDPjRRdv5+peo7rVVUZl8T80UGQuoY8rH1FBbMOBs
FxGYYb4ESdUDW6F7ezfykiOqTp0llkMLkTbN05iH0VnXBh8EuoABQEi2XWmFFx4K1VRujXLTwyo6
I14JTbSwRjIMKKwVqGyiAzU/3Aw1G8Bi4EYjUMFYv6KyAwxbZfHNdxBTVxHzRK8lkFbCu/Q+L06o
iHNWHx5ISaAEIJFy6SiPoAWlPHlAk6j4Flbvc5CHBsU5cBGBIxkPJP2uRTJtPVaoAemLyrhDKb1x
lzX+pkaU8oY88jixgDjw+wWiU+DZdRNnXOBpM+zJ2bZQk90MNTBXGEojajUnwpH12i7kmC9LR9v0
HXsxoam1T0HHtGgVMwwbg/JITYjUWI9MNO/NsB/iTYxS5VVfNc6u5BAMo726g7961xQyXtFGnnqp
Sbv12dluZXBEUCdZUFartVtQBSe828S1pwGknItDY1veUQdqa8qOpQEouXpkWGkA2Sl1Vg99vB2A
AZpmmgf8OSciRVAlXKURlj1mBqBblHfp1U/xRutH97YKOEzAEBx70/s6m7rEgSSCnctl2GYiWbpR
3qwSrU03U7sMR8VZHlv7qW0EePlWBb/QFEXupNehF9gfqsHA203zZyixBUldf8jiYx7K9ITVzvth
9BKAff5sR0XZHfP6SHYa0Qa+BRpVnahmrIurwOZjF0Aw2EUtpRVo5oJsTHXgv79YcoCi1jMNCJ0h
jI40KpB2UZzfj2xgD30DmMwQ34hGYw9ksbRxD/oIcW2UqbP0apGUwj2SB0dGYlU3UEKrtdrBigql
kk0FDikaGkFK9oBiLH9BTZTEGpd/cyXXqsQ1BsSlRhbeFxlDpfRY5cdWHeLeQlsMUQ7M0Jgf6Yy6
C1v0ICe2evA2fowJyZ36ybMcS/D5/HlK/VrdVWtIacVbOwvTFemG73NVHVbid7Iya12eBQD4Z5Zl
6SrTTevYO8WPJkjFyZDi/RAmtjiRzfHAr8fs7Eido/IQYGtAHO3DhXp6VNCB0hm8arl2O6epxs6N
jvpQvTQfleU20gxkojQVHbQWFJXKi1rkSgPHqJ0GThmtX3PN0/8+F9k/rjjPZf66Is1scm4dUYuN
xyceRlWKyltC8HofTWx3zMekxWNl7sVy4nOTepEQjzKzPttMk+febII9Xm2H1kyA2CHbdOoBoLJP
DONANjpwp0Q9szqgzAAkpc9Rix0EeLsad3jUAL/3Eu25bKvilVves4cfwiuooKcT4Emnk9+69KB3
nyCVcVDdXI38N1P8j/tAAgxVXuDvXjPB2KnqHXtBRA95lEWbGjq1EzuE5ULZpSx1dmnxJz+Z3kM8
mtbz3wYFnllP7BD/OqhPSus5tOz4JDmKL0Wu9Vc6tLGbQStzOVtGBOKuTqwW5GmkRF91xWbJS2Nr
xNijOtIYPg3NxFILqiKYpuwMcHXovQpKqCuomN61CiJjmwYggiWbjQzlom5dDmpQXq471NTvA7fJ
ngZt3PLKBKhV2XUr9We7DIt3uwvGtn0FfN0TK7CH/LDP/r/biwr1a5S9mhJfKnsFyktoMg9TsqwC
be1J+PXDnD/LOrPadszrl3P+TCKFiShs7G3mpJiww5cstPsjmSZ7tCwCVJRRzm3UgvQUWeXDfGmB
B862qqJhOU9TB93nqaljMLJpappIB5XzVTjmcjRQIdg4IwKDGSApl6x0nKVWNznqAPrgMvXgCTXs
UdfymCsb+dVmAAVFIEi2NMM0lib4mEWC3QcFTWrSjwOWp9NMs2mes4rTLd437pE6gQO7S1gmTh3K
+Fd97mLFrRYy08oDL75ysJGaVSYPPNO7IhtA1aWatFxhPESuTQbpkWyOB4IDgMJvqHNyU/M6SIVv
Zhs3f87TaoP3eVoa5GsIZiWySbGPwjKIpu3AaE2ddGg/pg0abBWGEquqvtXYvmyxsqP1jBcCB0FN
Ws9Q0/E6iUIkpCbmJvWilg33S3ryQux6OlQQb4N+/Oa32BKFrt6dQCiONR61XWWkMzrEAYdEbFpv
aWgAlnW8NtQQas8zBAUI/q2uvvvDPs386SJD5scL1+NygxBHt+/d8N60O/2rCyFWP2Dx91wk3bLu
E+8Cwd/2BBoPlBMOhf/NqM7kwKBKvCxccMpXfVmeOXREVtThbC1oTL1C2blaOZWMz34U5pdoBPYA
qa34u2M+dKUxfrNQlL6Cji1Xy+ZgixQxYg8NhDvxzh2+5rrdLOLUCq+cO/aFOrAFQG2F6tBQYjd1
lBr4lwMTdRR9dXCNCNSKTEGg+kbekU22DCi7oRvuKkQGN1aoyZsgi8wbo9ZvG7WoTZBKopZstWij
gTEfisAQeQxd1zwgqrKnopa50IWaUHdmB5CfT53kT3Y6DEgtHVjs7P60q2nBDq0dCqPdffJXdrpA
OmrREQU5U+cfw1G9i/yxLqePN9fbkBsgkfw4ltl2ntYEpv6ceHJZaU1/dhwkdHpg8m+6AK9rFJrF
d03qA/ZbQLGhr32+NGyjfHabGmV8ss6+eh5QAFLy734K8iTuiJ/C5qs0zV3oh94hGZRgl5I1y9K3
gp9InQHGnaWvffyGGr3q0RZiWEd4NJ4qnRdHA9nVzejZWFSCfGAR5l773TLDpTZm+U9wcD8JNtjP
vtYjuI/I+8XRdH1f2Cjdd7Enu0241y1lqxtfB7vbS8fIfurueBCDX30FaBMCXWA/dEWziGQ33usm
T7aBXaWHym3SG9uLwpXhd/IrkPTboUyzH/oQfRFZMjx1sh+w+zT4yTeEfcKdXazdzi2eXYFwoHK1
2nEfu150rOqYLcswEaDAZs0x9ozxvm2Me/B0sK/QaIaaU2C3J+iHlXegaXslO/4YRGW6Sp45aOtu
6yYCkDr2VpqP4joQYIYXLefxuTIibPYtq3ut2dpJYv4d4BrIZCkHs3GGLWooo3VipvyK4hd+LQIU
eCHgUCJez/KrAe01b1Hm+MRjdkMm1HBpyExL34oWvVbsQq1NNlKBPvBfrd2aXhYvEDaWB0u996aO
ANUCY1BcqRU5QXHOzeg8D8oKvPWHKAaJ58dEHAnjFW6mZKMRRAQL6veJyceNjGaRe/V3InsbFR9n
mYrh2OYLzhTl20T8Nh3Jhw6f2mUfjscGWFdheAdI2CyYAxaPIrMuE2ZhhDQGggPJhjAOITebMwo0
nqiTTE5knE2re/dvgHBHmixkR6322JLoKOyi/lLEtnFnImh2+ou9q/hne2K2X1jWvPtXAAAtib0C
v5svfpCYd32IaqopksWDrnnnd0US5OQ64AYlTAKVquXgX2jrFtwTgX3FF1M8dpBk2rUo4d60g2V8
GfHgDYUbveIVBvqUJtVOg2DjDVSqPRBloCBZjUROt3js1cimQGAodMppJDmwAEVgNNICouJGJBAd
d3+NpGvqLiCKNJJFnv6lAfiIHLDSQ+1FuM7D2r4DQjzZ4D/DP8k0Bt8wxKt3VmOVyAtEFtTChQ49
agv0qpaZfod00WYo3TFETWK0BkeX8T2xUVkIxGzyxEZdrnxTmjeFDLVtN3btwana4YQ8O8TH3aK6
q/CYR3lex1+wjHgIUoB7F9HdKGowhpVuqVRF7JdG0/nyb59tFNa/fLaw1D99tljTILKrar+odCvq
m3zZWFF7mIqzVBOo+fZAZV+Nqd2hjqTZlzJN5QKRVVDIUbjOq91qbcVgDJiMDtK2a6+PtAXS2By7
1tbd9BAzW0Z9gG+djE0R4x0dstOoVLx6deBCdzdNCLFzt+y3Vu/ygwZIyFk6oj/TGR1EUoChLHCc
1dxRVcFr3OjBIq/dfmMlobX33DK68wZV0jaA6hfIkxNKPMtn8hhsy0R+03pE9Y9cQo89PPR4lFhz
Wv9TjH86JacRTpQCcJOYbWQfYdsPNroBwV3meqhBCbJ1pWDFjdW0C6MFMrADLOjBYYBI2+n4hdwC
HTSnrCwRgeuw14jjtr20yq0LUcunhv/Nrcedv+WAIkLGyhWPdZ5vUcqNvB7uvI3JonGbq6bMymUC
3ZDnlFf6ITUdyI5ro/6is/7HkPjeFYnm/gZs2qhYV/6W4TvLRrjIXKlpc8G35D8k7vu0BeLGuzFH
ZTuotcGwu/GAGVsiuxjvaWtLzVJPkv208VW9qNiIPzURy4z3SaUjE12hutQj4GoYs25hGB1b+9zX
T4zQrnhJdM4G5RnX9ytCneYYtojTZKPZnlBkAnqJHETVJwh0BuYmLFFUXri93FA/HTQ3/pY4pbnt
uSlQw4JDzMPuXDRVgVL+jIFBxnP6BRnjonn3sRwhlmXTIPurvKlDuGEP/ksoLaQlkrfQWhdnIQOA
CaEvtWwLSDTKFGh+pO5xipVXuwHjW7vwEJrsF2SsVQ+deUDK7IvKvZntpWGC+mPqFdbKKAE07LEy
YHiNHxu60XALRec2tXHP0Wnk3ZdWlkDhDHFzOiBHlUmEdH+1W/ALcfD6k+XTSGqPaWxAs3xJc81j
ICSEULw6mLlrre0+c7IL6MHajQ4u8EtpBNZZF4+GgnvRgcx0NkbSWjrJwNcxViou9iCBdxrDfEku
KdkGn9fQ74ns9TxDHeuP2J1EoOnzBF9oUCU7+OpAZ2HKWg4mBQdG7Of8NVnbsbYB31VezLWhdN4M
O/Ihk82KX6NpyrlNPtQsipzZy7nHMdxiZTgQlKwlEkaSx++HBNHIGvXyaGe9V4FwKPwx2TLqIXdW
u8Wmy7WfFIH8FKRM4xgqPxHI01ug2U/YO36OZv4R3KTBHgsftVh7AgraOpsa+AGlFQ1Qih+SczVk
HNxLQrtFEZq5rNrIRIwnCxdgjORvfZiuAVLkwH7EEK5hQfRDJNVrETrtl3pA3l5zIv0OCx4P3JON
jv/HIt3jpdWBBadGNb+brh28XHE/MI7vIpHDaTrVLKEdjBprKp5WqCRSPXRwJJBZA2jxeuwG29hE
0R7oMF4AvLyFWGd9742lf0KxYL0kuyZAvljUUXWTBtZ49VmP9YsaEIErABmjgh1t1Bc/eAXkdKXO
H8NirBc9GPlOdBiklp90dZht1BRSNEuWmZtiBCBc8ubcOGHx6AMFe9d4wVI36wi4llXt8OyR9W3x
iMgr4I2luCPHsMguQEl5N9Sqk/qt59UwTQK9OtCqZhHuQzVnoTa0eBDJPTWzkY0rYIHsLTVbr0R6
EAHuDTWHOGiwG6u9laUuCq7QeI/shrWkXmTitUNVgN6Cej2ni89tixUq9eq9Wd8gZHBLnVi6xouS
Dfou1zRrBNtyWqMgoz60WBwglJSnwRm/reBMZ5osv4AvW+5Mo2DjwqyCDgH4AUzwRo6NYQ5lZnVG
hxCqAIcgxmFu/s1vHkYjyIWGzc3//lTzJf+Y6o9PMF/jDz/qcBsp9p1xH0QQWdagElIs6HQ+gPiD
rQqr7BcQSsiOc4cbg5K+KvJfQ6g9d3tqxrlJZ39eIGuRkTRcsBz+19NE1ccHo6vQJ5mM81XJ6NSV
XSwc27gdRYy9m/oQ8xBqTi50SkPKMnmG8ma116y4uLaQhmRIBZ24YuykQzkwoEC0oFwOpvVuk3SW
pBsNokbnQd0BwEaLZlOLFLUSH2NpRJEALde75nm2jzpqt8cMTyK66twxgF5HOjK9cC/CylxEnbNO
y9hfTlf8mBhRKhRug8Nb0rUzwbFLroxkNU1FgyPxkrkyupmmyoRRrqNYqyYXX/MvFkiItmCYEAdH
6OIwnblZ9372Fxu59J7tZrixMY4O/ONstjlqmnlW6phtFVhCl4mNOx70bv5d2bngporApE7NgKX+
nTAhoS1T8yZSHhXk1XZRy7oldVa2598ViLfkldTP0yApoBSIIh5EvgAR5aLhN55lXUCTUr2VI7to
jl6+2cK9RC5OOCxekDQnN87AzeTrwd6t+0cCpBMMPVRYdEQCJvtsIg+y59V4gyrzhT5gQ5Cx5AoC
Pfs2iRP3ggfSmlp00EawOWdW+9YNYYpMXwtEXulXzdJzArAYuHl4rDNb7ecr56X9OEsT491GZ11m
Oy9RNGQLvcjdl6k33OqGf58Kkd4yxtJb8F47p6Ydj2SCOER62wKIfxPgWQbVvD5cklvX3UYgY7qS
Fx3autmlViHP1OrjJL2tefFcuBxMGmpmMvUNOCsczQz3s60rrHrpJXq6JRfqyESOoosCRTxkozmj
CnKiYWunq/mqoSusbdqDgXqeL7Qyc+8aPfBahocPnBSjd7Sd9paG0Z8EXEQFpdLy0+xGBRreZPoI
85+QYkcpwf51mU08qK+970an+ZMJN4gXBmgSUZOKL4x8G6cOFprmuJ/+qsoMACM1QVdFLnTwR3CA
NEZjTH8VTep2PkT38lws58vqLfd2WgXc+vyXdnWnHXRPfpm/OARIwfsvsv386XrO/JsifKG5pv9D
vy9V1HW4mZpjaR/AsCFVMY3cuyZEErQi778lTftgZnn6kECy8eDqOhC6yg49O0sr2suIdTjAn16z
aUFltPfy0n4UILojJ90xjWXr6PU5tpi20liRLwQE+O673niS7cDPUrWc0h83wIqAObnyjfva6eur
B9Kr1kuNezJ1Bqi9wjyMj2Tru7Dc5XGhL6cBzAzve2MTCGGAiRMQPayru2RPk4MTNz0gKmIsqEkD
fPxYNMfob8nUjQglZn1Xb2lyVJvkp8TiP6iTPq4WG0ekcMOb6eqtJYE2i501Tea5qbzodnkhfzr4
SfKtSF3jRK0ey8Nt4Jod6ETwB41aH94CqbKiTjIVkMhc2HXQH6iZjqW1c2ME68iFPoJEZZw+3pNB
c6Hx4lejvqMPAFoP/RCKHltJ7Klk/KzHVnc72q64lqN8C6Tvf4G0+7CGIuCwC3s0I6GtQLoFjGbi
+6eyzqHAhwrqL+AptEGJm7fHsosBXTNvJ3MHBT5RVeALQYxm+b7jBoXabsLpzdj8FKmPY8fLxSeg
npU0EBM3rDsNH7sMg2fKX4c6fxWNKB5KJNl2ooHED6K0/oNyoNQ21oCvdvNVQ5DzNWEAQKbS/pla
2U2bDeaLSNoBeqAmv3WsuNt6ldkfgspJEadIdbAG2v1DOkAZl0Og87saDo1S+2eM4W6OYDB+osEm
sDL8NDIdJQmqjjz2NDBbGCmKz7Kof4JGBbicYZ/dpKo+z3wXaUQE1CY3B7X35IbqiPfZBuU2zxYn
3wMiOoDk8QCab5R3aIt8eMvdCOhS33yG7HAFUKKR75q+TZ+qzj65pRG9op4nW5aAR1+Ea+rnwhiQ
WrOG+PVjpMwgRkEjCycEbNuy9JWWJEgQhTx7ojMeOul0Jv9i+5tfqBs6nptl9inPpjnWcAQz2O5T
Vm/KsbHhXmOjs6f02tTrIku2ZlqFMpOPHB050yxZ1ezI3ifZgo9I7F7Kriy3DugHns28nPisnMwz
1qnl1XugkCDOmxUTnxXW0rAnLQi0TV97Uv4e4mSoUgNMgQ0FeJTNUpprhZ1fRo4PHuwqSv+Ttlwm
YhHEIjj6KWRHAJVJi0s+MiRcDLmiDuQJi0sMDUFrlYz9Chiq4Di7BQOLNkOYucveRjWnBFDjKPKu
e4ikyddgKes3U3MEEZvt1PhIpts9CGmMIHDNTtRJB+mCMAxFXbfUotn61HifzTbk+2yhpYWbTvAW
ES/PTBfEmQX5oZP0jPpCrUbPml3i5/WSmnRAkBfEnGFzsSsfgE3l0YBAbGkrKRGy/WWOyUMN+H2O
v13FqqD9WnbgnowGu7zXUuNI3AwB1El3KWqt1r26KaDRF6tYtLypINp9b8vxqEP8dY2Ho3uMmjBa
tt5on5q0sJ500KVPtHWCFwewUJarEKi5L+QWZJV9MvRw65lFh6J655XumKaBcEWFmMVtq+vtsQ07
b6WHafwq8nNRWf7XLgXt6tiO8UHPM36vBlJ/nRbQ0DEBF7Li1NmnGeZxGtN5CxHwiaJWviJbKped
7UfX1DMMiLmOYBm1ihEiyum7L4Mii4AcI18ZSJ52YOgF94etr3o6s7BVlVx4CBfgbOpVZ1b0jbU9
VNw9lAmpA0gxRbhtAOjdstZGUlbgSdRiGQF+f3fc+njO3FYuUuuKL236z4jaYdU4CLrS/2UWdckt
lOWUBteV+Tr7moFrF2KK8qs59vpSpImEll4od63TaTsdmc4biZLwJfJy40vV9yfi0PY52DvjQn7V
qwxykKi/0GSSP3CU3qN0G2dhXUI2FI/kBy0R77a5l864rjdryWswA9l4UKJEIz/QRw6cLDs5Vf1t
+sTqT3FKkH2RRx6JHRQLkkc/L09FofkPCQifDniiqLtQDl+VPdPxtjCjyD44LqhSfrePSGQsCqOp
dnj89Wcs+PvzyBwJfWi72KZmGS8qvYcIAfW4UTwu2opF20IO0DXToIPg+SqopZqzzU2zYQdsW33b
qUMDYn1kL2CjJnXMtqJxm00VmN2SUG6Ed8Me+Na1nWBP+LbZrrnJuNWBHV5kRNM6K1v5Vn2L3Fqz
5gJPj1AzzBueMm0dq7PQGd7PyPa3XgBLQZ8DrOQ2wa/n4CF1sGlGt3ysa/5mIcr4FlfNBoE4+dXI
g3QF/NRwEZ6HyJ5RNBueuc7S5KO2CLzcOHnEiECBYmozROSwzgkPZKKDq6LIdIY0BbRcyxFCtACv
bhJXoFpZFdwRiItsIACA/o3lnBHIKS6+evxyYb6YY6vvEpvhkVxqfbq3dQ1viSqFBnrXhDbEdIzk
LcBd4ZkO+1b6UbIyGMsvfqp7x2gsmnUvuECtN+rFoeb5Zjf5z6Ho2gcvitttEBT5PswZlNLUZOQx
WlBcjxv2DaH9ZBW4I1+5ujfsQCFIGHU6+JxX68Bl5pqaEsV7d867g22xrZPngIsP7f3IA5T2p3G+
R04DBYZQeLiFMsi7rXLPWpDseeSs/6ZZEVh41arOUaXiXR7pK0AWpXaP6Bq+BRmH5Ypq/1OkrnbI
9Zp4hUHlCUSK9W2EYMxkoyZ1AN3e7qyl5oIAobM78xFl4N3BNkvFTe0hfFhDGmJuOiBQxPdqnRMr
BELac/xlqhjGIdX65DR1eO+yNjt1QxosidHb+WUXhZWdCkvJMyECvwaXbwZRwnKB29Z4Bd+GAObf
zK6ucAZwveA/ImNxd697NQiH1KN2iN59uwiMxpYporvIAHm1CJDIwt5w/GrrUObpxfAMuZh3OwEx
wJE52cl/5EmwDrURNQZtm+5sGUcbJDmQ1/NGPBeRKwe7DYpC0izbGWnefiGPqI3tbQJxvgUWW/ly
op5vNb3f/rVNxPPIl6FKhnn+znRADRc5DdTP6CsV9ecm9SLiL/f0/Vex/JfeP8bOzp2aqvI0sR3D
8SAHJF0hhV4de0QANrw2rHsOSBhkjvn4VgQ3ZS+DH9ZY/bSY5z2KzMDOMuyDE1Dg9TRG5KW25gMq
leh+0we73iZaVCD2pNZAQi14pDpk/mgtdf3bXDM911WXIJPY5xXEfWxUXksnbyBQPIj3SuzZD5oM
WJt3+aOtNzp+p7IGN01ubTIGcHGcVuUZRfB8DdhT9VS7xncqbdSc73hspW/zGD0eo5UWsBfh4D+T
qtaAMK42c9Nv+moDeeRok7lheGIDSq9Y/0zo96LoIE0XBcPFsz15MgU2MnEVGN+adHKw+nu9NxbI
FlRAiOCWKLDCRFjYLk8kQ5OrJlNN6rU61HZSL/aK5iP1/m1s6kTIXOQcBKoav2CZgHUlBGjNqveO
ldCx1FR2WTsgDBjal0p4hfVTpK53Bz3aFRhuw/w2ClUBg4hPYOpm9neOGuIVaDXsG62E6t+guelj
mBX1GkpS4xklX9nBKVNnO5aFdbWSki075kQvncnv8qywf6KwH/hGX7xF1a/hbiQA3+hSE0T+eFeA
H8FHKMbPT6ztAqAH+ie6/clu2tzZumU9qQ/5g5lfUdt95BzCSLMgUV5G7ZaJCGS4IwSJ5g6jtCH4
oV3BYAMmqhKofQRXFhWL5ZGa7VC8N6n0EG+Hz73D703qTXSUh/2nY4sRGJ2K5ytQ255Y4/K9rxZY
QCNCkc2r8uhMbTool6AY+T5J3fhkYPFJfAaJkD8CVkRXR/b2nT6mFyJDsLi0toCNJhvyGvLxB6r0
wivWtpMXmc3BglefwUutXD/mAn/F5MWb0tkIr7HWiFACINzX+nNsgRsO93Vwy6MGfNx4+J9RI4Mc
VNBFCLpI6zwCKg5xxMa6a4umXRYG778kvvWt8930h1m1GK7yUCyrsFXS0zfHh9BqHzIdgmwh7umw
ATeKHJAm6Yz4HBjat0wL7GlB2aVGfiqS6Bst02iD4KHKdeFZXXqgxZpv4zeIYvhyTWxexOsl+iA7
azVeFYr5i+xtL1Daoey29JazK9kh05nhxeBXCxD2jlsUzeTPLuTFueFFr3mAMmgXXGyXJIvkxUMB
NaAGbfSaQBqA6eDeMN042P4+MjXi8cpz65ljZXMGBRM/Y9XLz9iBJDvWa0+eFcdHK4k3oZlX91mW
dFcndQFokVAG7RFzWdaBru+oV+tYewpD7+vUqw/OW4PijyMWR9i1OLYGyUtEyMiXDiCu2zDJtRtq
xZXvrP75j//9//7v9/7/hD+KK2CkYcH/wUV+LWLeNv/xT0f/5z/Kybx/+49/2r5neYzZ4LBgPthH
HMdD//dvd0iCw9v4X1ELvjGoEZn3dlM09625ggBB/pbwIERtWlghdOvbO8tXrAqopL9r0wFluEK4
b0idI33Ov3faatrHhjJKj6hY2aa0wpKMdTtAzVh2ccYo33rEKwe5VHsRDVW8nVQG07j9rY064ksE
IMy8zEhSlqyQjckhEAJmIjqEafDZRs5Vnq10/MYPkCcGelYdGM/7s6UOfdLWmwIPPTAy/erNavEF
ZPr5jnU6Vuwsd2rgkbxucqGx5EwTQE1BX/zXX71t/utX7zi2g18WY8hBO/bvXz3o8QpNNq5z38p4
2CEJHAI1ZYzr3NaqlzpF0kQtJ+SIOujKs+sreTioeUKptg6Y2N+9ah5ohzzyPs0jdUWzYfUCYsXa
gbEmesni2lwlVirPLiQxj1UJnowBuamnEaTP+HqdN+UK/mlgvJWrHkBpJMyGE91mRj3ciCixDrZt
4pmLkgb33/wufevPL8fWEfXFt2MDGuIwh/3+5UgvrTxA5/n9tEh3Soa6/MJ+QoaiuIWibHeLUv1H
ehzGDdc29MijpvICXIvfDiW0is3I/4YYsFg7LOdgTcODKeINxBoYa7+Yoj67ao2Il+IdT/TimWkl
JINKCdehsI+Ne420or4CaL9Bwp7dF4pNvwK3LegO0uBINlCGpdu2BP8j9dKAOu43TPHyI2oG1do6
tlG3Z+VLBKeS/ehysPYHHCWPfQDODEum9bIJUEUYtffQrmf3f/jaxrVxzL0H5Y4/lvakMGcK5h9U
J8nPjV2I6iSJoAeWv/rJsOMftfTzh1YdECksa5aAAAyNPHa6RYfSw0Pul/zBFEa90YyxWFMvjZYy
m0YXIO+9meKNdmnqa9Nu00/k8l3rqqey0W6oozL16N/8Imz/t18E03XPwD8GxWwXZciupW6n/8/Y
eS25bXTt+opQ1cjAKQnGITlZo9EJSrIt5Jxx9f+D5tgcy97+tg5Q6AiIQwLda73h05OKJ4s2ISUT
PJu8orCPE+NlUJFXljzDqPqiuo32XS7CDKUfT4HpjxcldFmiKTVWkHFylq6yV5dYaR57tYeVp7Vb
luWqXdzeIkCAeO9UMeYySXUnB8kGWfx/1l0nC0Ti75rGAWUz6U66t4dZvROGo97JM2NM9GqVRxNo
KxJFYm848eHW/I8+1wqj7nb/49nz98f+8mEiAGUZwnJcDSE61/r7h5mEtVDTTPhP9thMpGIzd6XC
X3jQIsUF9J2pmz518/dCmBu51pU96jqEpTcYAwq3CM+SRiwduMd9uW/IMyzP2Xp5un46QDI69x3m
bXSQ1Xh8EHRSQ8JpwZyv60RF3lUT2aPqJtFKBltkg8iUjwayMxFRAmTdFaPL13FZomXju+mjBc7l
vz8V1/7HV0w3bGHaqobkrjD0Xz4VVlRGkLep9SSwyz3ri2EG0iYJELbF5VZqogZWHHtj+RhZc+p9
kl4uMDSQcsmyDv08iLEOUvJSWtm3J3Bwo9V6TR0raHFnzVpCAQsTeQ6skIM7c0EMxsHO7kr77dar
sUCn2QLrxmEJDZV+jChGpAR7WeyWusGBoRRO+j/qZL9yCTVdOy/9ZN3UOCy1DeW9XuS9V3YwG888
hvEV0YIYpS6rOsiWqMJjy6+x4ZKtn3q7RtNgkGu4p7DTlq/A9I2vU7mNtWbe5yZAlaVeFKPFM4Kg
Iqop7PgR7HcA45vOqm/c8VlbCCQlRGRSt+yUltLSNkw4KKUtYTkswsIgR955UP0D5t7lpWsjZObn
1r9zMvtrmnftk6wqeHV5KTmMrSzKBjWFQiXU7//9HdHMf/x0XPw2XBVzAdc02IUv7Z+eQ5MreN1N
evUUhuoSdc7f4qaOfuQDoEN/tMQDmZ8IeB4AYPT1wh8lihjk9/33krTSFt9UVDJsK3r5+0i37gUb
mOnkZkoExxUtFmuIa2JSyNXKohPNm7Ds5uc+tFEVCfJttDjilYVSnJGJBWq6FNlhtHvHXlRulmJW
Iz5aOea4l0WIRh9TyiJWyJsIqNnG0fmWS0ZQ5GvNJpqt9hP1GrY4K6O6vhKHCFTNh9SA6nalXpsZ
QhI4galX6jVuc8W9r5ufqNdlMDabbsi66yXkdSaIOeC+tcR+1zS7e7Q0N7hPevivIySed73TcAoX
IjuBULBf1KA6+GGpvqMq0m55pvo72S2O0T8vyXUNrQPeqWcHIesto/1+m1YPZiLAy3A5bdkVAaH4
8tR0xgxuFOvGqerDFzTXDfA5ROtquzlMDRkBaAX2GvWL6HeWT/kqmyv/NelnzfOVMb3PwYbuu6LX
DnImsyUDeJtpEFnw5JYj5GR8snp/XGuYxhGchpvsLAdZb9bttGlMvVur1vxRJxtkv5FRuhD6dQ4n
2mFi1dw7ARGU3OiybwjAH6UzZBu3d+Y4u++AGK11bE8h/AnsU+22VvdjRMBe1XSdO3Cyb07UHBs/
f4XMkNwLHoePExsjPC8wuDaL/oU8V4CdXVC8FNncYBNQ9jtZtKq0OzQ9wHFZxIRZf2gasY07vXgk
wq56hUjtJ60q0ntR2Tt1Gu0nWTVGfuv5mj9v9aVOM6oG545rd39I84tW5gcZrMU0CHXD1DrIgFEo
M2RLXTvaYKN7ASGcxZKDdNu7kquPUW0S1Cuag+7X1c9eS77r8ezAeW38Ndt046FS9WZnpI0CHmhG
rgEW57aMuuLp3+ZJk8OYldWOgEW/qXos8fKofCoXNgowSFySFyJKrhSYNjZpzk+KOnkwMQ6Qfa2Z
p5QTVeTkx+mrUxTePBXTa5xA0HAqSyXXwo6d1a0BQaPgRbqIG5pp6UEsGo9D3dZk4IZ+SM5NXFTr
RhXuI/qk4U53ygjHmWI6JRrReSCJ9rOlkSiwitD5Aadqk2aB8TPo3Lu+JSMjhwMHcB+NIIx2AJrm
7X8/CfVf35asGgyhC14MlqqqPFP+/iAkDFW12qj0GMarhFgHn/SSpAwgN/Xghp26RyqMiIis6/GO
Ctv+ZW6tCsMbVPItu1Qf4z5nPTBU2W8F30rAZcbbrQcY/oBEtR/t7UViReqsdIissv/p3Y0UVekW
A1t5hoUjxrjroGmy6zpCB3287owpuXRhqz3IBkEG5OG/Pwb113Xp8jGYgnXD8s+y5A770/vAHkdw
3o7oLh+YdttdmKT85AXOx4h4EQbQtRm9zNuPPg10zxj16teHgRxRpoD85a8/LNGzI1MWr//7lg31
l3WOrTqq4/CXc3h4GP/YecI0VTEajOLLdUE/+3aNEnoQfSMmnC5BedR2kl3l+mL3Z7V8x9cqUKp/
VgfoNl6rhd5F37DauPVu4tb2zKjK0WjayDBnZrvRq2ai5VKkmylsEA4m5eHliRo+KUH1cYYRguEN
HTSPPFANb1rObv1yLPL+x3Zc7h9ukRCTdzrbYIONhW65hqD896/zMM1jVM9msp98qF7mWseUpZ+x
2rZZaBJAsp+GecBQdyGcDF3yAOit/nLr4SvGTH5IG1dD4OPaqEFliMYRK6cQgemUdw4s0CJ8NkVW
HYelVRblISARPFljcAoNgVfVX+PzwUzgCavqDzHc/fd3QFuiC3//7/LjdWxUQgzNtuFk/f2/C9Ui
m8hkBfsrh0sv19eIDLF996wFOYlLNFTq5ZDMQYMOOPX9lMNpQ6B6lVioOAZdjzCfsAlbB5q+m9By
DtkvQN39VL61S06YU/+PbzN/JH2JBnz6z5hC43/iurpGhMdwnF+jWAJX38KOwmaXdolx7LALX4MU
AsE2mMHXKHORwAN47tg1TEljjFayHgSQvUWLkQR0lIdfXVGkmB2Z1kUl5/CakReV3fLCzO+CkLCL
LBYmstRNPAhEHSNWy2NbHsmY/QBsFf/MyguLRt5IeaCTkfKd90VqeE1ksHsy/LTdZqKqTm3a20eS
yMOurY35AW524PEo196WefrWj37O88c8moLSo0UysSwvahDyAkFBsr8AtD87QVIcNX7d6hIe6lCg
CrrzrLzW6G5cZC9ZLYtTV8172M/fZb2sko3yMPWV76ks+9fXK8jKZpmyUcd+1eV5sJN1ny7m2O2u
m+Lm7lNd1ufZqRWVZw4VfpNyiLyUCflrp6V19rlO9lHMulg80HoCFv+8a6yo2RM6wt2x0qoOgUAF
MYU5houjCj/TSXMPtp9mnuJSI1yfqD4yeZ3S38ly4RTBug3UiNXttEn9xsJVbU6mNQLKvFGsNnu2
u9A+z4Z/bxkhpaWqS3111bTCxCvEzMjfBMadYmQ/bz0GU/xEBNvm0W4krBcZSSLOPrQ2NstyDneZ
COF0RAs68yx7GGmV7ImNE4BeGmWdnhgbQlfhw/VKmTtts2mavescESveeI7v7XoXNQlKccs4rXHy
jeqq9uY6Q+FXjzr+lrdJbXWOPIie5U7Oasylf4nS4OiYwizW0AFxpCj9aZ+K63XawDdOWLe8ye5y
npG0/qpFSPMoi37oGAtrB1zncgvyUAXoaaSWdpKjAidQ9nXJ30TelazTNegI5Lovsn9kRIhz+Gro
yc9mGv1vetFEJwdtOJ4x/VYLDeMJoUfjSZ+RwsJPwt20lhnm61FJVji2ZI+yCxgDHQobbqSRphUb
LTbandujJtyk39MhTbfjbEQHQ9HKL+nsswCx0+8gIBvPagvtDtfR8Unp+x9q5SffwUWxlMhb9eIE
bnLP6tRayYbcGn/2la08Rn6RnOamTT15ASLjd84CZyz66YJUHzL2I38KeZHUfylKV0d9dUx3aTm4
u8ZQyq9Yb68nUftbLW2glrqkcZT2bogrcg8dwcA1T5f4oCa2gGPNR0bkUazKMRLV2uch5qtB/ihb
VSvqPYud/04WQ8UFz4Tx6nWqmu9wRYzm4rideMYQI9r6GoE8WazyWtxDadxf+7Yj/GysAoqt3+i/
ydns0lZ2mOyaa3bh6rOmjMZTpt/JtmtNDhMiA/F2vVVHafMjexasVpY711P2V4iIQBtqeGkSj/24
5yUmGpOs28n76AphnHQj/7jnwXLugRPn13tevg5btA2KjbxqaoJgn22bTPpygeUg75t483C9r/+6
ZzlobJR/3HOQ1Aj2k3e7b/NxOyiJuetq91CSm4OD1pUAO5SepYU8ndKuBrZKTqSMbHPvyhZHKWAr
5im2bteeLaSO2HQCXNsWXMgyxwCieutHzluihxhJyzqBvGh4kqfX2rLXxAqonZ8riRdGvAD05Dlu
KvgcNSpvLEHSZ3iX6XOV4Ug5uI+yA6ABfSOgUm1ksRSJ9sRg2VEOwQHM8YZwyLeyrnFIFnfRGivU
6VD06fpjGPM2YQsup6vQ3db69FkEZns/qdbu1iOrpo7/Zlfs5Vzd3LpnPpG8X1dleSf7yaF1MGLH
JsbmIOvyUQynyYjf52ruDo5epR6R3XhntKN5FEmenYOxZqU+en5eHpykwN5K5NkqDcvpj3Deprnd
/JzS+Td20NoXpyC5ENd+DiYc4bu5MdhYam3wOProyOS9ln3TVIdcMYMAzLLTabXvsakjxN/O2ZO8
8jgV5jGOR+uANOCudCzkhbTZvmvj8A990CrSpArilpZjniPeGlujDFTYdFhmT0nlroUP5kFpNpWB
MEcKyuK7E4gLEtpL+pOojTPyIccABcJIK35XuuC3CmfXr9YokrUxTP5zgz6lhw2DgPYxf1wbFn95
/OW6URc4j/AhoM2F4fAFlDAEZxVEwd+uh0U3fL6iKbfuVKJgjvr5tkYDxPNTLHTyXmXBPfXqd4h5
K7/Xmne3gWofohq3F8QyvriGdayyZdbaVdfOjNGRPvbqfR4l5HLkSGKRflhNz76rlkcbM+mNHJDl
u1mLnW9QS1IMcobmAEzfeZld60G2z1ZMTFethktYEp6H3Yjf+XKlzA0Q+jLsF3527WEUYbKttNr/
5tfb60Dd6TdaNxdHVRDhwuTv6/VGQM2ulJwPLmFDcNbI36yLZUKAS8ci6vIvsxNOew0q+DZru+49
KaeV7KDo8PPw7svuEF+qnlwH8yl5qcaEvN2wangIwECcLBQwPdmgmM3W5an51jm6sXOQKt2Fyai8
FQZ/+eWaSNxV3hw6KSlcED94JFfXj6vAWH0F3iV4shQcavzFRFiOqGMQPwSS3tvZCnbjXNZ7XEim
L3OBz8ryQScZugoIYGZna1ZcIHixtpp5Jb2SrHqtJhw8IvAE+yJIsA27Jr7JfptoJxDPskhdLkIw
skEN7GdlxJxzeZvWSmw+lcvBSVnbVXqsbOTrM3J7GpzfQmtsri/UMovmXYHuz1oOkr160LsTy8mz
LFlj5+K6MfAaLgptxzJXPcKgWtmgYl5TQ1Eek6C8U/0+eBvtgg8Hsuc1FlnXKjAnkY0b2WplQeop
pO4OMvgIkvRnWjriIkvLjBooitd8mRF5OoTViV+aFdf9kyyehvhNQgo5gT11Tp3Zszrtq1HbD3Z3
ry0NcN0gkX1qVsZyz0PfOsxljIcduCzn5Jvan6dTaOGyM4+/B+q3wQgQ++76jCCYqyfr0A7btcM7
clfpwkjW2DHutN7RLw18k6e5FuFZz8T9R+dcIeE3dpl3LWvEC2FoVi1ON8tkTY4PqYgf08hNn0iN
E/AP3T86K6VN65xso7UNXzN5ocYofuvKVt2ARBcb8M46SlxW/JYGirXJFLfA2IZiNSDJ7odJeZLF
Udf2YNBYRRW++ZzP5aaY8uQtCGsyGYupFwvp5A23BGdXC/+jNU7HxEOxaTrI1l7Y340irO/lUCXY
zLqAsZBW5QPBl1d5nSw3qqO8qWyZH8r4v9+UbM2IPsqbUlD4ZLGQVDt/msVJojyveM+lmJMAX/ns
ZK5iAbLLVUbgEzI0UHwC7EsnW4oJ3Ca6dpJzRksnM8tmr2qDDVv6NbCk+BkcyPyqg3ZPWtjBsiSG
giUaauyy5Kj6QZ9Fci2l5XTSg2J4kG1+696j1+Xcy5IWiOcKaclrCVTlWzfa6kW25UH2Qw3N6Koa
LnCYJzdiDOfrJUSdrvht+CepDY7Aar3K3QlAyHJzflegWaCmzp1szXnPr9TMIE8jW/F/5zeVgrTt
AvFq2W66zsS5terkQGqseJktO94lilA9WQxS0Z6d2v9qCyviW4xPaTChNiYbRculCr1xj3mjFC9j
0hfbPCZEL1sHX89OzcQT7Tq2RSfFSV9k1yxHqpxAPQv35aJhN/QbHB9Ssu9M5KLAcAT9n9ZDc0l1
rAXSJFM98uvNxazw+QWUw2kcgrGYcGzYXiur0KWpatSHOOuNA6GHCUu4ZQ4BECTTs6/1EB7GGYw6
4oj5s+oO2aWKwotQVKUALDqzYVN17ISWVjNq2jt/AnHmZ1XxLOswuvpmZhpArKUqcgdM45eN0CQn
mFRYC1rR8PRl/KgCnfJDzB1lUY7Qym2Y9OJJ1qgha73JTJOtbAunZHggDHLtLnsMI4bXXUkkSRYd
wp4I9/dPsz1+QyqnPcnqVgHWyBe0P8pi0FQGTCPoArIoD0Otvehtmp7lldwZekXE2wvKEjcqD8L0
8N7w+KKkD4Mxio0uun7Dk6ba5m1he3JgX6jK0/DH9X/bVO7sTZDNgeUxyxzr2n2SxjstnPJn2d3M
ScxqYtY+bt8JDPZA5pub4De1hi8KHz9Y4+yEsret6w+JvSCzFed4q5JnyWhvQfKNZ1m6VmG4Qdpw
HHcQaj+Go/OvAx2f+jVKB4ewHO1NasBzmEDBPvSxk10PfuMshgv+0e0KZGayBrm7ccw/+uluN2w7
G2M/Nywjb0gC9Uw+uz2DBMy8ZEzD3/yDDDPf2oXR/2e7HM+rOWPzlxZbsly2V5EiuutauPnSHf1W
lCI6tyLUIeRnls7QFOnM8vv11irHNsAyvdoV48Ehg3Xf6OpPmRK2nBCJtrq2djIlzKrtPGFE8NSy
CpW9/Nh+nQb0ioNscLdXDyVNfe27qH10Dbd6TPX0i0TClHHgbO2ydLcdr05SsqvJglYJybjY3XS2
UqXOTiHbliSJwhIU0J9dpMZWMoaVhxTOuJmGIplWtps/oHsYHyRA6lonYVLW2Dbe1dwNz28AIuWI
ArolHD40hJTD2QCym0OcQfdPf5WtWIxhcIyvQ5oMwXYMiNOVyoCapqoV4hwm7kYlO/agL4cJ9YuH
ICt/TFqdHGVJ1jud9jFU1smDsJTRm9i03Zs6WscR4tR3k930L2bSNZu2CpvtsBQNRbUPVhxEa9la
GLF7X9XGUTbKqrLvPVcX6qMs4ZeDPO+UFXd4sH+eTajbKKitR5yy2yclOXdaPjyqi/35kJFCd/1W
rGSbrLMCBRuraCAgtPSXdW5ybutOO/VxdrkNtKZRrGTxl4F6bpIWZxB8sIEwxfxxJTkgznJ/X2iO
k15y1gmILqiEsAJ7ryi5dpf7g/WPM1b4W9X2QX+1RI+IpBGlWFgIwAOGqjdPstSNinmHMcZ3WZIH
IP/TOsbpfKdnA0LdvRM89cRTl8FyGj9qleXXHXl9k6C6vczYhqZ5GgYlfLJCQFJpjgfk/EWT/6UY
WWvPCC0HCVQ+PnmI6/ou1XXlLEvTAI92HNQvslTbQ3+qC2fepWTOTlEQ4ii5HJK/zszI7XZtUr3L
HqlaffSQxSlN16ZRxtgSGi0StJCAZixrVy5q2ZehSt17sTRkS0NhAGZFEBaafjG495CNP0bAdv05
lxp0HTM99AtEQVdn49FA/XLWmqdsgSnYPNr3TUkYRXaQdcMiBqSAhb0OagrFeLTdbW6fLXNcW4kW
AZbOjYs8DO6IDRseutseQyU29DSEzgJ0npYWA/7iqBNSk/1kK+DClx5Xtr1U1spdC0sUy7mTwlqu
isb+SjbI8tKq+MFvYD7h34d4CeXuoD3fzgJlCr1yqVMCWo3E/dx66zcW5gmzmx/hMFTvBGdJh/Dn
v5B31Z4qspGyvsaDnrBZU+7FGFXvIdukbCytL33HggcJTrbcS/1teI5LzV0NNPuh1VCsmfFxemMj
gQD6clYvdfJM1slW2W/o6/DXVscdPsYWtV+v3SHUdsqsQ5JrQ0SSUOI/AkDZyKpbvTwrrDY4d47R
7FwzmV+M1D8rmHT8vpwAmRzkCabw1xq7xsn3akXu85fo4i48KrX6kPrsISL5l5OnjTtj1uNMAwES
/qbWcpAN+qyFR/fPEQ7/08uVCmRj3ALGQ589rRjb3eBU6gt/SmU3pEHuyWLagDQ2CdusZLEZE7Zp
rBSCOtK6ta5o22GIY7BDDHVBOK4qfnl3SqurL3LiOq4IrC7F0GJiNyfW7hPhRSd4ch4QGNuUoTZe
3IUclIxYhAoz8HpYT6Sy/dbQ31AMQ9Iwycq16qbGm2LlRGuVvILnVulvddm8T6aePgTEP1/+ZZCi
TsLLC80659hqK0qcsFbyggDUJb8YL5Inw+zxxrL2lm6Z20zR8t0Expv4OC9fWdQbg53V8vKVxRY/
1fWchdXjNKXGUUtdZY0M1PRVIJq07jszOxFy6d/ApOUGngmyV1gaCnQzd/zqOoj2IviUnfRekb3k
4H/rpStwQXLVComGJP2boZzlDGXbfVxWFn+5LL2adCi2lTKoHvnD7HI7xDp6cKU432oylff4CkzW
uq7N8iQbcBfJL5Dfu5NA2PdrnvFb5j3zikuYtc+mytwmZD6/9nXjpQtmKbYxMQjK1jnFKMHejz2W
51cwEyP9Ok5e06r9GKn62XWk7JD+NbLSMv06UqKdsJh8nIp2H+FV8b3JdyOCVT9rnChXVdlbryYq
HZuiH6JzXSnJXa2M2tY1reKZSAu5Lbs3fuvmbiVHJcX03oVz9NYSjPdAlYWX0CC1qprE7yDBJk9x
44frIEurH9HgoPJA5izxeaMqZfN1jtwKzZYmvEcusj84dfHOoj/zqtEgFoXxEnpPk/ONBSeY2i76
uRidJLDe3vNMtdd+YUYPautre8dJrH2hqySJwN9j0zuM74ZVYGPDu1VV/PeOF0Knmu7Fr9TipYdC
sC7xCNmrblG8CFJV0D3deV0aYfkyTIO4b3FL5HdXvMge5ujsg3lKH2SVVbvNOnac8CD7z0Fv7qpM
TT3ZShC/vSCP9igvJauccPSw2ukeZakNdRe+ET4mcu4oqpWthacy0rDcjBXoBSDY8pvsOxZZfcki
E8Z3pOiY6UTZC6GrS5/mxTc9AiNtIOlzrB0HbO0MqaNRi2+TP6Hm2Rl8KfDy+FqKH7K7ooJNGh0W
9rKILoNdtMN7oXfVHme9Ziur8TH1WiPO4FJk2qHQwmojJ+0V81jwY3yx8hZKnm4cwJAlT0lh4Ntj
AO5u7B5/qqL3eRVWvKuJJj+VLSijcOoheeVDsraCutuj4qWQIF3K/5+Dr1MtV/vXCdQAF9C4LVBf
WRQbWpj96Fm8xipiZJ1amitZn6vj7JXBoF+71fn4qVvrpJ+7WSyWDoJ18nmKpCU4ScTfo6R1V42t
4pfQzsabwHk3Rw/6ixBueG9ZVbial4co64N+58LN2MiiVZnk4QkUnGTR11/7wGq/hHptXMYsSEhj
MllvmZCJOyQO435lkfP/DTa7J7Sc4ATAprtYdd1vho6bHNaJ4gmxln47Jq1y57tVdwe529nqUak8
xhOCbyEc729m3100OX5OkIEaovr3MseiYrTbAYVWvIdL380vdjl1B2Ssp33sN+19NimoCmNF8oUE
0R9Z3Ic/A7E3NZ37qFTt1UmdETcafnvKQjKL40rdwQzojm0449ba5+YmQvvzRSwPCnbv4w/FatCy
JiaGX2S/T3Th7yelDry20fTXPGqdfVkRhJDFCUjZPlGS+FrE5FTfa26TXItDwK80w/rME0VsvKZi
JFuu5znvV4qtGY8UreLa2SZdva8wUry2WnXQ7m0iQtexYWGzzktDrAaXsaVF9qSZVOwfl7uC3pNh
G6f019bMhEjaOQIVyqXVdctoH6jKdG1NXV/ZBb0qrq1zGvs7UuyQMZaZa5tECJbg+rXVVHF6NjUE
x+VUYST0nWjRUZVF3m3qbu4aZAuWsfk4zDvN9DFNWa6r9tq4w74NqtbUHBqnbPf+lL/iPTSOK1iW
zVke+PN+nMX6vd3M4+nXHrJbCOV1RSIv3cliU2IynIcmpkmLfWRmaM7ZnVtwRqV/z8tXtxFHsaJt
FSB+KitlP3kIiviHHYEslSXZaCnoT3bZsI2X8beucUosKo3Jhd3q5FmriRctx9L0NneDM+udE5rH
JvJ548lufgzntkIrx5MTqxkPn1UEezyDZX13u5hfYD9SKcVDwob80/WhcDSIHOXxRva9XczWkoPp
NOXpVt8FSnZEu/qLvPJt7ijXnDWBMfU6h/3s2ypU0cVuRR6UCKeV0MUle1pYZX9Wp2lotitZ1rDK
+OvUJJWGfguSA7qSeQKAxel6Kru2ZaqswhY/PtnyH9O1abTT/IDUwnLJaZnHCjp2RbJsTIqDxIir
bdTYYW2GDq47qO6hCviWy6JlJjb7prA4C9MNvtR4uMl6dXT0Q1ULlrGAr76qDVQwqwHuDMrZeM2I
Bsj6JHPHwxyOkAPl5NjykCMBV0gMhAWtSipAHso2dk/1cpDFtjWrrfAhisu6oapIUpPjL1dCEwaR
qdg+x3Zrn5O08TpXn+94CRvExpYGy7f7DYEv3itJzjpbdpQtaoRt49I7XMbe6uWZ66sfw2TxOrYO
zKNRoLn6o0qb3TRpyglIQ+oY2VkeJiNCsGo5yDNZF5Ew8sBB1+tfGpAah4C4jJWdY6XfTaIsjr/U
yx5yKGlyf1uzXL5e8d8uJseqtfuDAOISmSP0mw7+tBWLPeK0HMB1fRxKaaCYQis5WIHY1LJ46zPo
gVgLVxl2WmPHK1M1Iwyl6+Bgl1m6G8Ig/RL5yaOklMyNH/O1aD/3cAGj/3cPX6lab5pb5GFdFETd
riV41Qb5SRP2xtDx2r1V2WmMOMKtfBtRa0m314vqDD0mO8n6a2d7ErbXZzjamV3XPqA1D7PFwLFj
JHbiku6r7T22VMWqmsz24VpZ5s0OQN8i5EpdsRyaOo027LGFJ6e5Nqg2/jEJatqzWGycFm+nUZnE
Ok39bn2ri53Qtq/lQno33ZpUFTnVlRwpKz+1y3LToIXxy3T/2nFc7kC2yIOc0VKdj7pbkV8dL3bZ
x8krHGG2CQQ0zyXjMq7KYCrPI26MZHaKStxVcFOEHlKULZ3faJ0XtDXcSv7KW1lp1dZiCjLpsZfU
aJ/qQ/NURYJniRbZB8dNCJcMdfKoOV9lm6wBcRrvbSKP61udZeLjEeWw6dTErJ9CsAJPxZPsLg+p
7rJsF459vYasM0IRIxoSNnutcIa9mgkwMFmWngnGpeeG2Mc+RAWi8gt14LvrcJQtsg9YzhY8do+O
89JbNsCdVLdFryMZlqXasTCTvnnxMwx/zQorPNcJnjMzGt/VDMx6bWYteegKU7o0ACCRN9NxqiDV
s3AMHhDSxKBRgYGZsHVeDZkx/Q7Rfg0JZQhWaTeANdJdMEsGggJp1L0oPkm8Xq+R7rCR3hZpEh+U
Zd0Fd6nY6OM0vpQNYPLIQllfdZLDdSaMTgmu+Ag+dvz80iy/+HOGiGpb3ummRh7XntKS7NCfZXkm
D03UFHuj0RF7CoKz9deB0Brc95HHWhY52k44zbtsvNX/0nceq3DBtv3rHLehYeL0Rzz5NnLuW708
u9XNpROdImSzlzv45Uq3OnkzyYz0soML4V9dndyIdpWVI7QVmM0ZYViM6u1A345O1mzqeAa/nz26
NkROpWidlzLXHkrsl+4FidSXplPn1Wy36V0/ZO7L7HeNR9zF5jOg1WgGa6uz/N9oS9FdvHRnBQiO
nCnuaxXfmPC7bDSRCnry+bmw5j7ViVliwxbwU8d7naO/yNmSgQLLIMvyFJn04QiideF9jO5r5uPz
nY7DRZagcj5nuRjur6XQILDljA/XkmXvs7kQj7LkJkRILHQDct1+A38ObXho53t50ADCbnJfF0AU
qMsr46OhBlGJ5YrjbFphdhYM/6UFUZVVwBNqf5uhQifgPg7CXZ5GmNH/NTPkeHeT66AvXUw4oTtl
xgbtMeuhBXTzYBR2vJ8MG2ZZXwItWQ46UZFzhvW85rMbYVVKXacHO72eR5anlGTfODK0VW1F0NWx
93noME2KlfEkomnwMiJbP1DhqVTrR43SnieSTDvpSmlfpp60mmyoYJvj2yne+8GEwzm3f0DIcnZT
0xbHDLMGRABvpzHw7CNp3WZex4FWHFvVwrtrVPwDlg7EnCFUWmZdvoQ9MHDe8PWB4F75krHA2dVY
YXuyNYNceK6H7AvB6LRdd8O8crqoeSqXpCoqM/PKtHFx7AMXUwAYUtiKdLk4Nqo/Xw9JPnwu/lBm
K0PoVwnuiArBS1nO/LkIPxVlwy916dKvdHIsaOUQdW43PFvMfQ0caAxDMh5TFm7sUNSwYqP4UTVr
mDBVU/1oeuvFHYX+knT/R9l5LbfKpGv4iqgih1MQirbkvOx1Qq1INzmnq98P+J/x1NSc7BNK3SBZ
lkSH93vDZB5Tx4z2WTVE3xRkBBNUmp/1guVoMczdNVFz436i2hnUzVTcJinU9hDHKNEKWF74YYzR
SWtTsiJbPXrQ1wO7pvo6rkK2BLg/hAPLIr0dSY3h5HYZU/Qf4OvkvL3GdhC2hAQe75GlwksT5kK2
OVaGpjF/N6oKp00K6aRC9clBDjDCo8ES1wQfh2tZCzxf28gGiaD5dUKszdzsoD4ZhDB9nVBsq75X
IG46dYFzbtE670Yc4bUsGudiIyz+NvY/7bU7IgPq1K/gIFWC2ofBHB81tK44YI0K6ai2cod42AzH
OKfws57Y+razlsY2F7N2roEOWwd4EPpKvjg3r4Mh7jqm/KnO2VNb18pLBbXr2C6mvs/qQnkvLCXY
LphJ2N71dWrebc+MCqg6W/QKMSNPuaZS3/0nCqKzMma71LgltqXfQCTHfZwrJIj8u2971CSiDlY4
Yz9784CGkJ3RME8uP0yeux2sJtOvXvmyNYySAcLPIf2dptL57TRzn4asu7PQRMG3+3pWvT4/NqrB
b+fIOWwntrcSwX0gwifGZH5NxXaQ4it9K95mMt9vQ6XFPgV9AOdmmQ9O3TrhdpkbUSKwTY95dz37
/36WNcj6tSd8STH04QFzouEBNQJWHwY5yVSS7r76e1lQKF4Wl+0gl20n0kxV74BYT9uTtn7+X0wf
unGFuBzjRrUbhH107W+qpb5vpjqJd8B3wPmjxC32/ZpbvTmtYu8GD36dEYvu1JIYdYSZZdysqv3n
2Xyi77CH/xpx/4eXi+8/ff42B0BntaYRFilOMiLQ88sacDvRDdOtyFJ1p2caZODWvZ81XNU2R6pk
0A+xKt37rbX1r13bVd4iosNn4VcvSgh/pi2eq1mPHpX8CZIwkpf1sBDJtEvqSe63JnTRNUa5ng91
smBs6fZ3rdbNN2vJMbKk6h4gqVpO20npTPOeFOYi3M6Sdztd8oIcnu1sk+PoNcPj2k5uXSgtoNqa
821rWREYQ9TeRWxvCn235k1na5zGAKF0l0FID7bmV171Z9DN1p7Wa9pa6YIt01p13AlttDY/uy62
nbpCkClL3uVZQdXDZmJ6ndfW1qXq+hs2sdn9dn3LT/ZATDyzznqFC43ocRAmAD4v5iGmwGQDpphO
jI4ur8RjsQScGH2q7HFWbVaPprynLqXueEPjI7Z2Ogtbn3HzcWqGCnKlngZzPpO3pwykBPTvcWd5
D+nZZrB5dNB2Z/NMtTXLnYMJur53Hc/em2X2XiWVAknfVgJBefJIOfaEEbB89CIGdw2N4ncXoNvs
cGjWdNPA48KcrtsjxYJuVFcYOOo2X2uijDnx7dVqeuwF4E/M0kCxIGdMyaMakXbcRubOLXVQ3HRl
kh+d6XH21hWRh7VvzN/HAmMuz4beLMGrLlF5Y59x5v6ffGhsv0os9p4q1YhPsZt/eEP8QySxd4ik
5h3TSAHbYjvMLCn5FS2vlpyzg72yGdx2OiVNxf+Kf44riSk2LX/GTuqhQom4F9gepBHs81p76Q3t
u6fprq/CCNuZfQTaqTh+Y1AgUmeIP2PcB8PI3QNKUJA51RHbhWeI+uB5Kvbn1Al9fREIgChEhJCe
HYSn1dTuqHSE49gzL6tZcpmgLfqi7O574PgYxP53ahVYzNZGF8alVu+rTsn90YRgqmdDgK8kRCf5
odn98qOr+wP5had2sW5G1agXr4XbyuQ0hJ5sCl+T89+o/9EUuC+z9/2DFTafRfuBy+Ah8YpvQw6Z
RK96pLjlkw5bzR8bwuV15VtcpIHV1EwrdUf8mDB/ZMU7vl97g0+m8AjNm5z2j8oyYWeZb6gB6jOU
Y3YnhL34ZjIAGSjKGOhLkUGwsr7rUl8gfLOm9GQpAi74QEwaVgUT7JwTNlVX6VXaMKuXmLqdlZJR
MJX9AbboD2Usipc++ltjoXtAhPaqgI6yTliu1QSAlMvVcGrKmDwWZ6dq+hU+Jv/JUuPKBLwARXL8
kyVxc9VmgzC07KUfBu3VcM4DDMpAicSLhi5kV+JssJsYA0A8zRPx4ldzmc6lUEniSvPr2JH5pCGR
CZeUL4NC73CQ8EnPMj55dRc6OuGJUdkQkWOOj70mGxafXX2QNqaDw9A/QP3Ymc08wkI2z1rpKr4q
ZQ7Trn92lpKC5Vwuuz4qmrNIxlPTw83FaonSLPR1pVeP44jGrDQLiK/wurCtp9ovHSJUKspEXU9a
3EAqg4zsq+tAcyY1R/S1feh6iXemVAMbBqTAeuG4LOgYTCKAfC0qtDPbcjcYe4Wle9ScwLB9s+5m
WBzqOfEE+vC6lnpYz3V77lOM02/bwxrdW+b/x7lFV+koSns4tGp/KiuALtiRPGt7FW07/fkCMRlB
SaT7+bSMB8QeBWpns/GJep/w0Vjas/Ckvrd69abqVX2GSL5wh0mXuBT2x7t2hmTS6/Mf5iobmczi
PbZidZNnZeAz+8VnW8dcoYiDqHLIoMrc30/kOX0kLhu42amlX+g/ddt5FlHv69T0TjFa1dBJhl9V
y9cjvOWhMm0MfCu8m6nAl8Vqkj14tyZLJf7BBK/a4qWQSx1mPUTkpv+TO3iWQNR1sE2tqnBRpHsb
muiUL67yHGHwG83yohn9a2F15R7nko+uyJTQiVq+PIwdcf8Z7lVbDJTwKVRrbfncyuF73JgdTobS
PqQ2BZVq7PfR0BQB7ze95Pl08CQfSF7h2aLn1nBfl3xYWiZe8pG6vl6zdYnEIU3y/QKgfLRFe5fn
JdY+afk6Vmog1mwYciqJiSIzjYpmuu/K6K6pcJVIuRlVbXioIu1d6g5QTdtcVPYbQb8MQ4hy0Tor
uiLA7FPzlAlMLpqu/iu0svTJpDbU5i8uPYk/mQnR5G1GYGr82BWGdsSht4l7a4cDcum0z2om3mpT
lb5nTGx93fwqHTveN8aIv3AMN7Xx8pOusUhI3fS9a7zF71N3Dpz2ruoy37Vn2xdeQeB7Xrn7knLP
tYey2MRtdy2sHjQXOxLM1NBhdULFk7LtX8H0E18M1rtRxiiygJxuQvWOY4bnidueS2X+4zn4X1ne
hzXmxH8a46mg8uRLQbmYyXkKZgs6X6l7bgAMPR3ZeWVU13CzyfL6kowdY7A7mXvCM3S/X5M+jUx7
Q9A9wV1t7szZ9XZJNZCdkSJOFWNy2Q6DsJIL1dFLljc20mE7h8Y7PLspAguQJT+3Fb/vmr+JYb1Z
4/yr0TtqYNK8g4x9qVAhOjM4omm79Q4fhG8tYaOhU2Qv2Ipb14np3u+arDlWcZs/5DM8PEX2j6Jf
fLPPszBnUbfTEWZhipWQ8KWNcGlzO+g1kpVrXRgYArnpscnd+I5Ymgi3H0NeFi+3ThErtbOQqXZO
RgOFpiyWS5mk47HABPkOarhx0ISY7weZxyxmkbVCj6n3w0gwIrUmLayS1HnIu1iGcXNf98h6TGFT
TCUAEu8MlsRFTc6hxPw3WFmQQZeq1M1NKPGWENaLbXjEBS6ifm3b46DY5A0UifvaUbQPGsfqcduX
eAz30ICMmUgmLPLVb0vNzkmrh/JdqamJemk3nSrLtHZIXlu/Y7h8nyyUPhJdyzuy4g5yMtwHeKqk
/vXCeGcCI1kRqdb7ZPc9Gb5CJVvTIj8DXOQ9xhDFZ1gf38HT2bCl9fCuedHg57Ck3j0LKyRrcZv3
uGSIwMewfkdCNmGqjcVbrBhnAgf1K/6THoCEE+22ZiIW/VooqIgm+b50aRWgSzLhdMfdvjYnJlnT
PEubPXEUm8O1w8T12vK/Xia32UM4Y6/MBLSrvBypZeZY96y1QZS8B2VplJcu5SMbzWCweZdYDKVY
eU8jHsmYwvSxsaKguPlAjYL2G5OgZ0+mFthQxveqqrQEp7Q/3CGjxIw3CBr/8pmazrwf8BPZwRSy
A9KwDH/QjOxWW6PjzyI1whQI2Des4aCXqUcmeTLul+o6pPV87Nskui78L0pi38FZfM1kJB4AUnsf
TyqmrEZRb1ih4+hXLA+2OTNhl80cACTArsO5m8IUO1l1SPoAMUO3N9YQ1L5IAhTx6c0e+/LkLSSt
Yu1IBku1fC/7kpyRcjnUpPKFc+W9QQ7e9c2YIHzh/o8WGL9z7Qr+FRtuCIHD3QJb27HDKJWxH2UA
rW2DD47g4T5JkAyJCI8vbcwebCW96uvQHWcAV3beN7se71AFHzYmboHwAUAAL9bICnovd3w1LylE
Mj10SWQ/jZUHqG7l+7Y3Kn8sATVKL3Z3KQFwfktlOWxlZe9mtxnOGHXY94nQEn50C7yFFrhMMxlQ
C5bQN6dM7gqjhqRr3M1Y04WDNScXtB31gYW/xTu74ZtWHzUcM4TSRpeOWxVzqOqX6Sw9QWzCOg5Y
0UiZACHPjhZ2XVQeylhkgZm8trZWP8TzpPsgat8Zvakwj2I+F5Y/zEPlyzZWbnbV9tfJnhS/oFx/
34pRBHg284+r3lkSvVGUwDxp1zyAdkNu6CH+lA0OlIVFgLajaTjT43npY0rrqlp6Rd645ycxXbuW
aiMxit45jlwSU3P3HiP3wxArmT+46s0E0AkNe559rVPOnVe+CmE7d0Wn/GkmvqjJ0ox7s6qLsJ3T
360Bf6fBVJzknIeyb5K7bBgnX0lmx59IGeiY93GFYFpR7fxMkHcUzhHpQWJAKd1HEaFrWHcIR/lj
TuZ4MSPoW1MlA9lPVtAKfid9pednRQxIQA2A0XkqT+48kAzilvUdnmNXtWFLZUAVMYhE1IncgCzL
ikzk9qWZPBJdJhZPWjO0B0S2oZwUJGu1WI65lbVQK6uXri0fFRXCGwbb7cFp2w9NZHpgNJrJHZZx
83nmbeknVHJLfHJjUotWTLQfZBpiB80KPtbmncruo/KkOKNRUqleLd/b1oArx7Jgx02BhoKc9WCZ
JtKHeu8jiwrT75wBrAObpinDG7q1b5RKp+sEyRDPonafufGbg1lNOHk6aaYiC5cpttkMD3xAwyD2
dhypoXCyNwKBpl0NZBZiuaqGmYRNWCoxRit6dVdM+GG1EVNUbpuG72AJt1eSwQm6POkCEckDGFx2
TrHetVXdvrDGvyPsssPGPHkwNE05VNxIfjQ/ZBA4xjwRjy372dii0Gy41E0EupKubtmxqo3OSp+d
XWXE0yGvbG2XQLDxhYudbHKLxWSxvGmHIIchubOc9FF64mJbbhN2WORSt87V/YAc77g4qofiF5MT
xnCkNEOa73uM35feLrHzSshiwE99H81q2Dpu4yNXzvaRZzGSRCIOcXn60PDdCeu+HZ+1HFgoR31T
6zpRX55HZqmB8VcdJdOO8MdnvioXjMX9AfyZ7YVC0sVs7JwMjkwMKAdb32lINGkwtNOjHJrPJN4k
+Aw610CBGwipvWuCgSXFvrZwMK9xgoAdXnZPdYaEy6AQ6FHzbyYY9Nlkzr7KStrsiQZj/PmJzcJ4
EUn2qET1EgyqFt2L1viwTerwy1Cdkz4Vp2JmuDYV6Fwl1YzKuTjsMpGeXsje3Wmk0AV1reGIVEZI
5yJ4Sml77vQCkteU4ekY136EwepBVdizDLXVfB6sBRaEWeZEI9nWY+Slyx6NJmEYKYLUflHYqU95
AhHAq09EXvbnaRTDeXv0dYhtsz/nCdQpNDXM1A5wO/z2w1xk7oEvtzobmVqdbfCufbeU1xmz3zOW
SMs5ydm0eeiSgu3V3I5iQJ9Nh5oCIzY0F9AL1wfqvwrNa85pXbw1bg6AUphjc1xkzhbZQ9XsZjO2
xP18Ho0eL3OnJQvX1vLctyzcWfTCPA3KGohXHaZ5Kc7MIgWboCkKrb58syWsgG6IS14fqKUlZzc3
y0CRpWQv5Ubn7cDylXWoTK8WsPs+UtTmvPQNflmjdWgYDs+NmsJdlCxL/bopX5K0+9V2Rf/5WW2P
to9JLhbe53O0uDi/9OIQrWmU2z5je+SuzTWaj+9711TFxJvmYE/ReLbjV0RNFQNdqGH1z+6Cqqzn
JG9GERda0Kp1euq6hYL7stPG9FFTvIQ0e/4xim8WNpQ4QbCCb9soChik1jdQ34ayvaYKwwUWuoFM
5yj3pRpFhyWrj2NbY6xQkIqYyNPYoUtUWKxBg52M8/YOMPOgLuwsr5TtKvIqDHcJtoetJiu2v5Hh
yw4SJVYhyL9fysJjazWa4DUEUp0hOuhngcY8qBx0bPVPd8l+gru4fLIRHnKDbrnsjmmTgUUMqhSn
7buq9Kk8N+tha24HEzMPfubrV/m/TkcE0f/H1aPjtft5FICLxUGrxoCw5Q82J33QmrjChbZiYjBS
pMehzj2KOlwQV+R/l26CWfrsN14DP1M4NZQ7DgOMv/38W5ApQQVw0pTuLsp6ecqUHDv3W09M4L6X
w2MRVXcp48AZl2wS0qr8B3ZyMUB5i0yrJ2N20W8t3vDA4YobOmmj+BCjKSfEyfIU1XnB2L3ke22M
Hx2qYlH+TO76a6O6xmFYYQLVsvLzFGMT2TT6ZdaItjkgRHCe+4Z72Btc+JJ5+eJtMkjiB4oYIeUw
npTSTrl13PkqZgzZLEdpWTWBM3qYN9RDdo5UgS93p7CsQox14aM54QWjWP5C1dlXJkharqH7qReb
zzgeFVWVnr1y+c2XTT4NpNWTORZka+pJt5OUyPSx866jWIwDoHKFaixI2ELsrKYtb2qOqHFgGxWI
rEr8PovLm5VQccbICtP+4oDQftlRhfG4CsNnY8LZlowb3V3Sd1j/zSUqEjMgErnYtcpS36UYZxha
qbxVDLN7Z2rcU0Yu0SPZmdSkraX7NaXi4Cwd2fOd+ew4ojxwCxTHCBz9rSwiHBMS5UcfmVWAPe0A
Y1RkV0Vl39N6Q1hlUvyIK/kKkhSQwG1+DLF4xBDV+ZML8DTmBb1Q7FsWsXwp4qT2G5XYNrO1f4LM
u2ABjFGO2vVHwJInSoNoXPoaoRVoya6M2/Sk4zi/c3JzOeJiuhwWSgc7WJrGblG6NmT5uCurMTmo
9Yp3eCBSBUhrJ3r7CtGfuEIxPBXoSYyklB+RUtkowSkm6M9ppZareEWGqmEvT+2ofnSt9l6MXY07
OYJJqv3UYchqSdzEwwdoLHZ4LqePIklzxK3pzCAVdnOeXeq8Gi/Wit7NUH1Ho6mP3tAor0Rfh8Iz
gFRR7O2iPgunOIlfYQr+FARN3ZuNrrwYqqUQn6GOodvnMButUu6zZnI/GvDrxnPh1rfRfAH4jHeZ
iZ3SQAX5iCP/zsXJ/UfrjUbgpI52YwdgnJpKtocW7dmzNDtU71TC/zTYB1te8rshkJj1tGY8emVW
rdkj5tEzBvFo1BHQhiKKX1n1B1sBSY1UVv7S2N4zbONoH0sHwXC9kLG1pMsNiOH3rHenZRbd89h2
7mOPsYUs4DMTNN0ccAJnONrq3xlv9rzVvFNqaZn/1f48vV25dW7t7bBd/vXsr77/+RLbaXuJtnEe
szLlFIN8ov5YQ40/H5Yjccdbe3u0zTeDVLloa//Hw6/zX5dvfdvhv/q219n6Zq0rdoZaTT57uwzv
t6KomFTXh6rDEgY49V+9xmCyIFjPZwqU3ZA8tn/an0/9PIqZMqBiKfs4FfV5O1TrNDuaJeZjW9ts
53+1ca9mFTkkd+Wsx0+WpnI7uLkRQCKKn7a+KrcZ3RNzPGx920FFm67KMbr77Mrt9CFmGPt6Ukdy
48nEzf+zbztRtEtDfWf1Ol5f/LMvUVpf0wb19NXHjjPAzN64lWamhdKt4oNVYTVeKrV1VStTvUa5
J5n6pu5H42pvOUTkZ11VpvMSiTy0CSB6LOeF7VM8+1i8lR8SxsUhIQDySGEE1TLqREL2dpruDbuh
ycBSouLeLof2zkyyg8sceyHJkyXSkmYnlGOHlC3/pcCy9YC5y2vRZM4V+aEaKmy7GFZi+37spoQV
vnqfTt0ZM5T8QnqvIFIHIjcsqiU0PM0m9CTHP65cfggH20k+aO8ZQP++6Br1A7+1YidGuwjVRXug
3NyzxeyxaSzTKWhxNzyYTUmlR8WQSdMRyrH03qXDoL7WzghhtEtXNQVIUkY+FBFUsfGeVL+Ntm/Z
KUNo7GPrbRnNapejnXvKJCYF1VT+BMufL1tXE+v91cvy09baDgiF432L9Hu3Xb/1db3+6llDc7e1
BlkuVJim+66bPXhqndiVeTo+FSIqkMHKMVTicXza+mTJYhdy1HVreaRyXmSd/8GG5p8LlgmralBJ
OCjra2yHXP8rR0s8bi/jVYs8qUQX+l8XDD1xD6bSZKetr+a+veuU6Oq11PDncodfYvygLblKiGc6
7x03XuEJhu2tL7bkY15QQd26rHKAdZuVv7ZxfeuS4zIHaqXph62ZzG35NIOKf75CQQS2DlFp47xu
JFfooA9JlTjHpGV8xbLlX6Tbz0vahfW5Fn376v/v64D4C+iQhr7fXu/rwkGTzxPVOHY2+Rjg4FTe
Yxlonoxp9c+p5eRvfdthKNXyvlsPcaJA59TnZfV8Qprz7xNfF2vp4hwrXX346toezVlU3n/1uUn+
R/UaVj+N9Hy3aZP7UqdkLAjr/Xz01WcrHSSCxjtvVyhUmD4vK+I6Oyo6ZJhOx3U8qUzCUNS8e40B
gsKINcN+a2qizElD6NFdO1b7KqJoJfmsWOF6sRxFfkyEgFS9NkfRVyQGwzPBqom9l7BfDS+D31aa
IMxr06SoftRbmPvd2NuvU9GMR6GwYtvOZlObHrummnexiVZ+6GznHDUsSuwUdE5VNIFJWma/OEPB
FswTb1vLyrX0ea0TbC3pRvaLYVq4JHX549ZV9jGribxa7rYmjCkzIMPxo8bnYadPtfdiyUHBEkwq
oeV57ovG0uioFizqtmaJ1Qv+ayxytosNhosHFAyX7WQEo+Plm87PegjG2eC+qqoHdX3RtGO523le
cbddSCwxa7q5JxmJ4EJ/6xuZeULR4kLlsb/3ZDUgomHKm7aJbZubXN2JgDvXMk43IBcJDFtfjk7W
7oUzZHA/Y3kocAt5icfHqmryvacQDJ2Nq+/laD8DElgUf7U+LGFlvSrpADqVqd/6OGV2n4v81dKm
mXU+oxyhMRlrccO5LBK5Mz6i2eugTBRbvOgNO2giOCbMn73ePGytuhqbF8c4MTrK0CbL0oEVdHZ0
3UO+lWJFXUTitZ1AsrKakhQyGv2oFbETCGoCK8rnBANMl1BmZr8HxlqxMZflfP4890YRmHoeHz19
h/mo+2CveTDbQc+OhqncjKL51usKUTxuPd9409hwlBN4dcbeRTGQRSYUj4PYrpAa6ngI4ppV/uiK
4SGKavWFJMONceM3phc95+Baac1aXVVqPp9Zg120HrZHYl1j2KV5Hxdx9tmlTZE8K8bwlLTZr8p2
jWNLjMVVWPjDzSxxL3mdv7P2bn+5prgOU679IWZjn3qtxWbp1s6Lz4K8oIbdddAlrNT3MFf+Fq/8
a1E0fkw2xquZtCcJkfeXlmMMpzxkxJg86XZ5wZm32JcaOG2hJEXojklF0Vt+Y9FXHwYXIYPoPIE/
fdo9mEPZAATY8lcjfqjxYh+8VlvZ+YW7m1UwwiIRJcHZLqCtCjPWXvTHJRmLl7FPVnVhJs5bM6vx
G4U0cYfy3n6I+pk6VD/WaDWM6UE25qovS9o9rODk2NZ4hFhKcSTuiRCHzG6OgH5NaK6ycnbmxhNL
f/78Qg2SAsUOElSYKBT6KWplfqJ3EvDG9k39kdTBp3hhBDIYavdxpJekfRewvhStetWdDs/avHi0
2K29DourPXatvt/OYX3qXXoytP3J/t0zOL+awvGe8wp7fiIyXgfLmEnRJoR5PTdhBAfWTKrp2lLx
W3yqB5D7tTVQLH4qSOLdWvgBV0+tl+5FVFmvXVkTtlvkh+1c71nqoxM1x89WZdaP3bicTDVVsbXQ
j2mdLdd8PXTqeFmSTgeuoVX17bAfXMXGy0i3r5OuOex559wH0cEzYOs01jOJxRwzz/kl1xv7qo4a
Z6O5W0JTygHD2rW9ndoOFDCJeRquW+PzpfK6tSiqlsCo+SiO45ADS7aCwDTXagSCIZzDtma5/gGK
ADbPXmnPVC2gE9GcOp2rF1ddTr2YXz6b2xmtqYaztNJrng3vZpmUpxzE6zoM9T8HHDCdkFy5Oviv
E6PqTfc6b+Xr2s5wNMNvJ632IZBjLbK+iuwAgyY9wTDAjOKbkbrTXgyIKbVMjW/cSYgE7GGZ79YM
o61vu84lGui2Nd3afEBxB8qwPv+rf6lb7IsaW8GXMW5YykXaTsyRQHHKoUi6AoIxEssxqygir33S
ZPTECCiGzmF3L7lVvFZRLa5by/PmaKVWkki+nhy7RDkoo52wkS76F9Uu9Hub3A8YIx2kF66ooaWy
OX7eGqKhxoRf/XK3NbUOKgdivOywNau5SE7R6MEcXp+JjWd+W0b5+Ye3LtuaA9lk8dPWsvIRiHXE
E2VrSrLfQ9tcgej16cK2qjNaDNvfmpnuWA8NEtyttb2/LtaPmZ03D9t7z1ee12QlCnma6/teiUWz
rlXh1qwIl+enWZB2s703O8cGKcEIam1tryaj4SGrgHgpLFNas7RCDZS6bc42xQKA5LlmrDbL9qja
VIZiwj9fnamc/SSOnR8QiC8Nj8ik435qreUvuMXbDBL6UfXIRSjKi2dyvpnqWRr6ZHRWVxgc2bEq
7ejcGYu4RJEij9Qhi2OJiedNz5O3DHu2393sPJkzee2OW/0u8tImcjmdzlpFqLGbwL4B+5G/TxTi
WxB8NgZa7CbXbCoSmDhxfKFEekim5cVeCsPHjhP6RpXZ993Sl4uf1xo/b+7UIctv20Gx7ewGGopF
dvTDweExGFIU6O5YU0+L6wHCFdRzNHQqHps9Khavmy6Q5ZdT09Y/ic1UTpaWzy9WX/Ozmx408uDf
yF37VSxuQIEe5+4q2gtb/Kn7PL3JROJbmznKHpm++lZZicaitdtrrm6/CvtASSz7ZizLuDcUmYSu
kl1ixfvFcl09m438Y8ryZz8Jk/JO7Rw1GKNU2VyCszAam5okw4EJ8YMnjPT7SJEomy0XKlJNsdLh
xk7rydvpgvJSDRHgqSwPIPIJJT9Cz7siIfwFd2KqBNq3eom9o+VR+YT4noW1wB7TdCArjXDh23aI
7qzvLqrv61hoT4banhGi1z5VqHivliBiFnaXAC8TeK/K2rxxjNs0fddJPDEey852j3PeY384QVBu
AnBG5agp1NXQNNV7tPM69iCRcf4F1UO9ZiBgO/yV7F1hF2uO7HJiesRi044/6txtnhedSZsu/eZQ
uIfc7QgQUw6KOYm7yUt+zQWhi9OIdy5Ri38XZDBVp3ukAcZtYA2ie6R4qx2s2hLn2CpA5WXl7uJC
Nd5gfv4craT6a+KCSS3oj+z7GvG3AKwvK8whxq73VUzqTiT3jU9qqcmHGpbK1toOtdVpe4TzgGPr
FdshqnSYLpN3iRCrPGGjokH7S45wI8KELIbboJnq80xpNfR0at1b08JI8ZoneMGvJwfYhc+jgRh7
soe7rctAfXBwpF3vWjfVnr3B6GB5QiBaW1uXZlgYvnVZet6esM4+J4OZmbWLPJZatLp9Vv3zHEFp
NWX1uLXIpIrDzI2I0FlPTuxsqFd3563l6Vr/LJUMhoCDJf3Wp5MRchq8wkZFwxO2A4uSPbcG8aLr
E2JXmcO0TlXYCFzBqjp56HWqD+tJZT1MI8CfgmjgtF0B1D2eoxIXqK+XjN3sjPlq+vmeczmWgfTm
5zkB7pgtTX9uI6LRikacs1ww05Vd8tfubHylWTs9OcJ+ysbfFZm4L2CawWxYE9EkhfFSTdUvkWI0
sZ0DolUDzCm9I4xR88XWyDNUBm8Mt2sLQ4/PNTE1wXZ2VKn0EL9uHSLzgfm+ggzTzPnZE6wgkKLJ
p+2AOUoZ1mlUhum/+/RZ5n5ce5h327p8muMJllfk4f1tHjIhjWe37I3ndFEY9OG0nLZmonj9SVug
h2yXaKNtPDOBzU4uP68vWsrIEy6tR3t9eh03e+juEYboaNtqpXeetkOatIx27TidnDhxnjq80a9T
oiAz/z/Gzmu5Vlxbw09EFTnczpzt6bTCDbUiOWeefn+I1Y23T/epfaOShGDaIISk8QcVAFqme7Cj
caTZi8bsCPp3tORY07h1ugb1W225Qf0WYPOf65XN7yyR3C3MfoBR2KY8waVTsbirmrko6mq93JQK
3zNRwsQ0248FALu5qLqcNSZ7F+DGg6jqtZFwXhPK2HoU3rOoG0b3pKS8GKJU1lJ7qI0yowU/KpLW
HB5ywCHXuQoWJI5WnbPSrDR4tGxe8xrtLHNQ9RWxXSLFWuc9icSR/b2caeNNlHrXrm5Bae8zNQ6i
9VhNu8BlYa3E0SzgKx8bKltnVRTuljrNiX45ssxHr82ruxLAKvtl4S3aV/KTSOhHKHi0RKuXOlfv
XstA7i8o+shPreeGl1IxPy8NItYpKG9U1X6ps7Erq/v5olXbIViBjNDa6M3hogbhY907yY1vYHIj
hH5qIUGcRAmjTFNeiawT+09KrdfHd3XiNKPKvpe1622UvEgA+aTWXSR2yS6hBSEAhjp1uSwB0iUW
U3abCI7qcxm6+bMb5WyvOWGwF3VJkLJXGQIx99MsXw+FK6/o++5RNNY1PFozVIo1HfhPLmOHFTPM
br0mKJ/LMX+q2Si8ovdaPmcRIre6L7lrGTooXg/d2Wr0lhvAQR/41IZAKkgpxSyf5aEMH6rQPoqD
ogqfMYXN+8o5KkOX3wa9P5ul3/I8O+210rv85PRlAypo8JJr6eXbNN9KcpdvqsoqN4rhjQCP3Gqn
S5p1bSMoGmHrRpP92BYft0+V5mbw4duLm7dXo/VQbPeJScFL+O424c7wETyIDFY6GTMAJ1eKQx+Y
P0c7BcFWHuXWgzkh+WC65Vbd1MxB1hWzj9TBX0hNViMo4XUfSBBJXb7mItoHPgZ2vQ4GXZa6E4iJ
V6W0gr3HB4ENbhlIOiDltlXP8ojWXK1IGsEF2Em2tI979Y11F4MN6IVNrsm3pImPmFFLl6LJoce2
nX1MWghwmvYaVl3I8s9mnQzaM2l9+3lMDOU0ENFmv6NmM1HLVkk61HCmVnKPky7qxIRvB9wAnLyN
VvXIN5LF8FVu74pfOY+TCN8AicEcCh3eo6dd9CqUdxLGKKsseBvH8YWI0CaolXyXmbV9bhPcYNgI
ILskQ4cCvKkVZ0TLPoGw6HGhq9tdbvn4uKqqe2vTn1zGPyG3oq3Qfe7Wlq4Ruc0k5ZIwV02MXr5r
MVfuimQ8GwjOej4gkUTCcjFS4eQN0aFSuvJUNm65xT6y21SW5V1iuxw3cq1+8nr8A0BMNVtvhKIh
j/ndAP5xL1T9VQqD4pCg1nhBJhFcCd+UbVxZ9SXPMnZJ1A7+1uiuvWJoLwAJDk2JIGNdRuu0zPdO
0jvHVBuKTcy8gaWV7q803LTWZdscjGJCBHqNstU7M9oBEP6OVNO3yUz0oBMlX3O32jVwuGaNOhs7
ePQbs5KA60V1fVZI0UkAroWWBCv2RuNrr5mwbeTvRaQO8Or08twBNDhK04aHVt3FjFqZptVMUehG
DXGQ2EeYJY2QjAi6Wn5Vk2+tKd3iGJ4v4ijrOLyDXv492lpxIv4m8yWMSjTX5NOQFcqTDsNDp9sT
7jXLLgJ/YxVrLfWDS5MW3snrmWEkCu/v4OPLEzc5cnvd1HvzhC0rq0WTwgpeMeplghmxh2oWZbn3
zeG7rcv2pbejes1WYO2zFTqDHfBWI7ZkWkev9XGE8CDTKCmmZVk57ZR8ggiQrrsw+FklOS7ZgX7g
W95GIFaQtyp33NDfZYxFTM82PNEHTDnqwnhkY0RdhaDLNm5YPTt2BcfMrnB/k7Xs6JeMg6Gkr8eu
rdZ5w55AmT6iaSpf2iBQLvWUWDqGlRYkzDhd+arnbvUGpJ6vqKxQJKth7DWqrRdF9hpQ1i7IvJ8S
kQeUGAIUhdjK+NEaXf5WI2vOR/vQpNjYWTacJtUjBiL30FMdpsdXrwLIM95ZkdRr4p5Frt+wNU9W
uAG8xqHs8/OWMUGoNwPk4ofeYYO9VJuBqLD3hLAKn8+6AKHkyg04fD289CAvV9hmMatgUdhEMhwe
vWbzeoy9nelM6rNF+9Oz3QSBMg14o63GgBj0FOChu/dHrBpVCPOrRoHKVP/qIA0GwH63lQOcrzQt
dp2tlZ7W8hqh6WwrZw0I5UbCgEWRJeQj0YvxPJfAQm4/D8Xw1PtmdWGrMVmPzYAoWlI/wF5+Yqe5
WhnoyR+dQQUFqrrG0TLtk+S2zkmKXPtkTDidImy+VbZzyQOGWb2SGMbiojiMKCxhofq1A4i6L5rm
K94HGpxg09tKeTRcO7yKLhabx9lEIPZi9Tm27DP4h4FZdu9yB7uvPat2djc84EthuFW1xl1VGSSK
JCzYqKg9nahbbhwKu8hWRmTWe6DrGaA4xwB0w8dgB5n5ZKUEpdQMzS2kY59zo7HZ5cmUTRSG+3yo
9X1bFs7n2HmBy9TItftjNMsNnHe+pc4EkZF+BFq7To3EO6m9hz9iIVcbVurOoQV4tjfAgYI7ISQl
uSzeGgj3lpGx6SHrG+aMV6c3use4Q6PIooSYTLStde8lTSTzvCRFl1lz0WTmfzRLKGLYfN0Ml7mj
0xngGO0EoGfhODvXc52176C+pjD0rVkyr1TZ41V0de08liFhU2YfP+NU3aZeNJzkEfkmhKLuSuj9
MiaHKKg6F3SLRWdkdcaHeEom8Rw97ZWLrJf1vWvr4VaH08hNycm9+l4GTHWLMt7nniX769jiMYIJ
O0o164+mjZl5GMFbFKvoHOrZo6H15q5PA9bfU+La19Fp4KHVSritmntsVdHJZ3lwil0r2GgZBADY
2MHZMPW76mmwN5yeHoXdYwfiiv29cNtJ5X3EoJKNPRZnzSRwpiQHgQEzp4g0VGFgiboxeV2BwPw7
kRriRS3appmDXYbmI6nl5iA1+sSp2WbBr8FC9nwKBEijulVdbF0x3IIjgRmoA8faa0FjDV43sOJ0
OZetkQuC0kc6anau9OFR9sceaodrbnpUadbDVESmYFi3Og9Lj22AZpYfwytpkJ4cFdBFjp6dQWQc
ugFGCnClW6M3d6nG/ynVw2ijYqI5rgVmzp8I/Ab4s63VDSmcgtG+9bGiMBVskgeH0NwprIq3EbjR
K14boA2zb34XxK9yikuMU/+0M5fOLXYJrGmroBxVVjoxHcpybOUqkoFPGAArR9q4ojUa4Nir5SKV
AHu6IAWGMtVP4jK4Vr4EpZcekzBnyO4ba4NhN/AQQgqA4LJxnaGYFliZyXthrnWGvGunQOktAQrg
v9btoorfQ3LEvYZssB6i0X/zkYJDfHQ3YC23sawegvuENwKgvYkUni76v7G0jtvyN+ua+lx3yb7s
Sz6ToAIjC0trOYIkVMPjLMuj5X/J0lz7hIQ8ipz9kxp5xiHupKeRTYCJ3irvC30yHgi/yo12CJ3e
J1q/ccLROfqBcQsJpa1jFVmlWk4R/tNAjJtnW1eHixKHL73MKtUvPGQUfSjDk0lT4aJrE1X8HlCg
t1kBwkvKZmcS8AbLlZuzcEQ8/G46S3kGtmsjjS0NLAR0xmllwtWncVttsth0HmEBWA/y8DKC4HvU
ACOYqVftijD6lDMxQL4yAFqZE0wVxTFWE+Z8eQJAU5L2UWP7zJ+0GPiLsUm9RlsXedYeYEdkL41e
VocetshaFNXIqsAblwZ+oVJ1ZbrM/1M35kbNvZ+DKQ37LIzHM8Ifj+0I2Fu3zejBQ8rlwauUksgw
UphWa8VbozSLfQ4NXPNgZ0gREnMJf97E1LA7pIItnyBj5q2ssU+2rKIfNPY5GMU3SfLQ+IDFvqXm
C6Zl9TGZMDP5hKvzQVgcdeshmHCjpTbIR4AR/oQkFcmgBm+SpLnb8O8qUS+aJ9NrV55yj/vq1NDp
VkkWkwqgZ6WCnFbKwtu4uwFHyIPhv4QVSAH3ua+8eOdB5zVrDW5R1z8jVI66IZ53s66GwAgJ3FCi
s2CwQwsl70lwQxxo3BiSZP99sCvvBC7LGLdMVvlLRFa80UYBl+wgstHIDhIsLP69rsxA+9q1ioJQ
Lu2HCVLIXDY5ZS1wa6/C68FdRZIy7SNQ64HF2hJV+WJJ6SaSPRxyf+ptB4p5unHVdEWRW/CJphLJ
41ZAFUVlPyZDchAtA6vmziCL6P05v54uIlopvjysTCuJN+KvjNCaJgCL8Nnk6rf3KnkvFEYsZw3J
vTuC4fzRTM+v1wPrkKJGLWLAIonE/RfZkCUyIS2M70QxSYq9n0sq/jPT35SC+/TwzjiInxR/Bs7L
flB0iJO0xdbJ85/ivLj34JhPj3F+wqJS4KVSl6iLMZFGl7o+V5s9Uit4MgH6mLG/ojdAuyVC3Q9x
v5XV8pvAA4ukA0bdlPDr2E9FciQpOhMzosKKGePtaiuC3jPOy5e9ry3Mxa1T+TxREwnRXR1Vz+LZ
m5H90LHvsxtLjWHd6AL09pi6E97KTrHF8q/20WxbHhrYYRUIdeVtxOMST0Pkcjw+o5XIil5g+KpL
XLlZOVmbnvB1dECfieyUQESgb0j7Aq93xpYuGgEiAHPGahgj0HdZcbaFIwVIZFtLT3N2jFvQUGZw
EL/XVxV71NUmrKNPY6+exJ2b7xLU0lVmxMNG3GtxV6I6Y/1fK4ivTBgA8UzEGSIn6ubuIMoi0WIc
Q6rGB6KJ6GPXPIkHP3dNcWuW3iCOlOx8rgow7BtxK8QfqbYl96f2MnXNDjqzXKP4Xk+2IchdzvdX
T612BHil7RJmA/S6Z6VIa5i2/i4dITrX6vCkTkOH+GwnoWntR28ECYwd30qGzokSboWekBGl2f/5
4Xd/g8hiewXZXfXVueX89FCTwaG01dSNGALE971BbvxgAsjqn2K4vPPNneEU796ad6CKj3dQI4yX
BbAmx2qn+akybkPb/yo1ibxd7jCD4Em1bCjdy+Ait48JJpY78be0bvEQm6O8Q6OxHddV4l/qTpWA
eUzj0PRaizNF7l/rnCYfEQ7wo43oCW0Y75jCsHSZOoLaI+2kw7Feus/UwCxGGujqukOC7SB6cN8Y
3WFIDZYlxTa1OoyP7Alc+a+/a2bx0fXBCjupBlxhAqQsfW8Mr7Y6ARi1zCwneRuGt2lYFj1JFJe6
jN2faUQy1NHaulbRgVmJHy1PYowU7UWyvK3vuuicFcfHwukOTqWvRU+YT8FWYC+91RUBAjEWsmCv
9ih0H5c3fOnLok4UvakXym27qwDp7X0r2IljuujsosVy/scuKMriqYncfI4oz9kPx0XxQ93cbfPC
NP8MPdjKEeCP9aMHV24VA4/JYkBurQnCefpwqA5EU09loTqoO3woiNMzLxBPvDNVjEGth3Ss7xZz
A9aHF5Udi1HO8NiO7imglK5szsaEVR37/J52drPT9ZGpRKXKG9nL2LtpEZhZEeDdCd7BkE52kfrY
lRsvyB8szIuXBy9+VRTn12kpi8qlm3w4Jevi+tBiPyg6o0jKabgWOTWCvqSHcJ7E3RcXycAzDmBW
6HatC61+Ld4SWO3Uiuy72s7WPqcGIkpi3TLgGryFVPfFFFwKnxvWhFJ8ZB8cakg44Rv6SH0NWuDu
yJhsxT0WiXjs4TQ9QSiXNfIQf08H9eSEWrKTx/4c6TkCZU5zEIOMwqhdw9nNUc/d+Jk3fwG0+iek
/OQoLiievMgx0tcTG8YMup9j5zxiFmfPmGU3Mp9dPM92qegRy2AgK7J15Lzl71PrXtm0A8T75S7m
icVIGk2fmcROjI1rQBcSpBJ4AZ/BJWvMxB3kR0UTYmtQTjR0UXrF2M46ZmKyBV632A+2dRwA5hDP
3UOPRKM4MNcJjmHz7GpeRQWKlxFzU5V5EIZLfSu1SNuJ64u/yzWD/lirD6OW1jtZ1+7iqS6PVuTS
pvkRakOw6rMMpX8o5H8WaMvAIYlvvyjPEzuWpzmONCwfwPhvlcRMYefXaXdFkF0/AE0rToK10wVN
caIv/M79JJmfr3gSyxizPBg+0L9i6Jn64JQbA4I0shiWhsNJxktgM4JvUAjc5twy8WREt/Zk9h4N
4MFuhm/I34O5aLCM6MuTnDv0NN4vN2E5KnKiyf9/KeZqPeyl6zLUiz9GFOe5+FIWublyDLD9YEKL
MIOY6EqNeZDxWBRNxM/OUy6RxWGTV23OEtf+A6ufP5Ti73w3y5jPzVN7DSzgQkAQeww+9GL+SnCE
rWvxmowZcjBrb9C/orXCfrLfRoes8n15K5rPWXf6ggaAQRovnudxoqeKGd2SLHXDmBByUFCKVICJ
TZMw8e8syYySFOV3c9n5r8/HHibOtc/QdWvJV8DTdyZRqnGNXm9GEOq7Lf4QvTyptiofxbRMTOpE
TiTzpadpoSgSCELz2oMAsjQWTZaiyC3J8hiXuuU3PpwbpK8NQh2MYYyZYuBsAAKkB1EWbx53PGIZ
Px2f//gxV7JVIHXyu2mkeIRzzxu/eRDtj6K7BijpApqenoHfNEhuiJ7yz1lx9jxUAcqpDnYebz5S
QTyYIssS7gMnRBA8xNHlwLIGFAdEsrQTxc790Sllepz/+qknz2SP5Z2Z5zNzZxa1jpo2xE/+fu9E
bm4lsh/L4qT5qu9affyBj2dJCoGN2nxRRqRmxbiyzB7Euf9UtzQRR+d5tsguiXgeS1HkxHn/etV3
yxnRWjT88FP/VPfhqh9+yZsGfIzmysaH0Te94ng4E6soxnmtKl54kbCVAjkTGhGL92mbbUmWujHB
ExT6HW2KWiM7NxLDrbj40vTdEZF1dQ+EECH4uUeLl0W8J8vLsrxU/1q3nCbeO9Hun+r+10u5YzqR
+7MQtF+/sXFoY1o7zYXFh2tJ5pXsUn63V/FPzT/UzeuJ6bLzL4jrfGgz/0IXORdF6n7LjeOvxdAg
1qAit3yjxRiyFEVumZAtjT/UfSiKdm6LYED7QymRRIgyEyIfLyexd6a3ogvPWVEryiNb2SyrkyLZ
qU72vAzvgKmgjS9laZxo5KIsRn7mQh47SkZi2PPWkesZ9bgWwwO7/0iyVigD/6GrzYOGKbOHIEaX
LB8hYSL+tvmn4XbpCpZY9C9tlm6w1H3oLqIojvZeFbNlYcP06uRR3zSWGo9rsf6NABiwXRT1L17d
Bbv5jRc3ZUnmYXUpi9v1r0VxYHl1RdFjI+XP8C3KH64g6sYkAjuhRLxGy2A/T6zn4+L5LGdWeJWw
eEuOBhsj2rRD8m7luDQT54pETAyWosh9aCcG0aXu3T8ujnw4pXMKaTtqV1CBjyVUClwDRAt2yjUF
JMf04cpxxKufxdDlJlGSHMSdyaM2TQ6jbK2qxDIO4mVfnuj87r/bzHw3VViaipx4vEHWsqM3N5o3
uVIL0RMtDJBJUdHK7kYnJxyDmosy3MQrOu9Tih7Qj2pYfRYv8p9drVL2tlhnEzqpCA6maXKMkAiG
JQ5pTSRlRbRytZRdw5PQP/ONVT7pDlujgQEZA/Ky82GoirfXVfcsONsGAYBARrtG3FXxXMoEKpNa
ZC95CM9E8MnV6QGPNaI79byf+eH2i5v67hHNS9f5ros1i8jOr3lAcHJ09GEr7rL42SURf8BSFDf2
Q928qhNHPpI5l5bi8PIvqb6vrk2s9VbYGGIV56XuW5OF/V5DCHCrwpilCPUMAdLsiM8kRw2V2Jlm
IdMzHXUcYJ5qFOHdVHrPgZLslekaclQm19wr65VoNTZJf5DGXN/IbQJIr+uyVRXwqovESWx9bToA
PBUwRZc4sndy4BvpFskgDJdZ2W/ZlQQ1PFjHSvWqBzhZxJoRjYV4nli4F4XyJXb7lwnR/uQhA/sE
/6bcoBrXo8pBUdQlCB4lEeGJskcFIjSL+Cl0LJQF9eY6hGghWMAWdiqx/b1juONjXFQ/4DseWl3J
3/pUx1Urdr+mOVPyEh/4k+vJIMWT6qV1RuObw249kV3XI+Cg1KjjdN3Kq8ryUzmC6WVJnr+qcmyu
UdQBXhUg2yVnky2AzlbymBoF+k2yvCmQCEYZKgfHjRFjceunI2wlYSbQ4SjgR8q+ysz8Ng5RcRM5
kSRZZqF7lqYIC7MJb2Sht8kL5IfcofuiEzzb1/Ik5ZfIhYYdCUocm2kDeGW7rNzCLET1WobwqbkY
icooGG7qJAMT5NQd6+Eqs08gNQivOWy216h+De0QPHZTAtEleHTl6CuymtJRVOUJJt3oLqLKlSF8
phlEayzvsUIN+1EmEvoYS4qyHvreYwXBgdB0gFbFJvcyxVIUD9nV0HXNTYka52GckjIBtmfSt2BX
02I54KtJvFZyC1e0juiMPmA21/cqujDuryEKxttcAs2B8q9Fn1vOLwLDeUBlJlgXfr1C91TbWoqh
b4ahStF4A0yfaYp+Mi2gzsBalY1qqlG9wgoeGQwcwHPHzy8FVLtLNSVLkf65jzL2UDukjUy4abl6
Skc91taKriknkWSD91dl1hbSenBguTt+zGYzogYvrQtg1Db79kvUpZ81QungwqH7827p8JlBJoJW
yApUYtrxF+HOT34aqV+GKgKtgCDOi9cnwK7RwXoYFWLJxhAZ58JO25PahvUhjsPsxiNQoPzX8lPV
S3SuJNavsta+lKgGXe0geujMooL6KpVPYUvgyELscSuK4gCh0Ffk19Nt2a9ajDtWw9Q8VGJM+UKw
XNN5RLCpsiRot4wZm3cnG+lXKx71s7hUWenKzXL8A+QwnDoTZNF2fHCKzfIX1F702/fHaL5uqY31
Q9XU21RG1mbtYrHceskzRoUjm/ZZxVrZ1M8QLaonuOftja3joyhhtFs/YVoHGSrpEWuaWog6S8s/
nhTZL7KNHheugQC1of2wYzFlJRh0F/TT2kvZsa2cx6idiAMWShZHZDAj0GzcClWX6j1im8paFMXt
SWJ5+lRZYMKm+2P2PUCXYprohXuz/z3/O3GUunszK+GcTfcP1WkQecng4E9Pn+k7HeUUkRVJ4Y0w
3Jey6G19jYTku0pxWBxpIHdsugeAMyDwvG4FrgtLhbxgUFLLz2Xp+YfW7Dw03v3ia57vxPGw88td
rKLaVIySxYa1ZOMWzn7gsfIC79JMSRehe2Jr7v7dgbaNsZN581wz3EJhCM95n+BhOCUiJ+p0VtlY
NpgoqoVKUOE3+C8NxSlz6+Xspscc8H85JbY78BWysv94mbrJELm997dcZjdw/eGvE63FjwxZrlaX
uJ54FIQddaOGAYsi5TWYkhSBiasoDq6LYmHgdpDX5ZDN9elwLqNcvloaiRwOemc+fA1xZE4ObXZV
/Lxw8MQYJOlkvRlA8VGWEkc/nCqK4odrVEcPFkLg86ni196dkaj6tskBaHw8MP1VQx5CdryPmfk5
xp4U5NJox+d6KOKz3QcAThSUN5uEOKNMtGIbZb7yLOd+d7HV8nvqK/JzZ2bys+qXt4YB9kZsGqYL
ooN8/VoN/S+rrNWzCbTkzU64FMGc/BqjZvAWFNIn+Mjegzio597VzULzURwDKbyNIdQ9pVPLvnyL
OkV/Udwge1Wio2jCNyd5lqsK+uXNL+Ph0npKfO2nBHE/tVvpUUnWrMYVYzZovKko2kA0JZDj2r/k
qMO91GbvEuZS/JY4JTrailavRVFrq+6g4Zq6yXUDRfyVaTTtEzZWSBcZvboNIFS+VS22CDJ8vf3E
r3wDCpZvzMTVDz2WmY+52b8AoWm+GPm30a7sT4Zk16ckD5BOMtXmSzUCpJAtI31ERActXb/97Vlm
/QXIlroZQ1zEzcp9UQCfoWFbd+A9yYV+vR2xhoUv/FcVtMg/Bz/UqYYFKjYZL3nnlFv82nIU5qzs
JZEM81TFzYDmdpu9qDCmn7B+X4mDEjC2FxAYn2DyyldRZboV8QW7y/ei2KMmcVScIVqLYhna+uNI
lE6UxBWbTr7KaL2pMKLP3jCCS8gMXzuXaMVAiy5dVNjM9Mqme9hswOIh64m07LZwO+skjrS162x1
pTPod7idjC4jD4IxwVsrF+0ajk9wEkUrkE1gCkF7FkUTIyJ8IFX3IoqjNHyz+ebfRGlok0fG6/RR
C8H3uL138INOusdJLV8DFxqx72JX1aXFI0CfLbIT7T136tcorOUzYIXurqo1r0qIqnwR2RfRQNSj
i7jLpTK5iSqR6KgcBSYEhrJRMVzNcI9NTO8umofQ0R5T/V5V2c5u7ALDwnKLjHl+NgcrOwcNZLlJ
LDg/SzJJ1RQ2MrPysAmdFtFxM6gefMXCCnwwXlAIi7/IRuFs0c3MD6IIRwdIvZq95XqPJKXWgiWY
mint4K7Q9ANVk/a4K8s1QPEi/gKKOtlDx7d2KrGPL6ahnVNbMp51P7GueWQAsJia1YP8awAteeTT
plyZ1im4EZGzp2RUYnfNDl4FfvevuqWJyBlS/atoVWX/T+erNQCYxgwfyn6sbr1UAJfObKTvQHXp
fIl+pbL7qved+VZZPfpAqZpdEl8zUTYuYhBx3fipLey7aNpr8aUMNOdzWaXyxi5D4xrnDgYsZYla
Crqwr9CRfkiIX23DbG0DG7rIOS+V3YffGgWAmKHZ1YOjN95JMq1oH8S+/IyqSrkSl7fGz3LuVD8a
4kbAiPQQHcZBO7Bnm6O6mxt3x0RznNfdQthSSVdRUmYo46JRdckZUy9m7m9aVw1PJeLkfw7MbcTh
fKmFRwL4GRn/jTx6crgRx31wjxdxtdCyqTQL6ISFpR/nojisOkrU73i1g7mlp6h3Q4+MvWx2cLeX
SxiWfjaBl58s35C2sZKp2FJ11sEA73vE66a6KJpu7cwoGR4HfFw2bS1Xr7yNMtAf2/rK3PmONo/0
u3Je7C5iStpnxu7+bNaZ/gNOImKROuM8vY+XNoksSCreuC2LoryFal0edK3oToFdG7j7ujm2BI2F
PhZgVQY+mJlqjiyW27pfQq9/jQJd+iWBtJx/KEkVpOIy4+cQd998SbI+K2aVoHasjM++iTY4UxTv
AQq1vU8mUXFZcuNzG4fGnu2A+MGGCgTGuTLYP2MgM93R/8IA/BXyofRT9fBBBp3EDJtJeOTZ+q8E
ZWS1aV88rDmq+qltwCyjU1y9ODVrwqYtlAdwGw3wHByW4F1ZGzbXXPegqhoeVL01SRrIMW5xSpOc
Rc6ySkKASCBcmwhZF/xrnhSrc17S2PmsDKF01VvH4R4g31v6cXkSxUZDeS61wuaohi3CVArzsmOT
A3XLKtt59SCkr4rOl69tkbuvQTl+UQ1PvYnSOCHALdV4EE0dxToHiuE+ipLfevs6zuMnPVPdV3ck
lpgZ1XOuWdaru+/dxPoS8qnc171c7626875m6r7sSvNrDiILy5yiPHRel33G5m7dGoH9xDrygslD
ditdCfF8D/JG0/rKaq6bDgQZEWecdScmS79H7GjgJUJ4TQu0X8Lu0EBMzbe85nVpUGmltinMxth1
WAremimhYwybCm/kjSiKAwRss1s14raFZfUZsBO/7DUF6AYMR1fs3WU3bUpMpHjPtqRdU6sYn9gF
+NzkwfB1CCagRw2fAx0oJPdi9XM4dsPXvgyMdT/VB1P9f7e3kVxa2ru2y3WAp60rz0bw7a/rL/X/
dv3/bi9+Vy06mNuOvtVTI1x3LNjveTeUd9XS1b051SGXUd7FgZTF71wnmiAUWd3zqe7DuXw5kbOS
nH2o8k0UiTGxLZ2iknf0jORPnYx9tJPqu6WZONiHjrMqS/gGXv4gJbUBYRLOV6+Unbe1eNc3LTo2
m6RXsgeR9DrPK2vf1JVSFVvVj+SLV0DEY5ASBRTa5Us9JaJoahKk+7mcFJuW5Rpaj38dFfVLUZwh
6tC2O6cBgLalar7SUo4Z9Mbefsi5Xd9a7D9QJHO+RPCZ6FR5enRcuKRqbz0NZut80xCgY7fQ6R4M
28ZwNEJvJYvlgOgrbGKIx8cql3aa6oyfUGTo9g1XFYKnb9CyjuI3/AQ4X1vUxhUnbOfmNgqBruna
mFc8qNy1V3AjBq4DmrZTq7o/qaWPZvdkuCMcdWZzHcPPIOey+BIHRNKi1b21AVnBRG+tox7rOeI6
tXtPrEi6IxDdbNSDg41YNI5oumhoxyBCbukrpiDwYsK+3EtF0u5Z/CGLr/0u9PorEiPdpyDECT5q
6vYhqFrlIId1cnT7WL/5noonhpSPb7Ef/wZ0mPzmZB87+JOk66hjYf17x09mr/WNdyuyqrpnU6LJ
TA/9DLnEqYGmTlSkCsiGUec3JYYXj2SyvO2crLmJ9qIZBk9bTCMHDNAQp4kmT3Yg83jJttHdQ6wD
X7UqfkR0CIMIA2M0rZH7HT5o5c3wmmhfQK25RgmkCq3Xx4tlgyyGHW+eraQLjhlSxmdHD4wj2x7Z
yRnG7pQUfX+U5CA/J1qGsY/bBpeocpF46iz7EuUDXq8lmyRBE7m7sK5lHBjkcmc7WQ/RFdFlBKDa
R+IT+TYOrebuovaEbjDYQUYc0EBF2z6PDVY/mDv3L4GBPHKjr9rGZ1PKy+TXihj02u9l7a23bbS8
0T39hPdMuyqCob+6+FAhQZ3Gm2LwA5Sw0I/j2wThw43H71Flb138yD4Tva7QtQkmrv0YPIMl/R2Y
8vhdirTvbPxCLzc8Nso9W90lNR9nt9P37XQFO8S/AxxYjsVDz4LKHBDpBGLyPQOXqDb6NwesAUvA
pDujjdo/lhipT2r8I6Jr5dUxhgYpZN4AVkb5IakUhGQQ7+tvIWotTMr7Q6pLwYsrOdbNUmDTCiN4
X2+h3Blud2jjbvism6ydFMV7sTPeFGVIM2QD5P5zAABw6+VdexBnqWF0LLVOOaWW0m3YS8xOMIJC
lqoTMthwMORw69VcpQ8IIoomIveu0pyOiMqPR5bmfSL0CfmB5TqirihseGgE8NYJjoE3I6+xcqyl
5q3BwPLUu3KCfAW3JEFvm33LDqbHVETRztkOdYbP5VRU9QHSkm5kR1F041JZwU4MV5g8QJIzLRYF
U6KmPn5PuT7k596JChwsyIlkaSNyog6ncVpXKhClLgWN9T+cNyIYlUNQ/69ri+K7n7bwETgyE1q9
q1tOEb/fB/l4Sv7D1nksNw5s2faLMgIm4aYA6ERSpuQ1QaikKnjv8fW9gLqvdeNFTxgkQAvCZJ6z
99rZWztH0RPn3MAtE8s4aQHeiqHQHxXHCg76GAlvKfibLadM7s26PG6PthdJ3Xns+ty5GoY4gi5a
bp2+xVLYFd3rMFm1q49W+NmF4glDkfMtVXVf2JwO4IB7oVpoMU8AytvnyV+KGXfQQZLfddwkXHba
7m2Nu/dSo6+u1LnPChD3K0aB+lqodbQHZ7q4qVTq68+KbS0DrP88TxLJU3aWp/QvSGRIbl7fYXvJ
9sSfh4M5Wa41NvQs//dD/r+3FlOKX0gLXjI0qgAz1w/5eYPtYTYqR5pfyY1vj8K69FNIABHRoSS+
iCHCQqJZ9xKS431mrmdftURhICP73zKcvkQqZfbRolRwtRSCSxIF1P+/h+sykrrHa7zebMuQYKo7
ctHogqxrf1Zsz9uW1Y2S7+VIKsD2sDP1YheDhfH7ZKa8Xze/Y4wLTqk072o4Y38bqvnFqpi0N3Mb
PBZLMfhIxYYHrU+gYVpTfmfrQFUSIG7X2RjGY4mqFoJjjGaf2KqTkTkwQdaz+Ggp8W2RKfU+Z657
r8DapWJA9TozGkFhvcyf+XaRR83bfk1NCCjGIuUHmaJvQZuZX5UR3CgUMkNIOPia0iZlKP1cVp0J
vo8iAw2N/u80O5egKMovvU0+haRKzdkSAT2qIcMYSMOSoBYMkJ75ko/PQTO2MM2ZQGxrJyuqzlGO
FXBbWxDheQmGpXW3tUkW5WRewpTb1s6dmd02Qn6k6zvR8SjusqZ+3NYl0qbmBGiJMXl8V3WKuE1I
EuJ+aCzx3XZvu1Hy8H3RlPr0s2i7Rxpq5Cfk+Px71c9axcqtQ0Ijyt2WWW0EbtJu8Z0CB/V+nvfz
OcqYX1tZmjfBovHcJSGVCifS45Q6FS2igOaJmqlnx+7Vs4KPCs96rB6yBVTMtmK7mWyoQZ5Yn9MI
Mdf7n9eogfiqlgqy3f++zX89xbASPGTbm/+820BMhzdYc+X/e99tdZAlfMR/PXMxhfCIw5K+bjoY
wda3F2ODRRAH63+9cFvx7yO3LxjlSrB3pHz5t0zfvsHPh89Oyi4YWL1yaqPO/z9/08+z//O+6nce
wm349x3WrbDd+68vu365f99pW/PvQ/sqv0sAu2IVPxidrZzL9WnbEwLZUObZ7m5rtpt52/zbXWn3
oBvG3w4doavoxz2jDeLUpvbapnHtNQRYhDFWs7AtPo2ynWHooWkclJMZBcvBcvo/yHJnPwOsqMRf
g5YSHSlN8igc+GDO2J+irPtu8sDZM2Y62yBM41qLfdWcV5St82UKIrKT3hUNJ3JAsxIcvu1QY2xJ
t7Kb9IV55hET3rNsB8cdOOzgesxPTVAjLu6f1XDizbD5QcRObwelvVgJ/ssa1RMFnV1GdauU2mdU
jhdB13MuiUScQTBUa8OvFDQdUvy+R3zETFOd9BwL9aHpUnGvJEx5K/KM7uvgLBmLEC+3LhqnAZtU
ll7/LVMJcXGXcsxPP68KqeT5eQNyidxUcb+twIP22S04rupuwMq5PLb1Y5vJ8X5kINRZDSz0gin5
uCAZAV6W8EXCZ1ERskJCDrEHdW9Bdugmd8JqKh30hkZ2O6gTCWDrzZwFD82Ijz8vz1Y4Gqj+uSmp
Fnt4zKa9VsIa25YVEBgOCylrFEz/37J+YSAB0lQ71KTolbYR3OXrDTgKp7Lq+84E15R1cHEmxjD3
y3oTZ3p1tGdrdreHnEH0+wQaBYah9t+in+WtKV9jo9NvtkW2qDW4ZNNCXGhb7rZl242uBRptIpiN
21P+awXEPH1u/33wttjQSvq7c1mctg/elgXR6JpOp/vd3NCxXr/ktjJOleJsmAAI10UGZfVbyxL+
GEbJQ1ntSgzB952qxg/0zP9OcR2cRlW/AiLPLhNhVffbjb3A+gdrZex/lmXzUBDiBpk/VUQisDQG
OpnX/U1qpMY9xX7j32v72NwtZUD6UdS1pGjZTNqCjIyhxajsw7/HJCTV+6bMpIfOl/VRZWjndfCc
tPbd4jA6GJaaXlHdy3vHScWdEZ/D9YEeJ/+5mYzmvadqeTPLbJ0W4vch/Q9hxs/zphTKUbZw6t3e
yFJKk+yK+J7Au/62Kmf/3x61VHGI1rhzoSK3d2WThw+SItmDlpSPVRBO5+1p2w1DMs0lFqg6bg+3
56pQ1n2jRjm+vWpbhqMiw5KQXpnDTZ6jhM59VujOPVzu5UbX+48waKCErMs1Kx9IkkrcILFx/m9P
g4B5onMfXbdnMPK7V2JVP8cL+185x91RhI55j1nUuidBrN6pkU2WwbRY99sKtQPuqVQ0Z7aH2wqA
KfK2zhgwkrwhIMdGHa1kXfeGmPNvOhiXn+dG1E4JM2utQ6bVyd6eUUyAs4weKtwQPvEs6U63IKN5
VlcHe93RIYfDb3kA9Rw/yK7FG6qn1A8m6qG2nhEqtGaZbDeMXRbSskjz1JaJ0UYVEocnCAsJVlJf
AHj4P/fWh/D1XouOLD+yNRz0d2u0SkA49M12j7jmnP71Tbe6hPpVwrjd227GTSi53jCpRTi5LQRd
2x8cjY73lAB8Keen6J/watV5Kwy7mzdFWyizdMxiV+PDzw1jZKwO2+N8cz0MMn+Vq/GoX500zfoV
yCbCeWRu/iOjBuwGDZKiANzdm+1Gq7tpIeCoWfkb/3tXy5yvONVgYLQF2Mdt9TAsOES3uwnYGZD/
aUKbA3A+TTsoe/+2mD0TQZLCGUlskxbithX/rQb2cl6rMgfYJ8Qd4DDDviB3YtYFFrv+z9zL7wBa
RFbWh4n4L99QH0NyHW/Kfniz2KznmDiwfafKj2iWzm5aVbUpb1M6Z844+W77vT9be7u3/QP0sKKd
DNlWgpS0s9JrfpOG8tgR1HZj6mV1MpkkpHXSuELpD6M0nzN+tWFMOPQxdSj8w+wCasOY3AZIvwjD
TxpMzKsprVgV19b6Z233cqANuxosCNfdQb1pIVuEtUmjS68g8aXZdPmvDYNFme1mOi0IRUv1hMgD
6v0U3OrI+JJ5JHa6cSnHZrppI3P8d6PLeLoJtHXL5fNHrmr1DZbf+sYpaqDj293CdgZ1t93dole3
e9tNagU1aicHGsaqnS/XOJZKrzHoMOj4P3esyrGKU5wDAlg9ouvP3G62H/zzsM91yDIquZnB6mFa
Vo3itjnKzXO63e0WCl5Fbs3+zz+z7ac/D7d7jjoSb4WBl5N3CSeQG32V/f3cGL2MDr00zumqvd/2
g+0mXh+OtDj2S9xetkVVYBDuENqMRrZYg2FLNDDFwP87lOWvTG0b0kf1Ag/Y6hr7d9fqtfGUAvnC
JM82XfkQtSTGYLvZHiYxFGI1Fn8bhpTjmWDIzl1aayAVRSTT2bJLXyemqyun2Q1zonUj8ql9xa6Z
xWhKcKD28+1k05NarWBdxiPkxpYEzmGln2md77R8wDeaXvOyjlwYZTRKlyq6mGhhrmHQe/TbW3ec
89tc5RJROLXhO1BWz0rdeZwyKlroVBaruj+BG1intovygPteOy4jCUKmTSat9do1XbGXNGFQsfcD
WSxtuI87gihl4Yohpz+CTNDngstJI7mTmmp6szqLXSA6YmEGbQ/7Hzzd8qzL7FRUFfU7IoniVr7X
Y01m4ZztwS/FOwOjX9n1lyhsFJeLI87kqCz9FkNG1F8Av6InSWjpCoXWa5hQVMFL5QFli/djvWZE
dzoqXEoUNKe9pdJG8o3t1q9AVLQ2tcZh+ttabBh7cIhK4fXL4FzCOU28mICtoEgUuKZElMYq5epB
AXyrJ9DxCc2sh79JgCNbQUnlTYthHwJYN6Lqjp0WsRHg0MXSZEvLCK94O0p0MeOLY6+lS4IgGY+1
3xaX7vXcoqqwYyzzVKQHXcwYgQV6/34UB0YUi0f/8YPBc7SzZ/z7lTBT2ETIdOyFsafEm2ODR0O+
yQ8PC2c+pvbDBALpSMdTuSCmJT3DJoFBKfijK1y6eOb7EGCwHdoKWVu9hDmF6ykSf7uAbJlmuq57
kJaY3TWLlj8GK72i5UJZM8kWVnBbav1XnUNH0jhEPXUcCGuaR/qNkUVijpJIn4LopUxbEnBNfGI4
uP2McoIuMYUvqZJ5ZrciRWAtu5PWvQZcL3wory65zOSD5rRwbD7LrJ0YJsQyeKhyZohexrWvxT4P
2+Bhhri+1PbvKiNVL1TCz3kQ+85mIjiqg78OAAdTj85o5faGE30LOKxuOZFNrE7Lm1NTsKAAqYo/
FhGJcI30+KSrVPKcRHmAuGB7+pz5QTQ8zaq9JwgX+UiEFEtIhW4rMySRfqW12u+Xeur9OcqqvbBf
IlEUrpHkwa7JCuozQ7E3TFFelog3HDsqg7Gq3oVT0oGmnE+98snMP/Kc2Rp2ffPYpkS1NuR1Uc/f
mU71rnYDeBYASbZO6HE3vKDI1YEdJZFHimfuMhpUvQX+qusQmOp285S7iRUdDSkUdwDZZSbyBZBY
LRFJgvnKGB/Vil8kpK/YEEMVtT+qemiwbn4NneEzCOsGqFP5nSxvi5YCX8uiL8S5ud9qz0QoPg/o
Jem6QEsdzw7I1LW30U297VNrm+beomSGCNgMtL+Ub0CYmO/JaNyWE037zLlIjafl6njVFUb/nNOT
3UDqcFe1l2DpCZAt5gPxvCbpskV0nH+TnE29+ikt+g+1J1Be6eZ7mTDy75cV11tSCCQanUaf5Axd
AJns0QwDNgzZJ7ym7AGCJZ8DG8ltKkKBhS5O1cQgK5Jq7XUHtr3iZxYFfyIFznq1b3IjeCDbsNvR
2km8qbaezSn39aLnRCDA0GbZGxn3ma86NLzbpovdts1f0YticuyYQ09pTF4S6k2zIUh4zYlFGT3t
WpG9APN/AJ1mu+3rYEKgq+MU3/14smPtuxTpdx5rX22tExbYQOZXmENR4T4UYz/v7ZxmQayiZbcz
dETRHL6pVEGnHNjfOJePSlLf1muhqpjXRuwfvbWIXhj5whFS2XaQLty7ZjcJc7U7V3dDlLhxaVIt
WYW6dTidSpWLQo5GyATeB+uFs6YZeol6avL4zkKI4VZZeZun5d9ct051bX62MROvSd5Hdpb7UsmO
CFWoBwUdeS1jgK/eHm860sxCUNV+jQJ91+sJRJ5xSH1TkEaviW52hVFMfqCLLxuyURQMCNFjfScJ
ldI6yzzMU/NEzBtt6FweqAIcjIVKZlQ8F5Oyl6R67+3IRD+MZiU22M1E+eYoZXIzeGFkrwyxX4Me
QRvPXualy3z4M09Rs3yVk/mqlfPDYHpabtZ7M5yuC2jO1IQ815I/qZrmtQRjbZctnMFSo6Mm21Ma
BMi0zcMYC9+Oybp/n+PqwwmzJ7PqL5OJplEZX6IuO7ZocNKJfSLp2j1INtA0wyUCHIigDTBakxl+
WjEDF42vNxyfUOWN7Fi35UgRd4YZBx8aaADZFaHxMXfTB9nUuWtl4rm1Adl0sfbe5unXCE5Pr6d3
/GV/kO2ii9UPyxCfepk/zdjIvUwpf1U98PIYDtOQoqhmezxKQsQOJW0ANH86taN2OdCABKbWnsK+
fyDTiAxBm/r42Fl/WtmCpuAKS8Y2Ue+FBPkLQNkVciTyUinANmUXrSseUtA8rrqMxk46zmEyndN7
3gLogzZ0Kiejg7efIpafkUdE5GiSxn4mFKO8xTeMhM8Cm65xRFYBlR2qwp3xpeTdJVXGt54vxdTv
NUaEAekze3EacebM94i4rHL73mLTh7cqyfSloR26ZDxOZbBvj+1Y7Fs2CycJZv70DieX3l7M+H8E
BWxVtzFVqmNHnprSEiw2OZe0hPXZ6yn9lGI/xhy9ox38yTIilFP0acXUvJp9d9Gc7r63M488h4eq
Cz+MnHkjFjKiG8bs3cJTD5+0HDxaM6Q8SKI/F/YNOgJg4wuGDY06MqKZdrauIDDuD5J5xslhtlzm
t0SPNowDYoVaFYdL/2p2FJWXzJ5cODx3WTK1bm1BBFQkgiM9D59KM/tTdVPj5l02+rXTkxiJ6bCJ
lNOgOL8snUHkHEHOLsLhrLeMsqs++Og7jrul1/YmMG+rHa461TvIKakP4s4UGd3QOgAlinYK5O4r
DEKETiElNJ3aYTPobGSLzUjkycIJXc39XrMcDP+27Q7JmPv5Y5vDiBpSoew1HWZD28S/CIDvAtj2
XOAYST4438rU9xcVEBmzMeNoB92TkDPYTaf/kB2k8VnE6F76j6Z19uEAUrSNySh2UsfPKBE0NDgy
hPF+oQgOHgZhtUy8OqQi0CtKTsU6PebLYJ8ImXy1YuA9XMH7ofpWO8bG88jhWcLXSeKLFCUJcyMM
xYTdpY5/qZx+fNxJqJrI71ni+hLG5V9CRiNXqj1tJf05aG2CSorfKuQ6e2lwSagkggWxTT5nce3D
+mwyWAy74nZwaBqSLwLq6oqB6IWx9otN08IzwjUrQpu+ZoMZQGoP063tcKkxZz+1+zVhkKu5SYBU
0sJRrV9TreboGD2zWZQ7Y8gnBuNZ6kqbMZiZodsI478D9ezubJQrIcuY4L1N47NRjjtVMyYGVoRm
xBZsB7O/F+NUnWKR3ushA3IyaQvNKA46lam6XkYGtNFwwKStt2buUxB6NqPwN3wr2Kkpmr1IrTkC
2GnEX4p+n3GZngJTn0gG7uhW3uYVGDMQ99LNUNseFyNs/BYipjMmXrIY16Z30Kb2fwxxQ9TyJSaY
taAIDfAR7V1a7bAy3ieDlHulqN+BLNz0xQLxuVwRzR+1JLh6clTM+mX0XEmLkRAaKJsigVsrIePO
MgYziQS9sA+IlgyiIa3RS0zMPeaMK8T4THoQkMM4k9luanupz0+aYl7qhCMwYgunklAJupJ/DCsY
/KyDOJzvItU8xOb0sUw3KGeeMxSpLrkg9S5X2U5Eid/ixEA2sjBfN/EqdfNagjdeBWS+VdvmQQ95
09qzUPcmgUeuY4hHWcr9AOB2PUmVLhxUrFAzAurDSpcj/SPlxCb0M+jA9yHSf2ummPeBNgBLxkIK
0ZDpaZaBt2NEaDjs/aXAO8DAhNjECP8KY/wujmAkpfpf3ewK15wo9xtQkzhvUkI0wAtqykNsKxpU
OctPSTl1hcNeYhnaJwWXP2QoV+chpWut0bifiSpKNfUXwL7cRyqDgVJXfSUtjfUFu5gasa9pNPbt
9CANuLTqNB0tdbAZBySVB2quhZ7SvSVqDY66O4uYva1spNtm1XOSFdiRzBvAmP5SMn4eO4dUX4oU
rplFh5HEcaidy62JhL2S37PqfFX5kvgI2Sp20/7BKsZ3qx2/IIkel3n2TE39KKfYgJY8gujFfBFM
jQGfZCw8+iBKJR+H1HroWxtbRpJfB7ungVIrNLKd98ToSLTP9aeg+9VLBVQ3DFESxEjcUazAn6Li
mhnyIlWTQzfsyHOij9Eo1l3FrGMoi9GPYuWewJFnbSAV0+mLfRjNv6LAGNACWg80VAhwSQKYzcub
7fyyTYFIRFtZfHk3eV2XMMBmgAm+LvQTrfRnKLbEnLtD09NviA6iKq5F9gw2z6HZGRzZJ72mivTd
lKjMxAaVp2pxsROaqXv2TRsC7KToh3aBbHCnR3NSWLuxVt5EltFq6bVDMMHcmwLC8DIwaLXVe+HQ
fUU10ntDPzG+aIuMAcZouQajSmZf452SnhhJG1CHM1KqYsdTy8HkY8hDyBzhBWhzi1pXPdtOvmcr
eovoU85zn3tigA2YONp8subXUsbZLtAOmaQhXeBDxYMa7kxyYErZv6VFuFaomfkHCf+aYzYeFwR6
JY1KpZW8OnFIMJHOZvo8TVy9DVK999XIkGMwO9qELe3hiJBox3JgKH9XARkZaVTddmG01wkS2Tvz
dK5S7XcmMOxGCeT3lTdUd18okp5piJd7gUbFrTnid46wmBs6HErj2N4W896BAjzPlNvRc9V+kIbQ
2UpsgTVOhIyuVtLi/csCaiFx/F0G2UWxBFDzpCJZKDBoPcXtMQKw4SJastym1L5HHexU9qyaVnEI
S/XDUsXRWibqJw5qHr36LktQp/C6v+HNfDKiHve1Ft0uIIch+6apRxosFILlromIcL2fuJpyKGI4
LD6RxCD9Hv6Sb3kbOEQsx5yjVILO88F6cdTpPDfASODMkSWvN3dDIz8L/iyQKA9x6mgHsUYuR9V8
yQwF6ntc9Ps4Zp6mMPavqvGFYxQZCKL69XRo7ppwPvA6uuB9CPg2OhEr9JyqmvBJwDq8YCQN3LEO
UA99O9Nrbeuv1LafrLxntIkw1VhQnBFdjXXinKUO01ROUYHOgJdjE5Ettd66QV7zrpjaR62ipcrR
TFCw/VWy8dxi1B9EllIylPrbQN9SDcfBJ/1n5ak44SUy5FO4mEc1Y4AuQ0L5ODsxAoC0xxzW1mC3
1r2O0BiSMAWreycKH6o/nHgDOj8jzsopGh4yyUzNbPDTJCOxKFJ5ixqCGmatJA9qfAJAmu3RcN0n
1nChrYDRT2S3Mgs7n0ngZVzJrbP+qH6Ghf1p9e1Lq7BjpsYL2RePmln4MiSnkAhgKOAEyc43bcPR
gq0Lhfix1ZW3vjN+C2ugrozSrdXJrksUijEJ139riXUcE8Op7m/TGg44JwBkcCu8WX0P1smrLcLL
AqkQpPYl1cyFwl37VdXTvrbES0YksWtF+uiNJQNvxUDNELC3MIrpi9LBKi4V15DZTRl0vwuJhSLq
F6CUyJ+a/tHK5FnPzdbTRM+YqkB+rwConhIhfLnm8/aOusMKThR9Un5FeXQEXHHTxNFeSY3vyG6o
UzV0AUlSJUoxPmhzdZuaBIo2dXaqBiJTe6XaoQr/TNUWuahGQrcR75KUxnPSoX8LCsDBxo6vcO6j
OysuEAmPl0Ko8J1MNXIxPQaj/ivosFAEwd+lEE8aUUKTWUZPIv2AmVgYi+aJUEGNNWq3M+wxX+/U
L6vvTpoTP5YjnXUcgN9dsG7sKPuY1eE1LfBVk7YA/arkN8fj7ZyO1zJBnheEnwwhPglWjVyrHPZG
NX/01erLU7iQi9xBEbiUsMc11HaMzddK5XSgixf5+kxpVok1AuA1qgnRh2OQSJG2xSXPiFMqjV+5
PUo66OJ9CceLUoOQdoqrxilcWvahK0vby0cgd0W3i8f4Lc4a6f2tjerL0LPfQVWhtdTKhxxaY2fl
nFzMhrQlowOPd16KcReQH4/KCa+2Wp3xGT1qYkCcjvMXl8VxHsESRmSDJolCUa8vBvZGNOeL1H2F
nioMrhAvSDF6itctU0JSYpzul9A646D8NGX9kS3L3QDni7aaeeUIeTVTaG2i952iRINphwetSTxr
7BEcC9KikuUW89IN1NrlUBv6zgBvwPVHJY8y82yNo2tYlOFIpgMUfWTgk90DWedHVbrza7Io3ljU
U1ydER17cXHVs5depj4BqvdN1L1FAy3wdRdcZiKmEJYo+9BkR8E/cbtkwYGK+FtgdbdUbu8CQPnM
EvChZbW6I4XonMn8sYu093wyJRO9iGEtfirbgfIkOy6MRfy4SQVChaIMxePqyGzskVDtt6pLvpj9
PuEC7U5g88lUXgIf38ubUV2aKnhneIAeI2KIElCovwgaOY1K2Eo/G+nOzrUjKiPKesmsM2SoQ/Ih
xaW0KnHLXPN1yqntLr21Jy+78EvDHJnTT84+X0DRLDJLj0VzLUpBg4A32Nmp+GLe6854IWQc2Mdp
Efgmc5CVhGSFkx3eDPHIpBFyAr194VWJQWzxbBzmNldvREYHq8aJQCfCYqJmRwr2DPUwz059wh4X
u81MBtOk6vkvMbdA4620PWwP/y0DQ59wXLZZ4FtYOADxVxrXqo6wcSsvyTJY05+mN1vGwLgJsDCt
afZqZz6VFpZ0TE4fJnVkVaI/tfReHPk9+0VloNrLgEofEHumNi9L1rSHgRF6M3INGxoKkHH3SL7w
Z99lq7OLq88ixpNUB+dgBX8tMju9OVM/0ZFxrWmRuyWKDMk5zt5FD1C11Bnam6P6JyhsDhpG2HkQ
/NYT2XuUiGwfbIB0dCDOSsFvMjkt2fVNPK5DtkicIwsNX2B9RY72NbTIt2dOwkEfnCAxA0inYtU5
2quTAv029tUsrvX6cfHagdFN5FMj5HvHfoGfB/awIFliKbxhTi6LYv7Kq7sqkYObZONjEdJ9zmz7
1FSSkqZ1l2q4yS37u5kMIP5hfT8b2UOytg4ckVM2nJqzVMLRaxudI8IhBR5X2Q35GIVfh/VED7/z
GVyPHNb6qRgkgToGs7ejHkYS2ATKDsWESKBaFUzUVLcgNIbNLjGquyYZ3qZ8DVqckuEQ6PnfMV7a
awdpI6S8rRjMlPXQ4QI76/QHdH3nRMpbPFtXJ/yrtTo92YY8NJsJZxXbBafH5DEfXwI9hi5kM0eL
Qj10sVi7UwfLYSonz3YS5s6WMbr0VA9JrKivqcPZGnYss1tKLFNOPpQan2VP9cUc5C1z7CdTyV/b
3M52opExQovwDcYIFnZbO+BmUjyEHpwGV9GhRewQlUOKVL23lj13g4ZZXeM/1tZu6yIIhjTS9ECQ
Ka/Szjq9sL1im58LTv58pFQZDDRXQKhgcafjPnYTczhB7pJdZLaXmqaKo2l4UjOAgIoO8mUoK2RV
FKyM6jtNatgvxXjMZurMamY4J02eurzr3TmkMdUuFJ8sK/3sKfJxtSmFWyB6aLMyOoXJsA6gtXcD
i4tLtTIEdzI190qe01jRjN/l2noKPmoqLJ6aCsau3aWlZolMtrkJsQb2DEYeApO9sigpdvYKvpPh
dsBf56FRqXZOYUBJn2l7mGtiTV9T8YuXfqRfxg4DGSE9NBGUCoZ37tSk/UNNZrrfEm+0AvnP1OWv
oVF7WU/dZoKooY6UNRlLVadkqCF+cEWIahl4dR8r125U9jljSne2cE7HC4nlUrlzKqkfpNLXewiR
p6VOLNdMi12kEdiyhFwcwlC255F6e2ojcE/S6cUsEJkq3TNdM/7/YkH6Q0U2iNvkJispqzNvhVOb
mESvDHtYDFAk6iK+dBb907qhaF/pk8AUCw8yc/Ld0ulcjMf2DUTPrjDW8WeJNW4ZTkbKmTSLy5fC
XPSjpZWomWU538h27Qk1yGmI30DDZ6UN49qMPHG8GzsZsVuIUWLAbikEcqAxzTKNlzxrcs9Si8AD
uVKg5cT1WiUekW0FAKj1kLzLJj4inTmE9awxPCnlmqdQXwyZvHYm2zZQO/OYxCkCJg57bD4vjckv
rg0+Ej8RlZjQ5LRGS8a0h1fDMRAWp/kF1Od0DssHhRIKe1ThBvwruyhtwX23DdM9Plut5j1BIwNd
Z0ZZFr2enWlXpZeEw1EycSdeOCditZfFgWaxDiNm7wzXMiK8Ba/sp2LK7leuBbshmV/1EdflYA3P
bYDXExlQcygIouEU3d1N8cKTxF9JShBlnfB3pZu9b9n9TUgPlcKhowFGCWfK5mb1Db+ZTTQn94PS
C8KnbRwwg03sRoExoa7Q02pU6DTCRnoSNgv2ZCMAt8aBhOu/usq543QzFdoJUEm5MKww2OdkpX5P
ofGpaH+HafkGPUO4BaBwo75fWlOBjBNQhw4+gW/xaqmZeyXDQUHLEHpNi8mEuocYh9uRHrNJik8S
Dbs2Eu9OI+1drzYErsVpeaXzZ+2yxSYdT9LToe3lKSojHeY5mHsZsTKvPQD2kR5MjNTnsn1K9GC+
MQOF3gZTH1kgybHCctoLWPDokB87kSn7xr6HccHAUJlfhkk9Lq1CVXhqnruBjog5dp4WFq03jY7K
QDFb+PbhNWq798ykRab/1Yb43ma2zySYq+IwTEiNmA70Ew3oyBGM2Y8NvvG7kDwSURJmTbiTP7bi
uymHdz0k1ysLrmmPtlL236NNQb9KKMGjrnzqKAqQ9+bA/S1Mih/68xAwPUygN+ww6HyK1b0WWfN5
soguyJPkQcgKer4xs8stVemWSFF8dWDOZ61M/LYq/ij6+LsbFEYs5nhUOfccVuj2WGa/0W6QXgn9
lH4vM2PNan7xixL2qiih/GJkhwgELmJDPxXJMVcIdG4C/b5uneSmbNm39doP2cjuXDnIA2mCq7Vj
7KJuHG8re6ejnvXtSZK20X/Oc3nHFTZhFKy7ssI+15QFOpBqPyerYbdj3kFoGwL5pfpOMFkxVUge
NcUJvKim9BqVRsw9CidZWPZ3hYkzV3xRax8/RHik+6qAdpK3Q0ubbZmKL8ta2SySqVHTIqwb+FdU
ZTmEztLexeuNQfUtR0l7sy0ys5ooIyoPVWrya9s1giaYjjnyRzS5GudSgtVt4UDxb4bZr2rOw0Gl
PiV9nLAfKK//w9h5LceNZGn4VTp0vZiFNxvbc1G+WIZFL+kGQYoUvEl44On3Q1ItqjWzG3uDqLTl
E5nn/KZGXmKl6bqzDIyda9vWypy8pyAKTVhuxLSLOuvXlc9BJuvhQcSLaijEXgz1feeU01aPjWjd
Vel5ADJG7pjsnFGlYsufB2Njt03QER7I1ZKJYwvHGgtLH5kKosNro6rbc1e6t2nOB5pP6SIrterc
eE2Jh/fG5abvlmiyNKQ3UB27rvyRID9hxiYcXvpWQ0XcIS0ft9qjYYMsLOuvpUDJBUYXW6Fs7VXO
dUZGbFVOZr1k07r2oQ52pFjRzJmNNvq3uBpXvt012BdeJVU7bBD+Brnon70pOAU2ZxWOZZtEL8Nl
ryTEY7T+SsN/gE3O8MaSi3iU4140o7oRbUIYxg4e05H8p8l9KUBBulLG7wP+wbFvaOfIMrpVk2fB
RklxRhCa+92xwGhmzePQdP7CRAZ56Yzq0qlH1mdjejUHd1cZ2GTH3x2bH+iUpd/EALdWdRr2fgom
RvkYHHqjfKgSwBQNPy69vofHcfAqED6BH679qELFo9UXjmd+mxknbMRRJ6k93Vj6unPUQV6n5F/W
XWDvPSA/VxAVH7TZZjwoFbLtBR+AY77WKWRLeEQFwdfN4LuI2sTpvWeTp9YdPIrQArmyi/G6M8ge
WKb/JbyAQGFVWfr9tG51oPtddRrbJN0Cy9iPnX+NXQjUF2IRiTYA1XGYMxjHpyy33qppOJlme80u
Fdni8JD49ODXqQAIqjeJ2fLrnndn5FGu7Tg02c7WGZETYyesZq8N+KBnw50yTtqpBQukgwPeFNEu
q9jiNp7xpidGu8jt+kkpmok4V8LNgM9Nh5kpAD1VbnhoyKURc3vWzaY5apjFxqE7bpSm8Vb1VCw9
M+TXEt2kKDMsA9b6otoiq7QHM8mtPFF1+P3l19TGTswfDBynlbfAap8TM3lpqnDi169ve8H3YkaY
F+K3vrGn+mtgEISM45lOH5NBM/B40gs3WJpIlBFhIGNr8TF3VbcB+MQKexU38QPf/63zUpWVtwqI
FxCmJehfe+pC6TlWWcHbUA+3te68lWnz5I71HVkIf6nHCjr5DsZZHopSwuc4YGozeoc8qoJrsG0C
ycbywF202SQ48qtknR3fOCCU9qL5vbsUOTixOZuVN9DzOamlK2x39t1gI/5wNRrj1uEflAfFNmPh
9m3ls9FG3xE3y4k8i2FbqMDaoL+H1Vvu1E/4TBGNzotrYW40nzsnazrqyt4uMzvUj/MXPXHBpg/r
1o2A1KlmiS8DvNNytp9RRgB2vvbq6G8kNN11OHmnAUjaKteQRgB6HQkVTK8XXg3WpC3iKDyVhYJr
pZEdbdhqSS6ybTNa6hrYnMXuol+2ub3V+iFAbawUWLCIW52JUVjj75+YVxWH0gBGJ+6OIcRrTzSs
8NuxjN/CQsyiU83eyBXeN66cpk0Uh+0th7DZA23sH7Up9A5ENpZDjfe4a0XaenDy+7CsLkaLEQQy
1byMaNVnYF1douXwva2TnXAUEqTLl9GoYlxlJEc09W6AfyP6N5RkrAaSGAPmTiCntqJRynVfXjeT
qh3yrNv0uRKsRMKmrKx3Ra6xbyUmHOUR396Qr91wOkUZC5Afinytls1V4GLcHqjYLoA40jylXnup
Al25+5wO1brqarYATXBRNDb9fV68BiT0RIwZpRco0UoZ9We7Edem2uwyLx3XjcZ+N20Sm3iQAVko
RZHF7y9NYLyU5iEwWDXxCXRIh333wDgUpgXNvfPe8Eh5JvhlCveRDMp2wAYOTsvB4FAaBmwjhkC/
hrByHfbqddS3oD20fRmk2UYjPGBn9mXQvRnKw3a0FBgpjmBdy0p/qofoHoQl21F0qKymg6iR2+d8
Mu58I741WVM2rtNuk2raeqV25XMnhyy6bAsSZFhTruOYaCSOnXFULXQxGCtglJTcgM1OCS6mzoia
w+WOinA7dtrGaRp2JQQbPTwLFqWSHs2hevXj7jWpyVXE00ITt6loW/40UP784rMe2q/RYL21XYFe
v74y1LTcIn5PvmxEWEFwarfDF0KyJOzLvCJ4plwbxXQfWs5j7Aw7VTf2ImSrqjT6Efkd6B4mGJ2W
G6JVu+3i+F0zlbVQS24YSEN0nrmxBHdYtX+pcmQDkxfTMPFhS/YEdW9sh0hc2hRPk++tqnEyt2Gj
PXj4sArhfQnbGREfhUelB0gB0A4XiGw4Whm+p4VOgDtzH1RU3Fq/uEbwqAN51d2JjlhME0CGLRz7
BHEMQzu/vM0gMiy8aTzmrbeKJgsXJbqQMTka6KSQZnU3llvdGlb2XNV4lSmqg9Y+gDS1u/dMwsuG
B63Acu/6RmPDZq1YcslAo5EADNd8SDDohG6CvJhlVM+52q4UUKoC19Ah0q9tzcEzFN3AmJh7W/q7
+ZZHXuBpyhNrYYY53HSoPr6wboRRn61qcJfkGjl2Y1q3UIRxSVu7XudgenoX5OPQHPSWbHBAOqVS
vqHkgNUjsdVFX6EgCS5Vd/hqe/LlaapxLnX2hOBZGyOt5L42bVutfcxUQmCoIs2M9K0Csbv2bDYl
bBR72CpzGhA9qQjZCTUYCQ6w+/Xrr8LVNm1lHlvHQQ+lxBkyYc1G0MIpCGi2zakvzeakFVF7IgAx
kdbrlR3wkX5RK+Wwz2qzvI1NJbnlWD0/lhVFDf8RnSJum7aPFqQfBtqystR6+6OZjsrQrbE1FNey
CjgAeQjL/PIxSdwHMeu4O6ytqS5vicOIW+Bid6WKeIesMrB3PQtP3b13mHulGJhueLXh6mMiAumw
9Htd2ct+gK2Hm0FgXz/PKi9wS3YhhErS1rwyWVfbdbMEYWch4/JXXRq5Sw1Rn2vZA+2uEbRLTEDb
Svprc+h+XDjb3bhm3l/9Vm+yN0BKpyeh9Vd/TdioWJhH8qT6+aM6xVrtHIAwkpPK+rQYsZ4KrQtn
kU2pC/8S4+l5L3yAU0XZN1eyaHtFMnvATetoiNt7rwrSgy6IJeZB33LnaNwbPBCWKfSbZpk7w6lX
WXzl0LHy6mUAWG8vi3HqxVuIDebqfeLA7494FRI0m5+2SlGdS7T3rvKpXK98IutinuQz9RGWjZPv
BgQk6N63IttxnFaWshjBPD31nv6QCYXXoarXhtDqOzmPxkhCGZU4yomsHFCfyD1/I1ub2FqOYHph
1aTFjbxYqag2ScVfC6msMFy2doHWRZ/VS9kMorm44QmjXYUHM6v43CeLphDUFUmtj3mSehw4D+Rb
ghT6pmmM6JoQe7gp+iG9kIKfkQNleYNEnbMqgqi7TZDUXNWoKtyNlbCXPuybe/Ze1TLo7fSxIfrG
/87qn8IJPTsntZzP+WDli1Rpi69mVb5hKgtdssqf3C7Ovg1lDm0wNl7zCSB76hbfm4EdRUZOhQxH
sezUkoVjUi/+wI5mUR2JVgHJzVChMe0Y+AHWxGx3OnpPxTYkF/JGIuJgNJN4TSvnxgHh/xL18Rc3
D6tnlTMBu7fa+6KTu10kcTpuojLAGsXTxA1m8uhqpg5L0Gy4LOuCpIRSOSlsfjohbmSDFmgOi4Rf
rmVRNlQRwaE4SBW2O0z13q8MhrUNxGwli808QeHo7robXBT1fj4HXs8F8GnyaFYvinA5VY66UQwN
FeK5j5zfIye4HYTVvb9U2ZDXfrvNa3Jasoucf1BUcP5dSL6/EODZYKTvpi7BLpIU6DVuQdmuFVaM
JWgZnvibKetGGeI7RAyiZaVZzdcsVc66VfYBOeKbyfXD7yKzngF4e0+9rbtYIDfQZnsnJariiYOS
F8bB0Xt3w+G14/+f6eTFje5z73efrQIpl9Bawx7gC5qS6SZ3SvvLYOvFMgj66dbTomLj2RlyO1nd
XYHud7e4NvvX2JrWK0Mk6iOIwhjBpPAi1OQ2n3T9bJQZQguG3ZOaIBfYJqE488MhURQUyTnh6LQ1
0Fo4JYmZbluBSkqak+DKkn48JZbRbI0cVEFukvxvTS07ae2ob1G2CU6ap9tb/ijOMUkgAhQsuPzL
rnJAJ9sSav/OsOLwht0IWzrNsb8F6RW6EvZrwzl8UTfBeCu7RtakEJX5q+vQ1b91NaA536p4fG+7
xmL1bZM70FPxEe+zbe+jbYraMuEMWUfAc9uJsg/XPXahq7JSyfr5/U2m1zgrx/601qOpv5EX7GWd
pYGcxEYWtbmf1sHEDYzS2pYsbRh3x8SyUfUJ9nokhvdxYUxQ2dX96ook+OuEmx9CVUT6wfpfmtJD
9gaeEqdBd1fgogLGsocMDC/hxkBVeAVoZ1jLur5w/Rt292D0UdwkJ0Q/Wef0xqofkWeSpT70szMS
ZTtZkhPBT/N2Me55wJmZQ14s0/IxbuY/9FEHnrMilWvr+/ZnP/IfKx1pu2tZVXpujqRbtSsqLNSH
NG1Wqt6DriCA0myU2OS7ww4yXMNGhI+pTAmxLL2+drgtAASYK4lNJsv3ci0qBPiI4773lEWE8wk1
zZePKWRDYQXNtU1KHc1pFxmYvr7W/FHdycB9rqS8CH6Y/0tlYNnqTtEI8cuBsqO8yAZ4qKSD58HT
VAIfTzx7H8wHUBFWxrkj/nMdZAJYC6qBX4ka1iR5rOKilwhVWBN8nKIl4Wg4+VuuF95NFEC88QTx
dFmfOd4dch/qnTdvd4WAFqOELf3z4lCUqEJZI27T/piLtaxvQ05EfVs+kcVxECcasFeNSV1mFpaz
Wtgrh9rh17SQD5sR59J86JAyt5SDrKrihFZZfn8oaz/aOw/iWpop33+rl8Xf6izd1faZSNa9SwwV
36vxEOrjj4uq1jdRy3udTPDiWehYn7UY8oFaJuVXknavllnaz4qTPzaa1uxN2zC3rhaHay8zUP1A
A/7RLDTSZzA8ct1lPQ00dJmqNHrC8RJTYxZMUBnKujbGg4vKlj/GxgpUOOtfPpxHIbK3sUTUs631
z4FVqyBIC5cTe69c9U87XeuQFVVJ3S/U3gh2fpZztG6gdrl69lx62hf8yZVbBLOLQ64jMxg5E4CE
od2IrEyfOpUk2qik2kaBwvXV9pdMkK3bp64KyitNVOlGhSC2L9oge3THcU8wMn/WeqOA9eT7hyzs
4lvfDL7Lp5t0l29QDMW1U2Td2Q/IMgzzgPl1gKAkpxWDDcztwNwiJ/kSI0l6khcjH9qTMFvgtZaL
xIHCKV0AkDwZemQOC9kHLuf8EJg2HDjz8KP4cwrZPSvLpyxLi93H1KkBLNhUumbdCqgBwzDt0W3x
zrKUJxDQnA7Ze1mMK1AswFP3vVufHRKCzb4mAgI6TI2WhVCqp7EjrxrnpvjiTOStoyGtn4s0ewLm
0X/DovnUsh99qzsbSlYe4GBfTIvChSawUDjIz+FoL4Dfkg0gZNzAnOn2GTzxBp7yLC5XOAKFOV0r
FxHW0ltZ/GhIUiXDBxmcZUe4+zp6VDpsxA0EqY+uHQpvU5dAfPvBrveh0V7JkrzILtbcTxbFzC4y
+4B4WePcRIOq7HMXXlcGS51TeoeIgg75ahXNzbJPpfjqMk2JiVaWRR9uq9840itX70N0LV1WemBd
v3fmezprOEtYleXcQBhikp/P8T6+97OKXxbPUQMpOAxl02+WDTjs2yDJ8lt/PnJEagVW52edW7fN
KiEEBnQHSTiYK/qlUl33KPS4OsJleeJMbN2r0KrQG7MvZe0gKRuDJ3f4IR5lo4Wq/QocSLlTS3CC
TWeU29wB75o2RvAQ+YWzLjvEEfR4gEcFvRPznA6q25DZ91MKysYrAuVtQ37Nf8s7tqRG1Vj3GXOt
Acgmx8EywlUZpxCIQArcEc1cD8x1MSzDupsqn8Cpo3PChGTH2RxRd8Ns4oVsdQwynWPj+EfS8wiM
RlF6Lmu7Ojsg1kihV9GLcLKrKo+tx8ooHTgVAXIgUxY9lQoBhLmD8/eR5FJrgupu+AJe5H2kzYq1
LMdav5BbIuLuiPS+T2EoIeAZ3cS+j26U1hSkSFJn24+2foi5RwCHyVoy2nFxZH1rtmOmOmeTz2ft
JIlxU6TY30Wq4twPs2QRerwLIUx3W7f+NC6y2YOhdUbtRKozJXCJ6tZclYPgP5Xz5b1fU5kF3hbK
jxGypRlHHJJ708eCEHI7Oe41iMT21jba8K600ayIEHpby6K80MF07PaWnf3MAkJ46KODrKODZhIO
JALS732vNXGm7YKDnafVqQ/7bJ1kafOoR/E3+VVrxvfI6sPXmN8qwfQRo4t5jItU0cGcx6QOMYUq
NuvHyZjTB73/ZubvY3Iv1Ra6m/0YI2xwKUmaH6BUeQetGb0DKU/yW71OQkLEebBJuDdUuGHTlMum
3x+yCTZWShtt0kFkLSYFJjw+XHUXNe8elWd81McAEYaFpbpc87ni49KkEQbAoF7vJ4i063bAcb2O
BuNY5HqyjqxYeYIkf93zK3y1ou5i1r3xBG8hJy1e/0tXP2uv5dbVDIdL6UU/uv42qzmpeKwXIiGM
+KxXufGg+lV5H3S/FKLuWets/b1F835p+X1M6ZX9tq58QCiT6HAWr9WBeyyMfxKiqrmWDxMNQYBo
vpRejMKke62i23Wokvm8Jh/maNAqeKr+vVaWUYavriaDkLU3Kle5FRygjJjblFTxFVl55UrWQ3wn
eCortWxw0UWee5P08/KF7NXaWmvtZIda1sqH8iJci1yZ08aLEuWMH/1ly6gFX1uvCg8j6/wl4K+x
SwcCc1om8oufa/lFPmIX+tiQTL36qB/8QNu5Bol7OfTvfUGb/ujboN27QOOgRXbYDU7yYiH0ye8o
M9eOyNAuaVq43/LhR596JN3xex/ZbKsWYi0dxjIRMMPgXkH8/ZDnjUp8en6oKyC+5CN5qQPuXcCT
wsVHXae7ozh9lBN7SjZxho6ZHAzFEaWm3+YhXEmSpq5tliuXHNkvc7Bxcpb5OKjga0q4Wsj1dV50
QcggvwRqmF9EOjpwxH1j5Y169mvDrukQ8PuoLQ3DWZFpNVZyoLwgrZxf6l0195QVdQ8+zGbLsYWn
keE08zSRbjxhhiAWsgiVqdjWBkpLsqibUEYVuJpHWYzsaMUNUr8vPV2/JJl5L6v7CO3WxsRDLh7z
8anWSPVyhHD2slWx1GucNKcbjLLNuzqf3qf2UrM99HFboqfEIDIe4xpdIc6j88vSUtQEC0sxzj2+
Sk+6jzPJv75ac361bMPCDZmk4enj1copE15tViPQLGDpb6USesbtYtMUAbjoWSz9XR191lP/KIo6
hInmAaGRrbJhGlJWdllO1fxLqqX5TpbGTBxYKqH4pNrai9nrQguMogvabsOqJp69HmpnBMoUZksf
oYJzwVYI6yTfIv1QIZ8le78PdIwQ7LRwZ1+P6GIpdXQBbxZwtOhvEvwvjgjIH1plcJ9UnacfvQHW
keddRJc81HN17sGzqRLS6U2buE9DY8RLAvHRUbY2downxpg8Bhro6cbEYmfoFfepgjS2yat42MhR
ut4Tjmzj+Owpqfc4xUf5lK7SqUeUXskAzk/lxzGJ3CpXtrI4JuOXCd9ZNKzq8r4O/LV8Sq8hN6ZN
OF+3Xao/mrDGksg9NalBxkNVIRdjZHXCKds59cIi9xJrtg8u1Lwbx9REbuhn86CAYfgYMk3TyCKK
xL7FrdWwYJ2E3V0Qtt0dRkuEDlPAoX5AEckbDGT68fmjh9b6D31spCfZH9eTemt0EC1lsZonnLO4
81xyTF9l1hJNEW/rGda2acfqesjh27MBAGpfKfxbVUQyW8MOXsObNuyKVzycMnCCwew1YMK2nRoX
on8fP1h2/eIZSv6a+DrwF1t8NnRLrBuUCY9EI+1TOWkCDyTP+RorYiW7Cpc8n96r7u2U4g03qhF3
Eqvqb6fS6xby+WxIimlni2e/BKqoiIHNmJJYhxpS5bqIbPcJ4MBJdm1i/UvnqnAQdVvjRRHRke+h
8HuxdDhH/fUeEs5Q7++hyNhTyfdQwRp6iHLxAny32/giMTepmkw7wAHZSkfY40EWuyrJV3qo6g9m
U/9onbzA+KWoJrrYkTTKNrCdyZMYSvyo4pO+Uke1OgOG7/dCS+odssnoiCpRunLQzfs8jt0TEGjz
u1sf6lSZ3hrBMoEIeQyhnNGT51fnmnhm0SK40Bv5c5+JcIteVob8XdqXRyJzWEbNj34rtog8YzNs
NkvOAfQWoh9hR2AD7TeZfU41Y+0PSnQkbeQuU+Kua1kvXB0sEETn/GhYxbpoeiwjgpYRhhdh/OIN
7vsE/d5wTFy1tNlez3HUo2mCBZ1LIg5A8RTV+N7YVaG2rqoORYK5QXaRrV6nFwcSCKjoxySoUALb
pFVgnUzimyd7vshimPb2YcJcUpZkveyhZeSPSPo4KFPnMdT3eWxf4HEUWtkmxPVmKQXYYbo+lAj9
30UBgMlaA2chhdCdqX6wPTe5I50evteXqbNsNb3+itoGbPPuFbVx7mHAX26C0vR3AdJBWzdM87uk
J8nRKGr3avTqEgHo9llFtWmFjKN2RjoVB7Q2jTaDUOrHStUegirpkdTBKGvMvScrxkMl1pzk2Jai
xwPEGFHtH4MLZwzI2HlwA628Pxp6Y99Y88XUwS1axc0YR/asKNaegGAe4P+BtazMpNrrE9uKj/5t
XUcbteHIJuvksC4EhT9GbbaVRdmgRtUbsvXW1Uc3BySVUxfZNeRN+yYVfn3tdsryowPKMmzN4vHb
xzS14YhtM0Hqk4NkQ9tGwypJQx/KBRPJOq3JB8yuo2wvi13h25s8KkFDqHjjeIH15HKkO/QeIABZ
rMcxXKNUo+5k0UmKh4Z01wUylX8HQ31TN631VI4BBDbvVhti80TqAgn+QP0ODEvdxlXJkUbWyUsU
5fURzhW0ZfqqU2Fs/Kkq902XfwELDPXc8/WVprrxbT/m1sXUX1piCxBnsKvYI2MG5XVuLKoiuVXN
SF2pZIfWsu69wS+/GKOuHWQJKUXr4uUvsrusiSxN3bNp/XWeOC1UUBGNsq6croNI2tRfAjhU73Nw
uACuLaYvkF/cZeWRmY5J/WvzAhSh93r3UfL995JcqwZULj7aur+Vfo6Ti9zPnnIcOaf+Tu/JVc8L
4M+e7883t82CO/9mnDcEoB+Dfh/0Y3KC2ZicrMS/bbOx2yHHkpw+6uWj9zoxkDDrQTbQ/aM6r1jp
F7JcT923NACYjz/Dyc+s4iQfyUstRjRV9LTFQOyvBl9To+GXsulEu0INsqu4x4fyfZqPGbpaGdda
PGv3zfPLi5yLTUG3+PTHf/7zv78N/xW8FZciHYMi/wO24qVAT6v+85OtffqjfK/ev/75yQHd6Nme
6eqGqkIitTSb9m/Pt1Ee0Fv7j1xtQj8eSu+bGuuW/XXwB/gK89GrW1WiUR8scN0PIwQ0HsvDGnEx
b7jW7QSmONCLL/68ZQ7nbXQ2b6ihmd17hP6uErnXzvWu4wYDvFZ2kRc3E+4yr8D7ioUS9R4bFUwC
0k0QJ+a5mizj/ZJN2tlkab0iN8xnjVqSeQaVX24VLWgXH/1kAzk3DDSLCMnkMiIoauU7kbv9ycqz
4SQfGT8fzT1QTsnZxoE7DTmanHxd2zdRW9yUEVBa3xx/KXm5urdCb9z835+85f3+yTumYdum61mG
6+iG6/79k4+sERxfEDmvFTauJ1vPinPfqukZd4v5MeztmvzGXCPW1ogzGbCNAemQ+fKjOq48ZANF
7Z8UkpurzFQtBG+G+saLnAoJBeoG37aAk6pdCKvvr3LZVt9EWrW4z4SPArj+dUQ2/FHVH9OkaR8M
SFO3CVhuWeu2TXzSfCiGsphqJFUGQ0E8fx5jwT1YB2ldQd5vrUewFulycvL0IFvzIvll/qH8ZX7F
UPd9W0G09DVcT32/Qayj7k5En//vD9oz/uWDtjWV37ljuhqUL9P8+wfdurnLhjXI34iI9OjF8PnJ
TzjIPD5UCykLiH2o5cnP+KO5L5BFrfP86r1fWLcwhdERvQrNqToS1oEPm/CDy+yxxTRzruzcGT8s
H/q+OT909B+9Sst+6wT7LhGU3h7NKmPduc303DSLsSYePmEQs1Ezvd23meneW752ke0Zpxwi5noJ
k9O3zxXyxsu6c6dnv07uB2LM96wBv02YAj+4VT0DoOFySNEtnazh0jlOeGz78iRLiASOlx/13QWf
ZxT4ujL3F52B8iMwF2Plmx9dGNqY+ftQXTGr1cT+ZFfEoDxCpEOQsI+GW9UX9+OgaRi8dcSS3GZ+
L4Hy2XHWY2upX1TU/3eAhez3oj1G5xwO653hYhIUFVaGYSqj/92s8/DKQAtB/jT+82/LXy2Xw29F
OVZREDa/Ff+5fSvOz9lb/d/zqJ+9/vn3IoN+TLp6bp7/VljnTdSMN+1bNd6+1W3a/LX6zj3/v41/
vMlZ7sfy7c9Pz8heER3FUzX61nz60TSv1prpqqwSP9f3+Rl+NM9v4c9P+xT2eRHV/2bQ23Pd/PkJ
06p/sOATpXA9+OHWpz/6N1nvaf+wVNuyqXZtT0OW59MfOapl4Z+fTH1uop5vhr+Qajqf/qgh2NBk
2P/wbMdxGUKWnhmNT3+9+x/3nvdP+9/fiyxX+/tf1eIPqjsGZm+qZzqW4Xg81a93I0IfZkxcJrwy
24ca+YH96HcoDdS4C38eUbJadpmJZh48OASBKnigKrgvV6AgYibRqz2U3yfRKDsrrBDtHKOKoK66
7CPvMtZdduWmbOxb/nEd6hFjacLX0et+kUUwXogBlBqBdBUzOe1bgAnDHcCI48Q9dwk7cLrtsVsC
5W4SwNUIYFotMiCDHm5x/5gZwzFA/WqEfkasZ2MQqVigmlaUYt8jRVR2OrStRF3nVQrENX7yRk9H
7iZAPS3lVOxYplizuX9W2DiQ4IwChC4s61jHKSm2YDqoxt7Jc32DqR/BXZSqbOTQevsK4Q5EX/K8
uuhk+RCs8I6OM+0zHy9Op0/DZWygDREM/VWftvoRdzPj0kDRPCOZQYCkA9k3q0EHEaRAL66e1AFZ
EoSrMDQxoK4aJTpO7F2jfQirfHJiZGd9cZaXhnS5K8QcT6p4DXwaqd5vxlYrdknm2ctOiY11FhvK
1s0rbYmt6a3pWfGZtYF4LUwGS+sPZYU/UcQBWmiQldifFGunDOqF6WHwgU5Sty7Jj435pO0Sc3yr
+nHPutav01rZkKQptjbWNCaOVctUn2B9J9i2pJ2DLIGyHLoC0FmnGMs6NtFfRGkEnox3Na1qPwrW
lW6S2inr+wxpj0QZcqL3PVI+VZwis5fPxMLCv5q8a1fDsIgo9aTi0Z0VKdZIFtww0pkgg1FQIwdG
jjrOnqIwwHcNmlYRYGOCY5vqa4ekr80bGE3IKJsNUmQFvBhb92ciufvVt8Ie0Alk/DYtD5GH1IYo
MgR2orhFIqgflrZdpit9VOoTBuCLxrAxGSYR2gCbXMDJz475YKfvF94anLr0rotS8JJIztRVsSqB
R0AR+oJl6wrASba0dBL6ijuSZPCxsRFutHMjxViDPwgRWm3ZVAIfWTi1SmwOEgGxaiidiTgFqnYL
vHypoxQITQD1ThKxwGGMTR0YGnw1ErWN0t+znQjOmcCGIAG8mRqF+5IgrG3n8TEr7fp2rJE8Cj2k
TiIHMI6+74QWv9lueAJO/mJC34F4r5EczbvuWlTaRRGatyhy3IwnFRpCo5YIedqRzynnDDrMu8ph
BWg1+MahxYizQ63AzYJspUCvJtDtn3BQ3sGHqlYOicUVIQMsic3jhIQAuTAy8exA0m5fZjDoom5K
4Cmi0gJgdpPAJjy6GpJCGcTrpbCKzRhgI0Gcsfe6qx6h1mnSv1lVcs96qWw82M3rqVIR1indp7hz
a77O2fKI+JSLiuvCFNNTEaNhZuZIQ41lcVH7eAPRCRxsgY5MkXCGAoW9CEbH2QLSvcKJVYzwhaJs
42MQYIOEWmB+dR1CXliVY/+A6A6M7KpMl0rNW7Qj/Ob0fmXrRrlytP5FN4pHYLwaSfhmZwktxbKw
aBe2grRKOIgaOn91NjIwnMCOSkRCLDNf9gk0edJC2TJ0X6rwi2Paw+bNRogeOuxrrmTkpseFecGE
GSrlLB1Vi8+jO+Fc4HaIOU4JeTuTlLVfhJhn19irhS28vzycLmqefhdBfydswPkmeCBRFAsB49/1
h6vIYJOFl1S8b43wJR2IFIUQOCA47YNy6EB39N+rPIxWqC99w82jWZbsbVl5h6uWVXNlGCCfOgHS
ZorybeuRFM4zwvKFT4o+1NBM9e8Ix33vOoNR5jhrk9qgeYvqkk/TVunFJfXuQxcyY2hNT56Jak0J
F3+s9J3g9zbCoLLL+iFKxdd8IASd+qjP2hDLbAUwdjnVHmyQ9utsyQivB+3KWQ/qf7g6r+XWsS3Z
fhEi4M0rLK1IiqLcC0LU1ob3lvj6O6A6t6v7RFRpi0YksMxc0+TMVEbockbd4Kgix57QW5DMpeGo
8QItKQC1BRbLCORzW/8pf+JVPT6Gfk9G+lfvNTbyrOzTwoTYYt7GhRzTpqkEaazRp5CPdOPVYhQY
IgBmwAYk8fPPPEe1xIgef+pE3KKS9/Go4flsRuUd4CEUXU3yNovSUxwP9Hu/1+KUeU0byW6nPlY4
p0hiDuEvm0TqW1Klezrx8dKjBUpVEXY2pVuuwCX+wldDIiZ1lBB4liSqtiALcG/+rZa4cnoa8jcw
O1Qnq4sMT89hi59iA+DDu5zrKfwMEUNcaZY/Q8xsWzGsStYTDBAmBFbJeCIl5Y11+2cx1dkpUzAN
Pd9l93DQy9lIy5j5RT38OEoFrcIQXLnYlpvQdiQJOFnDtP9RtXaPlobwtMrvzFaEtAyU9PPi1XRm
ALzVwn0sLJupbCNXls3Qz0dxD0kkr7E/6qwYt9mDi0z+Jp32peIhQ+Go3hq5l52s6jx0y+RtV4yt
Y71DhvBMlVUl/WvgXTyqHSR+V0wPJVfyb3qTuRPnRp/P+9JabsjgyjgPDw8KxpM1mV+aML7qIh0H
ivpjcgL5cg70SKMNqSB9JT9gh1YEt84erSsQqeY6vXudIn3iRlTbIYXnL2XOcH+9sjFocDXg4QhH
QoYCLiaRRJ5lcHAYWnYwFHHeJpJJy8FqwyFavdHqJLkkpmkK+MNWXbZCDAubpUIuwRQ/gJ7YUBAF
VjuVm7mrXLylvWalBXzW5c+k5Ft4hQd7SMBOh7r43oXas0iQAlpIpfp9CRtFd1F0XnW2Ndos8aKi
Tov3g7EWtnXjAMs7tHOtI8UnktU01UViyLmB6Uqln6HgKK11xHMtR5Fir05iDA+Uu3FT3GUrP/Vk
1sSWXqVegzD0dR6pMCbwPhqyp6ks2cF8CbNNH2s3SEZ1b4DhttSNoOwhlxV7sM4lENLiaLTIBEzt
1/KAw6aZzxTOnqUmOspm9UdudDA/j53cSzs0FOgTqt+kh6l4OktMbMjlNcKG1ejXSKoGI8TYwYKf
vk9K814Of3siR3DvMmAayhy0KVbfc7h7ZN8K9PYxzfauFBnvXRkeERH5oxsoEM6h8bOCPaZROEIE
TW90CskxnAYfKQL0NKUwYgAw4VrXNpMmRKs2zPkBYx/kOcYnKr17kKz0etNxENGJR1MDpCOMUuUY
lnyKlYUQErBsozryeF+s3F/05WK00R3qsxsMZDtz9SvFRtmVf1QlOms0c8K3UfhoDp5mWEy4p9aP
DA7SVFahjxWoXYRuJdCxJsR+UrwjpIxmNlTlZegJIDxJ4EqNV4YdDL7Tste6/GqkWgU7lXjrpQc5
MAROYKAQX6j9bBtT3yKeDiEctdOCPAXOKTWr2YTVBNLUGewjl6yRo+2tQLJSaLst6O2aDDahhEjA
risd/9aEraGEgCeMpTek3ahWQfLf0JYJR0XQq/KnlQE2i4S7EZvPmrTA3iCBPZ8KuyWrDue5uh1r
cupdZW6W7CpnAu0guvYiwcriTGkPYUV3lLtUCsBRJP6ot2gAlts2w9CpCTRpVOpsXeEcLOp08jox
h9uyiwKWDLB8mvhIiqXtbhD0Zhc3EyyEv79qJj046lzQ2bS+bEbIU//zyu/jpGli1xxy5Z/nfv/k
9wWZsYcVZ/20f3/8vvLvQ8RI/FB6JJv/ev5/ff3vm38v7L/ek2XpXpGHMsgGanO0w/JFnLDdf37F
7iOn8O9XNdoKQAATm3fhTquGK5I1NQ1D3NLvD8lCLuTfh7+/6XAP/6/nUBuOd+g9oDT8gL3P/Cp+
v+P3Xer/fes/z6k7ET+VMBn1g04FXwzBUYV+z0B7ZYK8kRaK9Dv8Pvn7nt8fWossxqxDGtHpLxVk
+8Da/s/f//sQOmHyn70BSSI9joDE/ueNUqXTGskIVauQyLzKOcTNjJdM84D7+5wxzqCEgZU52ZzA
PPLoLhD3NQvyonW1A/8XwzK3/joI0bnsoZMdArSOD8KxU584rRbtSDyRpjfTgyQXpxTuhN7e0R83
f0wX5VrZ46micdsZ93guMHXfYNIOnfptecMjlVO7+i5tQkeshYuKy4uEsgKkTeZBh0pQ3xlEQQ51
vp/0hIZrai9vw3GujUv+Yp5RnrG/KXTLld8+aMG3C4cWc9jWa7eefIRIYBmGv5vOZEgoPtveSfZk
hgTIR75oWxULTywCMAfSrq9sfu2/kR/OQHU9HFqWq5Gss0M3VMzR4ir37hhWTudQMH7DlEBo55NL
h2XBDl/rl2wP674U06bpQuW2ivNcGxu5aNAFeWD2vvSiqrtYglJpdlXqU+NTETln9LDPC9aC5gyK
y74IZ1BEMBuf6LN6jnq/ehYqu83R2rK1Q7nyZ9DSIsvvK4kWfWAmRUrhyE/61EzB7n6g9lz0wTf5
mHHeEvfouyQoglykj2tjgYaHdcLhSC7bbLd2JJoEmBtUYQmtdzIgLTjm6Wx8CUd+zM+peBO+zh2Y
idBdADA5yj6/Fp8YaNRfbWmDaMK1vDYXMri25tOiS2gWbSATwsm1aWj7svx3wzo9nLmOnPABliTc
5T65Xkvf9VBMgTnNZB8OnBF2WlqJ6sJNv1Sb/Lf3eFdPtfdNYBodoEKe3Mc7jbDCZ25nh0i2tcsb
agen3IbUBWafHe1xxC6KS3how3pzbgD9b0z3nDlQVKxsDevPKnUFRz2Hf8wtBEVuv1E/whdzC2Ng
oJ+To77V/5R3/kUW6qd907f5PblJTRD+EQa/f1NTl6UaniMPlmAb94sBUDZ0UxWfMZx1IJxs3f0R
z+Vb4dBnijoBLcpbwYOBgGDUTT7Dj2/rZp7Nszh6MA0V3qzSUruzKjej8U87k0SCm8Xw6SHObSCT
8H7YkVfdmp8MmQcHJj5XcT+rp1P0/K7Zs+S2ubOnPVsCwQx2t3FRMp4degfRHlChRKAy58wOij+B
9PyAYv4GXPPpR3l+Tsat4Pz0tdfea1g2Kjc9JR709IbkDLeX1B3Q+90vdk1Iy8a7zHGQk+N0ITjm
KCOb002O5WUjwRGd7JfyRDvvoT7RIblsstsEafo+weIEy57SEojiY+7OUMv6W8qRJJM+JWjP/vMs
CQ0/2hW0CJFsLp/pCxIlv1FSt2N4o92yuM2Nz01PoHh+Cpi1AvgfN0iBw+c6O/VrdyBCka1XNSDP
Qq7HWb5ZbN/H9DD7rQsGn9aSp+HYnvornV7kc06g0VXW+GuymaFKjf0fddtuGsXOaS7tXRCZvyvl
J3MCy8mJUSEhcdu3b1iQNpDPvJDz4fyGHrpLuRSUIHr3oboI/T2FrirYM1RjmCC2M5PJKtsLqRPt
1sHsfrYSL0+3zMtCyy5PdXkMo61BjoM0/l7cad+05M5Otl0uMM2FGzj8IMOcm23yFJ8hyLMg4DjO
dvRJkiR1lrfEi+zczz4TL9vBFpTsiHOqCw4TI1cFdFePxQXJFdu4p3gpnnhcYKrb++jftrJbPH1W
9Vm+DH/RUmBUWsGHsrLZ0EiqAxG1GLXKcpqv7il5ftDeye51p/ZT/kPbqSi94umSyqLfKgnITy6u
RFGajVzrwbwcBAlGhK/xj9ahFXJsel+dXcv+XFxxccy/iXhKFfuOoghs/6orPGmNn90g8H1rBmj8
eQawuVZuF8MmE0Wd4gQzROWsffU/VYDcKL6Vcp9+Sm27yN4weZiwxIMa9MhiqQJGxYt2MB88bvH7
cJmC0TgxOsu+cWjzVe32jrDAYhMbyfAWAqEgjDfXlR4/Dur4UR0lpggI83sG9F8LFptovNixCyOn
mu0cMWuMtSeWz8qmC4YbLQrlTjVRT/eE55R8jeTHMcRmNu+nBb/yZqYechEX92o9Ma7KncOSI5Bu
/33ugg+zJ1grP1vsMILVHmPQBDAUcND78/2Bp0qpu3ZJ/2CgnXXuSdVUX6gy2fOGCpH4h/aLjIVy
jP1xo65rD50EgSZhlDrWaadxGM3xZxKX+csnQKLqK7rkV6BWp2cuUfxpr9zwetNHTM8cbgHdst+2
qWmHW1TZUWV76jej/c//VKuXO9Qu+8jzuxuoxQQibpc86xOUgE54Kc/VrbpFEZmRTTjBvWaD058q
BzW3WQ/yb3EAzPmzqCc4qZog9bkCepotivuNB5+Y+OBIoqAPgbCMTM+t+OFkwIy8DbS0w2c4cT1O
fWKdc7yFu8YWPdGLNiyr9I/5V+98TSbU5IzyWUIde6UJOKB8TlJucLaLi3RHgkBlVKS7/IPQF+Y8
t76NwpllJyQ/l082rYGWv2inZLdVOYh8f9UO63b83IEkdEEGpc5K+WQ8pZHXixDSX5D7/tEGHdj7
qn34BAeFPYqv8QukxOsaeMpeCLzv/RtUu7vmJ3bh2oh2yr75TN3GwXhiM5CUoo3wbuwnIDqR7Uf7
4Uvf1Vu2wXv0FX4Ke3r397DFuCQATGf0OWLpw4bGiHjcpm/1K9onODpkQJzQ8H4Nk4txQhjKb2Mn
fz1DoGuToKNpv7VodqGt+2ZKAUPoPLx1Emm2535T92Vdpk1ARz7yi3tTsZPUwzp2Ps1i/WObf0E5
tmDroN72uwCaFna+ea73AraQoAEu9XzEHVqqzxIfTgX5glu1eRRndcz3KJy4QuZkuauHhxGOKsWX
io0BO60Z1NM1JvWbxC3cttuIqdXTrabu08SXnmlPc34CU3eEzd4VA83G97zCI/Vofdh9aLKR/IUp
V/wIDqvP9gTS1jrXG8MLQp9slhv6iOA4rPJnBapju/Kmy3wKp1PU3MEwFd+N8NLmKOb8UYgmZQUW
fbjqxR0SEkLSuaiySEO9Wxq4WF7ThRqtw1ouNuZXlMJNCGWhsOmNrxyUCv4e0rwQC4bLi1rnnriF
Rp7jijTVbFxJcWrhoYQ4wKPdUii/5Zf24SDJVRAmQruGphe57yPc4eOn6pJJgChsh9kBWu2Xp5Rm
kI1yx7ZxnuBISwb0+jMEM0QNdlpcAGcC5cRdaW5wGTYzibEtjiob74TlieGi3A0/wMpukFxI9LVi
OFxcUBzqesR4PHeqqz03+oF8fKnR+oAH6X0ve+iIoIw14YTPXEkL6O/ISCXLN4WtzXHlQZ+A6Hd5
kSHddNrrUm9qX/1Rf4R60zn6zxQoJm7ER31inxtvmddvxc4et2RM6K6F9YSkP9kVu3iWYDRGLa73
SBK3PaB42DbIQNszKejI1R/YCqfq/AQrxo6HoNDRrwMaojjb016jFkEmqPLSciuzW2Wg9uqJlMqS
H9vEF57DFDkAh2LFp/Eeqq6pPtGix/CNfwTJ/Wc8sH05R0rmqVxzwJlQV1tGOz8JBB77Lt3WV1wX
0o8i8ETVpvxHa6KyzqXH9h+y12yH6iP7+ZEj8wYltf2iThstOqAyJDv68bGjq3rw6gVFhPO8h1cP
eInl982uyPex+COoB8iXitL9TERHkDwRt0j2YLFKUKThnF7e08IZntrz44aCxCT7yMmM6AtmwQq4
Hlzx1iUbIFcDV6DjpG0V/ah014fwGs4fqOYhn4FxgZOo+OyByKc2hIIcfJCvQ4jgyM8LxHy25RuW
nzceDsYjiIYTDuqyL4KKNa+dSDQau4FTAE7+AAQ5Qd0xXEdvlZa75Vche6Gos0MzxJy22r3jJJjO
EG5X1A9YP7Y8uARm0masN21B0/hurjdK+JKnPlJpRGgluK7VfUGI1AaCA6t7V91bC9rsfG8QbSnn
QTrhznA+9mhmdc70Y/5MQK1Jya4clWh9BFAGZQMpqeoFYAUWyYfZHREV2KlVhuZEkTYag9TAtkGk
TU+UX2YQfm2MYt9ELnQ58/CXOGHCzl7JhaghIjG2DIGSQuuTM2kkv9EoccU6yDM/tDwYfcsOT97r
DLeMgtO6/DbWqaQaZgWUY7LC1b7r+DndlsYGpQlpV6cHGF1WJ4xzRHOp9DwuUePn8YF0dGkRtx4y
aN3DDi24xzO0ZS4dzCh9OLo4Qktt81+aX3qKmTcmYLnjDQKh1XdZxrncZOciCx4DehPUkimX7GPs
oPplGvSf+TDecGRLslOr9+mTBkXrXqPcTSzzw6mEXucP2tBKBQpiI541T6f4dVDp05xwYud6R+b7
8YOxgSSFTPCk+BzTlI7FPFCTzQN/Wbhpfg+a1NroyEO+oWlfxH9CwcZ3h+AQMbJtMr9w0dgcyHyV
eheRC+EowmHC1i35ZRbc8YXjgfPJ7k/sG3OnUML2T3Am4r825MN9/I7+WmzIXzngYJ9oDPzqD5/1
trI/6z/KZn77XojEPpA76P/UKhbclghKk68Ew/Q4MglvBj4NS/SVtAAK8Wdi2U1yLC5pDW0YlFuQ
gNnRl3BFk3a+6gzSl+KOp1n30m/cLjrOOcaMw0vt14KbZxhUaHvv4xu2FPLdS8Lag7sRstSgGwmN
qCZRRcZL5Wd5Ko7Zjhuy+ysdNyQPgnby14OXrPs9FXzMDZFetitPCABPz/OfoXVwaRKkASJxk+i2
RjKCVY3ISfc5syprL4RRAIYLYigEoENWZrcOKFkJHk12r24T85BRzz3HLuDZ9SCZr+wtvonIPWhu
mLHqMgRsuIzrayLHxGYdyiublx2Z+9TKyRdg02dskC3jPk0b9O4ogm+lA8plrLLHT+LV6KyTJ8H7
QI2jQO93DWSd5q94ky5sd76lIGg4I0eW/UEjsvhJLsXF2FcBArcQNB9/rycaT+m36C0Hy+fYq2i7
29b1Jj+FsCWmH4ux62Sfm4KdhI8rXJOGClIIuMVrwRR0GA6V9Za+E5PDDjPa2gYKMJB898wLi2+j
doeL7OHpYCBL38Rmkladzyyt/kSkKr3hXkLo/KGIrkq6wD+JW2bcCNoTuZIMKn20DHx6wtGKfDA4
CQUpR/omcUQPAb4oyWoq+nlI4ELvuulXKhVhO/nUP7raZ9dA5yELdnbEadKslx9j9CNPvs2TT9A+
Kh5UkuZHFUiuGRjVljBDRAM5O7X6KSn+Srb1xpfTeGqxojmO6U6O9mnvgQSOYRh/EfwKtkCOau3Q
nyPDHp6nJ/TY5G3YxjberKqcq3AjfujkPvTzSuvzwwLaIl6aODJs2Q4ma3DkZTu62Vd7gC+/ftHi
QPgOadBRnALgAmyrvnVGL+6hOvDU2hBnHvTSf2u+tWA6TC/xPnxrbxMHJkEn1MfQzJh2fHGi3rm2
xhugXalyvuZd2tqkE+3Cd1d9bFwIFzryzOWwb1o7+wr/jtfKOlQsr3pDmitLrhMth7rLTqz0l8Ry
jZ6sPeSy79MX5xlf80l7D75Q//FW/y0gcNHINxGzqcLfuqOo6mSf+fUFqk/42y54I8OnznENnZ68
XzlI0NmrNiAuSDP2+LFkB7qfB/TfDnsWvle4rJHw2wfWM775vvCIMKmLugM5TPlD/kh9JlLMnqKn
x7RFwOsh7zMqussBqAj8MjhkWVBe8QWKT/kRvBhUw1ipjUMGhAQGmR7stJ2QffbXZMdP2ga5n7sd
ukUBz4rynk6GhB58ChodCGxyzV566DJY5TaFcatDaDLOtG3Xb+R8awM0jL2ipWmQoAUept32mVk/
QttWD/sMfcLyZLV4Avm94iAAOQu3L3oKvNs4iI93MnSlvhONQ4hS5nLnPzIyFhCc9Z8nhRZ6Bbr3
+mbRKd3t9dUP1ZPzaCswbm1essYx4z/oD47Cnu8YyPgH4d/yxKr/JjdiqcG86cataYD6dDFoB2L8
NT8Co/cG4h8dwxq6fFD3bIR7U2O+7BB07Qd5Olz4kpwHHi/REgnLeieEzpaBhlm2uYWoo4dO/9a/
8c+acdtob9ZzUz7Dp7MPNUf/gG+ewOuJdd/jrATwmBO9vY2Yn6X2cMOwGtAj+Wb5JU6rfK+DllkF
RDU/YlH5GtLXRG1s5hirjvub+O0m9dPaRc3Iml75sDvBZYacgtsN8GT8JnTlvZbSt+YRfL4JTxxD
yORiYUCcUPjBiUIiNoLREFdKzp6SzKVLcN6sA/LJFXUThpRCGGq6axTNiQg6LCGHYXq/FhDpYDu+
EqvX14KoRk+f5jujRYMMvf+ru4+5itfVh9HDLw0/hlv8TeiCX0wuFwOZ+JglYyOnewKL/U9eu+FH
ol5xMaF7SagJddQf71i3+b2QAoRa9rBML3vaw7pj/SBQJqnB1nrCa8/pWTs+oCGFnJdT+k2K7Pku
UcR2lJrUTCj5WbAltIfSD6wIvZfu+CZO7LQLkAq4NdMXFOOSzBOSU2d6whODnDROSq5QtZElGY7T
DfKBXdPY+NU+m0y591ewZAcSHg3ZGhxQ8wPvPicvLDlk/wmFcCkkclb4CLAd0fVGrAiqA7lj0EEb
FJAHUFM2wkZ/c8vHo8p0h5S7upsmDxaWBv5OqFCxefZIVuln0t6QNAZpFe3S7btwJSeKyUAbdUdK
ictigmCtmX4i0jl/VQ7F5gGrM2zTIJvtKQ0YUYApGSFStiNICj8e01F5K0+Zx9n2wbCJ6VuIn0X8
bZKhQfmidgXxPtvmR/KZRVtMA1dT3OY7n4RZ0QjYRZsTfhpOMG3OL3SdwpcPh2J1UO7QjssYuM/4
Oj0l87oCs1ea0glswmOanQwN2lUwWFeslszIEFtclc14LV6pJGuPQ+NMrzGLkPfX0aFmUd9RirSu
Mw2ycAq4IMGezCMpzlWRk8MHVthW9hgQbFeBi4Xyhe6s4QjYjcmDsyWF6+ERiNmr1r4VCDrUPsVQ
4tfshfeS2GlwLjIPDSXmndkYNYpL3kxKiLC6AYsFhh/6KY+/mwYXB31T8W7kyBimNuCjrHIbkRzV
3qjOmNvS+qgQTgYd80D7CEDLjlz7rH+WFsKimxrmfSyMsi+0NwHTzzULoVu2wSPa5G2AwPa6eJI1
8lhbYm18E4KriVVZUvv1mAfVEfvTMhK2ebFA47DL0Z5fcUxQnVBIVlQbrp5r5ZP5RZFYz+TTmd2G
BGmzjg3329O5sCJzNoxHjUmZX3i1aJ1Oc0vZI5vI74Rc1U2cHRWKZmRU1HFDYb1ie8d/6vkPgzpM
H/w537OGKy4D3ROeQ/OwZ1i5I+6rxt0ZmRFXUDZckkS9nhIYLy/Aa9Z6jjGeOQsZccZLFTaMUSq6
JnqExFc2F2OYQBpI9hAX18wiKcpPViefqc8Xzr1QoFnknbvOSTY22Stpfx5w+WTW+9UdQc0rl8lb
Yyk5+QippZoDd71NQpRqXSXMGfdKNBhmq+fIpHLOM6oyF01CAw5pdjwVb6AtNWyebj863BVrq8Vl
DhGpdrhGpgirwFIKNSzcReiuuUuJ8tNCQNpPv2P4TT7GaiNCOU/a/ghfnUQObfTJk5CqhMp1XbSm
p0vvrBUeknKVtfWz//lmvsHqt1yCSlgN0g2SDurjLuFJrdgtCxVabJKxCbE/3UgEwwFSjgw/X8/B
X14fy45h5e+pjK8TCoNr43HvaeIyjdwOi17xuCo2Ea/wFqZjQmqI0vB629wtBMdcWt65DB1DwDVC
x8/9L0gyRQ53zh9xvSyCdZJqYJtuCbLNXieQGNQW4rV8Iz5Qdt4RbEQ5Zw9eEokWx0Qw+zh98sXj
lSqBQMTk873cDv8t3ZUP1EnzaE9MD3nhjKhZVa+GdmJXaPQw1X6h0Im7HagKaKIN/z03C/6NSeTD
1o0B6zmbQXOHhmLdi7GHYJOWWCaWDcJ38EamnTvkNlWbOxr1ACZbeUNPYoP8WXFpgEmu9QNgoHi/
7rhuZdQLNyjUL6E/U9W1XOlFz/ckT4SMZMKVNc+Xh6CeBaCc3sM4pz36u25lnLmfiaWEP4iM24Fp
4L0WEtGsRYAppJ/ldUmt0Fcy7rg7rFVgnbfph6ZtcKOMMlfB+5gGydwxDQspBaTijGMMYlK58Qex
eJisA/U61gdTCUVKWAQNYjuUAU0o93C4d+hm8zlwk++ndfcZhH1cFZe9HChssC0gGe+HPYsMedtn
CqRR66x7MXX6lxyI58wYe/HK6ghKJ6DEBp8usqylSx+5WAZcHftYiz08RwiUutQTIVMpYAout8+L
5WJOrOEy9h8pMLEO1v18W6gw5Dmi7KOb0snHno9f/EcZVOKW0riloB8HPzdqFL6ovTHHXOYYvrD3
jO7KQ253RXDVdE1u8MtDaWOMdiu40si6pcy1Dmy0R0IS+0DwBMJxqbe/w28XHhkcGmlZk2ZzU+ft
PyOMLRX6DZhKxoeeYmLhDCEPuLhe5y1YN+7sIXhMCXuR8dG6gA1XrlUnpz2rr+TwGI1u8apsA6kq
qxBMgSG7Mg2IETyCm7jwmToGiqq1EntgdZCvJam5WiAet5q3BlKlV3PdKFCwFcsdYwpPIVv5nw3Z
IbNn++Tk/nB/zCvLMqRup675ySnfW/fmEnJPBE4sxmTHwBLmcUnc/woIoo8OIKvuhSTz4WJbY1Pw
kQmM0sVtWfZ8/boIRlKZzsh8zg7Zcy0MVLKcRGU2lQu5hEckMFpSamjp0rtpNU6A9XTgnS5ksEDP
CeqcyC7u429QqsXzul4FOKLQ4tk+dD8tP4keWGQEuMTAKlFbNb1klqPOBxEV2EZ4E8F4/m47U/X1
cR1peICxZGT5igtnJq6F0gGFg0uIwtgWpZ6uAVHhrQOuIy5Hb6qjvcbEDthy4F1UGEFPueg2hY/9
qFyA9Dcv5NlAcljmXkJPTCrJEF0MlL3YBuv+QU/eBF/oopiXn9thVw0HnmCqm2bfNgQVrkXhHAzL
U/jKiIryEWRXSuZedtkBFTZEtq1uoyPHBx2GeV/XtXJhLkm0ihREKXs2idOTqAf0IuQ+O2vofACX
ZHKxQCVpUuBchbWO2+Nh7rDDsmxh/QnxmycDfL/sWhbymm6BypkaFJA/RR7muVJ3LEPuYowCAmgB
R50NugotOfon4W6Tbq0Y5UsA4LRQs3m8HvagaMNOA5EJ5XY1fSH7pduYMfWn2Qk0uJnPReV1jCnu
jfVON13duWAQ15U0bEGW07So4aQcLcHtGJ5lr0RPVPZQQB5hayldbXwfe1QdHYZViL04wUegHXyH
rZJJOdEBDzRZIbHnqF+kESzKNEHdbFiYTAVLFsQ/KSn07tCwBLVPrg8ny4DnzCmjG4eRCSM+TeMC
jMd7XsK0rz5HvO0uwp3HZrzlo6L4RecW6i2zxkleipz2O+iFc2pmj/UueCfs6utD3UVLvAUYGe9j
wNYGUsOb1ZNm3wtgPz/IiPD1Rget/Lp7qDhxbuccp05FnyAAgAeSkxhYzmykeeUtlgSA8gIfPPI1
JIO0C9sScHrYvTYY+s6vxx29cTBN9onX9d8seGogIdRRJcgejJ3LgorTZ5oZBcAO7AokJBYITsVA
6nf0ltjLyISBgRmgOt5E0waRYHQo0I2toZCkEJND3LVXF5gECVMcobyEeFwYll9jxGatz/kHa4Yt
xZVhiZZxnWzexGLGGGE5mKJIDESkFxUby1MAWtEdzkfehrnsvgCEYKA47wRty9uHYCJuXgX1nALM
WgHR1gkzNiTH1gRnjG8Oa4yD28CX8a2cfSTLeMgY4pyxWyDrkLMzFRzNIm2/FhmYVv6qiGjMATN+
tCQOO1py0hnRHfVVAEum3Vd/j4/CBckCTEi+dPR3ABBOM7LDI6sfATNxQHF3Qz4tV76ewQRQksET
4+6Nb4z8mdwowTrx6np8gzwh/QmyKHe0FWbQd6D+tiAtSCZzOLdkmEI88hZKYMn0zdlCT6tTVZjQ
RIyHZiVkhRq92ilNPzOY62OhLakWjZqe8vEYWLS2u93QNjIo4RQPCdbVxcxTOoV6Y6fBlR4p6Qh1
DkjOxyQmQa2rl6SelZ00VAo61BIwshQQVakWWxrWPtOeNoqif9B1jDpCKDbZVpxiCt0CTS2J3qIH
3GbTLhSNcRcNYVTAsCWzkyZFhAsYIz5bJM5aHbWRR5ud6kQXfAQDFr+b1NukT7kThZ1BY8WM5UJY
1RvjF+jMCKQiueK0CqudsWh/2iL6mkIOmVrhdI6XIhgML8WviSKz3GaApm3UnXMvM6TrbKKwq69/
+fvnoQ4TdZiZp9+n2gw5HUsRr7+vFUX22Mxkbsq1LaiU534H406/m5qEIRvGQwLd3S77nx9yhH4g
cTBP9rEBGFSuodpu2LitWjc7xAv+/w+lCzSt4iiZHg3uhvj87xtSPf02H/rgKWVJEWj9gZ4NbPv/
Pv79bexYfhBEbh9I7FD30EAx/v6aI1OOrHZVp0FZLnsBDjJMD/ovszrDQ2YY7JEEvL/bh+p/rtYU
QIS2TYbo6++vv7fwzx+ufw2yk1f+fbLOQsgnicH6jlwPOn4Ig68X8fsjXWcm+72c319/n9Tq5s0S
qSTOCt1KUSE2xJWcdHR9/+fHtD78r+d+X/19Th7ijZLqSYB23aEw4Mgsx6gB6tKg+4AGLKrV6B9k
DfQaMmSpTQyjM/UNOYL7VBzhB5N1UObWYUhNHdFOowrgfYcn50VEBE3QzDW9jQwJLJ9/u1xsifzC
O526OR5Bg+KsBbVbo1EYWcC0paTQ0NcFQDCW0akUAMooKoIGSI+iFdiR86zNFJe8o7MJctJHIzJ2
j8G0UcM41z0H8ohG/FDmyIjrD0Ki/Kmd125CE/GutcN4A63KveiuMDYWbHypfBEphSSE62JSTH5k
NmmgyTWFEJIkagudhiydG/FRBYoK8LWZVpEL3BOIdpJAa1GktGjQIiQgP1chgRbnqZeoHGnVODx3
4CprslZmBscyknlbbdyKCUruaY4wOqQEVA1NYi1LGzeQypCHqlXPornPK2ZGOnr4Xdn3bjvAZ9rC
tAxrHhF582eG6pTvww2CQteLaorpqZBRrecQovfQcKgqxK6UEhUKVGWWvO78xiwY1NF0p5H8qCUq
6GqDCCkkIoyiSl4rsd+Cp0/0aRVNJ36uDCPZSgsYJOQDEVFRSCRmIWWi4XOsGLS2mVQyr6+KRexQ
znibUDHgSc3uWNDRNn/SHzgAzRxB/Ct2rMTvzSMUCCwh3DaGCq65Kr1bZIA0KdN+e+8daJfpHyop
wAwkqxAyg6KF3I4IazOYthRe7GpAQaqRr/IaddEKsTVJIQL1ooPWAHlknWZrYteMghGI8fQBXTRW
XcgABQrmYehn7Unk7DKGeFfO0YJjD9izjrMPo8cbFbW7lVraIRo44AqNRtM6id4kncgQHPOwFeQH
AsQjJOdiWe4tZaRRQmyBs2mVm0urey9VoRdNZY6a+9+pmsZD145wpMj1ZYH+eZtQ6KUFZdlLhvbe
yApQglEI6iGp2ECm25hBLkfRZSpPnaJbb8maQtQ8a1LMfTGX2zSp+u1Q/z/uzmu5VSzd469yXoAu
criVhCSUnOR4Q9nbNjlnnv78wN0tt3t6pubu1KnaxQaEMCIs1vr+SVtEbp7tNaE8GobWbaOiftE9
TVp3XQFXhYd3WQjGTSMFvPeCISBQxiTPviGzQQuMlmqO8Z7mY7cYO7Rtoaq+FwLdOS9R1rVOfwTb
gJS4YwMyQ1KlDuGLZJlKmtPBpA3HIYGp1CHeC5vnKBBAgcYaHzuJ9++gvhue0W27EmEfso+T0kby
TonGnZfF9P4H91VTdOQcUXesWo+Ym3NSGOtWlSwicYsDepp6j25lH7vSJzm0CGhyCmc0+WANEJKI
VdQ0KdwIYSvzuNp1IhU7cbytdcSzVVXKuxRyBDI/x2wNWGzyMJmNhFi2xnq1QyHVLEVXexcT7P+T
TN+4UsyboKzuuzJ9wZEfSVsjbfC3PE13OkpdS7Q1IZYPhj+8mVEerOTAJ98GyVuHRIVAgk1P/1u1
tjjQb7GyQ9KsI7VJLbge5dgF+5D3iEWuHkEHiL07RsUTaREaiFGggC00wxEa+luanIlr2TN2Sd7y
YjHcYRU1frFENOxIojA6+FENN6pPsnau7blFkrfYlY9mCnm9zsjZShjHNcjc9A5krasoG/rls1r1
W9Wshf0YQNMQJoFk3o/eWjGr+0GMe0cRlUPBpaHkCPsb/9Pl0CgfWsf4BsUVKcgWvaLJZ6oH3yVq
g4EQfu2EUSiPpSVVVD7GwCkDhT5hRiGqxA88TBFh6XkE36xseyeTdHiDPiiysEYIq6wyAsmWYqHf
Dehfd4OndpvAtXyyerCkGOnI6HF2aIJcuWmK8OxKVrGmMY4cObzXvUw81W5+sLxR2cvgWXoUyOd6
aAF1oGJVpSDtO+OlH6z3fmiCbdIFn4NP8rKs+PfZykNy6mTmixCM7cHKsbgho2sTIjpGPSC+xhNF
QnTBs4iLO4h5HhwiySe7s2WcB5IxxNJREkaaTbPt1kJk+LaU5A/cpcu8EPKjntQMz9uOfrOlxXZA
tPey9rQ7VShJcdR0G0npR9i7h7AiTcf3yTwZc7qdWRfUh5jRbhwBuxQqMJAZSfq+cdszlmuV46HQ
AXiYSiRohz2cm49BVKxVI/msDAl9gPTLRaSOCLTrnIroSFvT5ccafyBCqrV+07W5vk4MsuO1gVet
Sh4lyaHL2CjVdSLGD1JLLrxXDTeC4QGKKTifJGayIsQtRfho1Qe5V+jb0rQ0aiuvO1FuDnKeXHfd
+Nxn9VWZVNQISOYjRr49qGREbIjvaalBd3cqVcOrkCimWMo2gkyQUVJ7xsrQtZRS5wDFRVBQRsuu
I/dtzNBCoHenIUiqdIoKRS3HZ+Q/OLX2B6GNTkKoW7Yx4hap0qEv8oL4acSSCwmzfj/EHC8NMxvr
bZv+u/rqimifudlvU1WiVG6YTkAPfYt5B1kYfnMQBoyskCF7KZFnZEGkELhXQlaF27yt7kmRoGkX
qCriYwY47pm/iB6lCGOSXF7o1KkwgnZ0kZJmlBqaU3f2YK2jnsGh1EI1qX2YpllNbc4seGZEqdmo
RgbLPGyPqB77KP1EuE+clK695uNTUbbm0gtI0E1bfr+O4gU3kuA4+FcmbjQwl54HtYfMOjAakPfD
GO7rouwPpdCL8IbfPU2nY46X1YMv3HYafPTIqor1lAoVDKp7Z4EsiUT0YCdgmkfPa395leFuBEfR
8m2RA93KdU8ZYMycIqFLH0nJ3i8TFevN6pdUt5tSprtRmBTBS3N8ClyIGATZe/kw8Bi/GFVlq95Y
25rUAjdLhPYSF3CS+uOgkOXU5ECoZqisO8kCIDQY5DAMrzONAW/kKyQ5k+Uh+cZzGVhOJzfPvHBu
dVOOiAPFUSLfdDyndu662iG34n0vjTVq86nGJGZ3mOFmTggPboh7fqSMwFejQK9YKvBgpaB/1gub
tBgtkMcrI2iKI8YElPUHOixUCEy/rWypz68U0nEPkQX02iPEiXz8VrtwdGmbojdMysMDKQmwg8Jo
o+saJddew+GhE7MtcS8+yUtupu2lXqjWeEA/Knp0NTadfpTi8gHZOu9JE/ZmiCBdlmly+oHiHg51
WEtxKTGKgNUkKwu8DsA5xS5f6dINFbM6JqUmqIsEm4CUII4qpAJeU6vTc82OvWoXtm3xUEFbXOfg
67g73JI3SflCzblkMR26VgSlL6SU0nCppoj3srs6bBgOawjuUHQ5QSPLjmpZ11UhBtsmJAGRzjeV
M6NqzwxN802FDBs6MItEZtd2HGkvgwXdzVfLfYfImKKl9FKqxVWSKRYMqLFeTg+PHg02g0dOrqar
EyeXLqmQrFO9H9ZqXWroselGCLRMcVMSXEUdxA3Vl4y+r60k4kdSpmD2YpdACcEsOChwnuMhzWWP
ZkzhBseAbBF3pLS5bWIulYwYAp1mMu1QWkzuVLZbnYk6M4/Eg63STM62WTDJECB8ppIm7Xt3PIli
K21lzCG2jKeVbpx6BVDXCfxc9+oInRFCGAPqnRSV0U0TkHhE2oO7jCZZZJYRRDQS5nIQ3WgjJa1O
1Sxwl5bWO3qH/Mg0sErFMpNk6bj1eV8RIZuQS6tKo0L3ZGMqxNmhhPYeTI3YuDFK0Y5l0pP3FBtI
8EM69SvdGKNDZVFOKbqUd54suqfBiCa9APCJq8X3okhdRFcl6To3EcOqdG2IfU9GDGRNlPIKXhAq
xpbQAEn6dMd069fZHh3jRzEYwc4as4DKSfXS6LkzCmlFySEm+z0jqY4E+YVlVOmupIyW4uc/En1x
VStc3GqkfRZHBoaaSL3aFKGRDXAzhFDU1llaPZEuNvDqbckqycPSIeftyWMUQckpgPVfj/VuRP9S
1SdBbr2jKYZXstoJZ4a7Cu/OX2OJMyrR3a0eULExwRob4TZLDcdNCQM1GlBN0eX1Hdeg6KlxYjC0
SiPlVxf5OrzmQFyEapICO4zwt+qn1u0fKDtoDJ9MWjmN4EKjLBBQWPnBbZQOQCJ2Igb3OyMvaVsK
f1eB9Aul6G6igqziOOZyImneCGOSLoilm0ahYsuwXIE46YEZNnSd0xhmqKSgPpG6xDGSWrlWu9Zp
KY+0Hn5QeGVCbbeK4sT9SXMaKuMqJPTMpp9Gd1sX3mWUBXtTCp76gNeq6PM0crfwQNOFRT7Up+tS
ytYVtNdKohkddE9f5J5KdFxcPmdKp9j1UL6I3RSfGgQ8osTMav74JAXivR8CFY4tsLxpkT4ix0D9
7jCMANTFix8Ukq30HiAlXPMqh/7vF6AfJHQz7EqiUx8od4LRtRvRGgxwD4yQ3zoP+vXg51A1BD2h
80AaeOnfxOPwgM8uEjKLAnCTEWFTVfc4Sm+F2PPuYu2xattffUiGOoY84iKnzLHicMnmo3YrV2Ro
9wnqEBgkUtbDVzB3rRkd/fKgSOJLOWLJkCjW3sBtYGFp+C0nYXtbWUl7Q57Ih9IhIzE1VCFtYGmL
Cu/+Oy2In/TuIc8y7X1U79IguiHyunCaFE/JKOwn0BkkqMIQT4zUY88LyaYa9dkWVrut8ctc4FvT
8qYfrSlaCiduCUYj/i2vwgiyIOmd3Q5oz8jkxXg/eqTBatdN6MKUTGnf8zb4FWTxe254BVXd4rqU
3OaQwqVseasao/luVaJk65M1SFCPD6+NKfUnsRFIV+Ek4VuRbQrFhQdgE6giX0vkHhpRwpimq/H1
bORlI/WHtvUUR/YUOvz+cUyyllqCAXSRj9sed41lPwzIDhqMIwLdSeSp5jIJE7uSIsZQ5xTEm2Ll
dyOdKTm/QuMLdFHw7PqF+pRa1oeSCNk6bKq3VOeKy4Gbb4ZRv1JiiYp0aKwrgV6RwdguN5HSqAJq
wCYtkOhDGO9VnEAsdFtcdR4f1V9VuBgvMVykVND6JCXxeC6EaHBPrZW/B8CUdZ18am7nwZBHg1pC
YKalcS3xVUigE0neONhDDI4cAMYJqg5KU76lEioo11wPVZE5+CzTvKoM5dzWf2yq6qlvx/Eqxig0
QWkcNUK8wfMjhbuIqZIg0GOuqKVb7EOIq5s6Kv2131XNlzvl/1d/NkXVZXzT/tmf7b5+9b97s/3+
hd+92STR+o0iq2maoi5psqJiVPi7PZskqb+Juihbk5GK9eXBdrFnEyVZ102dopGEdRsOn3/Ysxm/
4eopKqJGlcTAW037b+zZZM38Yc+GBZylMNTFHU5RZWzkfpiFZgVZkNlgDkddEgiyiRgRLwzNzHff
ZnWDmuKipfO4+5r9uYEab/C6NZp1V0UjA2JjvA58sNHKyrCANBqwqM56aDMNZXmmHryhCDbpIFzT
0e22ZWMeylLodqoLBUKQxs8+wx08HcAjpGEIIPlESN5KARWTilpJ7yEtKfTIESNgS0Vtadf54TPO
L08+oU2omDsY6yqmAFEH+pI0BQNAsC5sCiuKhKA5SRMh6w46bVzOv8RMLCKT51lByswRjgYngCSo
uN2TFtityJ2A1yrkPB/zR0ET/3Eqvu1m/ujbWZq3mleKurkJqlHaNKHfigziwAikqNDbp3nWbboY
Mrt/1r5ghxl7YBJNBW+qbTlQxN/XqV0dcq2mT2LV/WOWDCRwmfmb80fz1y+L87rLn0nnL87Lf5v9
93993tFlv16Qaw7ufEBPXZnvRBOIaJ5rp8V57vJBFYm/r7ts52k5SMSPr1w+nr8yL/oxpUkxiEUM
idj1Zf/zp/S2SYidP/m2x6+18wYaeeST3J7jA/xsR/o688KPY7r8vXlfP/7UvOhPNwVD5HZ1+W7e
q5z9edknQnyZ5iCgjBLp9qbzNBjGdNep9G2BV5md3Sb0pNjFXokId1r1tWE62VBcNvnax7z110bT
x5fFbx9Hlc9fm/0wvmbnrX7sbl7854/nP/HtKL3ahTTLSJPY5ZisbUz2U9yAOdh5y4JoT/KtOyEH
sUY+8LU8O2TMG82bz4uj4Ie77nZeO6+47GnUsS/62nM87X7+5PLNNOlw47p8xxTQeTcJStTSJ685
F4pdLeHFSNX0z9nGTcsdCWLFbv68TxOwVo2Uk06gk0TlHXlKY6irThBg76s3icaIUEqTaofhV7VL
g+pgUGBbG7UwbEcYofmYchBm4NL5mGclcLKdxtkEQckwnP2andf6NXwtcpU289I8mb84b3dZ/LbL
eeX88bzh5XvzOncyycrC1F8XHsgqRf/srR0Yxo5uuR8nEBUbNpURCcMynH1fzKkNmycKEa/xIpub
dn1aKyUlqVBYhcKLmnwkLaJ1VMPVt2SrrqKhOI1qcc60eFjJbWlwZZM+2eGbR7FrcPyQX29Ov3ue
u0zmdamOSV0mjy0wIedjLJV0XCZFSMNeKo8qFQDeE5K+9ctC2Xh+1+9cj0msS8U6GKVzkFB+IDON
XrALRwr7yJsqcIlIL+t6VwclulowUtItWUwYwzCURgDXNuCEPaX2UJ5GnoGJYCJqwwaECPOVXO4B
c8vC2ngWfhSgHo7UPGhK+6qYjUSSAgyPIG3I765KSLGkb6wSUYEeJ413box7Wd6I2xnftgCWd5pg
VLt5rjJLdWvIzXKGTXH58qk+VuBtE2Q548h0BlGkzbOXlUErXmGiM6776QmaJ0QY41fz5+I8Rx6v
tFYS9dRO9jPzJPLLamOkkmMZ8ZAsfF0Ud4J3VYi1sNFLnQJePlkODYTuwgOpELQjc0nL5lq22u7r
RlSmK3e5/ea5eR3m0cTwtmq8ig1xL2QZxdXpKcgHhd9cWh2D+T+X57lCbnr+GKVvTIGwbcENZwe8
Ml1hJafBS33QwHnZN/moLyAnRJ3cgvEbNbo/lw73IKa4JJgdpARxVPvd12xdwLGrZMcfR2RLpbrz
SuqJHrl3iync1/RTaxeRefY1KRpHBe3e6WCwuxrn7V2ljCqEwRRyd62g7+hHZVIjU7he+USQ8iD3
ixIJa7CVhpsK6emdCP0Xps1d/2L6G5KJsaUKEE48wJ/8JHneQyE10aMW3IrRe0CF8DpoN7n31MDS
6leluB2aJ/uXkp8KbFOqreyvRN9ue3lpG1hKypWtedT5jS1WLMF48sRrCYGb+t64r20y7TpkzGDB
36JQvqofOn9VCrbovyYKeMAijXeYOTfmNvbwfIH6utKzJ39wkvFDlqFETSjeLujWmue0sFmoziHA
wcDFbNeQHXR1q2qOouxb79H4oM4xaPeaZWcN3NttGR4z/cFXNkV8cIF3ZAoZezXCMedYUj4Rt2a5
qmo7w9bG3wCHjmQ95Mqmmihi2ObQ4KgcVnCUEOdYjkAhCh7YZw+ETAQeXnRPZb+SRps9uvkVcEQC
4ItGtzkM5m0ab7rmMREqbDKAr991inY7c29EqyLHiW6jwfUclkZPYcHxBW1pmlu12dW4SkS3BrZU
qKnEkwdqYm4rYoLMrfKKpSGipI0I9A9sEh2SCi/SZSaegHeqFgWgHSvnQHmgZpRcD2BwMn3UDQhH
/SlTU3kqH0xh14tb5TPUFxL9tSvpmAAKxlsXVadvBxN1bBOPy/Yh3PeWjRKeivd9fQxWimkj2Irc
dQYFrIYi6PTQv3wHN0Ot/KgNgOi9lx3NaCmRFOBCFMGq+C0c6VLTTKJoHA+idZPhVKBvoKH44640
rqMGHf+uHXkusLpFgRxGn5n3oFZHqGPjHoIg5zskdR6WHL8Ng6bPFMsTqM6wwLlNe3+HgZCn2DoX
EA+7fK998syq2rsPFQssF8PJeid9ZuVNGjkEd+DgzgnjPFEvW7j1jrtTNraF6YSCnSRLBTFti+xo
Wb9kUGwnBhP1rvXAABJlpAWHjAhTtLjLToW+tBfrLaZN4iG/1eCOqmcr3o3idhr+Okm9JSixp16c
7ePR7kq6DgcDG4eqXOWwwFCBHUYMpez+pb/H2yDcSpYdaze17HS+sGiJuK/XQ7juN/xMTwctjbdN
7WBEp6cL6SN80ZG5t8hKqo0srjr5tksOhr4WzzKEQOGZenKARf6TBmN13OjtTtLpgS+TZ0vZVTwK
HkTM67ykoh7cjn1CkTdDSHqNi6kIUdejmKuuJ6Mh3HOSVdcBS64ms0RpgT0U81iKUXJoGkSph7B8
q5NNhCQnlM6NeUXUUBluE2uBA4/+nicLvI3gDtrKCbak6y8M3s3WwsU0zbVzdd09RyAixgZ3VmLV
cowxUDg8CahraTgnoscKygt7qbD88pcWlgJb6cTNbBwRniFAT7c4Wwr1mve42SywYsSBZ+FRDzGW
HEkgLJAtYxHIwAnZWL5vnjTlqWi2RmzX2+ZWfncVG5U3h2YglnORbJgnAhs4Jhcbi+RA2R5fH/hQ
9/ljpUH23VCbivdiY7viOpPvsCtDLGfRFEsdgVIHHcDmrQlOMKkbSAUgj1iVTKp6YVMFp3ZhoaA0
EGbf4wZ1xEPvSj0TPT7eggyMmHcUL4py5burBjxXT+nD2WK4aosNsVTUgAT1WLp7tF9Jfj9ksD5s
Q9hb8Q26UozakkliLKlbhIGocId4W19bjwnn/1f2YOxjdQtibJd3SMAQu3g34x6N0ijZ/SOyWBMd
Tgrb3sYnLOFZFlbhk6js9NEOUnlBnbcC9cyhKi/JHiUvSKAXzNN3yIUzaEmDqcW4G4abjkFp9WoR
Y17yYgC2QxvPRV6yuRZiwrGkoqhmd+fGP6N9IOF0UVMTI/8rtg19kzZ3XviJ+WurMnyA0hf4jwkS
2rY+yt5V68NBZ0FcQ0tFWh6btxAb42IbuQe937a0LBjY4j1TvE6BTmQvY3Zh2oj0SnPSYsFiRsGD
rBIBD4RFTD2RY7fv5itHeeU/BeqevWPWBlMSQjLlQIICzvAON90t/Dg4mABgcEgRZ6eMsyfxAJRE
5H04xG6QMUTN6oymmKrXDlI0rj4TaL36hdIvJ1lnpV+jTHHUGyVaj+twRYDmtV7ayou7JYg205aG
zZ1m2DAExfec5uDBO4N7infGqcMlmpIzKUwL/7G3Vi42IJDC79Vr8z3fekfv+FE+NvisnZBjo7Ar
AbXwJ+GOZUGwUbsvtNsKVyx3C3iHAB0wboHy5fbX4iO3m1/VWl85WPHK18op3crXA40CHYB7NHQ8
MeljCNEbvtyifNRuW3epYN+m4j1ku2e0/Pzvx0c27ahbtw4aRpQ+2cq9plLayvdkN5khZDdoqrBL
FxrUqX7po3+ZzMVwnacoR7QlgdTAFsvspdrkGI4R5yKKG6+6ZbiULVLorR7MKBut8go+MldCI6xp
3aancadg0iKt3iy0s+M2xKMDsc+jgxqiewGBUw4DNkBQMKqT8Et8gILZBovq1eMxwPvnBqHsjYhy
LzpiB4J4PqFgHp5aPJruMbHgqDbBjfmMUI/PpEfUcsXkqgD46Nl4q6A09zMH+SdeFibdNiBvzi3a
xxv8LBCtI2vSHrEk4j5jhXgvnQFF2zv5oTqlSHDaa+2Ajqe9jvaTvpWbfQ1XW+WkQWFVDtWpvS5R
Yb/g7we4dwBTwLtv6W1xzj5Yvn3k8cYmArnveKB0XZ5rcjDaxXqkgzCkAMJ2tsBe4TQeUM891yDp
/PDBNnfu7qV67Q/JqSfHcGFu6H0coNYcKNLCHeU8RkvBjlcWEshmER7JV1ywyQqvtrW1lpfhde3o
5hJXw1N+Fp6C237VvIZnsNizsRA/i4fOzh0y5lEGLepn71GHeryyzkSR6gZNAIAXJIFFuSInD+cj
WjJuHc6wynMl0spOAlFvasO76/G2PJiQtByYAVt4igftjFZs5S7TjXWdLoO18QyULtQr/6iXy/EZ
kTqGiwIuhRZMZrTDz2jb0P3xcnmGirDceHj+YN2353Z4CM/1ofuMTuamPRSvMb0eKl9P4udTMvma
2e6n/5y+J1uRMzGRp/favoE2v0R1Tvt510D6Wq6bF/E+uMHlRqdtQW0+eTucxY90xYZwn4d7aVH1
i7P11rygScENZl/cTN5A6n35PJxoCGkg1dfyOfylok+YPSWifbSX79HdXRc3KoZwKPcX4kY+Ml2O
K4E/8Aa+Q+uzrrCUoFaoHYwtasCd/zTddFvhEZsUmjf8K2jhihf0VM0xWGAYzJFgc7XF+3wV7PAN
pNRwj9jTGfdgTfcoSmhjajL07OzI2yn6mO/7GvEz9hv863mKVv0eoz0wBfTGuEcq2IJny1zEFRaJ
AUYhcFtQWtcLHiZMMdGAm4xRODUqPu4LvD0wjkKA3L+Nb+EdIm04gOiVkduB86rDBoFYbfKYCG/i
kXZZX2prxO0uj256re/gOjo9FwS20nv5jFl9tVDW3O/pGbNO5Rcw2bDMHoSrcS2tvW3GGymUtmQH
iw+d8hRt8I1yAqe3eRe3xXq0lZ1wVI5kL9nGLcH0dO0q/P3fo2FZeKhjeGX219GjaSx0a+3fDLfi
xrgaD81wEx3LPV0KrY94VsRnBA02EvXrj+AGPV8zSWoXsMPQv6EHvgpuxkeEzTSAcyuBXptGBX+g
6j77QDlJo4Jh+dskJJ0dbTLaD16Db90RAYT6UDuY3jgSQ7XX+grX2rckttG9dbfQ9s1X5spn/0k7
tFe4RHDU4wGdRXWLeRZqKK57e2dgLIZDRY490gazfPoHL9Jb8cIhhrM8vfhoh8P4OPkMvCF55vCQ
stIY07BNplBHTD2xcBMWMgjPbrDf2i09PMaat8oJM09E7/SjUcuXyKNRpBYvY3Lshk11H1/R5MVX
Ux7fItqKy8IW9g3mcFfyzucJpQu0lF5EB5Ni/WDZpsODj7ciGjS7WGHXTXOjb6wrRAynbAs/Vjt7
j+U6Xw3UqxbAldWDt30jn9zW0EHyTutv9EOLyBllyRXHjTxYopEkE2XNaOyx4I3zZryPzzXhre/S
s3YFDXOFHO+UPuZ73an3frW0bskn6fAbCW1eafI13UHqMNy09/1WoXkuHVinK2Ev3Zm4V9JDZc+b
a0DNW/oUOA1Nv97bzaYB2+YD35Nxiw3NkhzHyQsAUXh0o+3TdXeLHnopEUc7vRFwtCGxjCfzhmfW
faC2yAVUPxTkJ/gIPgyvw2t+XZ6j2+RUH6Din4xf1pV/xizsCnvP0XF32NOezBvRDlfh8xvo5G2/
b3mcFcxHFQw/Fz7uQOVSf5Bf42tBs3Gx6eItygGEbcKTGG/xvSR8j/FssHgiy4I3jfhQuQcsaekX
7/ANwsURHUzuMF64CdfSiW4md618b2GvTq4LPqZOf/Z2qgNfN8UBHhm08SEOAfKQm0gfuIqwAIxz
fbaslbdDio7UPj1nt9YjB/HmbejghyFI6lxtbelY6bKhMDZifDSX3YSpEJlBhfiafK2rXNBEWadW
8IeOYZ7DNRtMZ1r3VY0ypWaddeENoxCKUOpUTp4ncyXqsjjPeUOHEVeHem2uQs3HY4ox+QxWvupQ
PkTdSI6Bh6mA2+WOQnqEVFeGI2EGlbbBvhJeMNb3JcTfQCp20coBeayZtzOx0JkOPxAwQDAihMai
dyVTk4e94zEAniYMXXRR0JFhIUApp1LePFdVSrkd4S7I5MftqnCq6kvxhCuUFTbb82w0JVSPfkdz
GVeZk0KOkAOTCqZ575llYo8eguwuxe5iLOZ8HAa8YwieNCiA1Cq1wUCn4iBNq/rOb3e+D/GzHqI3
qQZDHnG3CgnYgM/mAVD1MOQxVF/2UXwccp1u0HTEVLVABMRQNNAeBaC/bh5g9pmdZPQKtl4IMNxM
ZGsl8WoCx6R4CuSF7LFvDUJCJ5bgLLepjQkemWebXqekEag5remE1s013rmuO88ZM1jXIfBLUMVs
QoXy9zwhk7Mg9obq+GVdTsz8tvQ95K9DS0lF6qAgFlq5a6fJvDhPxJzCVdsxApvroPMkFwQQ+XlW
Jy+ibpJ2Pddlv2q1MqQSxmsB085HsB/kyBJEQ6HiOVWGhz/ntMaj9jmtmyc/Fuft5q9FQg6wkaTD
i2RiEaRXH5FYfYiEOZFvRQMQNTyqIu+ZWsr2Ui3LO4tI3Drnd8GKLXfEm5e7QlL6TZgRHOsSVedB
AGhwQ0P4k1Mx4u7pK5C9eS4yrf2Y+hGs7/46E/VUsuHMYjlXNEa7l5TmqiHKZt1OlumjjAinoKrO
1dAfDNls4BFOS/MH5HAZWH5Qs/+2cv7e1/I82/a2lRr5XhmpuWo0+HJJEbn2SurHlTZJcL7m59Xz
JAWr3MXT5LJ4+ZQEQSqubbyZN7us/9qL0pTluLx8pHfpjdkY2GYXhgJrjiTndhC1Y2CBgi7kCv21
SGXT7WEa1BLPoJtxbwtQYm1L6p+zGBVZZmER8edn85yXs5UJURpXtukLil5Uoj1/NE8KWeCiqVWM
jJpALTwN2Gj+EtVronilGUac9tkbMVt+7eqy9mt5/sL81XmnoRHxGp5nL/v72nJeefn65Ttfu/+5
ea95MI7K9u7HV+Y/2BklmuqSmvZlN5ftfh7Zt+V/eWSXPw2/Jt7IFjyo+bzNu/x29N9+3dfs/E33
co6//aWv2XmDrx9oNYwz9Ziq7eWY//GczH/ZqII/Lt63v3z5nT9+zLzbvx3B5U+ML2Ot3gPTPVcT
qJFOjT9hx79Pfqz7sThv92MdGAB1rR+7kWbQ6rL5PHfZZt5FVuiMwC7bXD7+V+t+/pl5Fz92+7WN
oaDIAG9bN9PvM2cs1gsRUBVVuKunF3kzvW/nT38sGjPCSfucfm1ISASw4rz51+y8fUatSTa1ZvOv
djFvMU8uu/n6K5ej+cfv/Tiwf9zNvN3lL837u6zrJxTsv4903Nq39l/zG/8aAfmPmY9/SYA83q3P
P/fyl4zI/xuhkLIi6VB+/pl0dPro/uc5K6PvxKPfv/Q78ciQfjM1STYNIh4NSzeNSy6kYf1m6CKE
HxXGC/9BIfozF1L7TZQ0UxNF3ZAUUzfkP4lHqkjKpKVoFmILU7MUdvhf5EJKf80o1lRTg29EHqSi
iZpl6rr411RIqdWLls5e5gyiF1+1YlzfunKGDTAjqwb2IyR6UsRh7TSe+6npkbcl9tv8ygrlkv/r
dEoJ9tW3pOSvozAtifevybmQfub1thXyosKUUieN0drkmnvXWslxbAfppI3odYekPJZotiaKnu5J
AhYe9efQ5/6GKDG4rHJZ/ofwZnmKw7yEN8+HpIqqLBvE28qWYv44MaWgyEZuYgchDzk11pgCjtiM
EvklxntSh+J13DfbIqvqjaJ4b6pmZHjt6PpKArpLNex6keHaTdo1G0VD1B7F4E+GNeJMIFIXNESh
2+RKgZtJVnu2mbsazi449HfVtpMlFzS5v/92Z/4eCfo9jnqOm/7xizTR4G4jUxTGmvojFLkQRNrD
qkwd0RrFvWL0EiqyrCT3iWJpbqlb2S0heUW9vJVyvMESsDBlqWd1fjD79BxkhowrrPnoyqL11bL8
8w3Arf7zbGvc6JD2lOkhme737+GkdVWHZWcaiVN73a3b6SvY7rFDbw8L30nQWVkEnzEaeNaspt7F
GqUPuStI66LWrrjReJUIV544/Mfj+tuNCVtQFDkqlZRWLtQPVl4oCn0uV6W1VSOnqNG0KuQkLjWB
AWIupYea+ung15Y9Smm4kT24vUmXrbKUivuojWCWDEX//WXUpsv0l8toaKKC6kSzLK6lbE6H/C1V
fKgkIqrcnpD1UAJqDl1hT76OLcqmcLTioLxD5RvJindTdHF4TqdIYI0CxKjqAQZdIHHIy/pTqmbg
Aa2An3Efqwy0PCfNRvGx7IAtW7c8IkCc1CDCNFxSzzrxwQdEaITHqutUCktQnqvQhKbTCxmGLLk8
roJesAezR8HvDm9IZPF7Eax+XWXZQa0mJ528cjQle/brWl70lQIfg+KXIlTkcRPfAA9mOJV4iA7D
ZxAyohF9vHV6I29XhppS9Wt6xmmYP65GC9lol3btapDN878/vTLJu38/wZLEep570RLliSr6/QSn
CTKHMKmbrcywWZenvHDP3Rdwj/dyqJROWHjADgVqABLdT32q4mUepel1SE670EyeVzX8hlQS8Apq
y48yMYb1UHCChua98zN++1C4+8gdSclzjV95EQYb5AgW5xePB10lYdIQ8meX6BLfNzEl7uVqk7my
setk9Toy5bM1+K3zv9ydR3PjStql/8rE7PEFvFnMRqK3MpSqVBuEylwkvEskkPj184B3+qvbt2O6
Y7azQZCURJFwmfm+5zxH9IF5MTo290d5lID19IcnFbEsdQSBbL1B7tt9U4joYsVhvR9rK0bJXB/x
U7xwGAcWZhNQS+lZN+Vi7xTxdUJAuoQkWVA1UALNPVKLvhOwyBu8Cto01pw8YCJBmts1tghZ4ugw
l5Q5ix63V2P4Ekld7ZsqI4Jgzs8yavKz7X3Xg02pcLKIfiuECS50KPYMcCsTwQg4GwA2pt3lO6F7
9+Rjf8nwPtbyRH5pdJHtIm5Iyaqx8SaX2RdyW4cdQxt6UGvWx6pT1oXCm21offED8yn0WlDMTReu
LLuKTqNo6Wp5dXAozAmCdN1YewZ2isRmqR5GV7NUDQeNJQ+xGQ4bcB2zPhgCilBfNJuiHADQ9fFn
pdRb2NQhagGOkV8I8MbCsVbB2MuN45gfxNlbVEYoEkwjMcOZrPco1i9JIyuaoEVwYlQl1i9InwOJ
oVqiLBFWnj7HhkqfzSwSD7VJE6Wr2y3reut1wIjLnRmcJ7r8DWplaOyoDC9tWOnLaHC22K6eHoZC
n+wgC6D0uu1z5KeQd5zO3A6N/JbKpDr1k1XBARvADAdocHNvYukfjo+OZpTP8F2vQ+UCeUfccHKX
Ta9NB3C2uORzEG8iS4pHgTXymoTTS0ax5mB4Fol1pL9vMkURZB6Ic6r8rtgrUvCe6io1n2LKlGma
pXtiDD9xOuinoTTIS5flewTtGxELfk1rcl5csv6u6egy3+AZKulbNU/sZKuOrlpDD2366OAV835I
ouB633gsyWEFUBa+P52jKvzzB7nH95CK4vb9NZFh9eMONW1Lu6Y4vryBE1GQ8sIKzkGZhsiScd1i
c06eu2VTlHO45yIBbr881S03084R09nt/O39Jdes4AeMFgInUiTNCK2SbefJa14JsmVzl3A82zVe
7hsz8w6i0Ji8lt8QoTnsCFqgONicAwz2T/eNtNmh2tU/7s9KzI0Xvt5qYuKIuUc1NATv8cNsiGH8
COcAsQc37YcenACOhcyED4SWqytK1nBT2zxFxUhjb4rka1IFawZYcm0a1JyDE71jw6G9Nfbjq1Mr
oMbJO7b0YCe8QO8Gj+5s7ZPHLIeGDmu0+Lj7nBTKGeLcFLfNR9gqCA0/xzRP36TmJDbJVHAL793y
oDqFdUnF0YVyM7RugLJl+lHUQ/REc7sI7G9h6agntFnxoN8HXx5df9gGQlDKplhQVQkoHYmzK468
VTbgsizibD9xXRDv5D54CLT3XuEtxELprdPSOw0dYUQpNYBt7haw3YIZP1K4mElaqvxFmc80b4EX
qSy39maT/mFza9tEDcIYTw5ETI/cJzqb2jim+9oggdgBtNBN8bMoiBlwBrFxufnuyqXdgET+Uhsw
lw1aQr2pyq3ZZKgGtP2WSV+TwdO3T76onlNzvMWT4WNYx/04eSI+RBb4paKg4xmHybkQuGDve7Nw
Z2M/L7oMfAv7JqfRmGZfvGGQT6b0V1nb0GVc7k9zETo3zbnc9V9D02ieGakupTOPIOkimGPh9Br4
Y7odvOPEOoSgTF5l6u6vO2dqAMNO39zenaEZ9pfBHpPHYeQm4YfhCoshsqxmLIlmnnciDNud5YhH
xRt8JMX86ieJe0qTPlpXlVNv84qe0jRGAPlSA6jtI9VYGHwCsy7H7ykk8vyIwfopaGbSPUw67K3O
cSCLYOcVdfcA2wiR2gxWOl64s2FMKT109GYuQ5Iy0oSOsKimR5z0302j6pivkjmRwfUdq6E+Yh8D
oZpKcZocC/51OEL4B1NazRdrUMcKbMiXeYbmT/d/tAWayLTI6SE0l3kAc8KCrNgGbZVuXEMc5lFv
RK7I4sUBFU7xzXQAU+Wm95oTIO8OyA04HY33ZEjAHk71NhpUsNJeMj+F7XPnZfgT+zTZBM3U8O9t
FGAyZGBV8zGcunwvNCqvabSKq1mG/iEq5nOaAUiOxbjP29I7NGHJDDxhZNUN0HCxzANKvFGSsq+f
uN5h7hU+twRP+Q8zrCn/jU22c4bm3BZ2fTEjQo0ddYhj5yuTGm+fo3FLMxqLLUaTvSGjqzU4gJ8w
cUCBKyECFhkYk8CZXnx3to5V4DIch5LoMzsHVyKnDj5dTJp65bufdR82H2kg3hV+VeIquhBBGQSK
oShRdVmOg4QhoT4dHzofMVLYF8QypwpEVOujwCRwPkWZ0dca5lq5q3L/ycpKPPjRqmnIJmmjRj/I
oCbRKiO1IAzibn//8IZM+udmiM7EvRsHs01TPMnw4SUYkDO2qe2clARVRTd8xx23AZXuHRAKD8yW
xc5Ls48Wj+NZojpw+Wba6OSVKF5wOm5aHicxhasoG1AIMkdtB0UGntNei051hPBuerhB+1o1aqem
X51X1eexDrFmxt0fzYz6b8TUus88qv5zu7ey1tiESd3tCqASBwY1/PscPOxb6I/9BI2+yINg1ffc
Cod4+mKrxnkUmq+QpwQA5EZtgJXgbFreQ8b0qKvKarecQXtnwEsdzdjz3cVs7ODKT8bcW0+JZOxJ
omgzFj4psC2h7o1xKhQysrnzIMn2wZrTBBjbolnyfxVuOj8tsTRpEOxtGYXbLkM/5sIBHJrBBkhG
6zelVkGQdsZSSxW3YVzRXaI93HTtEc5KUAvn1g0WivAOuvhQf4lnGKQyjW72EJN6RETtMKI74eMs
UXRVB4MzzN4Gbf7RebS9Yx1kL91Q8uG086mUMePPxzpsGZJsNEMRXCVVcyxS/k/hcenKgQAzS2YX
H77ETTlltjPEhBN5eToMajoxsrCLVXgUkjFKefn0OpTlPjfodbd43sNKjMfG97DNaj8+M00lp9nO
y6+WiJ+MMVO/nABZam+ew64hi9GlYd2VlX+0w8hDgz4MhBPYh4ll3P2VdBz9Y2gXZBLPTr7OihT9
0/0nzf2vEK53KkKIW5JhWlTpeOqGhMgGk9Z2Vcrx6AcaArtgmeR2JP4AdPgZWXYBMacxN6lHuicL
MtTBaXK6P7pvAqGI5DTxbnlJbYCcM12kdBlpAbYCs7n8RZ/mtBiQnk9z9Ecg7XSlTNCGXoYuzvDp
kC6bquDotaqNV6lCQRiw/NIA0olyMGsyPOf0w2zJnzFMcAlG/ey2T1Ph+/RjGX3quHkxC9vbtVRw
kNTp5uX+2uBNHZonFW77hhBtaZL5M2vRvdS5IFhQtk/3Z7FlW4iDFfETyw+TnVcRDMppTNqIX6Zr
P/Qami6dQzPWdp51vlDiCyj/Yib9uqPasm8duDKTv9hRR3kazKR9hbUGNs95CayQjCndlkD2+Thd
Z7WnMMrfrHgMyFMN96ELGsE1m2RjJsJ6kbllvggfO3rPB4xl5NJ/NVmB2cma0tRIxs9y+eDxt5tg
x3KjPoXcf2n/oUPyDONq9ZF50DOS/3GuabHfnweNC08HBtwqrH1c3zVYNh2Gj3ZZ6MeeItrBNZIX
Z0BRPDtTeGwEhg/FxG4YJ1TFy6YuQsgOv58LrYHgJ8Sq2+xnhkzt/0qtXkN53vlBKwAqeM9FM6hD
wEV0ZF6ORxrGTlk20Yq/yI4w0yCC9+3FjiHu2Kn31YCGxjQMCSXzhv1U+YTWpmGxHhIUpEPxtav9
73FnJkej6HZmhPi6LNMTpK2UA5s8AxG4RHN66TqWI9K+McPbZdaAK5uPqi2X9y4Bi5FcfpKMAqE3
IjDU07e2gPzd2tkXA6GZNZsOVIH05i9p8Z2zh820UbHvPmLXINy8jH54s/sZzMFuDNWbUYnhUc0f
pelD26pSYtpuoomh8cus3lagLh5ESJj82GvSssdd5spnJidf8IPX+wK0DwLU3rTR5rY728r2SbG3
O/GUV368lYhJwMkh+qgSIivHGqy8TpCv6v0IJrNv1cHszc96eGGeHy99R3RsE7MaqwusfebEiODU
tFMufMhCGcSc+VxTrZUeU7PuHs1w+OUa2DF9L//EFrP0XcMvdu2jmUGSGDNDD5OCPG6YULR9Vxk1
pUOw3C7vmxJudSd8YP/Rr37me+J63hL5vrdCaa5d13v204lONmYZu7bI/qmAEYauuRlVSCCAA56t
yexd5hsvhiN6eooqAHNffJ+igUn8Ut6BWNHm4TvuWGMd+2DM2h7lpq/nCLE8yI46zTukVOIxVSyH
6tL6I2ZXN2OMqstg3DYsJgIybz/zDycDx9OYJeK/dipxaIsH+F7yJzeOK3cgxLyOHV1DAxd7NQbt
zinrP0YPhGuceaghp8h7T3znErXeviZ7nAooUVNVISDBRsJ586PmazekxSFtWAK7UQxAIRqzk932
x75tguc8WGZfVUdGe9184ZCcscG/dy1SyrRrP/1Bot3z23nbA6Z59BUhu6nAf4pV94VFe350Awt0
Z+FQMAsccTEIVJWp3V1kXuAql8a74vZTpazaM63CddMwfIVx061sywG+2sViJwuS0GfzJZovQ5OC
IAya5jlNqRjicsHtChLDDwIW5b5NhIcmny0uT6pobBZLb6YlzZM54tviFO5ZC7XsRLtbUCvdsekw
BHkA+0Clm2ofefJbReHoYQz7Q21Pgvaoxf3Lw9FUWAQOUKCuDP8JAK9ytfnZ0I9/nJOAOMIi0rvM
rL61zKW2uUKYM/vnOQbonHvE44WWQDWjIm+TjwrMym2kqLzDw6BWVKlbQnLT1wCMoTHH4Ymjph4z
j3pSbEbBGmTUOszqchUMs497hat/H0xgoiwVSIhujBuJgSxHe86eiQIpcsm4yns+feFmQGzH+A1j
3aZu9HsQISmpEohSph4IHRAdmtY0q1bWmD9bRsR9a0KuALHGA8sIFReQaN/HMWD5EvZ50l5V3V9y
A8C6yPg5ln60f2Ycsyxqd2MPHzWuYkRkKUQ5pNdGPcNg+m8Oql8G9SYO5re7lGMpXdP09hAn9Bb6
iYc+Rnclm29ExUNoM281uQPw5FwoLX1IQFpZoCFrWFM2uBqL9jvM2O8ZBYrDzBwQbR/+8MP9eWWT
KSJSsf9tkLtLa+5P7xu4GzR+/68/jpfO/u/fHoOo3+hRvIZ2tbXQ/7TK/wjydgAjC2hj7RvgtnSV
7xR8pV23/AKVqcNch1C/PELdog7jwkI2vW9Upq2N/ilYg4NznZisneJiSPeFAUTLvw4N3ZohVc8V
QLQ8wvVVlU7xWDTlpy7RXRlOH3LaDwbCjGtfRgMrTQMvQN7BEvMFoMskm1/iFpZJEM/lBubNM2lV
fVy+ggh868wQQM3SMTWX1vSURA9T14GdQrqIpScag9eho60SqRCIb1nfoljXtzmAzQtDLFXj3iA5
/gC4UF+ETomXDqCj5HXzkESFxa4pwNYKc5dIA8lZP1DJ0ASWurFBRVsSNmpMBhZLx36guOq+gqGp
miYn7nr+ycGGJ6aAE7sjYv3QzuQqbfRXbI/RBUuhsy0ibIDae8xSHBZe19esAAlaVjXGI1FQWRmK
pL56WX8OYZwd2wG5MGcyCDAS9FSNwcmZBGa8fm2Hc/7VL8vuGFcUG+K0B/FGv+yUF9XFsWrjvYnC
cRMwR9gXMlHPkYElhfaD/DHlYhvMcqvo9r8GgcDZbMbVLhaieq+r+FhVmfE5xFTv3NBSl6kUxYUh
moVSpNYNk/HPpKHGMxCGFEzuB3S+Zz9Og1+lwIsvlwhiw78WsaNOVZIRGW3qXev2/veycmAmS4/j
alJILwbxEk00dNRAkZcFdbCqk4WnZ4zOKigBSQ9xNEPB4NahncJhbJE9pTmSaxrCZ8x22lLi6A99
hWVGisG/JG1SUA+srZUBkucUdEYCxiciFjMt/nDafseCkjR0grhJoyemxlLWjWIbnFuDIb6MNAxH
OP9OLV47GQ/r5VnQ0o4bShlcJD3eB9gvxg7xmVy7uroJ1giP2cAqOOlIHMtCVW9dE8RUrAGMMDN/
nkgQyrzgnHXw6E3D/9GFvd5736pJygvmQWuaEEZ7pn1snIYdA25iP2aTsekaFZzHjlSPrEpPVhHh
GTKnI93Jes8986yAXD7bpf+ZQ3wVLj6nmorvU2b2JDwIBimL5ITWH16GnsG4T0wgleH8s2/BUoNy
QC5LcZXIQ1Eh4KOB2wEUyTpi5wLoPmcnzAFqIqzzDcS1Y6673TDoDyEkU/Sxsy73slTkOVvaRv6L
ZX62jttsKmCLWyXDr2AWG9J+hHMo0tmjikFUnG1zjk0dXc9kfk91i1tDj68cLb33qyWsMVfzprIH
ckhCjZU9GGx8WSaiaE4wbhHEEGQRICqqw33N7wun+xJJoNmKNlKrzeGoCnmizIk1wfoIhvJaeX33
LGZoOJWfyLNREh7gMqR1Yz9tPf2ho/ESVfh9khw6HLv3oNPqazGHI2wnn3iAzL9UevySVEb9NLQx
sE3Mp87o50jkadnk2r9GTYGj0wbsNCf9daa0nQR0bNxxwBJVt+Io0+Fl9nMq6d7PFlFh5dkE2yQG
k+3M1eveqZaVOsLzFgysVOV6GJ1gwbgR0zjKH+aoxXE2PPDnihwVtcMYTlx8PQ1ngVSTvDwqacZ8
HtvQ2zq6c1Zm02AVXSoHfQlDLpYtoM+k2nXBWO1VrkhGD1trp3N2h+u6l7QMgdu9aW7KXiyvGlf5
Qav8NZns9JLpxj7m0lr5rWuuUepBeBULoNIgqIQFZGQjZjXcdCM0C09BQW8cBnM79yz/KRU3X7jb
Mws3s83sZNU3OYOhSA+Ak9OLb9BrZpLU+w9mF5vXNGEmFNB5ehI9t0Onu7vzDN7UTp5Gj2LA1M3n
0CWBY+iHfGOxCCFKa+K8mNl/TGz9owCBeBzq6G2cIlIgbdxEVkfAVeDqFTce/qiR5JjEQ4To2sxs
OGvZL+UU/qYpMuNQDWiiw+Er6rqvg2SEDaq52gqLQ+wWrrVtulnsExJhQDIla43a8dnKfGdbB4pM
CnhtxPTQA26Y+GUSh2TSBPtoqt9dKxMnr7dbvE02Rskmdh6xgSechEb+HPIW+KEJirCdLAYOvB2g
aqkp2KWs/4+9FIt7U/tHYDCPsaRwlCtbblnhtmfPwE07CaqmXm2dU+G/m6U77LhXvdOqMCie16Rp
T8vUwupo+NphT33J5uyzw4YYIT26wPrHdM3oAP5+SEhWlTHBaAy9Bxcq4aFxc7V1U32ymFCcnGWT
2tyRu2Q4xiMzwsbE/T3QljpAcT9HTWrdxrKQBGgY6cpoj1RSy2Pi4AHrR+OPIsbM1g9xc3PcUF0N
UoW88MP0tHfrjc6/zRT95Zh/pCa+OYDf3ckb4l0w4jaw5iwmmIYBIGKdKHXjXdC30s8DULaKKZwd
y8IFDZlABai6hHQNq62OE4x81pTT2ciY8gnTdVaF5w/Tyk7SXz7Ig80gPPfgA+PbR/K9TLB3plaG
Ei/IIZz5DOyUW20e3gXPaQ5fKqZkgcSVGwYfcDpUPV0BGE/WZlIJRb8gI0vSNhK1z6gLdWMbd7tm
6GEIKhytNVoKAGiML7MdJzYjYjNehBdam6ygEa8q+WY76birxhhX6VjRYioqZzwvjLuIW3LeB9eu
7forkM3+er/tFFzB6FDyXTBdaQowV29lWF2CpU3tTlZ/9qarnXhiF4K8wCKBqEdrK7+K5VGQGr/y
mkV3JUd/NxYWvdEIJHJX8Fpcnf1a9Sc3AzjANPbY+ROeyDnH9J3hm1VC0GUNWIESEYRykGHSNc21
AbmGkTvxz6Ocst1Ymuccin7UV+UxgoO3B46O9SRucLNEgHg192ag2/OnCJyEFXIZvcKIPleyMz9i
Z65Af/nV2pytp6Fn4V+WQ4MGJSf5Om2rrdvVBt7J4ttoYe3Px4iYc484DN8N3iPYSMz3D4HpJLdO
Wsd0nPQx8QZ7JbJgeEDk80NDi9zqmPRpQ9hHQd/oYzKTFcwTCP5MSS9Wk8SECEH5bj21dimgQLYJ
Hq2gtr7nI56ctKR7wCQUxDCV0MHo6G3aVHa2yrE9HER9dMsITo7wCY7MXU9TQT1BlTash66FEFFf
KdHjy7Obz0mZv7xk+OHV5HfGUa9vDeVpSgs30MPpbpQUl+7nw/3MiM1m6zLlWDeyqFd2iXC6SMh9
4eTmjO/xQXat+RhSztj2lYuPnJWpFnb8YDrYwltKZfShvikhCRhk3HigGd/hxbFuNMDJ9qro5yjW
bhsqWyz7aHeSroFPJy9dIuCpVGQTsEXV1dN7FXm/jH7mpaIgy36W9ts8MGutZnve3m/CTk1XKQ2Z
03mT/DEiSzmXXW9utWrrla7obHaZbWwHI/DOcx+8i7qWt8qM3LNw7Pe8ffbp/7+CZUtvUWdRoa4I
UxdZhExgEY+7Y9PAQ14e3p87yJr+fDQvAvP7U6FdZFYpSv/SkwwJaRbtHTci6iZfoFH3TVWNX6wu
J3oKCYa7pGkMd3m/ufgX/nyY09bej/pMsbk+3DfegjKJlmXX/ZE5LMLcWlIA55JfrFMo60OPYjLl
kgCh/J+Pq9RPH5LOyTwkCgUBMjhG7lrX+yZaQOcPfotcvjXBJw8/c1m2BDotwKJxEaredZ73R1Ze
+9zD/S/ZPYFBLYyTPx9Oy8N0sZa0YEkeRO8BDVjsJhaD1sK1bg73p783XkB4TpvTq03v4JPlDe5v
+Odb/fdrnRut5iCpd+AK0asXJAmsvWl8v/9afn/t/gb5PZji/hH+9oZ5gzgLMeN7S40UH9bIgTAy
0jL+fL68mEAOo9bcoZ1ReAHCAgA8gHbU6ssevz/6/TQWBhPVRDJX4jd+v37f/X977ffT37/n0ObJ
iXP6xzsXCSxP+oMDU3sOoPh9FO/PjbvnIe2TAye/SeOSiKvY7dxDgafCeZReiSAjyrfjGEaUDnHb
8wuG+z2y+2Y/BXA4jtEd1bO8b3BHFt3/RbzYLe4/uT+yRNhjpJc/fr90fz1cfu3+CAZrv9XkK/9+
u/vrf75nPVH4cxv0c+USZUIFTx6yJc/k/ui+uf9gSFmBFznkjrR5BSel97LBPamVX6yjJSmkaIEv
MS96AORY7O+HWdxPt9+HlfR4tVxU9ytpWjwt982du+b6GjArAMg1OMPpANl5OtiU5ynq8fT35v5a
KWZWhoTLZDmmnAdgw/X6/kWShXB03+igS9ZJ3k3IRcLqLcrgMi56gcKjgYzOBb4MuiYBQ4IQ5sAn
0kynlPsiEydxGUBC8FBshTcjHLoH2s3brKwmhmiI5G37s0zFG66sFyenBDtOa00r/+EeNzInhF/2
essEzSbPlyW+BfJWs8IDuqkwjdtXwFfhxtb5zzBivUMj/M2v+Ycl3jX8KTk12fpLqJ29qnr3sYpF
su0d5+xyuhEbglAvwc1BFfTdbr2rtLPklLiwZeal2JzGpzj3YcHyAR/Gh0D336nF0SunMYrBcJ83
MUeGN0ST8dD3Uq8l1IpSty7VTSD/wGIRtZBDEPvOOXbd7sEZztPSGx5gM/V+djWD6OjqPn6kWqdk
S4900CuvH764RfdExQwAz5tlJtZK6PBH432RPtbzWkb7Psl/cLde0QTk+yTpNjNC9Fqt/jHPdO/d
ksNNYzbUEY7zxnuzx+DTwCnZlxm8C/kjlPRZCC/BtGnRL4ihFZKaRQdH2CwWGMZTcmuEByA6HYA/
GLG5HqgBnaHXfmvTtmDpgffWsqd9jdgio3OjCN3C/fSUhvQTEzL/BBw9EB5APKKVU7i4rnm8oiWz
wOPV3pWQO9CjzAtjWCJ1CF8LsC1Qc+W6ZyV2iG1iY5KBWKFei00jCvrnkfUBFMaOWGY5JVP8pouB
CcTPqbxUtSYBvSTcNoJ/EDKvWZEgpVjTFj156Uy/aAQSvOk61jZGbIP/E7iH61KVtO30HHXOq5Y2
CWy+JK5kzl8oUZ357gQe6RRFccq6KkjZe2QePGTeTLy5X71zdf5hyZWcqZOS8kDYkhz3bsLJZVn2
Lp5dehgOvCCVLnGd5ncWED2XrG11K85t/JhVUoMRQpK4iWXzRUunoiadfk+bEWxyaK5QSMZkrQYt
X9h60YH3M/bjlTdizSLmrpPs46EzYVzbpaaJUsbbbgJzhMgL8kWcbUyjzYHQy+nNLmAeTIYBjXts
bbLQSEzr2lrtsmRa8lake5t0gyrJrI5zBOoiLEvvNldW/0xXfTMvy4b7S0kePXTDaL2YkCsZhUAo
9e38Yce2dyYFJNgHWQ7HyaVcMCd2sE+8KbgZg2jpoINCoa+IoNOLbxPq4n3EIhG3d8UF6oAhrHwC
TNyaMLyYb9C7TfXs+tX8KgQwtQ6Qv6FjZjwmp02Exg9dC3olcMg44QPA5NOk4TI02RsDhbrdNxLe
1tSbr1l9Aqs/v2at87MNnYg1VjzeArej2m8mDIXzryJNh4OdjulT6pB8M5YbgO0296oi2gXBvFwm
RvqSiOAgXOdU05gNlaeO7ezRI5CANcrgxZFO8DJZBLkWs3oyB/u1rbofwiwjfqSpVWunuvrA2lio
W+M+tHJQzRC2H7saQJCFV25dRljI3N65WKzsVE0YCsLvT+Y75KtQRqTuNxHmUrnjKcjeyyYLmf2P
HZTzibNgvCH0kA+2IlfOCiOmTg3TwsI8t37onj1buyAJkCtO6Bo2vqF9rmSiBKliF5T9iQxKhHVy
Lfe5VYQEGX4yrSlX9Q+18cWZlH92ZHia0F3t5hn6XFmCTsIpAe4wlYtavRTEy8tfurBfUVaIV0l5
Hjxk+eaPRz330auH9RRn7ZeSyIVTHOnmnBkWTBtUN21HVTKtzUMydzvl8+//vbLYWhwD/yTcDlFd
BY6Hm8OCN/t3q8Ws7CxKIbLtcivMd6Oi6S1L4rzRDL6FiBZfpxIQSzdr+GGIOyafrL5//xHsf3F7
hGHIDdWEKw9w1vw7ZDaKhRwyBP270kDuFA/2NUi4AxgjmXsMZB+FzfwcQQAB17USFzciNtsmctVo
AI/1rVOijEvEcRGbQqwvrypMbpLm8p7lqnlZVKD3atR/+NSL4PpvOy4MTBP3BDp8F9X7PwuycTMU
TlZP7LhIkmDiWeE+UfHFcmZk73Xhbj0VQn1QFtQ1LbYsm/KP2dlZbv49HfUp7t3ok9wGKxTffdt8
rynmUPzxfiFQ8RYgNFNgqjFPfU0SfJmm8+E/fP5/MTew1yMbF0EYAQL07oLzf1LsZ3hmLJ988aRi
6u4aRJDLni/hdTTZ9EL6QveD5GmxZQdfgc1ze3DPmSSUjLwAUgvs8DSG3708w2rth1+jpQLSZs0H
V95TNjXNdmrq8bEvBTnYmXtxZTE83r/E/6+4aA93xF+O0upTfv6PX5VMpb58lr/+1/98/CzSP+qu
Sj//at3686/+gYyGC01fzwo8zjisHy4OoX8go233v1zTo6UJFtq1vQCPxl+R0aEdYWayA1pDJpzn
fyCj7f/yHCck2gQOtRPgd/p/cW7ZfJ+/XhXYtXx0M7CpgwUbbbvLWfeXs0rOTt20w0BLenSitVWb
m0ZO7kmZKJ2TRqi32iWta3DJa25Tj5tpB43fkmlD1tHwquK6vBG88yMp65OaIrGJneqS+mIFyZSG
fHUtzchgjaO/pQbRJ6Ir1J48m10fkaoXhtO1QthxjWTob/5yIJ7+vK7/6lPy/na5L1/MNSM7CAJa
HBASlpvYX74YLoQmj8SgLontlNsRTIst3R+z23nAl1CyEwknGKoGMqo6+CzD0MOtHifr0gj3lxSw
9aJJXWu/mc62VVSIJUEXhDajR5c3KHvAcAYpsoLIHUkWmBI0KGFcnOMw/onMMd2ZEyCCYLBuQYmG
w7J7tY4z8k7hWMqtb1Z/yBphWYdF50G7coktGLkfVdnRQVBLBR2/BDElwVZrInT9yYqPjhifYsMI
V32snLdhYlYcBS5psGuvMjDe6NB4pbLt7CoXGWqC8vs/7FP/b262+z71A25AYM4DM7T/5mZz0XCG
fqTlBV693KgBiluk3AFSYpDcVAKIqFnsDvQ+j05qAAVvsm+yHn+GbtJv06i1qU3jgohz86oUVghZ
S/CCvrIfiPPops57zfwif7FQB7KjafFHVIq72PuaFKQ/q8IfH1BUVsdkMinkh/CJCLVZZrVENdcd
HR4/e50KUbG6yVlOFKJBz/5/appi23ogCrnoLNr0IS5FL8aLh/xn1VpB8qDt0bo5AfsyQkcp/PJd
J95KYeOlEdCIMyaSq1YDmRopidV6JpDb9l7ylBjGTOBEsOWl9Uh2d5ziNQWQfvi9UQuRV2sAZ//+
HLf+9eINXIfllR34XMOO/bchLdCsgY2m6C+V950mWX0M8470YpXRclw6Txl6jKNyPf88KVB+ZACs
/bj634Sd15KkSrZtvwgztHgNrVPLFyyzqjbC0TiO+PozINt69933WJ8XLLQgAsd9rTnH3NYmXaa6
SanjOLeO+uslwVZixcQIyw2BHvrrf/+c/7BC6Z7heYbvWQRk6PNm/lv9x6Ho6ENkV21U4F3QSPkR
znXREDtxjwZ4dIP/4+3Mf3jblvfDcoXl0oe3j0nx/32/iv//VDdxeaPBjXdJIx1Gwp7UNNPZGo1h
30aJwDaxpuCp5oBa0areuAGi8ECXq6iz9UemwGMQvUpLz49oaRjOvO+07laZTLRXUlOpczckRpSh
XmzJ2fCuKPig9phIIls9dK//x/77x4SLL8SxZjqmbdkueuh/fiHPs5I4KvLkRlzdp5dRQvfoUq4G
32gYriK0Uq6AQ+9Ra8bloV0sRiISr1kqpW79OGsS0XLGkBp4Ek6dfd9Wxv2yEXbwxyDT92glHIJI
IgQq0Sk6DxPp8W3c7MyuYWRnSr+jtdXverqtaVj3pxriyhrJtHGaCAw86Ult79rGy266F9ZkNKfe
W5AThBXHp9EIqYinnWdQlfG7TU7UVjC1DAFEeUYVMJoQ1e1VQ3tjSGIKC1bkFBtROGPO+kuS2IRB
jSY5AlB7Q53UuPg+aM5qFNMhAgVzDssCZq4ti9t/3+//NEnO+92bT48EVJo2J5L5+PuPPy6OMqfA
dqtdR38tQ7owhub0D77TvPexxsCrUhNmBLJuDAK/mY+nxIoYTIFJK6+FZ6wbYbt3Mbaao+g1tZem
Fz6mIyWDZH4sdpfB0sbfXSdutrCOg+mmn2npj6vcH+M7gXLzHsC2WDV4VTaLkt42wjkG8tGmebvJ
GqwUo5q8tYklCt1cD2J16jZUjbVjVBhPvSns3WiirownX60noj4PmqPXu8JmeZ3Ms0it6A/EvNXk
9RTZLcKIimvzQwkixDKral5t76Ex2+HNbx15JdXlv+9gM/D+v7+2ZVuMCG7AXMfmrDIHWvzHLnYb
P9GbWIIny6Ft1gb5KwEY7zMuY/CSEQX7jLnqYblj2Qx+SC+ZGpxxbqgD1Lu/n2OE2q+KIML/uOk/
HuJ4qQEKc37i36+m5lqS8sYKscP8usvdYYYd9ufizyMnV9PIdobwxj/FQpnJp9TQWpCiChnq7ycu
d/y85fIB41zH82bbrz+3Wcsn+PvNx0DwY4QevYE2Rtn2v32nvx/9r9c1fueRP0K+mT/Dv7/MP77W
z2daHvPzpl2V36U06hrV7R3p6+dyfv7yAArQPkaP+fpyz7IZl92/XLQ5ZEV9A4Af7RHAkEHV0ouy
wnNC2w9UYVK2HeoShj4VYNtNqXHvpOq6dc889lU5019TRqrqKF9Grf9LlbZx7IR1Se3pL33AmqRG
erMi/soGkHqxGL6rXJ9dW4SI9R59/QFWdqBXL2Hn3VLS4YAJu8C0muLNZJ29K53pWnT6NkG5uO9o
F3LCRw9tZIoAT21rmYjs4hA1dSUBA0Y10wQRmjfT7LGCDw+9xuk8ggycZCZ5FXiF+zBJ1pNkSS1m
H6RvZzss7cAj9eGpLxhGO8VrJD5WfT39w+xsmvMBiTmG2Im1u+1N9631qUAmv+tU3ZTwoChb2pGf
Te6E29wTqThbDEkOS7Fh6bLABOLSXPI6bY+TM9wUNHL2plU+xlbHCQn2FIfvp53hemtYWCOOQZbm
rx2rtfe1HaMoAiCryoA+tF+lvBjESo1qthAV4sgaC28SByuQCe+ojrWVb52ERcpY1MZnDePqKiNa
CEhEd8B+s22Lxrw4dVRzs3gXoU4HSEG5zobf2FWeTLvpYFqbj2nUXAO6xvio88cpgiRUtRVd3TZG
w3zSivA5DKpwEw2ovvR+W3TqlzcMmyYrxF5SFEJCXFt3lv0pJKDdEgo5DXoN3xzqWXxguN6KvY94
91zqjIzGhiVBcmyqg1a7Z+TM7okz9pnYo2bTxXBXU8jmjjDYDx6/Xjr8or77SKy2NrsutmNpW4fK
G3ZQH/Tj6NVAwAf+YIXf9CgkLvkMIC4UPvQYubKN0rOJAC+nDqf3uL6gady7owqPBLmmjOoFexpj
L2IscmTNNqb126XMbkAJY396MWoISJMZka1GKSDDTqCZOCG9CbO8bwHLbOCnNZ4Gnb3XSNE0h7+8
Xpyy4dV20t9uCcptaNTWsdNHKqtwQR3vVOrgGktEO7u677apqb4tL75kGv0mynmS8/xKCeNS1OJJ
6Ss/rdpNYhfwGXug6DbAcwJlJebKgW7ZXQ+juIrpYlQt3NXabRBrqpeJ/MnYqsjfKl13GzUV5g+z
25ZpQmZ2a/RXLwp2qrajUxAadHmLZ0tVe+JWok1b0sbukJrRIc2wSg3EQ0qboZWaBRllUJbNilDR
QZITS52yImSUWbe6oZMjQbBHUGWBo27IsNJH9+aYJKu7XkDtLyanV+DM6I1xV6TetyIfgQELgn4r
XsdOo1eG++tQmNZpDMdi6wj9lEegMSjccpC60QO2y4FDK93G4Vfuwt+wmGzsosHfsVqXJ31Efu1G
4009e2k2BzlsdQbE1diDup4mkD2t3/UUiFP8qziC844OSOq0z7ViPWhMxkXzSpRGHofyUFSHifnl
rAF5YbK1S1OERS40uYIkYENvAVOY9Qf/IQrhhQ/hXsAKdXKsmXUPFGSqnQ/NZ/8NjhIow4VJFRkJ
Z94BjRzExXfhbHh4I1ZlZz+ZzFARghfFQelo1EwNB2oa+H9QJZdrPmEBMt47sxz6dmjhlPOeTojT
2dq+9qolFqOfG70pz96zFCNCYZLUz+m0J+l1qHF0q8jTGSCxE5QAuvVxtM9OwThJz2kzpQitMz8B
3zu29y3M7rSxjx1xvvwAVoMYrSKaJYTLijEm2E1qbilQ9+6k+BQKYRY7soXYtM7kW4yCcxCk3jee
PRHjIJoNxdfb6NyXtWYeh7DFsVC57RYoIS0k94E2hb+1RhaNMg/OzUicYxAgo9VpVg+Zbu1tA5J7
XeOBusPCYJ4Rb3uBdJ4SLJsR4+E6bkS0pmeCfqrJabJCAQ0lvR3WRYcwC5E8O58IvrCy0DcXhfXs
UDnzMAKh543J44799RgGYtMm05NZA1weJKF7JrXvnbK+OMDUHnnzi2DgXI9Ni+7PrEkAiAA8kEKB
Z9jYDAIkPQEAQ4CJZmxo9jQpVxuveq2F/kj7ZPoo4MzSO8cOH6QUTy33vamHW8zQWeUTTTWz23le
tatLO0ZwSj4X5m6x60UfruwEG1eKBIkGxHhfUnPY6nMarWUwg7asJ0PLYgo4JSOAqcWbEd1Ep1kQ
lA2t3uQaQeaBDM70UZ09hYl7Lx2eMKMeSLa96ir80xXij4GwZmVgW3EmMsIMY3jXCwPIa6xz3Nk9
JNwqJiMW2WENpG7WN4LcB/qGqu4NlyeDNH/yFa0H3CmsmmKnPsY54aDNjgEG5Yr9q0+CAylLxrvp
aMT/6TYqyyjQyF/Ew7k8YtksVwXaoTsdjss5dCa1XZ42P99gx/zyI96btDztUQ7dQCJyNtvro/Q5
kfpfy2u0aDNIuOneas6nOzvXTWJ0PO1u1MhmnubXKPwHhUjtm8jcZFM6RnwbZNless4KN1bQaB8K
B+7yWmQ6k7zCOfzB1IbyyFKMMGN4LmfIHvpq8rIvmA/NbwriZzdp5btmkxPim1p5oezSXzWdbkSg
d/knfYvd8lB2PTBHEVEeidXI6q3HEjxNzQNuDn/182rqmo5t9sv0tH6dETl3pxdEQfh4IrFNdNZL
WAXvzvy+eieuKvTi97FDFY5sKb70naQpKjhlVHYwfk5RtqXQXP8evLpc4ZvonpjynAdWzdsxBFim
lGE86Ai+V8vDdPsNLa/9PbaavraSorkbo8E4ORjjaJI2yUxQfF0eiSHrluax+YYPetgmiMHP5IVE
NzRYmo0pI1DaZ5FDvqmd5jcGcIjGrpU+BU2j7c1xNA+edDVMhaaBhY7vYtPga/Si/R6gFa6byY/v
iKAPTi6Cl53SCZCWlv+87CAjq+85XdVvmUPKKcdBf65F3dwcr083JcSQr7Ic1stDKzfpwPaXzmMl
wuzglrY6FF1SP2Y0v352NwKglR/74Rc6W1gFhmbfAlKSz5qWadvaL51XguCfllfD8/3Yp3PZoNb9
bVM55Tnnf3dr4HkwVevsL5kF/9qRvtavEJCqR5x+7cGP4upg9FJ/RJuhft64J5G66vwA4SWv4bTo
dTtjrC6tXts3OQ4ITfW8/NXbb9qUmV8qJO24Vo1+KbNS3kyqgz8PKLRzY9nYSeh4bTStCS+KcPLb
yGckRtUqfgUl68ve+M5dmpa23ZfX0e6tqyqNeLO8BWRUxR+OoMR0A4liuoau1177ziUAJx29b1rz
Px8FHzgDvxdcfdkkVwNd4yYvfc7JsHsuoTosj2LK56wl73UrB826LA/AOOh/jTCw5s/jhq2+LsZE
v4nMlpegJfGzn6b2i6DQnzdCAEKiVhkQKVwZ6UWvPbRk0vE/6Xr+PII6REPsTF7fMXg653iEgyzL
UX62Q/vzrZ0AegGLTuMO9wn4gcAD+M+I9xHzr1w+aNtEeA+sIr6PyDI/5/PQNC/uP9yk5KHs+0ny
85hB2N6LyMKrk9HYHu0MxPrY7ZbvElokQeDfOyQoXlkb1NNJJQVsCicZ30kX3S+vIyGjrGrPFQ/O
2KBr4py7c10tfVdRcVxeBw8w2OO0GR5axKOn0Z9qSE4cXkwPTssjRERDM+GQeJhqUjDMXB92Kfjq
zvTK19KAs4MN8SvxBeYSSMYkKZfmo1Prv3pNDF8cPJi5adXf+SgYr3pMScObn6Cb2YW6pPOSmQS5
Eocod2Fs9p9Ge16eaDrpsJXUNU6cz7OtRfTvzkVxs9wJ9gYjIEjdW+/48jZUTv7zqqmYHvte755T
JN5Hp87sbSmS8cvtmdy40RdQgXzX6cQQBJlev5gU+JaPr7vQrilrWdcCotWdkSUOpgQ+plLDp3Q8
8dShljkluJO2y+0Fpteslf1HNZbMTopUHvrBMV8nzz4sH7G0xgjJ/WgA3kmse8KeCDiYX9EVmBuB
b/oPOOLNsxoZq3/uCIMN2oT43R+ksS+0ZtoDHBPvejLn0bEv1RCPG/zRLNoRrz/IEcpQ4LJI0/w2
uK8KA4B9WxNS0ybWZZK9tl6+O3C6I2WeCZ+Nw/rMIMk4pev9UelM7cE0kqvJ/Me1Q7EdqsY8Jamd
P3W+9vHzqUBLrkJy/u70xLGvvkZfYLmjjaebwNLyojAgHGVA5Lo5dOJLzmF6fNpu6p1t3SbOMc5K
yNdmSI3YLB9/9k6LogYVWMtYHno3J27jn1dtjO6lpzD65Bl9dhqsrP/5ATPtbHKi/0R/3kE3KvjL
DKX74jcJy1N+YM0gL2z5i3VRH5LJzd9uhPL2aeLaMeNfJN1qj5EhhlMAow8BhvEuQyzkZQVEW3ZZ
dWxS91MzUjrSllNfyxjRslFYau/CJ7tWwnV2vjdOjISKs2r3GOhOeUw9S6JfYLFKYuu+121APUGH
fA8j2B3cpsdRNva1DNqt7lfBvmAFyynmG02adm8mNkLk3nVAaIMbCgZ3RBSkfXp+RXvGSAxWdj65
Gsj4krTHtBnW1mlQPsHsrAETT3pXz2JVHdnEHWNK2hqTqZ60zP6kjHHIQKK9diZsINNU6gDfxtzF
Hsdo61TDNlZNd5qkqM9hDWF42URzcqJHPWn+0ZAGLkLQ5eLg4HnrlHluBjjcSxLh37f/83HLg5fN
kiH3c7UjKiwqpvPytOUFltunBcu6XPz7RobxAJPX3A9fQjFbmyA8ochss5FlKK2lXICf6cprQQFC
o7VVoniFHkL9hbxAEA5y2pe+fE3i95wOFxPinHwlF81p29nVqZ43otOZ62J3whwh+pMRtv2plwk7
V9fAMWEf8tlFu8z98qQ+HjWgU6eyycjAsctqqzq62nQeU0hVd57duT8PUKOQ5M9JcgjnzXJJnHWK
Uyhz0IFk/dpBGnWS+p+SdGV0ZbPoc9mMAdgTJ4hXdGPMXdAjmutyAlxq9Y54B0ga4HkzxO7ptf3W
duq73LMuXtSgsJ53D0cZ7jzRpwj9Ef+5GguGtFYvy5ejOlqdCDXK9WouOWItkPa3kLyqxkplV3jJ
i6FmK2krn/UUtXU7Y6+XQNPa0KHdp9K4JLj7dstty71FyxR9DnaMO0DQBSaPmDjFVVF4GyYKiD0t
NEt8sNgimq6sWMWVWc43nuB78aMRrd08g3JC99qS+ZuHCnmButkpSpqOpSWe2+2SurmkCi55g2XE
ibcswGOFLpSXUMDhpnpFnvn8Pj+v7syA7OV6nhiA0wanW8W2JBIiJY0pFBC+umIbMVTRYtFRZdG1
3rgOJYc0yciomLw5ISxt10o2D51ddPhiaKSmXTbszda7IBNq8O4KDy0PxoyNqgJtNzX9a4IZyStr
/1CilzmxWLQlUXWxnjYnY9aGAzukCKkSMjr8AdXc3NsDCsD4m5rj1ojxA2pD+Ktv29+ph58cdaig
vWbdbFVUe1AId9lUR4Dt+9e/XajtzAVe/KgNPQhK/FpfoHCz1VYKdzpAsXidksC9hhngus6712Zn
GAh25odpBVZsljG2vSIgCLvirqk11unIULYp6j70pUm3D+GAth0C+FVoElWuBKEjhkI9rSAtaMkE
wmBSr9LpprNMreyMsrR6nMZabJIRGwZubGuXWpjoRuwua5qQ3i4sQ+ukOsM6hQP+s3FgbjHg3/Y4
NeAM0iygFGVx53fODn4LyV2CmXVVJ5ivnyO7D+9FiePayrJy6+jZ9KgVVBl5n+oE0qXCJ0Y4njHS
4UidGSvQG8bhxwNtB9dRVh4he6Qji0VB3NUkWraWOKezvHzZ5IN1P0fPs5w1L/7/EmkqNKNY92UA
UsHTfkVwx2CuAbexakipZffqxtoWcCnNBgoi3hwOqmsc8p76dPCk78bBvI8t+Ptei6Ml99NDbLHQ
QfbjCo5rCAF9LNhB6CL3vVVecjmap783pYtGYMKXjb2k/A5jIuOQexbr2MXFPX8J2H+Q0VVmrboK
WkuVpN1p2VBy6og3fkVNNRzbWY0tJXkrRebsMhOB9nJT8e9LKkjRYSCSnzTg8xlywmwVGVZ7SuaN
OVpkUXrDeySMeE+15j4H5MaRCGQm68KUcvDiTlr+55BKG0ZDLRjVydFQqEcTYjxfYHzNh4tIsT7p
ZsjkyOM0WmdB97NZriId8zIUCtyjUz53yx5w5PxNlk1uac4GcNdc7AJrNs2bKlLZNi868h702FoX
xCqUSse7wSgfh3yEZePr3r8uhf++xItZq6Kmly9S2aPqNvrTcskGj/EfV5c79Mrb5KlLmNic6LBs
rNm1Ier8JbLNdBcb2D+WTT4L2ENmbD9Xl9t8QU5PGmMX02oMI9iWORmkeCNjH884w8FLF5EDFU7W
uPLnpwqToQSYYbl28nog9dwbjpNiJYmB5mwEPkEKQx7lG7pulEaRvp1NvacMTQvU3E09bkA1Uaix
9YdQFhZziao8wwKLV3JkvIjmHqwm8XhmzdwoZV8tG5fZOpbFBPfevEu6XBBEkwVUKed/xfJNRMMx
FLJc17UDVutuNyTiS++c9OyoaFOPpLkv4SA/MSEcnZuSmiGNkPCe8lq3ouuRbaM59dexUeUjdAnp
BvRo6SfYNqDWoqMgtZYlEoN27nGomYVOAsZyPUAUHYWwO80eHoNOVW1t5xbhwgGmmWZO9iS+g1oB
f/bOnCmvHvR+jJjPP4En87GyDAfjfOkft0Uuf8RA1nRc+V90sgy2FWqDazrl6RbYZrwWpSgu9AqJ
liN+AlKc768mPRr2Xq5LurssxpDMPYsC7IQ+pP7d4Jq7jmXuFz0Y9IuBDVRLyIlfI+yPwP8uNT3p
a4d5gRJwxO1WdHC9SVwsVDynEE9lMsT1Z5Cb14QW63MOy+Ps4yTdiKfYCYbHop1I6UFjUFqaAutA
Q9CK6S3ZtMRnWjV+jSQa7/q6ImdS4scMfaiyK2RQYAzNnjZNpmJqsaZzMZxyn6P5v897AcaiNHNi
w/KIknI6L1c8bJCG1z+YVHi3g1/rG5X1/YPnOCyjDD08xO64MyetuM8B9IzIKe9Dvy7WZkDrpsFF
4FF8eTcCW67yeh6tU4JxHaHExUAntjLww+9cMxMXr4omujO+uVF5FDxnKv3dgA2+LteoxTMFLBlU
shRkVhs49ttQ2OtR84zPzgZ6aNkG6gszT94Gu94ut4PxpYtgxsbRxaPx2uSIjMvUeQz68qMZI3MT
CIuaUi1dvOIIYMzJea6Ayr7Z9PmPOE0zXPZF+1Yak7MZooKm0HyvL8htcjKMH1VQ7No8GgGbGbF2
1EvOzZ4amzfPDU9M54Pv2sZZ6lrTVuQlUVu6jCnl7JK8Hx7lTbgpDst5Y7VVgnhiCAD9IiRnsmh8
Sa1BPIAePerCjoUBE4/WyaCZ0m5n7fEKfMt/tcY2wcoprjRSui3yY/M+mi+NCTrVOMHS3djkMtKq
F6dW2LB2swYHv+OSUTqN5Qbtl2RXt/Ua/OoIsFJH5lZNIX4hRqCsGyEhxo55aIvsT950OjGkVfUa
KEFvI2kptuGc35gWojPft9WOeYMkj1Yk3yp6CoQ6RJWlvw5+cmrBQqxTN6qfPXPIjsWgwGY5T9ST
9Ru2KIcP4eWEpBLYFdjthOxvkFfsJMPWxfgFtVlwKgxk+9DUeXcejDL8Y+FX27YtUqKt0XbHvqmr
14YGB2SE7M6e0tm9bd3coHikM2U+Q3mTzxji8M8Wq2QE8NUMXXsH3uEJSFp+kJYsLsuRnri+RSj4
zhtpdY08h1+NU13xmAE0u1pmc12uGR6iPTgHdG68Gu4IIc9WOMV3Bw269Zs3ZPtmKvPvPqDOFqo0
uqls+KiHCmiuTXPZcCx8A75jPjjzZlLEEabU0XPdFqxYPMa/mj9ZkGbyHu3TukNaAQOq6TdJ6I4P
ljNVUG/ptoUW/uQSsUgx0tA2Q+aeoSqsd5Ni5SoeyMmrjPjbJ+VOm23zTdF9oLtyyd9tnVMYRDBM
AsoWbu1/RnMpgVJldaFB1K29PMC6LhzyL5tx/OVn7taf4ukjCBSKqCzON5FvdZtKL9sd/Cr5hIGQ
ERQT1q+BbGS/8tw/WloTCAdsL9ozPfNPZSW3DGTxBwLIaJf7cX7qOz146IjWnJzhzQgi66V29IQG
IicCM9bNFyes/3V1uZcOJ01Sh6liiQ/pyR0YnIfRfretdtrXYYRkZb5aN8O7aow5+7L/q3X0iYwu
otlUgD0ZMcDZTwMmuDYVYMfNxR1Vy3ztNhG90mSkbkJ5V3d/BYjPV0g84mc7pBFAl2Q8RBDpHidD
n9swpPbZ1tQ/F3vHiey/dKm+S5rJbwWZShvEO/ldFjFLApaKV6JJ6OOMIn3vk2aHNjF9sZPhQxcl
BMRB+F9m6z/Uvln/6d2S1kyItWoqDxR/II+1gozIymFYLqFIdY6AdDFGLUBl133GExVtU2YEe82b
zE3kAcXDu9DfJZnxkSXRdLSnVl7tydsYblq9Elvu5an9ovC8PuUc84Vly7tEAzkHQc448icinNPx
y22ji5mfCAB/tF3nXCn5VNbZs1Fbcpta0ydAUBJhfZN1TSuTx1ZrjU3TKe0QTZV64znvorEBqdcc
GA2t4nXtTWSwSupbY1CxRLNt/23Cerey27UAl/Ju0eHPi+NQ68YdVJV9FsHtrmH3UjCNDxalpANl
pmTtuL19KBSWHs6vJSnHYCpjk7qMFWbtHV1hFozKHNa2CJG0F6b31Ix2sGrLwj1lAh/4QuaWoouO
VI8mUoSdayr0+COOUtJhMu07NjR6dCnRXlY0apuREflXO/y2h37G41rV1dLsEhYAFPA27V5BAczZ
8fCB0679hI0FFj+qqlM41zddv3G+/I+hrDDPzeRzzOTZOYB4/lhw8sQD0GbMfIFJTJP3BZRto8Wl
XLmua24BZUVHKNxYU0GW7ttp5saWtTwqB+RN2gSszqSf7WmLcBLTI4wSg6SuQHrCnu5XebU74DyO
rV1TRNpb+sXVY9VY4DJlCeLj5xeUJrG9kfns5u2wwVbafrVJukONrO2dPs6OfjnvFd16qkViHXWR
VecqpI9rkIpm4UJ+jKdBuxlS7ZdrjktWMOeU9toWEgkIaVq4IMGJeYn1W0zl78YhRTvn199GLUmB
Wet99UhiiW1lKrb2iri+SUkjAwbDSzsgvCB3yP4I1EsRpyOodkKZy7AlqlIHyjCO7Swl0s9tTszE
z6Yp957W/aGTcd+nIcJC0jU2KpmGs1aOlyw2sExpo4csCtpCXKTB3Si64I6jckT8bRBrjGbrz+Bk
+jqNwQXRpkqfsvzYNK1/akaS2yNde8KJyL+wbamQuuZ0KwtxLRyWYu1QkH8QyniHV3XamXFtrpbF
dJt38hxmJJn3eIMyQ0MAkyT3XY7sYXCD9sYQBZ32lvVAH6r5G6J/0q64Ne7zut+m/UsOnexK8cK/
tdLLWVco57WJ4z2EoQnAn1EdaRpXm6luSwKqea506uDEy70IvX9LWFS9mkOEtasvtgsNeu48fiVx
XWzstIdE147M0HIaCHwb8ourXq0k9YWT1o9y71TFLyq8JJknJpHWkb8TlMc2VZsCfvcxiDk9QFfp
tqfCrttXl6DsJMrjdT4fJqotypWZ1MODGJ1vvcrdeQnfPyCxz882U/t1GBvJJirbvVTN/M3Dl8ga
UBehY/0VzjNKbTi4CGC3hOCtS//BskixbJRS3z4nFrcDdU29KEMeZCT3k5r796G2wTzXvWhhus3b
MuFUF1JRmspobTH+7eJCpOBTrCfbo8viJtp0Z2oJtlxE2IcoGMJdRu+DFn77lfc0gbom/4saDV01
w8vxyDBbMt3ksfaBFMOUKw+Or/p1YTFgT66Tne0cFnFnRd5R07Py0OKWYt9DxF9NWk/mtInD2I7t
TeWV2ZtT6JRYqNcXUnDOd2XwrXOygHifP1VeegcMQ9/Yyg3uEtOS+wpU63ksk+icG5G7B/fd3MES
BaeoPvKyjmje5tl58Ix9G0jOYUn07kRezwcOUX2TCm5ULXRoa5vpOE5WtaWKezN1ujUfgf6TwVKI
r82Hsl4iCX1BFNFDBdV8y0fPthSwjMe8TvVHDuAG7rakM2rbLPzs5rJIxfMibrZa0sLQnZTBuBKH
+7jS1Z7zB7KoDtSgtaAGE87yhHEcIwT4e2Yc4coIzGyrF1kDI7Bszg1sa6JS3ZvmoskKZf8yNNm1
Fp11ZG5CarRN7v2Uxhacpvns1n7Esk7vh86pz7rQgJ+bRBqLTHKGs+MrlS9wlZkeQzTL9nYu27OR
hEdDz7X7MJpAcSkO5Yxq2BtwgDotulcZ7ZIsIXHUtyCW1ZNxlE58v9yUCwM5bW5i+M3GW2WK5yjR
vWelSwN5afCmksZ9SOo3NewHSiePaQLZkvBAcFbE42yB4GzhbI9nzzjIeOYpAGVTVlPsI42pTu7s
TdoVn5ZLxzctnU/H7erHtGK0nxlM3zoMMauMiAIYPXNtSWw0UfKZdirY1Y5bHGQkhzeJLiktsL3m
uZ0dNc1un0BdbDLaHwc/iMAk4e6k9JdbNWqX4om9QVGqkTFYUSpC47eEmZ/r1ucQEUSdDiSt91Mw
nJJEXEbFPKdsfKDhOCu+JLJipQsQKfAxz1084FxV7Il07IY3jCcTrvsopcHkDW/MWRBShs1jBznH
xDr+wBqi2PRFE2zd0m0ODgWMuXYQXZdNMoDKdwpDbYJIrhtbes/LRlDaHU0spkk+vPU5Yqg6jSBM
g5SPIhdsfK/ppzDusmsbcjq2CxQwxiDFIZOxfhJhb+LsbKtPKlX30grfNUc7sBZXTK0YCtKO5avf
+dmt+MRKioKpg5eD+Q7MK+0cBCmZhmxLZfsxD4Cf0fZ5lhONmoCVgIKExlnKuEHMhvij2azVk/xZ
C0R51qnWphHSbcmCJhDaeEq6tl/DeanOpiZYqEQ6GvLeto4S0V4hDeM6tiwzy8yrmZtoKUzPyeE/
ybpt6LOHDqPtNVXBJXJBXJpdicgM4+WHhqjF89Bmy6rOAcyuVdByoAllnWyRMLv26VFRxAwe/Vau
gyz6bC0veO1Kj+RYpiNoRMvwdRqcYvfKIr/A3ZIVdwhMtsoz+0u8N8h0vYviWrw4GDuVoffX2py7
gXlLKG9ke0fSQ96NJjbu0LGc8c3V0Mbd4sUrQK4OdUpDpo62yThUFCvS5HsYTzLd974ZPpOq0D+b
oGCIavlNCwvYmhO1D6yAyUwNg3AzhNCl8ryESDyk9dXrabzqbW+hzepoQejSWxetlxxESYgSg0d2
kJKA0GXjtvCLpTWccQblF0c06YE5kHEehoHyWenQHu515zmW8i4q7PyLeCQL8ReClCZ6qqwJQlwn
yo+iimjg/A9357EkN7Zl2X/pOdJwoWFWXQPX2kMySE5gQQYTWosL4Ot7XTBfMjO7qqzftCcwhzMi
6ALi3HP2Xtu1f5iM2SHOQbsxbap429/XhZecckXQok2lX3NGLVfkeN1JNtqlg6Ve0Jb64g4Ia+su
is9lGLx19IQPTPBo97F8p+f8EDfYmLDDvgSd0T8qt7adF0zpqUNzvdHfew2eZqYxM+6FjriNqenR
9lxaRnVufgJrGe/iCRRnk9rGJwPTOcZsN3uWQO2D0ms/4jl7dStkOkMfzyxf22rHUJv4F8kk2Qgu
rRi859ytrhG0OZpWNpGtNMmmZjrENle6FU0Pqjc9NHcGXZ07pKGQNUH75rSldV+eikCvbQs49we7
KukZctfMgENuua2mazhVdDWRWV4mw/5u0dJal732ltfzeAr6Wj7EVjg+CBumto8FkMlNj4iIaXIC
3GqfgXr8xIqP0J6mxprdpwfmMe6qQ3gJjRjEdwS56JIY9d1FAtF5RniV2LWeOvoZOBq1V7fvdnNr
WzusaQRFa6Z7dfoY/JRRPTmkWe3A9G0MDcKP4WcMRSaakwVN1QP0Wn+Pt9HYaFn5ahCBcQnn/KHG
mbLFWsw11hOvThzXhzBMKRhEiZZhqg5MxRAjNnGwLUFlXzOczz83sd/4p7SY85zrVPWe56Dnlo0G
rA26PulUhulnG+TYtBHK+hmxv3h0+5JE8ZgQoAq+Mzwx1qEIIGKq9tGzHqeE2UHTPSZqU4Ny1ywU
SG7tbDqmqhshzpHU0y+iQNoIvWvYAmQWJyzDglY36RfM8xI0N4SVg8UvDsyixTbzanvdjJVxjxsY
rLj9usOg0TacJFFz7TS624ZOKgYeMLSFjLydiOvn3nG9My1t7+yHUbJpk5kUdKfMAYm3EAs0iAVt
8mKp624oYm8/5LJ5QRrCQr7tjDWYzo/cQWZiTdG8qSQxI3aGWMOBPXdApa44SahgineQruAxh0UM
OvV3GXNiBvqrOfTdNSBcb5vWhnbURPg0zZp7G8veeZk6zvcYo9jPdfUQTbCb0AyVMxq4rvnq11DB
R4c1qB2YJKWrXQQiF4dwKm2kRbDSyyI6GaOw7pU51chLZxgsdvXZbDvzQcoPKUX/MLchVoYSNVBP
C/bKWnKXgvvCTjVlrE59iO6oS2wrCt4SaxxwbOv60Yj7B040JvmGPmyCHr2o0wTuXqhDNYIwy0xn
PsmhbrcBrMrVHAfWeVw2IyFnwHI6RqvlKkLOc0Bve3JSQ7/lMu42jSw+5Qa4ZoTG5henJqN9Np3H
2sE4UJbHsjSdDxAf6Ir7ZHyCpA1YovQPMtaR25Zp8so40L/FSk7umc3JbqitPSIon4rAR6lNTy81
oxPY3KhJIKQECVpIs+r3xUQsxmwUH3EdsuQhJIakEAueZDQcBQ2Vk9sPK5OsxCd008lapJF1WHYR
exHRhjX3YfbEZawKNGtDY65Tj3PF1PQrauZyS6cUSsYECqLUB/2aSYMresItUZhh+zz2X3LNiJ8M
t22fS0pkLTS+FI6uv8YOH0WoFX88Wp7TBq9Zzbm5dzsN+SSmq2cz86+0UYYv80SLq5oGhE2iWRfw
UpxVWHLJEGiQMKP2jBDD6SuN0WdTNuNzXLewbLMUA4CDYLmXeXO3W4DcSTab67kd7FfLQ6w5QW3/
zFtiMEZEyXvfea8NSWQxp7oKoaS/qHcP/Yz9hDELy/YucOa1HY3eN+WSNRIXhTa8wmOmo3nSC8Q7
dOOCF6tFO21EzsmNsvFm6pjNorhVzoGS/MOub06GThxkustMiBtgAwnI6/rgvbMTtPGV83mAObsr
O+dDunR+RZ+hfDEQYNWZrj3RQq7W+lwAWez0t5Dh5LmY+ROS1fjR6ZAnlL4WPnL9RG6fYuPLkBvR
o2RUkNVj9LxstAksfjj77smQeQ0HzJ83snLjy7KJewYcdWS+Lx3cCJ0lwXfhpur7HwaXyGMdPnRc
vQ6pRl5mQv+VeTr0dJhEWI01bVsyaUNeLXBBxnWCml3ke5RYNRH2OUPdoRuYZ6UaCzxSfrzO7fZ6
otF/sjR77zD7OsDFrNdpwxivjnyWQEwmD943PGj+Y0eDa91Cud8zDmi3XNLMdQnv/SzMs63aw7Ul
jZ/5jP+/ghLgBjg4+/77iNt784Owvr9SEv74lT8xCc5vlqPSMUER2AaAjr9hEmyH0ExXF44DdAR7
8b8wCc5vlDUO+bWmYbg25Mc/MQmW+A1LIaZNcm8t13J0/9/BJICi/b94ApZirtiGrRumDf/wH973
tAWXKXs/fiiCr57SBhT13J6cbEZzI6fDlIUUXf2nSIkJZiUrsJr01RvjjxD145pOV7H2lSbh1+Yn
ji0xLyOl2yZDvbBg0ZZNg7KhUxKHn0w+WwkfRiWBIFblmoW9wciTTYmxhUsYkTQd1hByIuujI0S5
7SKTdSXJK3tnnOH0gvvZtSmzs6rN00NvDucAgX2SaUxy+6zbdcS5UdKi8bHXtRO4D46/aULJaKqu
48fUy48YJG4Qor2L0eZXu0+bI3i9b5AeTlUwa2fkHQ4FCCKWetGzzEp21iiRy/JoSZV2jPETnSeq
RDQxtCWqPb7WW8q68qxFNIoGFDQBShpm/85pzLxpWyqZzeKjt5T0RioRThP0RIdKGtdq4w+jeTKz
d5mHzZlBATQoJjHrkHejJT/RiuafdD77z0eA2l7GFFfiQr0DO6odOheUah2G53RuO/xcUKQK+hsL
WHF5D77jOIdptlYdhqR5vbw5nf9tpTUVOjYUaFvGVC/STC5JpGd0MI0eKYrHZbtJ3ZOHjAZ4F4WV
1WwQjFMeQIIVhL4xXqNTmy+qi0HHKyOocFCNCkTeZXOKO+cYBvD6QJQ2SCO6stqwBoK2RWb9GZkB
eURpnfIlg5DLQ9K3XBg2pv/Xj/4f38Svb4dkDmurNf3vplXs9WoKqLEx+ZACV22bruhPy2YcLTBs
pf1Dd0vEJL1sT6GTNPsenf7JUSfD8ujXZlS6GSMrg7012TuT//60bJY39I/dWElqmjlAwG8IkHRa
xS1vwQH+fDgju5GwItf4Tb9QfMOgHJvqtDz6tSvUc7PbULznpImqb5pAiz/omsvuslkOhuURd/h6
Q9TgsFrOyOVk/AtScXlyOTpkYn8289hkMIm0cvnofm1+PWdGLjbv5CQVZzNUep5s4W6amVechNos
/5IB5WOMxhwvVojN9M/NQkdczvM8bmCBsoYlrkyRNY0B0WNjQvBCEqLom7/28fs4U/dota2ct4sM
M7J6on6a7J34uf7UYbfdQF5BgYpY4WR6Yj6xtppPy+6yMfwErHdYMcyyvyQiPwgR7IFspEx6O3Pj
jSUhiIQHEECnJJIe5M5sVTOYJDSnOzcyePPKcduXhr5xYzIaPNN8oSGU72Rn4J5bXpS17cCbnvQS
/uTyhFBXwmWzCE1/7dLCEAgM9b1wQVxO6heMoDX2eRJfuUGQglGI46J/dHJBF0nXwq1mIouMyEpC
rkW7xa8lJHVr/BznLLpiDQKBNb/yyQJdDC3USIHJZogQKwGS5aod2Z+rtgvPGNBevISc8OUlLnJX
DNxQxtBZbH4JXcFV5vVnV/fr4yRrB7S9TF6mqZs5o3WCIebH1mc1VtKx3/YDIul5/NY1mrU2NXBm
+nCJQ2Tf6k6HvDf4iH2RHVHn01ZEpoHT+Dnz9PgQpv0n3aoPZDKYyGb897wSGO9k/ujveuI1wIvo
F5nHGVI7fqKOO+ZzLFmAxzARm7Jr5bkYaMfxyyhnGknpl5C56NEcE3PT5jTsRhqSmaEOhXG8m3ha
16KHnQysYVsK+p5j39/Q9YW7MvFSSCG9g+k4bvch727VhRUpoYiBNkSPQCooLlmFPIGTKL5YBes+
gkHtML/2JdJBo5rPsa3hebPiI3jCq6jHZy9qBQ5xtbzKcXrKpMcl0XN/Q2R5qG15nhPQ1RUzKjyB
EdzTdPo0NhF6lATLrxcVHyg9TBAY/XdND63TXAl3a6oSmyE4juzhMfC0aAuY+jWe63RfJdNdS7zu
GE5yQItTAJDIJrl2tOhumolJlLGdH4vUg0dsroirjEhby52tHaR7mjYQeQ2LiemE8LYBAUA294B5
oq33kOXztdkykbRpfm9CeS/DxMC8W3dr00I5SjuATMgZzIAdF7jveg3Fiye4hlNHNpZpIonvzbWX
pz/gb+h7nOEvoNFIEnTkS2aZTAtN5LslbJqx7Mydzkxoclgv+sLoD0YSYAGs+KPYvx66mbAMvvjx
bBSpdhuniF8OPyLWoDcvQyRaB2qNFuSvI5inLdZ0sROl9bVM6MHIGaC9OZM16LAKmxgHwskjYLkB
LKg15LcCGSE70CP7Nx9srHtE5Um8GjvbAvgZ5v7ahUdw9Sq72uRCxWFRJ33LHEars+B1xWaPzSCS
BvJr801666g/lzj7V3NhQOAcNroef6Rh1AMtpO8UuQzKCCwQUz2tB+7nh27kBBqK6EubD9VGnwlk
w9EljkAs4ExmPipqgPK8mA/XQnswGELbCiVmnj9wAzy4eQDO2r2mGZ+po5dfO78lwEqugtG/IhU4
WS7nLV5N1HpoO8C+eAcjcw8UlyjTUyWiiiJG9kF/aXNhvxJorO2mkgGtHWpEUlSv6ZQce1tDvzaK
nWMRi57ReDKSpN5ImibYcqJPpeN/zwzmM6iwGZ/otnabu22fl8nencgmy0QOdR5fwpZl31rvp/7B
nw1tS5YSYNFBfqdlmTHnQBY9ZzZNtmPkiDeJ8GtTaRadDG40EINWzviKF3vejJr1e9q49mNBy2WK
LpUPDdENu/TYpLgWqEtJ9SsHXm4SHPDJxIrGkm8r5PSaMT4Yqf/MC32I45D0H03W14QGPBLhI96z
H8lkfp6rkMDnWscRFHhbS0cGFCIuh411g8IAJsoxSBdDGk4Gn65d80C25GPFZ92sf8cLhPYZNs2u
zBxC3gRzc9NEIwEXFWSj+220g3uikQ/ESuwag5XZQhR01iNW9w5omRJLrXGjPhpu+tToGTqyoXux
+o3ZRndgPc0ZkJMyEbgIpsrxKNNBrFLREoaXskQF3WJvuPSjB/FqhLwVCvFhbN+kwqhU95gBzprO
OEhjayItr832JsSBq2eb77b91Zzi4NwEdbGiI8atiLO+IxGWW236IF1KGd1ioCGovHEo0lHOdu6s
vc9Fu4v64nMUxlTis0UzEa2rcP23yMNu2cct6wcr2FSR7A89A3BtTN2ND3N8m2r1RzH73ZEPAtt/
cq9sZNiV1tAyQbYLPMFN7GvmxCrggtsRHZOVltbjSpYsmM0s9E/DCIzZrPDjc8c+o/Dccnnqb9xL
kZ72D42HRkgEMQqwAg5AQa9MOgJCvR6XBwZsLHN0/G4jqVaKuh1JE1q+reqRZX95RKJi/XNXtsm6
pUF9YKBanpYNtWn189Gyyy2x2Mm2+DRaFeV3XiQgeGEHkBBYwI/7l7JbKo3nP3bLfrSPIVkKZCMS
VI9IpZ5p4JBWjuaNZBwyW+Kz27veBgU6Yi5VSlQ4UVglMYRpnb7ZR1b4OhbZq1nqRFZCzgdiTuVV
CxAyPdPpX6LpRUm9bJJFTu1RBoFZCzaLQNgF27Ax2hieg9KrFkq5ushXBRbnfRzFl8aCTI5+6D0N
QdeaRn6MEe/vl6cbEa9D1xgOOVRms6wnEnuhqLHGYHSkg4u2zVwdXmiSPc/4AMnabj16ulSDcWUf
B/3UC9n8ZdOpqtwIc1ct666OKoWXTaXq4bwqvLXvEMsSKvXzInzuLHtSkwj2/SyYdmnu3j2bmLI8
ZUUDep6HpoLZY6aoodKzS95Ffgp2lqrsZdrF+tpQD7l2RSD1KQx7SQO/nG9Tq5+RHoln2yw/BRkC
Qu4igrNMD6/hUF9nK7derDBYJ6b3gDCeg1vFwydu/NFHZrqvZemep7Yvd15FbzzokvHmqQ0Q0h9z
BvA1s12YcyRGbJHSsYKNel9usgEZRhToxPhRPgnnO9rZaos2EiVS7NprWx0iyGnq/SRz5y6G6RAU
1AtF5Lz3pWVf6iE4ka4d3pj7sDTNTVz8mMGp2yThvo3xPrLkcmVbPl24NVTPmkqt1Zo3smbDF4dB
6KqrYpIXhdBWFhSpV3yU6cmhI0i+5e9TFpTXTnTGqs2qEH0D60UdvpuyEXBKu6K5R0Qi33GYUX/q
Zb9vEhsHdkYeQsQl04kFUd95OTubWAX/EEINptCfHsesvQLZvfFF+Icys5MHS/ww2wbCVH1MCvC/
MqqcjVkkDFa5xYNXd/Jd3pJTB8eMdlkVT/dkJlQNsvB6SEUP22McH/PeRDI41tdB5qz/OWBQhWjd
uqoBWPfuuMVrlJ+1MG+OBIgh7Leamz/R/e1LwpCreOB+PoKWaB1GBsATf9gTTQM/DPbuGiVZd+1a
cz6g8XtoY688Yx1EOqqxkslbXrqttF0+l+DQ51imvl9XLaIKrgrHdvD0l8mdk5WdGcbRKduPmoHN
LjHS8qDJAJ1ihI+0ZoI5xQNnuZgesPZ/Zjr6EPWjOE7kcGrSth+TMYp2HubHxg+/asVk0nGsh1sB
jrZw4cjYuhkQ3G19gH7JYBuTQTqxxnpUQJd4skemzcG8p3y4DaLAT2MP1HMEy+hduUXSB6vQlOZK
pFypmG9V694UWMFAt7nxHeToxZ563PGGxgQ5nQ7WmH/vTJUi6cOFiLwkuRleFq5xRyC1qYlnIvmJ
bgqDOwZxF3c0GAHrEMyLrl3PjRDHJvs8eQnLE1JtVxkAE/xeFsE7MiDJpE3aTcc7ghQDY7JhALWP
Is9H0M2riangCy4zSpdmIgBggjg1Ps13FqwGTYcDGJw3whdQ+6fdBfCPlgaPVqgjmBmRO9hA8eqw
r7nLoz/SGndfQN0gl0Ju8XCmdyNuUbIFwcUL4EVNuXVyRfuYkgV/aQpXXpZHLFGMdQo6beM4qCag
jiCgoUxl3ROuMzn5B1Z9V41e+GbKnoYkCTci0JPz4NMD0soEa/NgCRJ9B8VQ6a9+Am5dOK5EswCI
Uw6Mxn0Q045/svLaeU5T0uVEOK7e6tSGg1h+zzxiSUjsCjdamNzRkUFF12GgDa/RGOhww7+ATUge
YGLs6iGHW+yUwZara4p+8JvQ53ZtMZjbERdGkLNB2rckuxA4Y09Nhn3j3mZhfveqKL1lIPn1MFuP
ndkcow6WZjWHJy2rvWPd8CeypPyQgmhuoiBDOM8or7phl4UNye2WvU+GSTCGqbtz2XXvRCCZF8wV
89rvG2uTCJtvNQuqLb2O/mCX2kdfudOuV2RzBgifMIEMzKWS517Nz0WEM7a3BCNprrHt3D6FNn0N
4lYlCL+c5f2U7keV9dQV2KjKfDpZINrplzG56zzxYMUyvPZEsRKfkmOX0qFiNl9apiinwhsfFc/2
GjNYJTSqx+dkRyu7yyUGeboQjUuHfsrGaue6gHPyPDuKyTiyBCY2AGnQhHRr0zlgnIKsc/fH2WfS
nrhYbktpnAwvwvTptdDfUfPyzeLCLcrPKZxQSszuGrcGQoXUF/sEjcSGrjECmVwTO81BEOtHstlU
RnMfZ9k/qW7qSOBg4n7vHLnvWmfLOdUeYqfOqKZidQyXuGK/WYzxOB2QxROidBrFN0oMeUiLqTxg
0WM0FREFSSLupiDOaYebBLBVPO6Lujz4mfsjoWx/tajue2USiDTNuQqbzM+8RiM8vSduBtUcadDK
GSZ0ry0C6a4ygtf0mvv2MYmdDL5YaT9SXg+QCNNkG8suWGsoBdaQTn9vZyKICocE98aL4rXr2C5T
sADeTUmB3YvipTZBn86T0ojLlBWt4e263LG2Yxy365bE+PWsrKKOuunXEqeDbIzbUoohwYC9aneE
gJXtpy7znA3xquJEyN9rzXUamDy6nrLHcVSFclUTFbbhVnZZksltOZ6xftOMoVjvOvrWdgB925lJ
8jFsQdNH26Q4HvZhn30fm8nf5NPw5HbGp8wxOkY+1tlPkDBHsMZXOfYoLGcVSdFJ8NLrZHVF8t2S
c3SWWc31ieE3l7EY0vhcbUToW1cfRstkGR41Z9RsdJHOJ9c/F8QtX0V7q4bSpfANhh3Cv+k5JF8v
bRN5oBVlgXZwcby20AojBPO3zKb2Bl2U7nyWrzVWugbnyBrg3u+NjmBp5fny3W6qJ4LA8q1dp8C0
HCxz3hi8zFNq0tbUiBUhHfnquy4NB1+/INcItngUoyP2L3D2sc+q1XhmJfX7MOvjxUWYzd0/aRnl
Gr/72MMFM5WjnMH8TISoIUqwuGeUSMY7Gh09LigUaTEgvV7bYd9l4i/AMTS6Pt4B2IDyf++ShMCO
ntSucs7wFHjtd6R1EQQKv7tpJModfFCYuESnHcqn4bFu9AnFfuFxhbGCPSIbbWNVDU3OFv0zN7qQ
aNhLOERvE8PvE0Jg7JEALhgVlzWOiAgpt6XBNspm/criiPvhiC80wvUO3SrTLqGtD6vEb5tDjl6l
EmD4CnXAmo2xSS1iER3IzJbfavu0qD7rtddcSplARuXVj8yW172TK+NRhZ9+Bv2FbpvIwpjceo+L
rHJcabXcz5UWPieEmcrW5hgrmH+IRLAAbb1yb0Mfjn0AKTLH5J+xtN2iw4NTwo0GnBhD8AHb5CqV
g3mQfjGcAUuR3WtKjRBFE6OX+l9aOrerQjAF1kuKeQ9XYMqEme46knGTpIKNMyp9GMMalg81Rs/k
qURttC34T9fe0BqHKKZCTevy5oW3MWvsc6OM4l2dZUdSpR+FFkts53wBCnOloiJZAqEPXzNtq9fe
xJA2Nqw1UITsSmNiL+GDHobaaM+mLLqd1WJgHKIxYRREHHnnlN8Nm6IIcRCZfJodYLihJZHVIjxQ
Fe1MGfKJzG28jfHyg/IaqqNdeqzXyoZAkHJmjC81k7ASjfwU9RGIiHRGISYklvjbEUydmQ2zejm7
A3eiuYh3VoL/unPyC7GwzSNQ9LWsKi63knwb56tm+TWovvJFz5L5YIemdkoQ6w6T0V3LXH4ZMpSb
s4N+L1gEG3k/G0RXeDRI2/SzVY8MzVE/XII8R7o15d+6PAUtRHLMwR/0jH5kweTELC6xQ3FB1iO4
qpHgexyrO6FVDOtHJpbH1K30o60zdCqTO/fk8Ox1EL+d3CLtKC1vnd7tTN7Zvhqxwtd2+BTQ27wW
pN7H8nNcxPLiATtcOYEJb9XrkIUoV3VXak92krjnZeM1Q8Kfa5K1blr53YYCt7NkzuU8pISsc6/Z
x9J1r0bsFFfettfHGok7zhfb7v1joPY6N/kycjycWdQTtz1yLZCm85a7WnGre728JabxVIWIb6H/
QChjzbp1U6INiFd9IldDPo1ALzKyLf2BlWoxJg0j7k+VC3ARh0W9YfFggL3rlAm/JN8zS+ozZJPk
WPqkwBaZeDAibXzW54hjfZoxpI8zwj2LCLaML24dtcRcan3irWPd2lU2A0scrvGe1J0WXUlOECNG
5FOaz3c0awLs2PjNGuoYT1/m3TCNr7V8iq9+2HtEvqC9zpL+OwQX6zHhMCRDQgdMjxU3029aWIob
a97jDK7mUoOcw0xLcZ4drdJu777wsl1TufqqaPs7DcL6LMN4or+NlMopKBttGrfZ5PdXr9nUmsnN
gKUp4UmAE1K7OVY5F+E807qrP7JioeP04HUcRObQpJSZF5ysiBdpHcY2etSsMglCJ7q3qb29loTx
MfQConvqjuFJ7af3dBruJKQNp4x2YJv6kPL8Mj7meUGfBsuwtFAZJ4hFW4FFkQGmT9pWT5M5Z8TT
GfD30IubW8z7A9cPn/N6cH6Pk+aHnjj1Hs3Wt2hyMZoP+a3sAA3KBMx8HWAvtJsZHyPA5pnI9HVE
c3pVMR/eT+PY7a2MW33Csmknc1M13OpqF2vV3qtdkHxG2H/CznrpNcc8mi7z5nlyK3SzAskmyWZn
O+uedI8ExqHseK0jZXrl9S9V4HsXGrgvIerGNdw9Zr2gH5D846LTcILV1dFRIe+suTk4elZvk93v
c5verphrgJMGCK2u9h7JkikP0kb1qSGD3kwtpoWip6NUi/YHHv3yXNTuNtTtEuQSpHO096u2b98K
p/yiTyVo6Um+9z2VreKCLO+jRwi3N2f3TWIk2dD9zA7IvF4jb0A1QoIPY7f7HHxyEH/vBqTjXAId
GsQ+k1uXwdOp7KyXKj0LSx8/Wzb3HdlY+U6z+9PPWb7qaC3Dv19zv+XR8hy+6BfMG8WObi7N3lw1
lCo1je0xgPQBTZiS5AGgsNGa4ROgR7g1XAmSlbVYq4VyWWfKb/1zP8GEzdCKiADlyybEmCar0wUb
ISPKdwvrdtL52RYQxoDqKHwMe8iSXYTfe5nbd2qMTw0lD2h9QebHSBP0/D1fHONYx/3mTpYZbEVl
m5fKXa4rn3kQVj6UR5z4oVEABQPbg1UYK/qyibLkFijXukar5tROONmtkYM7Vxj7IAVjT0nzyMnS
rAan/mTPoFVwFytyk/K/J8rAwdA/34BwoI3hKC/9pEz1UTodMxOAA0hROJjKe+8qF76v/PjGjG2K
PuirwFu0wsbXkufJ7Q9/NoN25elnCRJAS+CdLBtf/eoSY/frOVxHyS6dytd/zKEDkyopZTViK+jA
8s6XR6XKrfu1uzxyKwK/G5NJEstDqmBl218eeX8+WnYj9YGVeF3nDgQzst91Xo0ERSpSwqSYCVJt
fMVRyIAgbAa8QKdlY3P3Os6KW6wIDPMCYyACZzhVCtOwbJZdMmUZeSmSA3lrl0GxHdoQykPn8GGo
1zarnib9fMU9SReRQrpgIpqFGKHYEQkQCQJCon1b6Z8RCmvbSJEmNJ1NuvRLqUHakw+SoldsCgx/
WPsVr2J5hA+YQl7RLFqwFstTDBLHY+R+6tTbKRUIY9l0ioshFSFjUOfPopQJHQ9kDxyNXKt87Dn1
t8GjaUaA9wCuHwLHr80AlKNXdI5BcTpMRexwlo4ww0Gx9c0kPWiDQxuRTmY8Wg+Won4sqqd/S9d1
2D5t/0P9xveymjCIRt1//sff9vY/SpUv0/6PP3R93r388wf+9kfb/1z+OfxRqtyav+1slwybx/5H
Mz39aBH4LC/gj5/8f/3HP5JwXqaKJJx38g2LDTL/Jv7e/VXmZYJSJFPmv1eGvfwY39v/4jf+EIb5
5m+27nme7qgljGW6/LF/5efozm+OifBL9yCN0/v+lZ9joiZDwuV7AjCN+KkZa8u+i/73/zLs3zwk
5xbBVbQBCA9z/h1hGJ3NfxDsicCzWSj6roHx31FS1b8T7PVO08ijhVJtJQ3d7XZ4rgeGn10I0qZ0
nSvEeEaEQfWUh5i1/Xm6FL2/IeV+O0z8iJERkh0oOIjvsdxsnkw7f29Iy6Dl7x7gwO4ifXjxLdDW
ph89Vrb3LGE6NaW9aSKWK8HAwLSYrdcUxfU6Jbj3YpvNe6HDdaTdV0/1ZoyNuyPclRkLGvf4m/sq
ODRUPi73QGSd9spigs+VK+FCaD/WZnuzmxGdMInS4NAYGWm1+ZD16K6hVOzhv+xsWvxG34WbcFZS
qO8Yr8Md6mMXiyWz/wjRkyuMDa2SVcZEczu7R8gR+sqNRbX1UvC1gqJBJ6FapJI3Vuw1LX5pfZKI
JTY62SeswWrygmU8GnsMsEynEGYE7dea3GsaW5feVeBdIzrS0yOM2JRcqmgylSwpTqATcqp3gryl
ETLYGkLjmucT6w5qzmXPGmvjujwSDVULxNQr+mxxmyc+56KM/X0JvZF3YbUX3RbjuYW/u5nGmXgH
x9fupKeHDwRNh4pSTH9Tzhd6pQnCmw56q13rD9gpkOQAFv+525dB/aBqNji8O9NgMB/bsfXisr5D
xTdYWD+GCLxm8BYyiLjrfljtcCTB69O84L5sGpZy98oonxHe5T5p78FMQ4QuqzPfSCHvz0Vu7CuM
byjKGgT4Ad8y4NEE5UleOYsWf4OBxQxpjouIyGvXXLsc3utOS0kGK1z30kw2AqyxAgAzuheoGs0G
jSAXf8UWGRs3vsXIe/OpR2fRRTD+G90Y95ksHnyH2a6TTv1zO8XRfgrjdtO7dvdcNNTlgvaof4ws
0bzqWslG/8rtOXhedgwCzLDqDw8u3UDqGed1gFoCvD/+rOMSPZv6gCDMaRNGzTrhm7rtbJPW/IzP
bnoJzO4TTo3hW4KqeDXOlvU4OAGN37oAlRfoEiGL3p8njmlXC7UftaNxAI/VbagBdQ8ZhnhdD5Fl
Fr39YjjmzXeS7uboRNPgE3ketXL68Or8GMoKo0RZ4GLUnOhLKTnFM3/fpFYOEWd0nmifJV9FwLgH
O4j3PCUE84W0fnetdPyVVwzzMUu68FDzPT/OQTGs49Szv3pzeKyGNPg2GJSh2nj3aTO/Mo+ZDxF8
z53Xmu1n3NXbLHCMux3A3GJ8Yu5HFuYbf5LhpzT1WETlBLx5I5k1eWp628EO9d3yr7409mBZUhVl
6VGd9NOb24o3tNDlQ2vR/BsbANxeYNMwb9vhI3/XRBU8IYIk6Nurz2S6+7d2zImdFo7PTC/2LpGA
N24VbfUSOcRJJPzXWYvWok7m4cULGmSxg/FKpApO4yx8zzXmr/jF5oeSQh+zUQQIIx+tlcfJdq4r
0z2NHi28LPPH51KT43NhGIfe9globQtiHNTzMhpmVGTcp5efcNvGPzRDC/U+yteARqZHRA7jo211
8lrE8enXU3yX6T7U43OM5mqFi7t60ysz389eiTJc7aLUHFdVFPCqcmRgFBhvNmH3QZm2j/bcp68T
dl8nlV8BasxXWUfFC/SUW1y0ITwe9sZQAniLsvCQck6MWCBeuALRIMyn8DLFqf72fwh7r+XWgW3J
9osQAW9eCXpKorx7QcjC20IVzNf3ANfdZ51Yd3f0i4KiKJKiyKpZc2aOpG+0hhfgPE7jwJjdCZ4d
QGWe7hb3NdiAu75GTzcQ7mtz4iG7uSiv7W4srrUcpq0ls60fm26+akYrxSzyaJsWZSEZFFsoIc5D
w6SBxnnU/uBbYjijrlTrmWuXiiici7y6rqhvz/z/NGAZKkFoQsdLD+rn2NbEg1YZ5UmyXa6JYKH3
3jTpvnGtc6yr9Nv3jTODEO1r3ErDPUBhml5gNTtHGWCjv3y7RpJhrzvZEmogbO+14F1F5zB/sVFo
nzw43+FUlv7rQOhPqPP2WqVDY208N65f5YYtv3tFyxOdirRtCZXvf5XG54lEtzP+MfXsasif9BQW
UKciB6eY4JxDE/uugnO0CgQk+6j3vLWvWvu2mwTTWrKvb7DooaYIymqtZBftXXIynr2af0rp9Skm
muqG0IngPMySxnvsxUx74Qd4DoeJpJhezQgSuWHHKTCNWt75CuKHrScP7WCzVkfQw5y6Lq7MrL/K
W1/d2nmj8TGnido52hY3cHV0NSDwowB0YHuVOCBDSJ/Mrs03qc5fdPkpahEOHFQEjIcw40Ascr1u
vnVceWfEszz9uW75tlJZDXROf44g9aOx4svl0lDxfAblkO405gpfuKlOl0t5AU0sRxa3LpNo3MCy
wetTsTzp0HXXfoo5IzVNcmPzBS8ZlO1twQnPy8UvZkY0mIrzOuozwOkxBn/bRXFYgXcxkNeuZl4E
3j/+3lpUX7zxOca0bxZnvUOexsA8dHkoa+JjtYyNfXCocjovumpQ+xE2xSST4N/uttT68k5jlUXn
TKGtuT/GTEFksynsSn2md2SK9qTypgjdVH8glwW/UBYZ+9mK3LXnd8G2zpsDvIC3OCh3RqzMzajy
Ye8M3SeLMDK5VgvOOB4F9Dn50np5dq3s8cNuiTqQDTQch/1B5q4XNtNDqgrirhTDTqvveVjc756N
5s/yvrwpe5yzlhU1DweNprjAcGg4M12Erv2NUiOUsgO07eKZFL1xq/VRvbJM9W2NHEa7UUA/I023
h3Czqul17v3Ms0PHFq+Ep6z0TCJF0gtz67kjyPS0AVGJja4Jmq9YQMzh0/qs9Q4JGdaG6Uq1muJy
AzX22WrNL6MEB+HR6dKjMZT2GxPF3WD4dxKoCxaA4QcNTAJzo5TMEdynWIpnCIo74UburpWAr5rp
J28wizsIiCS2cuzZX6p2FfnR8YlSw7MGY61P+rof0QwkyR0ndLlymOLTD49U9I75R6yqb5mSd54v
udNdg0xURsxcOmPXm2RQDVMSIvbHo5zGXyaGXFSfzh3nNZrYX/SnXmcbcWuhsI91yP9SGsFGwbyp
QUrqGC91rz9EKLxqSZoE4eG2p//iNxiG6RnMNY1L0iZiZx+Z2jFW/RlDwrGbvDXvps1M/UeG8Sj8
kMQyOCCJdq8s7SMfxJ0eE7yUy3WmIezHQZezEgO+GR+B38RhrTVilUtcS8kSdYAovWY8TLr7PUPq
R5PhFCxbaOgW6j4+/XCdfPeLThUiApOPZJcdWtMRKyvTwxFBI41v96rNrXVst0+116/6gL0elEbT
ntvYJj4yEVfUT/mOVc2DdLgajfHGrIaAycMg1p2Ce+EQh6JHhEkE3pkIzZWFQQ5xQnRCtEhrgLI7
1VlgSpgQMqpuikC9eWV7qufqq+r1Zie06VHn87juuyHjZbT2pTnjwKIv77R8EAOUjhzE8FYH0y3h
xjpPH2Vw70cErPHv6RL5MOVgz/WMoYavd6DQEdJEnbHlrZ6spO8mZILrz3pt3eS6R0ZdYBGM62Rv
c2t5qF34u4VPHnCabebAHCnk1LMorTex3I9hOG9xV9xYMhrCyc/T1ZT8tDafEUtrv1STDkvbLgvd
J68M3gn++8z8b3aA26hD9mUhuFkh56yE/+uX06ftmldmj/ddr8qOYZ28zYVDYHyBaEabPpTlP0+G
/aPc4WdK2yu7+RHC1sOyLtEwJwdHLNY7ZGCJk971Q45D32k+jNqtr7xkYvvCIaKzF6m0eYfAFKzY
B3a0HvZ1kgBvU6/GoF5i6dwLF/FtE9wVJlEctVWuphJElC+va4wTNjkllEbmqu6Sb9omqCZ4A5Y2
KdsFDC4lMzyKjXtGrHmS87QhlN3VEGvhAsfifUvTlA9lV/EmmQHmIn9jyjbcwsImEM5+d/T0Nmb/
dTVEjPU411sl5FUs7H2rrIRcqJQMq3XWlbeKjvlOkiU3x0j6urI8A1FkyaJb0y19VUnIUTtAJfXf
7ZzGcjvPP9JHytkBohYwPCArJlkUhRQNNIBnN99bQ4rIwex3rqFu/QmyYdG9R4E81JqXbW1ltNBr
xbYa02vZKoDxvWHsXNKEDLvV91PrbIRWfwB3kgfbw/5T6ZpDvGBAQEhDwjUCRqolzsfkYC/n6jG5
RsK6mkiguvW66DGtu998EtDLFOFCVrGNQBN9xffZgy+tByBy6WNeWy9RxNYei0Zba3TtFJEKW6os
cXBwIZC8Ql4IbtYzau4XI7GLK8bf8NnSKcfBuxmZCXCU2wfacC0WaIpWPKYWegPTaRgYWjRpJRmy
UWuvkZ8Jii90mG1AUNiUBCis/AihekbGyggSX9ruc9KTIuD41dlDSrxVAVkJeuSdcv5rJ42/dLFC
TpaKN41enDWNkULr+OcBTTYIs3LrZkFG0dIFANwIU/NZ+nEdjO9u58kD58SDkyTRZiYCYd85uDmz
2jx2Jad4kNDfRo8toSnIlx0CrNuNZROZW06gcvr2VRAA2Xc+Pcexf8hLGsVz5H6YFrOCuGbte3c0
Roz+QlXqfc7NLv982DP6vKpT7y6Zoi3HWj9sO//exZ+8igEcE27OdtmRu6Z1uGt7/yyc6m6KWOA9
DL5CYqausghTuXYa2F79Mlj8J2SdVc2kPYmIATTRqusuSF+domCQ4wzXJLT9JhPWddmn1b7JS9ys
rc3BmuwqsdDDuwUmnhWACFlL/vP95UorcF9yc/Y2l+uHsmqOLk6K/9/tLj/O9PTIaazdXX61A0Rf
pzQj/rnLyw/1iIrQHhe7Bnd5uWpo1XrEVrqafTbayIqrk+5NOK8Z6oc2RnvLOQzIe7KJRlI1/CQl
xWw/6a80PK7Tg9B0sTK1/lCL/mz33QG/oiCSTDH1cF+dVH3mzfzjZdNPayGJlFO0FgGzmWH4mXMQ
dGiWHtnETkCcGO+PYV9SKzimTTyNbf5MU8iZMll3jXFdT4Da1TfoSG9bFOwCyjGuWhSEdlpVCNot
WIR9kITCbwxWTljB+fLlL019LlCbqKHFGC09uZcDtNHFR3T5AoGj3M6D89TmIwp3M/0oE9zyOjQP
NWB+yRtvVYz08kcTthA9avwz6MzWF7x4C12T7dqns3z5/kIab+Q+74s7Anr0ncCnQ8OqRuBPN2kK
MALlbsH4x6E6m83ypbDnZDsvRiPQP9UKDNk7ETJEYEJNA/1ukUK5fDH/5xIoVJtSKuZDPJb5yVdm
jgcIo6C5cMRQbwvrRvOcb9OlB6c/9Gb8XAzxSaAv6lODYWL3lYjoyUtHZvq84OMN+S3DQpCw9I2p
VUfbkDuVzdeWMUBMts2rWGNU7GjItXWCFtUuxbSmsBUwgop4b3BICQOeLAmocSgacwN+LQ+99E41
ljpOcoNaatMH2jvDe3YGj2zuMfhuJv+AzHy1lAiOQznbRUgHIM0YzsmrumPf3o2xvG6qFlA4bA4i
yAxde++jYU3vjxK/3Tg1HDeZvGNYuQb3xGdkjhU9OmQrxO7QbNBv/QroQXJfwb7fW3K4CUaTnibh
aKgzZ2GfFLlrDHxyrbmy9WxXjojvJdyjyTfPZpSd85hQrTHDd9RVw05xoF6R1cif6fEOriAW1pLG
ZV0cHU5RfoEFixQB24xeDNzvkZZxviAwwjzbXjdsdaKbMARhNsgiIiubAibWwQLmtLKt5jeHqRsU
i7jNFyezZ0aHV5WeDYefMaiXRHAkAFQtjl8fzGqcmP8iesAwBD63gVMor9oyeqobV1/rdn7OyAQL
6+Y82ZW/6+y3KYrIdsC7xNZ0rLNb6SREAzIEZ85KRhZd7OMs+x3qE+pLkW3xorxE0t+MhuWERZrQ
YU3Sx8beyRKiqmo5BVBw8NYXEhTDw0y5j8oIkEbnAoET9vSUIOhj0t2hXWzfEtoOPrGdnJgAVoov
u/ZIEciRzqXZV1aX/prGLZ3JiRzb4drOi/cxkt3RWsKFqrjb2EODNiMB+Lbwqeoo+Z4mC3MYkYql
Bbs6Zxsr/OCFYOduFUn5SGAgRxmyvuxqeG2LlBCC4mdwxYthT4jv5q8+aGGtoZnYOqbHygBCuZwf
ChNpD8lXWmjDV3V07QkyfrC2wWclkzRXnXROOpjrIr0vPf0cA/+A1nKn8C4ejP7VtsVe61+klx6t
pNkMsj3ohX2focUD1mDcML5NUbEga/OV89tp1rW2eN3a7IzmfrEcwQYTxooxoUUP5UYU6gfs6Vuc
3SLUfSlqAHxVU5aLaBIVnMuK5ji4W4bkKlBR/Cab+stw84MltKvRlucofvb5ICIE+M19dDiNH90Z
wRisY0oR1xAPrdBfMA6cnLF6gJG2FsXAHp2f5rYIRec9lFl3sPv6IwdcsNJTpqe1Ba4avOVbAktn
18z2Z5Rhb/F8bBrAiB6TJH8o5+Y3YaEwZ9w1WhvqUX9X6Kw5HlANAa25rj7ndPyMWBSwXf4uesxe
NsBRvPcJIpmEccU6tRZ2VYdNTe9fGTVmToNlJYfXlOIfeYP/me2DeX6EJQPdAbqYveHT9UTQJ7GA
/nsTQboTKazHQQZEsNM1w4m4D6YnWfb+Np5qTBKUqlFT/fYaLAZTGkA+raeOLUDGxtkO5nqlo0Ew
pmoLqWU7pRwFM5g6bH1bum13hYFs2/ky2cIAn4S8g98s40ZSvblTdVPPw6Ef4zuS0+5dm6JsplMs
aXs47dod8lu7xkmWopUZ+/JIlFRGOup1aujjKrW8hzZzSfmcDo41rOn4+nSnjbdBD+4Txs+xn5ob
j9oQ1/a8GloG1F7Bn1uT8oDIMKMfMlFBFxs3puCBg3q3vMTkGzwGRdCELisCaO6t2SdfGuey9dQs
Wg3+hOQtA1JXBAQ3gjqcVoLwSHM0rjHgTIuAbNPNHatnOTsHAh1v/fRLCWe6ZiYerBxHey3S4s1K
MXekWUDSUP7cxRj6h6ehqg1+LT1fPkh9wVu/+aX4eMIIUW/iJeGxR6LU+retC+sXaTXdds00mf4a
nD86JLn6+OKRD80Ui5pdmzksupJtMp+vTYNzkZtfMR7jvpi4Wrxj2NGJQ2TatUukTtIBmss8uU0H
4xNRAot80N7GBgAvkzyUqSYKsMCNFXYZHezluI1mG+ZObFy5DUwOIw9u+O8fVFWliKBoh2gj6kFA
/UTi8QfGvrOf2DtC1yPHNHKenNZ9H52FdWw8RQkNDjX8UuM+y+LBkaoGmYU/ARzvmvcWk38L7yBj
J/aV1NfWckxi6siJibzNopDnv87g6pt2AIo5Tvdxw+MXUsltI3H+D6b5WfpQ3EigySYnAowgn4Zi
DEvy2G7mNoBKJsA14YExixnlgctBOxhQdMjJoeVKXSpoPun+KlHITp05JIq73iJqZXRYoR1NTeNt
NoBUZs8TIxisZRF9hmWFbMUbCbYfrrV4rAktdYkBuPIL6lBAJeaKtwoySASHrKM9MLWLsY1Id9PE
NDvP2Dd64UHuJXfJs7euRKrTOVC0VQEEipZ2TKfNL9dNnxgYmOJbtKguJLd+ab3m/rHHxTEUBAxk
afLUSQsGRtdtuz54mfVpZw39l2x9ezXaM6FXTnz2ioCMMrqkvfXQt+NLYwU3KmaWUbTaKx1bLANy
NSZ1tUeQra3cJGWfZUNL0+kzTab9YuENOeb9zmBnUXNzZmXORzwpfpreYyMYCBahv44CLv2kbe/x
EZpppvdAO803sXRT2Da+R1/f2KXHPy7J882MICk2vPuVK5DTJ2b9jHl+U/c8AZUAGiPgiB5SIDdG
WZN47fhrdDEKPNcy3VRxu0aOsWtt5Wx7I/iivHnCsiWphLQ1QZdIaYrpd0z6r7Kzt33qUbsGWMQi
w+UAGW31ysKm08tnI+D8JMV5LDf8e09eTD9pIrIL9Lu1loS9cU4JVgU0EeIEaEatKZZwinhuO54U
5uqwQON2lcA6XGVxlDzrjbnkycaQsGfEZYH4sFFFhLGSRy9S19WI5RBNPC9cgmRtFluW52ntDJzT
mUEdiSNbwdV61PNmCfy9T4KaA1qeTAcvaD5sk3FSEh/6cqSJpX4wZe2Yq7zkhOGsBgNf8ZBP25Sk
+VAl2dYBUFTl+oylfLqZavFTaa2z1YS1tenzG82z0TOXdlOk+EOafjanEWvv0Vf6DnVZ4mRnF+4j
lYn/I4VP/5+5Hq5sVF7LClDajKAHzFMTDqa2RCikSheeKYKUBi1oZQYv7sgrDgD8o5IT6tB+EyBh
CntL6iin9Y0Q3h0H2sckGj7MHNPA1PsbgFn9rtett670pl3UyzhUY/cuCvpbBOtgoxmBexJ/yuZk
nB0GhU6kN2His/JZWn6tAf5XY2LTVM9wWDfNxozY0inZAcR5AUOczqUELfx9A0BmkotzSGkE5AFf
svVjI1EjGtIS6wgezjrDQbZWIsPVVI7hUGWPXsGxeYEihV0FIwTPYMcjY7Lv13DuUgy/4t2JEnLq
LApjPTI3geenodHNz7GGuKmUph4OPiYqt/KntdTHL+lxlVOat0BKMszqx5jJy5rGGNcSawDDeeMl
yAySGn+N2DcdKqqI1L/QMLo1wXvaEiOrQlru95MA3oiPHXZTW/Ub0ycPEqjYIiqgmHReIs+6s0fM
LlFKl9A3/HXgVW81oYqBfJYZloGkDqZ9oSLjRJKwUQHFtE1S0rpHrzExfLPAHMsZbCeq95SxvnsT
FXySmTxZ+8zTHFK4bH0bWcraypFNpnG7if3H+Ek5/IXJyEYbONuurlmyMX7hMcmn6SoZxLAvi7nY
FLZ7GAK2uKzqDtTSd0Dkmn02JNeaxbQhLcYDJhJmdIV+iAtY9LNPGeLaqKXMOUQ5G+00CYw4g85Y
CUoEuxu3qAZrNpi+IzBh8SgK7bXuvGPaklPaNGsSm0963GD3jmmoWJ1vYFXMzKMqVL+KcmgKpLuL
7dRPnzA15mtMuGumZ8VaL+/TeFwC6L1r4pZHhrR8MGJ9QypGflVF6UMkBwoPn2c2JXTtkCKiHdX2
aZJvM6aThAfIe86xYAV14KYZk1pVecVRVfVuTo/CrG6disFCwzmbqMLiHn5P8IIckR5O3TjaN925
zdy7u+Li1GebQZJ/jkxYblqm0h2P95GohlVTEdUHnTHE6Vtvof98Ele2rgW+rTnxWGM18PP4+Nhf
shsHTzpb6H3juQflIR50epmwm4AiyVzqzci1XczOkmab94X+p9o75Nuwqmf+BgMm0x4BTtqMGDrQ
4RmYR8ae8VlpsTjJRju3Ob5wz3vyJ52ZO6ZUyBAhBqNtw5+EkydODhxLTpoNAG0G5UqL3TuAFsQ3
SzR8ppe3k5yvLA+c4cJI1ntBUkrOqIPsesP0FLtDi9lG9THDJU5MnTdv5jx5sHzMqFj35K5IG/2O
tARGiZr1hFvmXiXQeGULzE8p6ymNWhAmM+p6ho4HZTR12AXDZqbnv9UFcuKomm8L7cbW+mrH++7a
gvaAqADlx9gR86roS3CGQ7yTtghOtY82yZ78Vxr6p0J7HuzpYNUc94bYgQ+Ms63Uf6xBISEWxTOZ
N5deEBMH+UHa5tElL2KFvOFOKZCEZIBIDkkjlasPH8MmxgVH+fCiTBDeY2Vtp7lpEbfAdpyaO0Uo
yyqJg2oNP4F8ldr16SP5N0lAtoiArLgyq+S67ArvRsu9U4wzcutYOa01+ZaiHtpNDVGxehnRqLjW
teSN7iAnkR4mhYs/0JTArXq/AraVYOjL7ZsCNN8gQ7YLd++VcExKhstaCPcQw6NJJ5vt9oR6EPyt
UJ9ubRMdZ8NJt9QrazuhS5XxbQi/DTMvw2Njkdlbov4ud36k0PASEK5VpJnn1L+5VLugqFuqw80k
U45UNOVbq8J1kjfVmjNdgJrdjnA9smI7GLY7RePbcVHXtlE03WCe99izy9PYGBAhZauHSE32tid+
YwPno5H/2jCY1w3/EV+51sZt06NEEsM+sPUSEpfT4RzAm4AlvYkmZOF+qp76OnvIbNqWxN8diZHA
9UI1rvr3KYX31zebAh3KJoEXkbhetbWrqtjUk85bXQ3Lvym7763S3ZXofwzAllFAjC7/NY775QPG
m37VzEmxU7UXh32df5sJUx7drR+jaNwjm3iTjN+hF7EQBa34gN+9p5LWvdnbFzGKS6+ufxlUPc9q
y1LO49O1RSssnz1jvBaTH5GRS7sOZyt5v+R3yLT4cCfLZOU0T4Gpf0cu8QMjtT/1rf+o3F2iLBdK
zXA7Te0NIFl3hQIJ5kAsNxEdVxLfTLHzc/GdG0PO4ZMKuNC99k629in1nGBTAgJrPQ3Dt2E+9ABP
maowKNRR/oPrZDAFDkCj/gTlS8PJJGRMNDC82TxtOhphOpbvru8RSbFsS34ysu4HeOU9PZRFtmtK
JTYaO6Yzcp5sXFj6EJR/GMXVnD4QXsXE+Sj6dBVWX1TH1tEdmWwPDLtQLdmhq3jDcdesDJmwd93J
9Vo6HXbwoCWFg/hCfINZ5RAF7wLXI0D/ybJI3cJqzedY29UpxaZhPM+69t3Fo30UTX3o9CC/96/8
R2NMKgS/Pq7GzKXfGT+41o9LysNtnc0owaHY1Ok6GpPxZoRsj0GMYUneobfDkAuvZAoBc0Rzqa7r
XnQ732rIZvdjfdW6fRUSWPACTE9/dYVz31nOZ+3kr3EJYcrOJn3Lqqa8e4cG684K8uyENKplkkPB
WZPcjLOGBRL/ZkibCZMeOOUwdvzD2LzkYh4PEUZ3MhTbz1qoFrCBFRKrdNs3Vs/CQIlZSxo+Tad1
eK2adRw7uwRzE5wcHPdta68qrbiJJi0/4P6fzoaXXRVxT6Bb2ukHd9ZxxRV0szOgnGRMAvtb6Yls
971toKZPB33T06EnbxPjZjwICuxBXKFSjr6TkhHb2DabzA12mhuRscZ8icSCxeY5DmuaIzu4Jjea
FrNnWbwNfJXdTJP7QAaSdW8XBBwPnb0bY+MhZRa1H/UKk2ZPAJXjEi5cVkfFYP9o+MG15pnRWh+N
J4MOoYO3ZZtHuhbmYOuOpuUTO7Igk8iJ306lw/Awx/NqwOq3+3lj2LLn8w7eAH1XfsK++GzMIoHV
3X8I2MW7hJWmcrVyPXV0yAAuEBc4ClLkbDRreaFWThWIAzoQnaXkvUBSEZZDpW2ZvXdhA9dtxaWJ
PUy/FW1JpNFghLMsPpTTGmdDqs1Qfka6kz8XUXGXFtanQxxR32DqCApV05WG5wvtKhnuoR8vitq+
W6wOnH4x2Hnud9/1L1orgw1eKAIPExgotensWvZlnXR4Ny4pTAMPI3bfnIfeZKdUx6Fu5g3crwPr
FKepKnkZMo3Vl1hiKvZoNy4nzm+sSNWNnaZvDfTUXUm7GopxRaZJfix5U+8t3z7qKJMOVkttDV9F
rruNZ1E+TfH8bnEYHj3GrgQrbPSaKUbav0Zml26CvH8TZheFES28kAr5Z+gacl4E2SJB34t1kNK0
aysKZDlM+cbztuja4808SDhLCEkKvePJAgQjpjztlpQTxhDeCQtT6NVAYFWrv+hU92tPqUc97oiV
XtrEeOCbtaz7xxJD4xY/80TPiQh1J5F4JlicVJZHx4lYiHUmkqfKdMrQrG20s6a1xB5r1VZPWPnQ
krSb2Jo+ur787aHxIpTybutOt3duMJNHydwhRLjynKeUgBhSn+XA62ZbuN4Lr75RekuP1wSaCQPv
UVdq3rfAovDwQ8BChiAgGjGiOiRQivhD7eQUlCN0+wUneblEPwWx5v/7OpPTe776e8NpuYe/d9NQ
CgEtSvrqZGRVG15ueLlN07oI7S7f08f3p/DvI0Y5HGpqJJ5BOiX86PIL/+vi3/v/8xOHxcb0D//X
Z/HnSf55RPa7BUt0edp/rontCDpvC+nl5HZAly53c3n0P0/k8mhAf+ty8Zr/f68PLAZKiMtNW5Jk
uz+v3587v1z7914ul3Rv7Pg88CY9BOo9dm159IlUOVTlaB56Y6xZZkAuXi5FaB/+XPp7nT9D9Yb0
9Z/bZIis6Kr9zy0vl+Jlpf57nYhgHUSZDWGQ6//cw+Wnf37572P9/b1/7sYBDhzORmyEhksffQM+
GOb9FJ//PpHW1JhAXO7rf12sBe/Vzd97q7oq3pqj85SXA0dzlUMC8qVOcBaep8uXbOE5JsuXf677
++3lUtV7V15eBRjj/vOrl0uX379cutzJ329nqlDOPlVPu4Xf+PuDvw/297rLTQhmjejAL7f+574u
1/1zN5dvSV5qV4ZwoNlJZi//82f8+XMv31/uCrccxIh/7ubPjf7b3V5+J5+DYyBks3Oxvh1FRVlm
YDjj9MW3XpQyRlu+/PMtcCDSPP/58aBvs9nfZsHScdHx/Fx+6e+Xf64DJBmtrBFw/99H+Odh/v7u
Pw/1325nBDAhUXX+59miLwRJCsZ3ufryC3YzMAP8507/18//eZDLt//+WAvKZj9lcvNfX4L/9rz+
691cbvj3uV5uc7kuQUG2GTzrR6bSDtH5IiO8wHiroWf0YZRk+d7GPXTMP8vFYD1rDtHa83ViNk+X
1aCmhQf8DkC8TdhRwg5O96HcmDlgDpSvUOIsbdnEctgR5FniOtgx/e1OEzKkk7NcolvX2RyxXZLW
jYWkUjY3Zk7rTPfLRz3q9H2QZLt8VI+tTGk5LokoXlUxRhSo/6Qbb5tInYVRXzszG0ckqZlJ6Lud
GvVtR9E6T9ATWFnP2YM5LD1AcIXFNBEg26JIM/VoRxjHd1CMj0YT5NukRRRRjhCR+w4vOWizjVlS
JcUQNIACrbpUr3HPNMkVPNvyGuNlmNQWQWFTCRQNLQBDbGcduBWCAEphpuhQpPI+umtaeRj1yYMB
Net3Nlms+3ngmbkcV0fvhdKEo00PcnQQFDqmL4ga6pdKjBm4Kjnq85quAa7TscnOtmm4ITMfbUPq
CbNc+jGYWhD6z08W0T4EdF6j0m3CVNhv7YD7EwrvlgIq3cB0WVGhXCUxE6ksoe3Gib1ei+owJZKw
n5wzRkYbUCPQcR1nxkq3mAIAc063Q8tr5/TWPvKT5DFmhjg35hBCBxHrhoO58KdzrsZf4fHC+Cp4
Y6bOeHQJoiHwMEzJXYqqTD/ivBx3zM6uTDh+iJ4yzi1d8tKq3yyigNR1KoJxdvwdTEdPa/p9bzL+
1jp/l9our7RNO70RA6z5cXimlhy3otVJKiUUwktvy5ihPbpAftellbyztGm6NzXi6OWgUZkXc+hF
+btQxIQxvi/3DTgXhAgJWXizMezsvtj6aDQ2ps0fHqNr3Of+3Uggx94XPOlxRvMZYwU46hX/6GZr
JV4QMoMEjRT7OmMDPku9yck+0X77qJzX3Xi9vIPMzO2JoJp/GGFTJgvGA6393mtedFOb8qvF3xia
fPxw6DIHHSekctAjSZfXM5vzlHfFmGJYd3hDbAHov0C+BS5U28054fZuj6GRhiwzHLN/idIcMb9L
ZkCF8ApfNU+Yx3JRkq2rflahHNVEhrqDjk7blrGI7iaDtIjW/2yKyl7FevwxKRiivqaFA0FLg2Fd
009ITgSlbZ0g+dYW5SvxBvS1x/k1aCcibu29of14S8qlmVrpgWTgMgwy/Y5sAj+0pmIdJeoRwhX+
tOBKkvq5qjU6r7nqAIHnX3lryO3cUhjTeGy2JNsmSwXtZGWES6qSa1tV9EK0+mrmIx0OPSjG1DDO
xP30m5Lpq9Q/nNam7JngrcjuQeTtE2L6AqwFHvGgeTN6dcMMrQx9C0ZSr55rPbKA5GR0xiEv0KRR
nDeMUV+RiAovY2LckXnJ3rEXQEZr3LuZ/Qx7pbWxrRUFZyRREoZcAZkClBxvdEPuiZVw+Nn0Egfq
gxzSjqlx/Z3Nr7OZD8jUki89JTRVmE9+mzwp3AeEDhGMNZwCY6u7KvjoR+nDUqf/ihgPRAYJkJH5
WxXoqXX3LRucG3SZL4qIGdvkZsBOCEBEf9fPNjBEJC19I64i9CG0pqZdniRweIle3E+friKjpiCj
Wr4bsmIu1E+3dqatB4ln0KWTiEmCtdtmENYCPzQqQoTRwqxj3hNhV0vUcdmHWoiYXYMQBpvFoSGM
fYVNqw17zogJvGXPw+8jILI12650ojvUKP1miIIsXEbI7ljCkpMsBBodh6J4hQ1SrA3CphD20Y4Q
onxpHBisTj9BuM8XNA04YhfAM6Q1JmKo7DdCK57dzLxT49KcflEuU98WOKYrEESk5net5bhPzS/R
wh6g4RpKHX+/9EocM5JyrYxyIDoIafyCqVYyxa8GKoWxRNc5TPWDnrU3rZhIIJ2uGkmjU9CwMgee
cGJuAyg0NHD/D3PnseQ6kmbpV2mr9aAMwgEHFrWhZpAMhlYbWKjr0HBo8fT9ISsX3WMzY9a72dwU
kREZJAHHL875jl1vR8NjrmnqK3urVVx6YuNIRd+qxmMJ/pVPpEg9vUMvwni09dQ6AbHGVl02EvNQ
Vt7mKYMtAoCryiNoU29LHMSRn+UbAFmHyCJQWGF4B9Acov/whxuY0CuYHmJT8dTddk6Crn3oidUz
2N0g7pvQNxTjJnSMb+Ck5ygkas4BQy6mAY2S9EAz1E+E0RBfkgt4dPYek/wFFvNzMZo7QUD8zl/o
p1OVvccul5lRvgVmmdz0axURNaWrBzTABJFnL9PcZhtRN09RPX+Xo/dql+hqlug4r9p5arzMPox5
Bq5Wg5TV8rxLqZHRlA2b1JKljCeaI9m2FmSjPaE8uEtQqr2ztf8IVPbk6W6JOFgl5oDANTs0IntP
R66JpG12dkdt4PTniAzZbMLnZtYMtVJt38Vwnp16YSMhp80OdN2oDzN2ffHgIbEvpzX35sfUjh+q
YScoMyShPvFkbczGN0+/Bxk/O9X43lfzb8KStlfOfu5j6Gb5E/vVJaWkfNC4SmGmoKpKLf5wokfi
r1sYSDGYU4sk5BzDKzFOn43fHFWHLYfp5rbwc6QfrfxtCLYmo4XFebeEOxakwvOk5V4SAK8Kk5D2
xSPUFvepInLPQhixxRS1H73g+J43ZB5UrDXLkTU9JjUwy5MgzCfm2WzYpyrr6JdDBO1C2odFR13p
sFhpCX7B/TZzjEfm8NbxSx1N/RprEHvmlL0EtXHi5HuMaxAoXSd569WtpSkTXHvfArEay3DXHBpG
yA1vC4cEUokYy9VqYE34EU1LMLXUt7G/qBfaZms2E8nSAUHa5WPWOagZbJitMXfv4Ie/5HnflOng
rsnIeUUVcrYDAmz8bC274V63ivg9xASEeBbrZMjeJcHU6EPKft3MDLXIAZmWSE2mfMBPOcReq9oa
qGjGre+YZ27JPTjn+UgCX1jmt3gDUNtgBsIzw+3SvXotY7k5A37SqBImDwMSXD68mwI9p5Orp9LL
fiFdI3xrswHpdfccM4g/1BFbFQQ9EtcCHgN054XqT0i3ohUaxg9sMBuOXHvn5dVONv3FqYMLuQvE
RoZo6bMYzxerdcdAV4CFGo4+1i8Fs8SZXYb8Dm+y5G2UEgdBjspq09kSKjseduYsbFbzR/TUmmsO
MRMa6pXb1PFD229J+2mfeMBRSd4HP+bYdWdratewDtyDH7ZPhgDlaAXdB5rf1QTpC7ts91E3wU71
PlsNyDVWgGQuY0hTsxXJyoXWA6KjaijCKjSBlWJ9xq4PQSpBIPnc+0fQ/q+Sol7zBO96jQ6c2hgy
Or7OnochQHf8WFDtrmOQLNTY+MHi+NmAZEV/Ch0dycpZxeUf2cSMxy3W5anzHDb+bT8WX9aIKmWu
G0pvTEJh7O9Y9146VZ08ikXFkA1g4y0lCKHHLlCj9IVa+8X3HL12lYU+2h6/mUqxbPH78dYPeNQA
rU797lOBkEqkdw+ckfG4VyHdhsSsIbrXzG7dPmfb5GXpSvjUYF4mduB2/vS7QLQnt7SAx7ijQV7k
QEgpXEobZMSUGzxbJX2w191hQ2XZa6R3DrNxdq5fjMQK8M+0NtXMFnOO+j26XKdhv72w1FAQfdEp
V2s3rZC9Wmz8JReN8ccO7U9A0keiilCXRe1JC4BEplgHEWLiLKcQnV2F4C711wGmnGR2L3UXPOVG
98tqxwnEOR7DLZJ30jARWGI12ra9ukt6IRCRVO+Qqm66Yn6YHYYzvf6oxAKsChCNmWX0rAWS0VGH
z/6AgLYyFXUnpny0shjAfbQcJggBxCmsV+ZD702ruHA/ky6PVv0wrYXy7J1wpifbxLyUcAdGvMNw
/AkFdo1fF0HJBhQjvG6QHx5KkPGDbD/2Ps+Z5C7N86HagkoHgTuIWzXmlwkr89Ik2ZRjBEmn7iuM
VvSDPX/0/RtMMoCMnjmyBnCNR1GS3SdoxzikSoyBoGPj6cVfvLsDrM005WAznJMTNe995HzZnjHt
Qrt/NKdwO7VWsp5URm5ITUXoBlz9pTEFWwoTxR2SUlA5PCyQ9JWp8wcgDnDfsftlqf3XubmKK9de
T7Z5H6OuX0WV3KTkLqyMgKtEuvan6/u/MfslrILl0bGHAzyygM2D9VC5AdIpK0BU7GCdA9C4fMM2
juG/IcA6jH7KYtye1haiSGkRE02ail5bARIexB1viVUd67A9GQgUqxLRH5Dg5yQrLpHp3ZDxA2SN
+nloA3bwFvxDL1ssf8lmVRJazSjgTYufCUmSzmFvsbDCJ9Z097IY3mUzfMd5e5hZanu29YG+091o
B/JjMVfQ02psffPAQoCLR4vHPpX3HcvQ1ZTklx7HksGOclUmwXvioj9B/wQnlJxX0n8DWvdVUfvk
OUjSO6PikrniLCw2n6kixnmGiVabkgi96NQDlthEbAUCMTzbvfFsBl2xU9H0gMONXINR3uekzPV9
Eh5ptd784MFn1o7IJJergj3yum0TCmwKTE/iS0pskmIH9wbZ2Kqvu30rI/RDuJ6z5woH6I0J2Z5r
cl3ryNmOiUUn1iN4w29QbA3bY/J80yhMlxbZkysVz9ugw3tayO1QmW9Glt34dWfvw5F8cqKjyz7D
9FLJDklV+x1VzWaCUUV9gSecAmMgIYCqku5ruJrpkUraPRqL8qSPAxQyPRB/aKLU+wa+j+CtqBw0
eH7yM8noLWqj7TRhSDZ6EiGSwEZ0Nb2WIs62ob3PwJCsih44b4OrxUtY7YnujfxmpjRsOzdhwqcW
eDVamACgYA30EsId/1myiK+89Jn4U2rXEkGrHig5eo9Y2IWXyhKgQCQU3IjyR4cSomGkb1sV7Rzy
hDG9jied2l+AIA5hlHQ0beiRq/Y7HqbnFBXbziiDYFVxxwOuk/SGAbfSMDS3xbQLQGZPU6zQerYV
my/FKrQMFcyxrch6vUow2W2ykFlIHP+UYXY2JZomWjDy40KXaIi4OURjCS6TOpsATPtnAJ7HBwvK
lyzl0vqQqFnkPDI/CfJj6ugfkJjujuDtnyTD6jv0w66yo9tZIVSt+GMNjR+k9nyto+Ag70aeptyK
tziVP2M73Nlu/wcky20Y4POKOaMsWW/zXr4E1niaagMlR0UXXzr1ta8FujK2f5LtVRrYe2MZhUea
KHpEl9ssLrpdjIDRY9m80np44R5FDWJpRC6D8EhcnfZ8H/jSTm3SJDpamfmMB9XYxGz/XoSNdmSo
wvs2+gnG14rMDPQzTzLvqDahrrjoLNZNGMYrRB0oktBSSroFCl7uTTS7sM2r2ts576Zn4/9wXsa8
M3hD64eSN28Fo/PeyNJp0wrnrYf7YamhJ2AmRiKZBeqMheBJzd7BWnRvQkUNpfCKCsDjyuLjsNGc
VZ2TM4fD9djbd0Gk7vUvB2+oEPNVpJpF/X0m6NS82ka3M1RICMy3qG7s1WSXt242PI3oFHZTFN8l
sj8DwzJWJCPeCtawG5rA84DNe5ycR+sTKfWnxLncmFyYqfsiI+/R9qBLq/gSBVC3Wywo2XTT1Nwt
Cuu0Px4ax3zrWvfLkEhCeF1HTFU73LgMYxKe/3KOnZVp98equ00r79JwAAQiztd1a72HS/PqG+pM
+AkQufKc2t7M4K751tW4aAVesg4WLxPSgeUfhbcJ2TQPuVqoYrqCIM3ZxE3lskEuw/arAJiqo26G
D+DS03SPMhMnRBbNmiUFNRVSe5+NJb+YAUU1T34pACyWMna7Ekn5HeXRIXHTmxpvsZm6P5FfM6eq
a70RYNB2Y7y3J32beum4rqvsqPsRP4mpt8AZP1OrualtNrGBG28TwtKBFDpfUVjc17G75Vc4ddFV
QkNo5uFcGNBvUg/pRgz+YnAewtbAnRH+mQvjyV48azh2noz0o0fj4ALoNpSpqblstJ253jit9S27
9mgH8SNEHHUsi/SnBf3MG5V9TFb/mhZYVQoHp3FT8prj4XZKh0uZxAAb1SclxKe5yJwleSSunj66
BRzsmzzIjTxI19FcQr2zJfLm7q9J5bgfOTI3pLJS8sf2Dap1pgnRR4AlaNmpnvNMnVBBP+T+IFbS
NN5nNZzNKriJguJic4QDRdm3ZYnEgFgaaKiQOuO3OKvF+k/l6m/Xyb5CrUMK+PI+Nwg+kjmHi4c7
JsT84cG9LIZtiO3VY6KXpZYGXZ8/IoZcFRINSYH6ZRqwMEUWua8Jqli3g/xCcs0pnoXDmhoxvVGq
vVcV5Hmu23lMVlLG6W5W8pSVxacnqg+k49c+J1wl5jrlDnnF7SC3pMsERXmJO1/tbXihcujUFsbn
2knmWyMsboqsn/cV6F+3g/TDI8/YukT6wnReVJRAv3sU5oueevSx2C0vSjvBwygZ3oBpoiunouMq
Li5O9gJBZhNl5V0dtW9Rj/Z1uQTnqbJXBeXRTnlcKMzyb7H77ZmIv4WyvWVyew2b0KRLsAdOJ2vr
JvqUifyxjez3fPQEjV5EWTtAkgxmwjhbHoxF/Ih6geewyVCG4bE+0I09tlP+ptvkm+73afDb9ijx
gzjFHG4gCLy5+lzr8J3yoDtGESVKyKD+bPhkVKGjWiO2T0Ex2QdSuBjrEVpDyVCpcz4ZZ9LQjVt6
zdcxZ7Y7k0BVa0hnKC0GenqEOBhqmIyLLD0U9aUoDRYE/AAYVsY3fe9q6vonEYf+YZyNW01XflR5
yhDTVzd9PNA0GvXOmRpjrRNE93py91OTW8Dd0TJXM/FjKpU0an5k7vPQ2k8TsWKu4SPHnwJ/jQMs
fzCmBk0NZI79X//4738X5oeE+5L1zUZmcYoWWNs8q1qXNj4v91nkb1QxvvkivrD46XZQ0yfMntOx
lHmK40B+EKBGFoUHbMDpjAOvZzdbFKqdCJn0WUumlfcCCrrZ91To9cAzrK8ZQMbtox6X5FoQUICs
cXsYw1FYfbCX4R8pJ2AvGauhirnx3FQ9cklUBA3eFKObWixMlPbeYP3iBuamocLOw/DLSYioZkTk
b6AqiQCLfGQiwao9jiUfFt+wlGyRgWjTP8hQfkeBjflFrJKJQzjswqMzx2dTMLFqA/s1SG87pAh4
hC/V8r+Llw2M4xEGO0QfQ+C/+AIihl8ciIxDpj4l59n0HnJ91QkYBpQ1j4XC4Y6R6VhrwUhTXvEw
rmrp/9SjK3kYQvJys/tkWR0ERs7YEJauMNWAC8LhjgiKiRTo9qbr0T1WigCeckKyhtCN29o5Fr34
DUxiyU34KejEq5T4INODh29J3XBlOdDrJ4x3IKSuddK/jXlDOTQm2Bqd/M8Qz82lTdu9YrxtunTK
DrEYvBdAWHBVbYPIfIsnCR73Dyqo5GTWixeBhlPHfsHxmDzmw0voYEvpfXq0SCGPhdy8GtsSlXCJ
MiNI6J0lsjwYMvskNq3XNOC0TlsgdSkjFmhQ7h58s+iYvni9uKXHfvLM/LXJ/Yw0SQwGvQWCQhmw
wnwbdCvqlARFJh+iomk3D4LJIUMqdJqMPTH+Emdk8xnbGvLibHi3o5ume5RBfJd9ctiF7Uzf+5wx
JOYDo8qwZ7nSK76rWRhv7UgPZzgQlorMX6eeZ23DuX+yMtJDTafCWQzpZ+UwsHL1T5pUd3VQDIds
WtxFGZ4RWxzbvO2Q7rCYamaGT1Kmnx1DPp42pYHZlIlZVkZHlfRLAW2/ux7+V6aVas9/Xd+ZOZql
wUbetqyewo+KCQvGJYPatT1jHMA0iKFSZdD0KEbuQzAvQOYYdnamQdD8bW8sCJq801sg6zU1P2sP
rx/8Y1cx8YvnjvwfMGq7wFEpDI56g3gO+F2ddvdQ1uNN4zZ8NAPg1CC5KBeuQsfcZsyQIw+MNaml
9DHpsdDQTe2jSoAd6GLz0rJ2x1HKISZticcmvhTCvAZaOHthdtWunyCIVgkGjbSAzC5A8ikeDkqJ
5jQwb099LA1JOr6QoAwLo31ma8bnX8zA5pjIhnGTADJmrE7fmmN89U610+8K06nXA0FZ51ayP61q
hvbaGY0TESOsWgJggcDT1zQQb0FQbAt3qT/L1iVg/uimnKRZXL4U3uwc8JxBAhbldCOaZSdUm0vA
M2R/Qqxr6trMXcGEBCwbcVkYg7BP7BvzJXiCNstzX/IM25i0ipBk83VhQ4lwB41vllu00f5yS17J
MGIAPXELO1ntroHlOqjoqjP+2tfW470NrdaDspeioeG23+TjS+3xiisC7Nd2isFsVB7HGisZz+9f
3cC1kILnZ5+h5EmV9yYjFK4oFt18KtsobaA8gkQg2Dq8WhrWfsURai1VlmTXs/V8lOCJ6omHgXVi
GmRb2x3JrSyLncgtdgEyzIgkvaarPk1PtA+5HW77ZHoFx3DWveyhJiQEFWG+BLXDiois2+u4pA30
xh+RG7wDrvrSjtdtpN/dKHaoDA4DGyK6mhibe/rHbjPeoim56xenrh/6L1nU+wd8Sj0RUlqvWjSo
G7uqDl1xqguuZDfENcWNBJlFX8TUctyMJP5JG2cnZYXLNSe09TMq99Mk4GCcfwBM3wc62bpudTc3
nnnTxBjLm/AT7R7fLWwPQ/dTCFlqM8KJ34KFv/WMob8d2DF7+KeSqN82kfEe1MJHqlCba847JAXC
kNts9r+jVLDTYe21RhlLrTFTi0xUrPS1e7vkrMwJO93w2D4mTkggF1acVUzrI4qOYlaV4w4s/D7T
8WNrZOau9u9sYVAYmtNLPwKoakymwmP93JJYvPcGfHeqaMAABeB1xmzmt1eXqGnfM48VmfPH7uM7
n26fJpinYt+Pr8KmHejwq62iwKBmP9SlG11ViSuhdFgbUKsMDXresn8HHoGmO7ykHdESovsZlgw3
nTCC75Xx1DIUIMk9WAFh9hh+OARR0R4mWZtv0YJ8GrTudSQnyGGxOOZJcm8IDYTGhW4jZ10S7c78
2urp+aDGMfzXxa/pDF9tb1KxeDChOXuIYChhfWZfOMoJrncxlxg+nbEt6wdeEdlMLr6iWrvZPlry
VedqQ7TPITdhC9Whc1c1QXJTokteOxV8JLyAkw5OXEeEklZ4baJ2GG411ixRI2QZQWdF3SdZnFee
sAlVsLPCVELKWlmgA9G7KSmbM84ypv5Bou/MWf8kDVoQkNaPthmE66hi9BqVLoS+isEJBrruWnjr
ODe+mbUPH4Y6sH1Fxm6I275hzTaPxbeU8EGloDWqm9tqceYkpPzsFVS7a7z84TJ9y41A3vz1r/Cp
fPcukwederzaxn8CXDAecgTigNvtBW+a7nwjgCxY99NGV5zDobaeki5eeOPma0MC4MaybRJbnIPv
4RkTc/Cq4gioTM1Mm3wd0vtCGpl8mKmFyEktq2M1Nk+91PPexoC07YEpjSkZFRxyOKzrrNpz8+Ai
9rEotT7eX4tNHCUcZ6yHyp7OKy23Tt10t732H7KCN7SY8atqq75tA8IL0hgkJd+PAN5oWW9UA8jm
cGLIz5gRR+HX0FkwSSVr+aSzXhyvkqg7PnRVhPtoxGBdgi6r5ZVoOXODhR05Mcr5UBu7nhWrlRnN
pgRalmDaCr0eaziY9Lobd3leAQ8Lb4GSXZRHr0Jbhg5Ww4s1CA8pwYzj7NAUOeMvRy4wNunfWU59
X3UpYxgPEsfE/lPwXFJZSyeANzPs75IQ13jsOv2mLXK1MzLwb5Xl/5Fuj/ewfRlblGaiptyQEwrb
ZuJ8duYfMRKP6UBnTf5IsvS2c559VyMkDVO21H4Gqv9iUqfB0c91ipii5eKym6cxJci2RuGDT3OL
zvzZSuEayEB8i77GJ++QZdAEtrMObXm2Faxz9i/bXnnHAMnPjU7GZ2te+OTaYNte8gZI8QM3YN+R
OINTJNuNoZ9shiR7ghDB3lTi5EdGjpxuuvYO2wNXhO/RHQoUTpV1SGh0Z7cbo68vgMeyPbKM49SH
V92wIJbMIlJrRKoj+ZnYoF5JZvytZ1JXwBtQpW6iMDphSCZx1vMMBEHNLhX4tNKlOmOPcvWSCEt3
2mDYJCGlctujBTGpy8dHY5qtS4cWyNZERZXxAS4FuSqB82unDjhjWBFG2c7MuVIeBrxvpMzlFaIn
YoxOLbs0Zm6ftmjbM/pPTnt/2hltG2waOMqBiLha4vushMunOOvLet8I6+j1BKmlAJK3maU/SMnE
WjdiV7KNX+V2n6lIv1qIylz99n6o+FyIslrDxCFie27A1TKETJJ8axgJGzQHP59dggQht2fDhIGN
rcvb3KNZRvjECQtSP3nm83+QXzV+yY1iXsCYlqF/E5j4DmmrXPU7NgTE2PJXZ+2rPzWPbCGgkCaG
4k0ndiHAXVaFtAPCWtQ77FENPNeeAG9kRoG/6vK5ouU32TrL0DnpyvqywgHMUoFObNlmFa1C+JL5
wMIKfexH79TXN5Mz7SV3UIF6L+fgDj3jzeniP7WNExuW9bgvATUPIe75+reQzWugFdPoorxWYmeF
PDk50zP4dYdc9JcRoATe2YHlybbzYyR1ptA7RaFaaUmI7WJz4fD5kfYvC01/G83BZUSStiks8Z3l
6h6zcHQDQ+hmdOe/DOUXDSCMwj0/e4AC06LK9+3kmltkcy7VBcTGwttbw6jOTaurnWqqB3xgW9Id
uP1TcVPTlKq2MjDKgx7Ig6rlhMdIlvxGENcwLbRHpzB43eAUhccUh/KWJswjSXwasEBEwYnJxnps
gOr7bmxtR1k8Rbq+czpnMwJ14NcgzwEf7cZnWr6umfl5AHNXFevydTzB0JNOek686p4sVLy6o2Zj
NbLEGPOEYVW2r1oDQIm+trNpQW3ud7gmwKulFGWk3pRENuFdURsiY/j0xmLrR/Mlhl+9DqOKiCfd
3ig/OYbKRKiO4sgCwLiFX/Ma0yxmI36XnlgPlu9w4Cj6AUD8KBZ6VQJYIVDkQxmT/em11VWY7YGU
kGnbWtS7WYs7hLraWBcZcZvhcNcq50uLk3I4NUdiZ1iH/QnQOJTChVjZB79yaj8ZfonKf2GDsh8L
xa4kPTk0pZGijBiVfZXJeI0GJNVDh9rDOmqV5TuL8YCXe3ejjRmO8VS915VJvLYD2qy2X5sR3k3F
wNTNway0fbIOCu+W+MrH0Eke4PI3O192+7Se94G2bkKe5MJP1l3JgswDmZQkTCOxwCVYJOxqdDbI
KPknX1HsaHQxDTxjsyWFtQRV3Vs72bZUJQwbg2JEAmBkZzHWP2HS/6QNu4pkXlnVQ1Z1HTfNhBWm
fEN3/xOP7m/Xl9sQ0rljZnpvGiP7sgmQYUXX7kVfjGRZ2GMgY3hmXEksfIpc+ZLI8WCS14Ups9oY
rX2OB2PBy6LR6Xggug1e2/MftNTbytQ8MJp63Qdi51Y8Yc3hC8n6XZZ+CWcBHKRHhrr3WMLI1mnL
1zkMNjXoA6xO1nNQ1qiRgncSUbEtxNHZAJOwQmjXIZwdz27uP+K1YsCd+89m3Z+7sLz+hfL/H8Ud
/N/SDP4/DCuw4Sabf71C8hj+jkP4O+ZgCWT41z+uRML+16yCv7/h76wC3/yna4nANG3ChKzAdYgK
+DurwBf/9C1p81WmWLbpWM4//qNA7EcggbD+GbD+JQbAkh5/cfnS31kFjv9PJwCz4gsH3LG0fP9/
klUg+EG6zCZVFseff/3DFYhrLN92XWmhX7RJQODr358PcaGaf/3D+l/hYJDHRorbsYgy+jsxXcOA
cQ7MQzb1yv1yummd+F9+bz3ooITuHNCe9Y3/VgU+Wk0h+nU7KOSbgq2JYpoJi28TMG7eoc64y8qc
8LRhxKYm5Xwo/GoDQ/FeW4wYde9zUwzYcecQWKsDmI1CNjjOCTlEdrqMDDmYzXcez9FWFuhkmicc
6AjCIuLfbLweYPKtprO3/+XTu/v3a/8PdnB3ZUzuKeEP/4e3BOlC4PKu2A6DIfu/vyVB59ehNQTi
OBsyOCiUrmuFr5rOjmWvYewRfrP7Zze0JcLq1lTRwZ7TD8OiGk90zq3GK20RmqNwImMqUedAm2ib
kmBF/iwytR4thgq8NwJg9fH//btbfHz/2wfqO47rM6N1WSH6PPYJwPhvH2jEphJKZ8WjIHzLqRTW
2snvmawjvWiDck+VdS2G1yKWSM81zK1KVgxra/+1TIxhb9XgwmAxeAxbkAXJ0t56w8S8Pd167MiY
1LlLrPW8yglV0VpuHJsVyFL1YJFHcuXC5s9YR+d4JC17vo8tHq+FUf/mzGlWGgUD8K9sC0WKaB5F
Tztf0oERazT6bwBUnqVuBe5S60iHht7EO1ppEp88/07Rm9FpdhTuQfo8k3wazkSz2Mfc4HyL/dlb
88TrhUZBRiRoGkdrcxZfVG+4Abz+eypuFv4M466QAPPo6htWvW2UUa8sJLkrr/2xmUQydccxnYQT
HAf20pGdH4A/vFYDcjGEjijm8Bh7xouuKN972/huO2wQETP2a5R1TJ8g0Jg9cNo2RDqlOvNcAQRi
yNyjqzflcRLeU2G30NtGtPstP4RNT7XGnHEv8uKbHiBZ2UO/l0mB5muyPtPpCX41ltdRfPqsg30n
Yi7U3sWuz3hZC6g+EMLTvDmlORStDKju7G2DMIPoWAtkIoJnU5w3l0rMDn495ugs6fbYKz5nGCqM
2/FUzzTfXV+/kajKZwlsmlngOLIrtHEJ+htK4FMO2mudtzR/LrgFCnvfgcjXMS3lORda6P+r7j41
Hn3gQ4esBjCSYMOf6fsyVo+5BLXHuMCNIB6hYt5FcfFpeNBL8nZgQ22i+yYl8F752NonPb3n/TMd
MEPLqnjRk/io2+ZLZjzEUTdIf0Qz1xY/TRLf20xsQLDEwHBbNiJd/+pV+p0MFEMgxGOaSCAdC3rl
dwyVwpOeMXiOpniTcbwdS/tSmXO9LhMG0hC18alQZmtL7aVm22HC+YcJ40/IwaejGcFfYFadtv2V
gLV9ZLfnpY9oAUX44wA1uv6W9r0T9HDw8+fGYjanzPHTsNztUiWkRIHMNR8LaCa827CcKT9GxabY
nyQaS+wERtQd0UYyuSZ0TZji1U/lEyCxG2HMZ2y75pZIxnwTJcokaR6xY04LF5cPidd8Ymh/j8Ax
C5XtXO4k0JXdRwuOvUDAUkpWV4V/aCwLGUtA328a+AiDkIPVe5pLhjgy+2p8/w/IgI+arXkhnE+j
ifTaBgu4kQCWmzG4i3v3LeHztJLomobxKa2SPUGtz+NU3VQI0KTrfocuL6AQn2iS6720sPgW4YOf
6EsSGFD3VFIiYn7IRL1tWWsDxwgYtoWEvGAY3+fK+i2481ZY5lH7iOyZ4GvEX2xVEm8Zi5rsKOy5
rLF6hWxxGHmTi/EgcXRAHeNnMInk1Jhg1WbOFU7wplwEDnl/P9H7x2N6n3jTLaqCg5bBhgoXkrq7
7EgzHBNBsCXDA7JY6qxAqZCRUtrHJuyOCS4qMsa+bDc/Q01+DCaoLd40PmuSZzdzSBMdDubdv/+/
KZTd0Ct3CPIOak4+s1Rulvt7ahgb19xKKMSPYRZu0R1srQmUs1AIkktEr/34S/dDQE+I1dlwEPVZ
d8x/7pcvJASUo5OnpQq+7DZ8UF62aYbaWcVhs3Z8/8MfnbPyyUk7yobgnZBycz5OyN4YXgSITcI9
xphxGwcmEy62tYPBMMvU3h4oSoOClrl3HLnVrvOip3BwLSbY3dG2OTKxyJPahqrAEuiXgvpYtNar
g2w5qbNNKuWtJ0vMEDXpve5bm3GE+bMAqvcJ7DveVPF4nmN4BkVQbwukoBG9+Yb0A1QCHUCwrpVP
TY3ux7UY3BANCWqHUGtyxvy1C6iA59eLA7yBzCDoyoU94IlxrpmuX8JovPNkzzCskC9Wg9kJoEMU
s5UMOufHacDGtUzbC/6G/g8pd44PZfkSC9UHLYJzwToVmEhLOJHzYY8Kqjbx5AmITAQkGUeIgaoz
/2utsxDtZvqTuf8zOt29h3BrVDk6ntG8QW05HCBeEY6D2EfFY70rnV7v7Mm9qhZVD1EXxzLrnkiO
GVhiT5wvPHsmUi/c1PrOq7qHdFgip0f2Jx0XJXzDOhqRqDbCV/jqF4cAUjQSJel/ytw7wmPFaV5y
GcNZsZFSsoUF1E+TEQSTuMC+3w+T/5iAkTJ8+QaVArRmHkSbj0THn1POiMdznU+XQiRZaN4GopJQ
gEHScVtsCU1he2fDASNkutKtdzf7vEDTUd46IB8JBB6o2ra+E9D9I1ompAEhmgwgC9fIRs8AlFlf
vCI2T22jfmbffKrGHjoUsVHwseqV0dC9MLToCR7dmGS6bAav/I1NxtuZxZwBxMU2n5IlPPDYqoqP
p3XCre8+tSpW5z48yhHQQJ3LO1MMfNhi+EG4g6vdnlC92M/oiYq9MBTLU2ZEnZRPA/PNVPk3NvYg
vD/kfjD+cp0V4BbIn6Q2ze0nYbtkwnJJXHZullyGsHtdEvI4i3NvZdjnoRWP2ehuJHvW9+WtQ+NP
VA6fx+C6b6rqfmaCgbiUzLcBsJtrFMw/hHxVVv6YS8AbXWttm9J6k7VNoooAtiayn77omXlSbbcx
jP8xqE407XdD138IHoiIDKAvhkiJC7K+CaMoV9V/UnZmy20rWdZ+IlQgASSGiI664EyCpChqsK0b
hC3bmOcpgafvDzzVdepUVP/x94UZkilRHIDEzr3X+lZdvrshrX4zu0Z2fewn+64Z41NSNbA40lfK
z5PWq1doX5LWHrOJYPaOAqk5v8WwDhji8uq4PDKxKYmBn7Lj8mdN29oZqffiJvavNlGMMpXzXjlg
g3mFmDm2Y2ohOL/aU/2keQ1P3EKwiaI5YJDQNW68U56X3frhxzzkIDHTvt0jFCBrDUZNRZ9AYt3p
8sk5dgp55TDmz5B/yhNLPYHu27qo3sZuIhLAIdJyFAelWWptZhNcPQmttRhjZ9018UmVMDUtIqwO
OAGQZzXlrrKtxdkXb60qJ/DeG2+Zg+pHQ0OE48LAumiY5IBF8bbJs41E0H5OAYCKziVIyGAHk1rm
p9slwh9RiE9ouRGw52/osKgVNMgRkeW+Jikuq4KOTt/1tElT/UX0a/iTxTaQwPfKkNOfrBPqkp5Y
bO9XHMKqKGY9XLsJb3w6Mm2bjJmgagxrK85D0gmD5ooFTL8X5OmitYuZ3OL2Sz0NRkWBE5PuVruu
RAJj4qjC1t1oGQHsQWNuKtcWG2VAANWrhA9x1I8o0BDSICeeBmZ2RWht7CzIL2Q9vGAyTDfNnCHy
iSK/zwxt30pOD63OsWbPAFCyIMLZERv49M0pzoFwoUzpxqY6DcuN/vDy//Pbxx1iYnZrk8L6uJOO
OwNpMic3jzv/+AXzltEbpjLS//UhHvdNOrAfZ9Bu9QJcLyGpbqaa3pVh7iNGb0QBO2Kmux/Vp6gC
gK4Z5L1pywHzuDGWJ/R4oMe3lTJuRZLQaF1ADGpYOA+PL1OdIdgYVDR93W9qISIUkRmsC4a6Wycx
cLcZ4pg3eDxMx6n3sSqsIxp9C4edFxLYWrw4TEr6ZApeLSIyysfDLw/z+OrxJ0IMnenq8djZYsN3
LaE2bcDChNgJ7sJkt3gycqKdVD2e4zZ04JeN2zoPQesnojh6ja4zpSdKDIXOfE28ZcdkympvIhZw
Y2v2OWSip0YT0ROhAKTiAOZlHWiLbUZ7dx2KNrlGQZht1Wg0pJ54Hmfl/DIqLgoq6Iy7E4bZpkl6
ELMS5gqFNHPZcWJ6ZJeAWDVLPktDxCcjT8WSRYLG3RmqtZMLcwvBnlh5dDNohGvq9kUJnib6Uxpp
W3soP6hHcIaHXnyOo+a9A7BNlVhsa6JrJpHXF70z55vGHEW4JBZH8+TtiHuSu1Tw91tJx5akom/0
Fz7nZk6PhEIduDwEJ1LpMzTuxzhH8mtplXWPRHLypp6cGYm0x25ZH4qKS0WXM5JsI5l9zFyQ3MSk
bVkNjU94SbWz3MHc1mHzDAUdJ7ponK0YmxdLGOoyzmym9Hxqd11fCN+m1RHZDcAIrMAwyOSRPb51
bIcgeWbOhS2bU4ZSo/gxdOc5RUReWlzAWi3H4CmoxJI6bN/CiSFCxAh1I5xlnhIN2VfHCZ/B+CDh
SRPFaGMIX8Gg/DZr1u+xReWvmg6+T2CepmH8Vqe5QjDnzBcOEXfj4hVjMx6GBxta6mA7rj/amuMD
W/dkcp86LEhsudEkMadqK296suzhlkId3qd9+EOW3XSsSutHppxlNDOkW2W3NRjXOLl2QRdfNRMh
ZABbZdMb9mma6+lVszWxSYuB1TIz7tLz3NdQw0COBj1fL+1BdvU0aicCZlxiBQYsTFSsReIaZ6bM
xnnQrRvqe+JpPJFu5dwZb/A8b2k15oe4VzC9tOrmecF1TER2wKvb+iG2GzBm5Ym6PJhn5+ZuiqJP
7o0wvXOc2Qeax6uIrcl9mvAvYw0Sp7GyvsZ2Y/MhpjTMpekeIxUSEGmHxrbwuKrq9deAamShYJrA
2RPvCEVoa+G0ulboMVYk9VlHGzov875bOKb6QWuXcZXHPDBrDVTLr6Kl8TBb9gWda/jE7BXrSWaU
ezWEpxhS2i7Kg58deLc7tuJNUgzOfooIpEA5xxsm5m9Do9IDXAMYxeWxL2iFg1bxJUdu09o7EnGh
Lg+nKMIx4IwK9mpUfAnIwLw7ODoE0Xn+WLEF1fN4UzkcEAPteMq50A/pyjgr3mEgfUUwXqWiX+La
6plIPGhhkmi12krlQZ/ZxwtZyU3XGiY+UmRzgeV3g8tcsqnCNX7BX0z/oyfUBdD0zPfBo5JRMx34
cWqeG47cqA7zkwhL5JCzeRRRuyN3tyf2EWEPtcRCF44/TOII7nXI0KRDmYzJ7xne3xWB2rClF1ew
ASFXbc6wB2t+5U68OpOIGGuGQ5Z5Oy/Ji32cAO93DVovHdF99FZCdHK+Naa9T5pG0TzLOL/FlDRi
HbiW2tsTmC3CW0DDqkL3I216op5OdmVTuMdgsc733pOuVwPX6kwjI2e6gq8g4gTNKYeN4e3jzrOv
SDtZZRrc1LoenKzeLt6kNn7tBqFfmi91o8WvPbZ1VD/Q7x7zGwrGXJd36Jy4DUOokIUFJdmA1o8Z
kYKobCiyx3STm3AnQXthCFcuM5d82gNuqn0kHxtHwgyoOrytVCIV1OoNg/g3TAvw5uTA9ogOnMoS
71DpPcSlrjhD/G2M5ILwJ1ykGuCZvLXbVX5eVqjkMpIKylZ/pme5clsOTsSlI9lgoPW9E2HysFmW
mxjdD1OEkwYilK3R8qVqzmyBA66O0ZKXlRzGaUBN6lXTNtDpJWmN8sgd0PB1w/mnbYPWhXS8+jfy
8Gnb6ppxSugXkwkBGzlOCWxZib40T398uRDL6CjUGaCso1uMevBkZJlJVhbyT7IfOvqLRByodD5Z
Hhv4LmeomklSW6PW2kQOKebsMNz1478eN1PrvaueVgcCxBHAaGzMp8ExsHc/vkzLOj7qA6LWXDJC
Wm4eX2Hpm9kHInL74/tuyuLNkqy4STOXqI1mSWBfvirYh1PhWymoS4XWgn7V+nFHH4eE4KqEBIql
cKntoTqBffA2etmQJLH8X/AoXf682+bavwWQ98Eyb6OW9DCt/PN3Hw/wuPm3//vzW11PcqDtTQLw
NmQP+uev1A71bFiQqPPnTz/uFa7Or/zLl6KiZSsjstH//O1/+aHHf7qajVC3xaX476/gcfe//QkS
Kiq2wBHWouXFRHVgM4hVAMSXt+Q//cZ/+r8/H1Qozty403fVUi2yEKL6tRSqtzI257VmAyFoyyjB
4cfdteXyto8eLzJBThQ60PkWwtDj5kG/oXlKgvjje3e5h5wDWndBRmAiJlmwPXkOL3fouYpO2ktW
IFb1cub3yxHAefXp0fIh0WSCCM0hXp4Ya3BH2LDBDxDVYDbPXrxuPuVL3o9m5tHkZ21DU4DBAi2A
qjyRd/KhihlC9Qj+rxx3BgLOMLj0RnUqcod4lIE4vGiS4HGgxK04ilZxRp0uhzeLOCVStKqXOHaI
bqggeiKCMr1bKcLvNnqclRjSK53Y302/aVGKwdQgyrGPHWCS8ZFt91ciyFDDS3eN1PuH3S5ebk2H
H9No33vB65+ZUidzddBq9QlIBsFPpRRAE9AmDnkGq6abLmap/YarG3KNeSlG6y1Jx9eonioUIu7t
MUEAJ0yHNxs/YT9ukEx1WAirL431y1ULMtYdnnJcBUaOs5oOkE7C3CaKul9Woa0jU/lOlPq5hldB
hB/G8po1xhWkzAJJ8R2ZBBSIxHb046aj/kuQ/Ki+lOswLF5gBPmj8ogpyglZw7okrSdD9u9EeRCx
9Wxl9TsGprssUU+WlrXvYu1nS/73xmvjJ8a/L66Y31Ii5Q+CYDesMOW5a8BYa80po3ZL0yA9VV0Q
Mguf7lVoI8hFyl5OlEU1rv5oZIMctO2qtc1LTXzHJrbR8LCo4Skh0rshRgj2ObsBL3tTpstAdZx3
rt9QbCFIcD0cjTBI6pm4ZdYkJCOU/zha7139NpG6gvxvlzBIIybkY9Kwq6ngKPrgWsvx4A0YzwvQ
Rh3K7ti46m4C8wEFiVN6L45CCHypJeLVbrjUBCHY8bTxuo9hbC3am9rn6NVnAB/pvgyt9yp5r4zk
i0LWQRO2N/dulfgakRlbb8R4TBPh7hrgJF27+lGaOU+59bYDC8neTExm/z1E67G25Y6jBy21UcOh
CTx0WgyTlpHXuq8YQuQmoT5WJdXBFJyF5MfuLNQMq3DZyNhlGYDN/9lgr0ZbDdCzPZigJimiC0YO
KaFEM1N6LEXI8byJvSA7dXjw3nq6e1pMWOXs/nT6jFAf2P6GgvwR1DkHY/AMVLFa5QUUBVqKr64J
4dCRwVtcOvtCb9/ZlB3ZS9irfOCzswi/JUJC3mKTF1wpCV+gmf0yyn4RW5qSo1Jm3m931OtFO37y
0gy2+0z2A7bAj1Y3baA9ajOni1qYjurayIr17BAEgdtBbRz698YX0u5oSuYOjaAsZiLRIgvG2Fwt
Or30QKppjq8cqDUI42qu/dHhffPC9Ovk6cdeQS6VdE1n3oKq0NC5Fh9Qv9OdsZxrlZ2zaTlVUlyX
fxg/AaNQutLgNLd44ZKdJptXDnhWGjvi0GqgYKULh6akZVdndBmamYtjCRnKalS0Vjp8wRikQglC
ihZDuYnJu2Z6Y2MpM8JrzqiAq5njUCGEZ5T0E/l5G33SEFOFXLlJAKdR/K2l3eO3ZUqqlmtiRlWN
2oA5IoSYpI/GTb82tEe2Zo6S2mzqlyDD+gKb9AmcK+0m7WuuMArMI+eV7dCwsz+MErVmvbyRIhmY
f8kcna9gqhW8DNb00Urvs6EfwqchPtx92CgD5G9AUIz61TGHbNL0Hnvl1hlR7QR2+LYMpJl2EdjR
Rd3etbN9M9bxFswDNpgU78pYuwokOCW9SGcCYGWOiXwkKsqNUCzlubXyuuXld068cYGi1o0p6eQ5
+6wG2R1Z7AeVafMHpblupX7rCOnbDnb9adRRu0+wdaDpOLYM0pos5xA0LGZ+1u+BWK28lr4ciKRZ
GvYIXhOQfUeUOOHG6GN7XZB6hRb404iSc5qVn83STzcGcjgrWoX+xfXCtRwA11cg2vaOffBUVx0D
Y/qsOYMa2s4aEOAhpnXTTfG3QP1W2lRBijU3MBFJR2K8qxHwk3LQ6bROdft3SstgV1WLDpYRfJcV
hwgo24GdE/RjNjPAIV0wLHOUpzuLHuyqj+W3WDA1TtJPMzNQf2UzHcGEpCsvHJ/nxv1MWUMrTb45
qfBRr5EMLIwnLSf+sRfW967tcVX2WQN1k+eEhG9TaFB/gsJ+SlIibG3QyitXdRvOdt59G/gqJUJS
Pz4K65XBWrUmFI3AonrigIAbuMs97e5yWiJihfrdAeMi0wcGC8ThTacdMu0XstiMvgGTnV5qioto
yDmg6vc0e8pKb95M87ikSKyRNRmXvscMoCpnm/ZXHf7CtuphqZr9xdMXo0JCkVTPFAcGaeCPgf//
SUxz2N63//UX5czf/wutymdZTU0cRt3f/ze1zV9+6PKye/33R/nLg7Z/f9z9DwnMX77ZFl1Mqlb/
q5nuv9o+6x5P4B8/+f975z9ENa9ThajmO/SmYhO3dHQ/u7+oa4Tw7Md79L/IcS7xZxSH34v/8Ev/
I8kx/kZ7x3P+FN78U5Lj6X+zCJjwpOVJW5eWjbrifyQ57t+AJ+uGhyjH1k0peBb/kOSg1qGq003k
MQgybNeR/xdJjlj+yL9qcgwXKRAzLMe2OAYtrhx/lXDUSlM4GFvha4F4YbxaAtMe5KnEq1yO3g/F
PuKk92VEI68j1oHY4aemniLfmwWcOb7rRemecvJ1Jlyrz3mUf61Jv/If30mVwSISEXq7Kvy0oPzT
IX9G12Kdo4J+ziwqhnrUddTX9hYSU+6HKTQe8ijqFcY2k4FpLg5mXdR3pYZvVUYKrWMP97ZpaY80
BaCXZDaXRKb2ZDCrP7JBe+K9vrWdpu4Fu2PUlUGJcVxnGt70eeB3iTrIyGifLKMjuwMTgRGGz4JO
/YZmT4/Nou1W2TxGi0LxkCv8+2bE3GRSonipsclTi5E08OjedlHAVMAxredZh/XtBPZtIASa6DT5
3ZRsjtVAIzCWGk+6/rTLcHxxcouOf5KR+sz6WzJG+ghpGZA+wrDZSdiJW7nd7CxD+Yj0Nao8aA0T
rvGXPKwOYe16Z9yyEe3bND8GdN8PfHzsHk3TubrTAAIVhvHaYmh+dq3hqYJR2pBSdxSdNiDvU7vK
CotfkwDM1I8tIxi0LL1Bi2kAtgE2n24rM1p7Q9QAM9oB0mYYt8PZ7uwXiDnB3mCOvq5sUTwVZbZO
ndw+q2460KKGJN+qpeUtEagO7q7kx68JiSla2NxikHOz0EhZSSw6DxqAeF7dUXdD+2bPfCyRDJ+p
d0D/OMN9DnSw7CQCTbbRXS0YaFvNzBhJMP169jKBdjlJLlGnfaDQSrYor2s/IK8Zk+97mHelLwYU
JJFe3ccaFIV00E5PQ+oCpnIkZZtjHAc3pOFtiK2boP+yEM3eWk/hph8SF8UKIoXJ5NiuxtO/LBD/
QfG1CO3+esKhpWCiiaxukcIh+vrrCee2/ZhR6zU0Vh2cgaCAN3kAfaBTbLT6+NLqPdnPJs6eKBTH
Im6/WUHSMhaCaylC4IX/7+fD5Wz5i/8iy2OqbulCOGhmwYR6rAR/fUYMncxKY6jke2E0HjMSGHZS
ovDPqvHep7m1NDdgftQtEQS9/QHfVHsOKukTh0Rb2AR5kNQ2dbDYdlnu3uqMALc4D8KP0RrP9oI1
t3LQL3xuK/yg4StgGE+SXYD3xB/6JF8LSSlhidTe09UNiOSWDL4GbT1ABcSnH11sIrNrYnnonfOL
oV0NGwYP7CIM5nxmhZ7UWrAdS1DQkzMlFzrHB7besPCGgdZu9SQQVvnkNMRAFbtszdRdXQk2YdSb
/9CGWZJyrDl7yHcXNlPJK83O8yQix8fsS267PnTbFBobNmP7kmoivNhCx11fwZHuq6gjP6R4MSYN
c2843d0Gx3ujv6dGYp1huZ5sQ7Nuc4P/JEB1IBOy3DwPwwdF+iv6iBITkpUo/QgA467YIR0i1Ogr
wvOsoxWpo9CcnDja33lggmBL+jfR2JzcMTEAtanhtfOi61TonMYOrd4wTEDJJoRv5d9yYucAChSo
JzKv23S5+A5vBVoVDkn69f0Xx6YRP3UpIt6RLj1S7KOGlGSFMA7pBGQDDfzcdppz32rZRbth2Rya
1ByeCxJzwLAdeUrlIZroP7rphOqZ6ZNEvwbVFKlkgCKDvmLdk4skqLOGn443lpT5pbbuCBUVIrS2
eOZRsWkOvI+EdKeGDr3Ttn6UYlocJNkIADvXfdd8I22dVC4bjF0W2vbeIgth03VEq0imgZuq50GT
5RxppAb8gtY1+cxfBmZIKxzWCGQsaGXd5JV+TZ77RrVGQP+JaadXeVt49DWDeotAL4IaeU1PsxO8
MNrwEIHFw6UV9pV4RXeT9Upcs4XS0ZdApKHFHijkCRiF3LEzgiZGh/g+1BNeEs6ONYIYZ+fg/rOb
jjDr0uv8SNcPpcuYQQbkUmOS2SUjVBw4jYzZAs89hxJ9GYr6Vee+MTWwjpk3IXIxg+/Sm2LsXgj+
KxFhQGAAlRLs2muQCyOnvlhMZ1FepHdZMFvqyk3hld7eUwPBoWYj1n3vDntl1Vvgia9tJ9TddaA9
aFwBglabLlMIWdBSDBIstoqqki+mEtbTTNigoA/fmsanVpP3Rq8eukUcvJqW815KBJiaWewbzYq3
Nejm88RcUFDGtrW6ZZbbrqe0uFZJQ2gC7rdtUMTvhiCJaLBxT3EpTjdJMuF5jqj+22mAswTbgRg8
bxu1mNu1IUZhwSxhcomK6Fwiq9hmE/nMVarG1P6yUPkOtYYzt8yeqUnabSF0HEZxHUIzUt7Wbcu3
cJh+WFXfHCwTdllDB6OrCXONqTIVPgdoo9mHpzGff6w8VNAfke6W2yHSDHJWm/eh8N5aynPU9HOO
0UCzSBfgfSgbQmETDREo4YFJhtxRBq9O/7XxMA1IcetwWFMCKQeBJtMiZXYkjtndNrGNJYw6PpcM
E0FIa3LPhOmzijPran7m2FWpGQD31ePOkgLTfc6x2AYoGwiHaGNkl8vJWATBjTHiQeDTgmLJgLxf
tKjLGocThZPBoshoHfNcqaHzpy4+ZKrWYALK+mSNzQcxpGgbyK6s2njf6N1HBZV607hgIOe6cFfJ
YOxJgicQY2JilCxnLjvG02TY87YakaQEYBxlfpcMHHe93kJiU/LajYWze5yROXunCJ/v1XGge4Bg
OjSt0xyGpicitayeB5IoQmtuzhVCTPwrE7g2+D0QfLtfOdDqa44GVzjwIQKD4U4j3Junh97NdScS
Pkg8gWQkCKYx+zMTnprnhgIlN082GZzxxJjQDcz0bk+ab1VT62fhkkwWR8eOYQMj58WUgqx3Tdn8
GmSmfSBgd2dms3Ouy01dx8bGSdAuFmFhXEgFYuQ5R/BtI43hJgaY3J11v0hHuYOt+3vEu72KunTe
WC5ypKEgx4bV+JAqlwxtgWuU4CVnJ0d+gqokWJMEXZwyJjFrsw9/pl5aPNPuE7g7ym96YCWnBvFX
CU7SL1hMrnBJDT/uacoDsRZndg/HzFLy2GG/Em3nbYuwg3M82teyuKZ6nBxb9Kdmnp3aDBf2iALH
7yygfbaZfddmyLWWbdZY3MDMOqF3mWKdgiyz2/OQAK7FscHF6KmI1LSJSJHYgCvgNOmx38yAT9ZF
PpVbYFLXEbHqxXXR7rXhCJfDMjZ1x0k4dJ2xlaE1+YSZYKViTOgOI15c3jF0y9O4awMCR3I34gJB
PP2qNiFYahono0VKI9KIBllcUpvYt9Rw1pLxWStpOj++G3G0As+pSLKZyezruMSS3wxbeZ51nH4k
vzGCQ9MSKvRqQbrRB9ZyAUs36Y3gOcTkgn0YJWPwJa9AnU1Dne86pTO900dagIa3nUmOy5wq2xIh
1m8b/PorAhN43SFTs4aIYY/ApWWBpRlbbvowqYDMSR3VWhvTPp2+mvkcnQ1iu3a4y3djizQbVCR8
3brnEt9ECACie9e5v1JAsH5qaOK1BcrSIzE7Z4uZsCBDRsDlAyBJn80Urzyd5FCkMQZTvWM6L49m
GvEJKjvfh2H91lYLA9HqhrWFFAMTIXBY2lSlH49GfJ1H9Z6OfbVhKdLjcRvm0rtiUzuWqKzA7f+O
dWA3UcRYkmPV0vTmWUUR/uOUi8EsPhGB+jJ1670ZoXfiJOMkBL4IrWJa3twpSXb00zT6pCvLnsS1
aPSbzrJ7IEcuA0yAUKiJMucInPAbqhA0E7H9PGMou1f0yWiq9PSMc1TeGSb+WHrqHuvMZkXCYmFm
aBJTzcbZGzY7PFvmW+ug+4YmTX+tu+F1J37TTuIdFrvCf9z0hf6zTBJ+fJlBO004+VEH/3nI/aRn
wDjxCGsDqEPf1ZiJlYWnMOKVHFSt5L5r4SR1tizPf2wgm9iZ70UGUA1mTNpzXWbKBdBynnuw4TpH
WIGyFZECSdRRrg7whOGDAjsizat7ypqo2FUj+GWnosFlVCphnG0DQsyzX0GA5FUbBgiOQYpGCibL
EcfEvFJIJb24r749jkq6QtNtiftOdQkko65uy5wcqbRE/SnVj4gdEknnaNSIGDF2o0flXVlTtauc
+ovB7m49xgkZra2sTm4MU3oobOs7z4yn11VguanpN72d5vsEkiSz4Ik2qjmenGXp71wUQGGPpa4w
0iOyN5ttaEUU6Rhw3TJLvyxMZsxF1e2DiPysMJkPoGmIV/Laa8Ix6tisYC4aYXLfzZTSvB3sO51C
YnO1zA8171P1hs5UNP5lxeUPtriWr9raOQiDfcPgutukqmlXNwkKzhQCsxeZ6cc4k5E2MXgKsURx
keNU5v/tPQOlcgPRBpSfyQCuloQ0hcbRHAgpHnrjB9HLR3I6vbU5Id7rUeqv4gLBcxF75gaFaY14
zXJhKVNbyaX1WtqI2suBlmIduc+BBaTQYiS4bxmsneWHy8p2HQtxN2lEaMKtUXAT7KKX7jGTZfmO
tpi2bqEjwG4c80mpDzAWW/OZAAb3MOX9DNnRuHoNpUauwb0nPHkRNO3ihvLjIdb5dFB8kC4YRhvL
q20i8VjbjX4+xjrFNb1lDLdu85J2xkvnTnu6hBk+idE5m7xZWzb4xsZIyPsKiRWFIJEIPMnWbz6V
+FRXKLHy0oSHS+I7oQUkl4E0MFpieGSUP/d18h5AJF9C/OQ6IYgbWwzWe0uwAHh4c4K0Nc+yR23b
Wo6PiWa6dgfyst1LNjJlKCPPPDALhIkgjUvZB6nPE/seqNl5loGR73uQ/qvckPpFp+bepTW1dWjd
SPcjChg52lbWnN5mHlvvVLkv2bRi/N4cVdFdqQHSsytHpOnt0yTMaBfJdLotcc7CQQNQxbSZCKnC
EltU7P+zi0SP44+S5mvuKTJDLHkhJ6T9o5orSJNCMx5essDRd9Jm56A1NA86avdtrps0tlEDnPUU
3E7iouFcbhCD4n6BNRYJfcvkHMUzpCLXKfWDDbOdrvv4MzU4k8aBgtGgtoJyr93Hoi/9sSF2pF3a
bnG1NL5mL6NWoHkDowDyXSOO6HwHvylJoQvctGSdsiM/VviUHl/VwDGCIc5OcIXtTVVWGITcskb9
yYFlEmcAySG5058snmSfs0NjIVhji5jw5oti46j+uxkk6Y1zJb0pPQJ53rN5RNW9c0KjIqp0DM6B
0eGtGYAV7ywy/xgsWqlfuFzsGjcBoKDPARoX4YEg6lqXEj35nMk2qNBo5ncaoOIgJmK9jU7DuTWu
4zp3iH0MvgV9l5+7aDmzClQNVp+4p16yjRicWq2hHmivY1p8odLtAVUuOg8kHXBIcpyBZbCtMck9
iXxutpCN4vUw17mf0nsITZXeNYAF68xMzTUmAoUfQPguDqsnsD4EFyoTOjQKcZzcIXioMH4NVSFP
RcdzYcwXvbJKz+epDH+eRyt2XvTacV6iumFJEIV9ZJCOFMEh0Y3LePJcTgQAGObg62XGTqVhbZww
WktRf5SL7A/6PaFkCBj3Wpwb0MmZHrFj35nSSw5ZBMZmUqV2TFMXbxwvOjHTXUlmKXEtxsUEpHp5
HCudEEd2w88jtfCtqjIk2IuEtDLs1AdZFGyQRv0EWsE8XbgA68mxAawz6cV4Y/cFZCZtMdNgLotH
d6JeduBUwkZz8la/RPXb7DTzuaEbcGk0+x44VGm1FKCPgIRDQbHO9aXrfiVzVC5+YWPt4N6muWdw
4W3yZN9Qem0kGgK/lEEDDfXYSy+8DKaO5CBPz46RqHXqpsFa9Yo4RJd49SrkJYlYkSkPA3nduu1r
QUFxQMTWHdoGqI7TdusoC8YLkFJE5EaNhLBFa5YV5pJTgc1ah9C2KeaR0VjMQH4egnve04xM0WAe
MhZ0rra62kczZh/UeX47ZoisY7ZJIPC0PXNoIONe7meqC2i7MkMZIUr7jxvYxR0KqvFFDgYiyFE3
KSlVf3gUIC7j+zls0Fq1SpxMgfd+nsWxNCS8uUInitUmP5YqBd2Z2Mzz+KvyCvCGjFqZKQG9Lr+j
52LSSW98i5wAUVrn9us0xDnFPNgaUBhqkt6PnqB0GYgO2FmmrA9Bcu3btH33svqtqfRLj3/0rcgv
TFpJRBQJ09JCiIvUyFlSmgMZiYAbbWIFrdPWvS2uJepd97l3GC15ZLqfPfQD0o1NVKwA3yJZ+qpu
v5qV4Pz2xgvx6Mh0FOJFaSGakkStMnB7bCRhwLBv7POvHYiAdduyudXy8uBayEhDON/7dmH2oKT+
HrfzrzJyGxIvvmgkec627RxNM75AEah3k0u5k2eIE+Dqz/u51ODpZn10mMtTHCID4EPW1qYajhUa
xnOpDc9dEcUXGRZfoxjNQuZ43+WyxcvJVVhKaVUMC1g8Z6KQbBs72ARc5U+F30rACauEvTrSY/pN
AQdtjtmELS/NPEY1OxaadpexjOOI70LfioFW4p+u9+zjjJ1bZewAUff1VMpvCYCIROC3sEtTfw0l
hlAARQvpGS3P4/OndEOhoM3e2raqLxqS/b1rzGyFsiHZCbuhbjbfp5wibMqz60AX9ExcOrv70DgD
swwWerG1rbLWvEyFuxP9aO01r7DYVLDJb1JSUFvRVmeib9YP6XY04Z4w0hXvo3mkElS3tuBE15pq
HzR2t8nt6fdo2PWlZWVqe7fcQaByAOxDgIh0KNY5wAfLzZMDvSQUNCMLYdM7LJVonfsGlACxIEzy
3QFTakCjkqDNV3tkO8NQEkOTFkVoPB3ySF2ghUa0Z5swMqeGUCfTpDnEE08OM0ivY15sSXDaiZAu
JpVOfNqaQg+P42B+dVN9vjaWfS/yFEC9Hr7LCOZDZoDGNslu2nRlF4LxC+DpDeiLaRYBv2wOikjz
NQImtQoK2lwrmu2kkSYO112b9pJLZ/i3U4j6rGWh9tIz3AFN4/3RTOmD+itjj3sFGXA7D9lAPsG8
SvIGibpdJKf83Y7ohoe8SysTIOWZ8fRPE5vINKGg6U12F4WmOSdZdxCrourgzaQa0wXV0RMTpZiX
4jbVOKPsHFYE1cw+U+2SK0Xbxrbo79B/77c5g/pNjwBlq9kf6diap7Zk3RkNp3gegBiHlTxReVm7
DDzEVh+INH+0ghK0RVvEBBCev0fdMH54nXwtWTnmgkFUElzMaSiedXBTvUuqnJnWHttMUX1zDSTZ
5CyNYK0F5ERySlax8doBkD+GVhf7qm9hs48zeu08+opVUovpgj469ybHtWPV/03Zme22jXRb+IkI
kKziULeSqFmyPMRJfEM4E+d55tOfj+pzgP6dHwkOGjCcdLclU2TVrr3X+lZ1FW301NgctNWMGb7l
mKsKNGhh5KvXXrnXOpk5O/glC2g9aKcOUvz63pEAwMiJNKbacuN5WJnpUO8H5l9B8DmOGjK0UUyu
EN/S8QaEutIdFe17Kfyj6in8WL7ocdkhxEzAvqKCwRj4aLdt0YXPDWkmiNnRX1hGWZ6c5YsVOZdU
D9rdvWgJzfHRKRoNTLgTnExundZwF1ql32bbu9Wh5sB7wkDjLT0BIgCUnRws/qgpMzur5QsBta/I
ihxkuFi6DTXo1+KeGstS3bbGY2Ik4QbGmqu1Yp87/ZtAaE83Q3J6qghmH1pzwnMDbpc26c0fJJ6S
pKzOiyBcn8rgOMf2m64F1a4oypjuweg/NkP0mf3/W1G16jlh5WJeAnwbcFmxTxamFV2b9MXGvKS1
MbjfOF/aR8rclcxNEWjwRmunF5/JUvoO8o8U4KEhrze2A1J4MAQQLz54CrBS5qIOylqjYR+3M0/W
E7SjscheZj07VqabHVqNzNl27Jj/+oxYk7KwPlEC7XunATHT9743p/hi4q6mP2NGR34yOcnKnV8a
l6I/VowNlNPvBwvPbBtnb3U5bEMSD14q0FKubm+cwNFvc1zdHY/byoyybVKIgrAiumBibj/ZVu5v
RV3S7DAGcTLM4pOO8NdTYmai2fngrggVSyu78YT1RRSJzZY6YDnxiSQ2hhEG7ESBovpslzEMPOq4
JGL6msLUN3bRMo5kSnuelbwFNpc6TfXxM1z0X2i7OQ7SdTu78Kh1ltIvQHCfgpjeTZKXIaG5bCx8
RNouKqPm1oMeoH1w5ukwLnEEP9n3Sf4Oc6raOYK5knYm9tLQfRpBNqxVrwfbOYEnF4/46uM4/EIo
E3ZOwoM3RpqC+myEduxTp6YZxyqpWipMrJAuFC586Si63ZPy5wHdEP+WPZO5qL6mjZmfba0g/Y/h
I4I2zhOyWw0Iph66jENa3BVQm6eb34X9IdBC89IjysbKPNx4DqMdj/qasZgO8cbqYDS9VxoZMSZg
poPv0jThTARuhg7rRVoTfWpFLU+yDrZfv4k/W8WPKQxiZm0FTXBfDqwRVYi9ICTyPs7G04jEutAq
95HjG01YRoBzPXVIpGZ5yaElpcOSM9DFGk8jvl2wttl5moyEkQ38uGiOKUiqunkY0JmedeOXCUr3
HxNRTIWvko7IiKh+dofPum3eoFcw2mQZ2UyR+71PCQmoo9nF/CHa59Gu1Ilmzg1c2I+hy9unQHg0
8BX2/goZ08Lf7Y3418hCtakr8U7+44sd2ArrONmPm1EGxF8pApWnYELANIoH2URbXMs63oPgIba6
ZwkBPubw4fUdUk7FbW7b2g8Cu9GiLzR0OonxBiXmttCaS8vZlmvZbMkc0HXbQWnM4xMuECdFoATC
CgoRCdYvzxpcPfva7x/Jw22RAMS8kz77YegEy6GzW0YptjEPgJAIjESc+NZqlOYM34E+xxMPfdQz
PtDSjJ54B3YPJ1FavmllZPLIULpI2LilBctiqM44YvwLwXDqcv8uCLRz0gz4aW2UwviFBKrcwf4y
BO6nIaBLYAn/Hn4cMNoPgysxyP/7RZsb/dib2p4wp+Aa5HDnR9IHKiESnRCSCpihD/ygIG2wuP8d
poXwOjRw+lrJPsG0NV7bC393gKutrwQV+PX+BdxRsCUohE1i+Tt/noxt3TIhceQYw1Vx4yul/3wI
guyWjHkMaPH//v7+naEXNjUB9h/XIQRGo53SlW58BMR7lsjTL1D4f7KRs8RWzrTUkMm61XJtE/eE
ofHzMY73BD8JGsKEOIGhLbpEPyol30xsFaZhJNVaJ6it1xJcKi5YNHOuas9YNLCEzsye5haGp5v+
8AxYvj8jud5ggHjCSBysJxnFe5MVwW/p99GLv5FLGq5xBVM4p9cop0NGpuzbwMlrBanyU6GXv3C5
vooh3HPyP9JPbhlKkMEZVLRy2knswAvSfq/lCbE8MWRYnt2CWF3CnqFh/sjzr7bdvxsM/7qgNvYD
3FKjXsep8zk1LMZqmHbqxaY60SzmbEfVZmMPDvPgqWGOmlgOilxVxeuZztmKkJoGqF6HeH41aQpC
C4HBRaK/56OCvP3WGd+cBVcsMol9c3S8vNKZ2vQB0uE4uQoTeaXsoc7kXUpcZGwtSZGmsRoB1cpi
fJC1gUbT/job6RE2A25zI0NS4TqPqZ0y4i3rq4VFlGNrB26x1umtST9jHK20g+/DhumWTnRogU6m
JY4JZhHTp91V24/pGIInKB10K9QHMUWj1kr6eG16dkJ+IBqGrzmKYn3KG5bdymPTWNM6Ji2w4Wfq
xIOpvNkn2gQ8oPiW9haGXUsUOK/IM9Z8ex07Hu+D3IbFe+VMJIZ8S0YF8KUIl0K6sFHM2+S8qoS2
zZapFfUwkn9UmwvQevktavFjBqdHnTej2LSeFSgdaMs/Rlh+zvJc1Hq4jqMQMW7pfCdPCzB+Co4x
dIentEyuReY/Mjuu4HOYRJ/BFNvatX8yhcNTEHA4ky5Z5IsCoKqsF5cxkXJaWjyhQURlaP1UyY+k
Iy5xbOCfRQ0mIXrH0cYq7H1GlvtG+PnOLolHnYaGAL4OcrmTPQ89kTkE/pzMGKQAqSk15y75HJq4
AAyb0O0yBmVg6pJ2Wk1iYLIbLULP2Dt+WiC+KdvxmBPDOcAoY4WnGY8lFdOwRwhE7qH9fDJrEBQZ
qHbXZ5AkNOdROQMThcDBxIfxKugDsBh5+MMYxa2r6T5KP8dQFrbA/lqEV9FPRxqL+6nbMKx0tzDS
N51qAiL5dOyYTr0jtOuhocEjbBJi0hBsTpvobwwlv3Jdo/IB7jQ3uM1NVeAQ9/SWAX2neUyt2WMK
2ihlQ0hXMFDVL7GMPpIIrwMeM5pJcwjbZs+ZM2fKZjGEKWnaJz3uOODihC2m22GKb429nEkTy1iX
2LE2dNDYcMxiuHOen23MD3hDtnksWw+6C3ND2WzypsN7t8DOU7bDgXAwTuXofEe2isCpzjhTEq+a
YSMCDl4RF5tVOMTR1HkR8iYvdnGZaslj4cZy7SPBhYqjPCdirDN1mmQhBBhsQ6lfK0NcGYcCPTcg
Jw02kWqD0r+1xKbBcqK0T0BRZz6aca38AVVXrDNQGuvZxpGX+Z8KRS5hRi+lhiS1YeD+3BlksCG5
LeR3PFVMV6Z3lE3vCSsaWuoqAAA/HvDO2NvB19+qiZYPHYwVhL5XOADhynnJOqPdzjkxXkS4OE57
KTJGtb5NI07CUc+NYmMt9aYcwIlGdg8ghiJed4dkR/ZZjeRlPbShy+VpnokyBBCVo6QssuBoRXyo
tm5vZZMcONiRx5F8M8KhIArzV57Xk6eiIcThrl5IPKoEeRKsRJuWcdQW5vCTTrsez7bXSZeTb5R8
AU4QekFpfi+L4JU4mB2BTaRcJiOFejG/ZSr76fRNuSvhspOzF5T118wG6whSm1HDfC5qQes0NGlG
oJPvspYMKa2/GU0Wcoz3o4vOZ5H5MfhKydy8jIsz/dIfqAPegqIfDnbr/upn9dO32HCrVNsONbzo
P8vTFqXrB3Ga4wj+Mch/UoKEwv8Up1VFJtw4LfFoLxlNk/u5tKFmoxkl0WogUdMUIXFEtSlZ+32P
wABSA7QLHsdu0xGx48kE5nrKE7YLqI7+8uac//LmLAuLqI3I15HqA71N+nPohMwSjnHjikO9tL9s
FbW4aiWoa5gYTaouCrbp0tGCh+2GznaO1qTezBvNoC4bZp8jSmac2w4lqjk9/eUNAvz77erZDm9P
oTQ0df2DtK8PC7sD0IPLlGMe5PKaaiIPt8kcabuKN74OmwE1uc/EUU8H9E32WpiiuP75bfymMZaO
4+i6wedoCFfJD5+hIbtGC5AeHlHTMKSYAV1FwJIy662wKTrT5cMsQ8QkRZr+Rd64/Oj/1Da6unL5
ZFwBxtCxPqgtq0A5Jepg+4gfxyBjiHzDKHI9a1CwupbfOLCHAYVM4W7+/Duby2f/4ZUNi/WTOxfS
veXCdfw3G89wi7jA2WkxgoqqB2RfWP20jfIbYw9aZjcNJD0ZzfiSz+6vwpnrjYuN/V7tZRhlfC36
lY049CbV03/LR0B5c3dK47q/WFbxntkU8Wgd/iZPFdbvb1voLvkrppDcMh/lqRMe9Ra7jjyKrqa/
os3HYVEQFAwdNomQ/Y24OCYFNSnm8MBFBSp6Ts8IcGsUoP20RZUYD2ZxDhJm7jCREV03RJ6bgBjb
sj11xEJ1Nfo9R2g75saIyOcf2eB2u6GJGTgwmlhlCC7OpUk6uO7Ya1rR2HUbqGmMpi8U3sbLnz+p
3+9O17I5kLm6A6kF3cd/flBFLiudK20fO/rGeOxINdTJeKv67ksjqASjmgaw4cSfazvRt39+7d9X
N17bMSzFmYScdv3Dk5ESTIT6vbGPhm4DcMGQj0iz80oiDJ2lbfrnV/t9uXItBwSnZdlKsWx9eDWb
WIsKtaR9jGBOD0X5CY336t7dT4zsFyGdP//8euayvHx4Bsi1FLpwkRZjWfhwaSGSVHQ+CutIOLPj
wdFZUxLvjAazOJY8mh3LiCAif3wdaE9lWefIvCCm+IVLE3AZj1a1Iw8iKJ/uotGsJPY7x9C/GfyN
VhBIkrBgzW0A+qqpjtTQ6i/Lh/n7AuraFssXF0wKvvtwyci796chteUxjDUHJgzt+7ipbwahV8fR
UTg6DeDVDMJsxdtFUNWtVDbSY1vkiIOLQqTMd2DdolUqJ1LZCpsArfLVjMrgZc4/+VY17/580f/L
7UweBqNdLjv7/cdrrkwS9Gao5kdaDTT4LaYdllvlexSAB8MvjE2+GB1ohQeZfvrzS99ppR8+b+5k
xxY0oB1pf9wPHZq3vHZmYvFnSFvlgAcNF+VOD5PZEEzz/bqfLrCQ4B/ELbOuRVNbj1D50fj1f7nb
jeXu+u3duNI1pG4RTyCWFfpfuNlej3IRKts4pnbFerWoh+ZF83Pj/gt3c/mJU/mCYyneNUcr/vJk
O78/2gqXDlBa6TCw+X1ZYdbl6nmoH0td/0pPkDi8UExfLHeXifRpjhhBCwuvYOYvIxw9JgstDRiS
hPabE5l7P9WMb7Xh7GdcyLDzj3Tu15FB5l49o2YgsLXfArpTD6M0bnNIiQE/huSHzjglfdUf8Zqu
OrPXd62VY5YPGbmVaGqvUM08fHbNCsOItQVfwe6HmdKLMJxuYpk99QJCQqXyE0OJZfBnTQQr+Kxg
e1mimjWmAGt5SFYIxBzw37XBXmbkb7EePJmz22xjxaBwMPx90K5dbpRN5ATjOYhNotkX9ynZAWdD
9NPbOIi9FqNK0rLkqdYo3Chqz02Pdxk9JsPOhhNV3AEcgKvjnnMnfW6D5NY1ocHpDEb5n2/e/7Jh
Kx0jlEm+gckB4r6Y/et2ySNOj5PmW8dgkO5pTqwdSoNvcdi4j32rn9wAGUYyoRmIDQ4yDTj9PM4h
dfjWAa4nw2WarEGFrtjs0h14LvoEaBkZlpT1oatAoRFiuMKhYP7ljVu/P/FKd1hlKY+VK9z7nfiv
Nx6kPbIVasDjXSZqoTEhT+NXF0BUzrL6zdWmYwrI4pLMs4/1KWUmnXe3lkBiPgy2UyQ0GfUXa1ak
n/00WtN9FqgH63HNsFMckqCgrxi/BkyrvJ4p3076BBG3JbOGhrGWob6IeEBeb2gZsZIpk3wbmfrR
GMvbvbICEaDO2Q2xAgujGvHsmhE9ZGbLJ5mJR+hr5Satv9c+oufNmEZMClky9xUdvHpYGE5vrigx
pWSR2KDD4vejuhdc4QeICNkKPjnQeoJwVpY5fP3zXfFf7DpKZ49mFTEED7H5YQvTqyace5ctLHX3
imbPtXHaykPOhr9IpQLQfzbRiGMkmBSyOJKBaqzHEFFEospgVyd/Wd2N37ZUW3D1pYGFyMa48/H9
VFHD4BLC+pGPdzg4DZIKXNFjodfXiEwZu31MWuI8nRLd46iX23BGqZ47DN6ikFSajmDFv1S6v6/6
vCVoBkK3bWCZv610JK+gyaZ5eDTDSCAztVf06BkYMm9IQoP2jIm8zrH16UK/f4KA1K4BNZCrZhAL
+ZeP67d6f3kvaI0NXSzFq/VhzQdpZ5REPk5H0tvxBeJOODQtrDXGgCtyMGfKVRPpK3PPTWvDnXI6
3ptGFEKQLEnBVXZjru/z/3RyU3Ha5TAZxad5nN/+8kZ/353gZdvLoQRzEweEj0ezVITRaJfOcNRq
U63wTuqHLNDPqGMV57TEXfJd4Oii+X/wfbUnp60qeLRVlMHRj55IHMzWg2N9CoO6hvsRdfBe3eyc
TsMl3I4IfZ+IiiUCSZn34JxnVojsxMQSwxE8OrNjGcYaX24mmdTeXKivft7+1Gfkn8UkfNzV0C6Q
4uZqE+YIwq1Y0lxchNXQV7Jt71ooC+1mJ1Dqy8axDlZFvnw9ZY7XmkDlSsxCJyuktY0ybQtkwNl1
TbqoyJx8T7NAIA+yFSBmqK1dPE8PPNOYdOfhSG/UR96ogb6RVn4aBWPh+5eyndotmXBydz+AFAz0
UL8K+Gi4JXGH4NGeJyQIvZd1jvnJmCjn4yT4lJnl17ThiBsAA9dkaxxwcP6qyT499mJ2gTXVlyAk
kNru4DfdF9GYpuFJd/tnGExf9WLGG6F5A0qrc2RoJKa0GHEwgWcA+y5B+ZmBf4znANyRXU/7+0k6
8utfY46CPVY9V4OdgIjzwLgaacQel/n7RlrjX2qO329+y+Ckj99YWYIIgKUk+ddGEOU4ZFBzNZCQ
BKc1Uu6WGrocPBcP8JYIe+Yi0///6bcMHnuAFwwpHPGx3mwDHdDpGNZHN0narVbIS9r16hRreUrm
nx0BXhK7to3o0qDKyjDz/KNXsDrbPf/5oTI/HHAkZbrjmuyEmMEs/bdnKsf6YVS1JRlNay8EMMGw
EhFbsEXDFtnvDvsGBLbQv2iymzaLX2N2uBOtwlGvMQGkYT0wKnOHSxQB3htABDYmyakIHUcto3ZS
jPLn8FEw/tsUKLPXwKG3sOa9YhzNv6305DP8ZwEr+V1sQgEEv4spOKMuVtJ/fZ4yZVIpEW0fw7EC
96CFxnFe8FJZE9PXvv8ZyyJ0heULWX/rppyiwwCPkfQfnNCr+7euj+SJNNGMqGuhvY4L+er+JaKK
R+IODpRowc39ryyNeCxJ62IVVACHzDFhoNC2e+DULUOQSgCrwUDx0E2HupoZpsQ23C0rJj4kXLhb
//utjjJFC2g84xwXxyUeybPs5hd4G+0YFfPI/k5ATJ01vkXSHdwR4ffIllKR7aWV7OMF+NXH0j+m
yLV98EtzNhLg0C7fTpiFGEgc8+XL/TsoOxwo9Vzn60L59nk4HnOrxSxTx8+tT25k6lfBnrNouh9t
uTNdHZnNGD5XHZsWqxiKueolI5HOqjR2gdCcd074KSSTYudU2NmYJaAX12xwJnX4cndm/mO/Qi+I
5S7o1taIH6iDpgYNQ1Y3LXo3WjLCRFZdZwnMFfbAuBXYtFZ6UwD68ZMUfFMC8zqenmKjN15AqG8a
tCweUBlGBSkDVmOS9UnhCSKIgj9OmeuenUxs6D3721Ia23t5Ng3lTcYQxMogcbepbMN9i1Hs/i6Z
gV9yZu+HLqohVTi59dwmZgTrh7uB4wuTeSRCwFu19qyJogMcM6IPtksk96YkOaCl19Tm/c33K/0F
FLwi835CcqP8Zzz/66TiGdK1SrAvNaUGPu2u9pOXIA/ShypGMFskKLDswbYPd7sO2xacvYHRlVb3
iClaUgGnCbs8bq099yCUY9JB9jhbcyh78PaDhuO0soJi2zTf8c7u4Z8YL4OEm55UgYYHlJb8VEBL
R+WyqJ2ss7XE5Qb4KHYtItcdzi3SE1vOT9BOmT369guCMdODFxjsCqJAiqQrsFtGGvOf4JUe0QNW
K9pQBhDiNDQOZib3AYd9NOqz6bV+fZyI5mL0QTaU8SXPrFeZZ1/cBvBp2IX4SnHFH8yu3mq9Y5Gx
a2DlC4qDvfDkyxBXX92bnxHOUjvnwPyGWkb7JvQGXjTu6vG2QFlbG3v8Px1KPUF26NZPhEdtBoxk
T3dj6rTIcsdKvZjouxjC0Mu0KP3O+dg9FMYML1iLSW4akFf1afQZJWy1611uo7u72Edhe5M9EyYt
sqPvdfiuB7O9U42R7oYQfd+kp+aa+PACWyvHdVwG3K+z+TijjHkZ0IiTxJeGiJP4I8FEF4w8Bqut
bqMbobvgdAOiFrBbt6im6hd93GyzyI33TaWfFbzqvejxPccp5sURw58niQDEhe2LJ/QCvPxcP09m
6mx0grdijRQkacPPj9l5oYAy8oQDSxroM2SGYF3WVcfwRKZrMTNhzdNFf4T1dkPQZKpjOUVAkO5l
UChEQ8Gy9U4BYlsdCWQdnmmWhAdi7mmW6DwQoFS0bS2SZtMCQ9j0DLAuttnQzHGonwaXDd9hQq2I
wfQ0nAWnYTclP8sEqSjavvKsR9GiTMFwkiKsPKv8kZMKOXENfDkakGpdObHYuoV0QBwWwcHtG6pM
O6heqGvXhZvLRyomLCuqueRtZywBAjGeiCeMOxkEOvIeVk0D2LJvFQ0VOQ4nfv/wSFLMOtLd8RZb
+XRDQRVyB8yrfnCqrSVD96YFjfFQ8jBVHGfXAWLMY4QPfmngDse+0s6EaCR+wJCs078U5UhPLh9e
ElP57JTTtGnLAFCS6z4nyXc2BiasjXCPbcaph5NkFZjYNhHzgj/DZAFuDiHUTY1G80Jb3tjq1STW
SZinxzENTtl4nJLIwVoC2nLK612UCdCgZdKBiOr9E0EYT40+WlzS97ALDgqfzDFRiOAmxO/biLH2
yk7he1l1n33Kkk9dI9YjbqtThJp830MFZMoIXcxii6uVReRmXqJrdCRlZcmS8qQlwbbU0H8YhXoo
Wt3ZjrVe7/wkfpQ5rb625MEvylxuNB1PWofCHDxwrh+CKfvEls9ChUaVq63T6FNNhyEJfduamlhh
QRr7TcoweBd09orYjeE+TY1LVETSbU4lHtxo1amdVpU8zbp1VbH4lQT2ZhIh81iTKY1vjZYXoZrK
A+bdCGeL05RRLlf+xs7lm18BK4eGYG5b16JuTpMHVPd8DHGpA7KzJBPgAeeXtgtSjAK4xeYrI0ka
bfoMLRg38TbEtkwkB9lw/lzhlYDteqr1i9np4sqxBa0afJqHoRY4+ZG1ok0yhQd4HxptW28Kx3TP
COg6r7CKcIt0S99xXfd9m07bokrGgyXgRXfLj2YoHK2NhdaCdAf4mTM+D6xCnsMS6rIGPVdmEJMi
3o2IJ27SEtZzxVKZOU1+m6eCeGEomuu5tjGc9MC9Qr8jY5BMXI8rSUqvY+GlnJrFMhKd22hAlTeP
8buuXu3kKqPO+WrD22isKsWvVcDzHYf+GZXa+q79LZKIMUtovQPOR1UYp+GBcEqv8jV5yXI5eXVf
3zhS/jCjag8Kbj4Y+kZSSnEwGn8g58B9mDWPjmOAAC4May8755omwdWkx/1gNtPXSZY+EYDp2Wx0
tTfrJQVHILUNsCeuu2AwdpRoXhfN9h6Imk/Ush7Ri+PUAdBrbU+0GdqmDzk124csqYxNUcnn+1im
a0VysDVQnzLO34SOgqPt7TPEvpNcxNZjgG4nTc5FLOuDmXSMk/0Ao3XfSoR5w7gXvIqRlcPJJu4q
CkLjbPX2aXbTH1Ubq6uPLEjQ4Nm1cw33UST8Gv60Lvy5O0aGvwnnUz6p8oq+DEmxLLUDk2cgL3qt
PCKY9AhIA60gCAJT/FQoN7xY2CeMyXDP1RKlOwsLktbwfneWw31auVUWevXcnCsXTJ4FtTlWbbu+
D0NayGKrrk82VWUAOEfa6o0RPaKCRrTHPB9Nqz4cErJrNm5mPJZ0R+Luu25tK8QIkqTaQ4SmZBX6
JbRIHcO9zLHe2yXW92GxMOIQxSdcCwZ14TekxeO+bAUcaVJ9p7iG60UGwJFDHjp5rNFro3Lrs489
cxeZ1nvkC3GBgrwYleKDqadf/HEgrpIktFWYYV5w8PpEet6easd+VmDCEhlrRz+rKjR7nEDhVT/n
otFPnSRIXslp3U4yp1nc7A1svyRvFE/09l6yydRP6YxeZSB+hXwri/F233uTI8IrcpItMdIN2j78
kEbXYjwZ+uhI/9HwMGWkR9qCGQdm62Zr0SvLeH0caB49zGzGAnnrAppjAWmTazdb6oHWiR0hoIyY
CCKwZOxXNf0b3b/y0X68A06CxBlv9zoU0fQ2VSI8U+8LlnEk3VrV1h7ZV/lGq2cddSEJh3XHzTnL
jZRtd0Dk0cAadftHTQ0HHV/zpe2WMMnAgjJk2ckuD52HWJf1TstSTDPkBW5gFiBUaaJvTp/Mh3Ho
cKyq7Kk2Eja0THvWA1nuYgGozZEx4hNrwAwe+Qc1VuVTTtq7MIgmZecM9j7h3QAyks+9aJ4rwtNt
Y/Cf6BahhyoT86HHZE17CMDMFDeI+RI32zcJpxa8TVjz+vlELND8YHaAB+ps0N4mkT7gROqApv/y
Caep0Va9cx7WNjURTlHNdJTE51XZJsahTnLqG8m9kS6mKhxgTYnzqLeb4Szwh+7tyv0GHcDEOXaq
WqZksz9lR3jDpSctJTBuQHf6RwTcACdAPMo4FXPRyq6m4QjH51NlmV6oyvwRNXZxiEIXenfYPboi
c94HHjA1Ywvq0iY/Bogjn0obzQ2ryQHwMPbjESR6izXzrpUvx4xQWfnFrjTqwbxBklw2pbFpkawd
mxIGcphNt6CaC1h8s//FDlHbjEDNi7i/BT1EQytuxNWZ2ZVrpN9TFJo3X0hwsyMekEGk5wkvtYpS
BT0TjyPyvktXSfoXEyTupmwe+x5FZE9oM5lqaNaX+5aki3Q91DBcmg7lL0me49M41MY17oR6ZfdR
njWhh8fos51KgAQ9+thN7XT1Rg3TkroXfuKE/SrVIE9apmOw1M2cPHHn81jnFjM6Vls/BvypUIfm
NXmxC1KmrBHHT+SkAWgS4zNZZawhSb+H7s6KntvucwrcfLYAoBjqeQC/8g9XhMe6XjdzxLa+jAs6
0tlw46Fa6wufMWIOuKWRpRfnSb2icYbmKh8Pmd6yT9ZkdMi+H8EB9F7RUQ+klQBwkSZkkKYDdIO0
kGe2mgk+hIkAqcx/0cpQHlMVc93UwAs1c5wOuoErwh8tsY0R6YHdFVvEPMkpY9h0aJ32bI7kYIwM
WVyL2B3AHFQfpKNNSVLuWsLegHW22q6epnZX+PozMSXxaaIhfW9vzU34Pe+Z4Sqcr6us8+MzFmuW
ZtN+YQT/MuTTtdZwdUkquClvYhyPZC6Q/oVCvcbraewItG/W7cIyamLrNYrw4FRN2nj+4mrCqt88
lFXf7PJA4bOC3ctC0u/wV7tbk+bXJuqad7PtBEiyfmaagHJn1QfLGpZP2ifSl43A4mRgT/omdc0r
w7Lxa0rSTjxtszS1KW1Hz/YH5O1BmXPeypvr0IKYN1r/mLVpcXKr5FvQVtouDUYcHZIpWCGYh90R
SUQICQ/ZVrhqE0UItZtfYeJsc6upH0VMIenH9bcpVBOlNrosN+pXjZ/h/TSZu9gRgegAUtpTH7Ti
mEUWDbPC6o6UwxFxqafSJ318rMKBNBPSFGtGJUjAwZzYDFmtkGuYo6Ja07fAbkZMXOfU9j7yx2uA
4HI/muYvp56sS6a758nFF9FIPCnVFA8wx0mB0jXxJlEcezYnCg5NPaEoXL+9U78OLkuDKdjWu2F4
uoOgqI10HnxFaDo5AYtIBKk5MNgpWvVVWF80q3upUC2uAS9mHiEyRAdWUef1gZFeaCH7QzGeB2s8
upwhjuWSzoWyzkPxS5pladcnJzYfjMFtnjifc3suBtksuvZudnQTJR/w5Z6KLh0R3crgRv9+0xNn
4pE/om9aB1nlpIXVua7Kbp3W1YMBJ/Nzt0VTvir1oH5oEKJLXGtOPzdXp7NOZJPyyYOH2PpW8TbU
/Id366FFfMZm7PKHBKvQxghQX1a4KlaJ275WnXjpsSFjMyJXCBCyQ6D7QcIgWrPyf8u0EA9aalaX
gdc8qMF61Qr1Rq2yqqSb7rDVUubS1NiBmMVAQ1hSRVr5/ZRJPsA/jVIiNsUhd4wtqWiEzlnsXfrS
tVR9eq3MkIK3S4kl/mkA48IeXk2UVeQwVIX52fXfoSh+C0Y8M5JEbTImU/yRBsf+0RSuh83S2PhN
G2xxtu0D3DHJTFSE7GHHhCq84Bz8ITsKOYfGwMo2KmvltziCEEzjVjNfEkFLzDA6+8cMGfVNm0Vw
KcKc045rvKjUXjWB/VUQL/BgRumh1p30FFfZU1Bz8CI+GO6LPz4Ok9RQYGmJR/6zu26i0j1ErXlq
umDymkFY770RWWRjWweCssUDZ9Ezt3xhN+MBPYC50SI8xvcKrmB1NSKmFxGqY34lhaANCKPT52hK
2mA36xDODfpRuDIxenfIAoaJZ7VBsRo6nF+LgWVHNeJLw72+CoOpPYi5H3FWabkHYNVjmYi2UTuc
zIkRaG9U139AkIuADPgTQGwfsx4NyAAbhSTl1qLz7k/cm32HzjgvsLOQ9q1n8bOyF3tlg3AQte/O
raS2Qf9WroXmg06PQNw7fnzBNUaMmz/noHewCM2QhR0bON+sx0CpszFcvILLgt78KEmb3sMSwXre
z9+0HVweHD/qOpjdcLQHgstHEfabO74LqgDspBHZfmC25XEwadbeRZMMipOjTfNylVgAXaxg3Emn
pgvLsc4lHXwnB8pulXKcYguye/S8OcbyFaEknkkS8LFvk/eutaMLpXy1qm1o8y510yEs2sf/Ye88
lhvJsmz7K20193quxaAmrqAVSZAEJ25kkHSttX99LzCzuvNFvX5tPW9LMySJiCAhHPfec87ea4+d
pWyU1mBLmcWfpimdvPt9YjPvpVwKXUUrBj8ch9tIPoI/wvx10lSn92mQYmeZI4XedLeodCNCm6gV
1z87ft9BkijLwW+otmoFXxjXJDZUoHZTlo+veitvYhXXsyEeMdGK2lRtiomR2QxwCOiKA9x0OiPx
NGyjYVIqNt7UE5AdsMj2pt7uFlG8LGYqHccGQEhPcqcnjyOfHQpR817sZF3w0YxQE8ym52qugWyY
WlvaojUmWxX0l7OY+iq7DxNFvHmUUSNy+rJeMT9RNhX2IHuBmLEOSLBzpKCGPF1jfpF7r4tjad+O
9VEeJ6KqZgzg9NLPBAKdHIgtOt2iiu4UrhaSuMXWbaXKdGW9fawyuX3ImkTd5GpHK1HIz81RHzX1
oqXhvjHLX6KZmV41qPXKRJxAo8LsfTq+0lPNVrUpmHqUTXnONFhuY4ybL2BDwGBOer02P8QZeIt7
quso5PEhecjgvxNrlEkuy8fZ0GdwAWMdOsR8TfYSzfqek+gwn+ghuwrROqT7JtoFzSpDulqfbU0f
Wz6N6XxScLlhHK4yGx+kchFMFltVbs11AGTGqXocjdTKBJmk9yu3hgqD1bcnR70D0KUVIYPwllxf
tlx82GPk5ZNsEAHVs68JMu1qK9Zv4/xpklDBUSmgxJSn7Cg2+XtgFW+9RtNkzp7aXJav8rDgNmVr
A+tR7WRt+KTmj1xMU+QdoP49sVu5qi4X+xZQia/g2rZpa8NUCNWHRtO8hYXzsWQxmiNzq3Fo8qNJ
/ajqOX5Gb/BqSpUH5rf50uh3hunVLExl3/didFBZkCU0ZXu5Z3xg0m5Za8XyNZIYj7WB3BJU3Opz
ENyoiJ5yOkYPZZgqbhylp67PRCYZ8UyEbITBdIyJBArBsxa00wXyhh+bSuTj080aHu+6t4Ng1IBG
05OK9LC94PF6ljkCHZRqL8ixuJIKwLjbOUp7pkH1c6r1rVunTX0z71aEYKymE0mB4mWUilf8dNV5
LtvvoodGJo9JtkpHwXhZZnJiWJeEYznj/UhHgnllSq9125MJXxI/dgyncw8FqVwZWeAqRoIomBab
A4GEtUq/gwq0rk73DerpbUDEiE5g33bBIoOfB5nsBiUnjS4rE+1ILh7HZHoJSmHyIxC6e0K2d8q9
NaLPw8Bpm2IuL5v5iI5uPsosZa4wTXR1+/lKkJV6HmZ+sK3y0Op65LSbdQyh+3p4jLBsrvVB5MNx
/3augv5RtDaqnonAuqNVaZTSNYxGz5DF/NYwXVllYCr8ppS6q1HnGw7+7qDjdrc9UrNRfYkQakBF
Cu8SWcQj/I/niFyb3LRMb8jJxOrSfb4gI7NybWN00Keo4k2d7MHoHknI78YBQpYdI+kEvwP4ul73
Vg/89/V1JizLxv/Of+zXHlrLFbyQnXaUz+ZT9qJ/0g2WK7slTUHB4A/JhbGR23GCiN2Y4ENX8yxW
YegA8xq8cbMfzVM8PqJjr2AVNy6q2ZXqet7RO96OOMvsd9MmK8mevMmTfW1bb+JzfB6ezVflG+wN
p95KByxIO8fBI8q3yUPdeb3G6MNLc9/8mBhXrcVNtpvP41l+am8NonV8JniiDNhPDo3roHVxggmd
34/w1de4V1GC4CARj9Gcz45WRU9RX/ktQDTcUgwq+8qs1oAQh1WQ9CpWfODoiTILG3MsjtjuyqPZ
R7exzCc+qLrH3Fr5SDkIAOSnQYpZ11iHRbnP0mF8LytgAD3RqocZyd25H8XnJSz8dhyyF75IUCaV
IWfMOHuhk+xoDRKEVItqvOWq+qIMOh2zhONmUuwUDB8FD+LxpfGIe4PD6p+70cWRuT2ngKuCx7Nx
wVdZV6NOeAOhxz83tUr4Ug3u849vjSihj1jh+knkpNkaUNu2Qd02259vf75KWy6NPs/3EuM0ckak
vRDtczq3PglS5daqyDn8+eq3bxumI+tFG9zEVIotQRKQPKKw5lZiXuZPmfnw8ydLoGtEmjX3dLC8
2AaJsjcYEPo/fxiUQ3FPay6390cwjrLwl/urwqAJhwenGCXCEu83YRLkfLi5+c/7fr4Ca3Nf9tmz
M1zL0v13tgX7dbAE9eL8PHQtJglHZaZLSmGFDacnHqkNSaHvMnLNxEruVyV4t0W7JzPef1l7T1j8
+eq3+5IagJPUEAPAnPS6FDW5tYaMkamN4s5lQ4MIdY9fpPIptjDq4cwQQY+OUWbpkSMcQgyq5Yxk
gP+8+bkvNJqMll65E+6v+s8N81h6p+TMczvpE7gbAYmEIrLqD1oMZes/cqJGxvt/aAf/F+n/XyL9
7+KQv6hK3Pfu/c8wgON7ThjA8Wv8t/V7XvFONsjdv37SBjaf//jbj6yEO97b7h9/Ewzx77okmRLC
LV3GQzF+/XG3/HfeRzRo2l25YUh3if0/mf7a35l+IvWHBy+pDDGQmv+T6S/fmf6GaSn4nHATicr/
hOn/Iwv5i+5ZRfDHT0IdaIqiCSHhN826KpAiVpsGAL6whdOrH0iM8kyYFdd6n62xVCwouYxtgDG3
dvun7l39FT51zyzQBZ1ui3m5T6/REF7IeuuDlaTbUrGqLFYznBFryotccNlxomvKmLLYVMED17Qr
+8W7kiArhtiIqNmNrtJnvbNcY4OVMflvNK+/q+f+eI7IjrAxKAb/+03nh1R0lmT4q+QNGs+9JD1E
MPRqUzkno/qrb/pvgeATu0rjmxZLD3+5IM5/vJL/VvRwSggKbP/xN/zbvwlz7q+wyjuFvFs0xH9R
lqM8Ye4UKoTGXNGwit/lQ3NS4e6+dX7+HQUAS+3+23hUH0gbUneI4NJHwTcP1iM28OV0b99epOYg
7eut/J4fl016YfDZHuPGHi995eCjPM7vNETuXvlHFAxL4iKO+FU+R3vlLK4q8ytE8Q6EZHlOv9LR
08/qDW0AHTW4vfybAznZsC/seyTKW33NrwNOWnROANQMj8xLZbEJVJOgEYLpSex2z9Lsi5+wUpV1
ZzCEQTHqCngEXGZz7JGOtGtX5lZx87fyipU6+pU88XT86aX4Zt1Dze7HB/biHkeoPbyH5nrc96cE
W6SffM1rMMbuMnugaWBffss7fL2dFdoJuFm8qR8c7+ELcSD7gB88MXDdNG9g23PZa66cszNiZmSP
ZNjwqeQMcQ3aVZZc5vOCpf4AYKMxn8pL+hUiNOU8fyiftNXygFqoeMnHJ8r8khMNbun9/Fq84/vE
JA+k/DvhFHJAlAJxNQ29IiHoa01owTjeT0Aci4ihTIkBml+J+WOyg3OcvHCvEC+qCO3XNi7NG0Oz
j/IcnLryKD9ygDKB25SctFFYONZDvBKO+XY8hltqiPCs7wibmlHaOEyqq/dsW0NTIlHnUrrKd+KF
vtz7eUNjwB4/GGwRMUqLO2Hnd4JXjLVVeY6fuuhAu3N2jdEhnorcA6/YLSvVjzyQL1ZC7qWt3aTP
gFB2Wz8sr7BeLDc/4bB7iw4YWENeWhSf5JAvkp3Ty4FutDL22MA5ucw784XjLgNv0JnZV3OhbJuO
HNrVk3iTB097CDcGPRHDhulcys4oOdbTwCvB8YwBHcjkzpbXyXu/IZznJD8gkjev4YcOrGzXCXb8
ElzNC8MXLu0KV7zba7ay0Y8Q+TZi58HqMC6EhgmZV62Lj9EvYLCs63X2yrQ6sa01+Z/JwTpbzxiF
wQEaYMg9dMR8OuzsayBD3u4xij8lpVOfkNqc2szHY0+ZkxPok27HV2JJjQvmZnwmMjHnbuZ17zRH
3ay2Jc+isebdAeK+dcEA0Nv0viqHwgKNNYOz2NZ/4cW+P0HdLzxClRHIYeEkFmpcJYeZOdJaNWzq
zSOi2X4THTj8SRA8rgoR2aLDeI7xJNPXgSRNPBSf2TXygEHcaPNnK9me19OZcC+dMFdH2yTX7m12
1/M6ugL1Ehi2II04GbBrO1t7Ct7bb6HdAlMAzDJs5hcCNT0SzKwL5QAkPYrXZsMgGIoPHDqAuSel
v1qX4dDdmN/QVLrND+KL6OZEStjig3TCAfL/Xx/Z/v7qu1GJVJNxSgGVlCS2ud9lqJyTTG3U5Xrd
hhCxrGUl58aLGbf/jfL0Xxbh+6/RLNnAZ6OjlPxNmd80AnHmgVSvNWl8uv8KUhg3czh9LS1Mlznv
HHGp2eL/zz8DhP4fSz9ar9/yO+7PDtU9hjYkrxhLxbtj7C+iTCWsVZ2qn6mskL+QXx54GrwQ7FVh
Yxe6IrxJGi1fK/OD6jkJLdWVzPdSGQs3QK48GAI6uGp+KoNgWC+mzEctKxe/11A30sbcp/10mhD4
OwyXwbwoJAnEIgA4c5JNv5Glyl+Wkt5z3R47ukN+hhDIKtWdqGTJqcCPuVfH2XSVxNimus/5v32W
q15zdANM0yD2Fm7bUvAUc3lA3437HQySEM5r6JUoqMtrB5jjMdRa+WBlxQ41yeDmKVhuRFwVKpx2
P+FwX813nkkgVjdrKDe47zAuGfQKf6FlwPXVZ34D6YJ6GQF+jhikIwA1lVaKuGwMhDS+zozeVlH9
CGBHmd6Bcidcjx46pbuE2PAuZHZ52zuWAxN0Z+vXjSRsSzEnfjeyXuSKLIHGWiCgNPF33zCtlsem
teNSfEz1QD3EAwgLQi4GFirq21ITtqk5r8HIXvQsJqkVKQ2kOOKyNEC3Qml+y08RNYWTAM5yueSQ
D2ZQvX9MBLKwqCsVuq4/iYUvyCly1UQ0Dl1rHBBpAFEVaUamhnqaG2UGbKR+jNakHuGDq5mc20Fv
gHWBamOLndZu0lYiOz05K6XwC/+esC205UmT30Mer12aZBOWKjadSmc/W+RTMnSHSABo0pUkH8qx
/tzH2kKqNBtFAKwy0zkk3CVkEskl9qLrj9oSPooVLBbalaIZrWmcn6XpE6j1w1IJykoN5xecB8/V
lL1HJ3pNuddO7cMUFY9JED4xu/hMzKm2Fy7ghe4/Yt2X+9fq6NEGND2843cvjuJC1ZJchBQ8xVRd
g9EfCxoXZBySqQkEXpVz2hhJAp4BJmVUaVeCcw8CciqH4F3RNuUtFmmBeZ8qrBsiRJJhJFCTHiZT
8/EZYZIDVqEEKxiavjB9zVzqopA9QaX/DIx5O6IbY+EjmkZMV0Laz5Cz+4aNQj+LhhkysUddehx4
B2biWDNenWw5SHPlVhXIk/GxUqu7yovHkbqwspD0RKtC7N37e0YcDAXul5WFvqH2jhJpLpkGCFMy
pzPrtXoGV8IOirPRgAhf1qQt1IhOaGlLAYNpYCN4vlDc5ox2A+lNI8zGaAChcvAqtK8kel+mx2WA
6TINV5NxP7KJjYlgQqVuNdIFDvAME4N9cor1Xc4Ub0drUUUll59QKiUE9wWARU3jvmk0vbIPhPtw
IDSOi+IC9x03WnfHmVdU7zO0w42sF/M6yfu7eAEuryZN/a6omwcEiMFKLcPQnZAL0TNFSB62i7QF
syECijNb1xxgmNM029JAVZlaToFTgRwxJRHwIWGVRivI258bfZblbRbjQmF23UWrujPPQcfshfzI
1k2kloHbrNBHjsR0NxGzvTX09yQNOLT+3BWbL8VAB6GM82z3cw/+kfSPrwYoF7qKE0crNDJjaVTl
tTp4YQPKMOoylk9mEsE26uUvlIiCL0Mm8c6kUpICeVoeWuRj8JR7u1oTDHMoL4go49WAppWL9yZf
l7V8A+Dfus0hO0wH6Z2hbrtjEAmW2DovKCowWt3mRz779f6eV/mNjdkbOCHslaN5s8sLuj3xRvCt
eore273qT4detINj+ZHvOLKLNkoj+ZX3SH81d+1jtFZd7FqGwTp/MqoVOe+s9DkYbpUXysFPPKpM
gh3jKJ4ZEUocT1Et6FuOs8TzRBARjY10AbaKxF61mxuu+xm9D2uC6hocEB1wLdqHeTY/zU39FQ+3
aHHTxCWzVEV0cxm+mVJrzyPNZadAL2A5BQwo/LigPo7Wyngu0X3a4dm0p2djZazEU7yCMoe3hn6v
dVG+s7clWRWO+bG8JRAsVzUWCPneqcOznrLloTPbdWupplTxh508bctwmw0soCSIw9Yq3UZb6eCz
SReT/XlcM7xHqIYzS2l3EpxZCLV82jrwdY54IDqStVRD6EV/v6bFS/ga/qL7+RxTjn6GbTPx9C41
a9Mu90YoND7JacbIgsB+gqMDiIALGQyaT/iSdavKRXJgHpG4GAqHUCTszatcrRSJRpQDNtokSExz
BKC4JxlU/oabQ8HTa216wprpm0i2XKZKnHzvXupVh09RWcu8HoSh9TS9HVLiyKFnugQAIfbiS8mr
xenyCyGq0uyaj7K+vz3EgE6eCNSeZfxk6du0tqlC9OJhHDaTdROOLGHWUdO2+k2ovGHNZYFUgJcY
+nwePhpH9XNgVJh6lGSMQpoB1QF0Bs6M5pNxZATVJkcz3umfTE8vy3Nwon6ipUpqQfHQPU2Ny+8O
3zj6vhb7ajN8UpPBrlW/FD8+6of8vS8dhpndy3iFXk8EqHXkY8OYFsDvyLzXKa/0tR/hrxQI9258
ApQPtE9y4hJ91Ne8aZSbTn0lhkd1tWN6JXiAN0qWdnriWZUXuM3LQBjFuK54/LhXOa4fGNDwmeQI
JXh02QzRfmpSB42cUa/qK4SeOdzwNPnRw0BA9WtZOsTU4IsINRcoUUKrm79LIXnE/qTtJfQAu2Br
UoGiKS95p3x+Rk3iUGSTHxs89+lzuKxy3UFqlvU74QOIavwQSuueUReWOw5iRws0r4cNOZ8O02YA
bWfT4+XKVe2AgPRVs+tTf9p22/SQhC4nm+wTolvyKsJX3QcFE0pbDxxmE2KxKT8aKKhUc3bE2SS0
jVeuK6hrBOUOGGJKW1jLrBn9Bwy4dUHi8z5aF1C/cC28ZqtOdzgMUICN3vQcM0Q9kbaQO8IImQOK
k43WQgb1zEjO5BJxQt0b9zUFOQP5g8VVQ4lKX8DL3hpijJgGa050oSIvtmn6NKw45aG8IkX55W7I
mVYg4zbA3V8lX17p12xFM+dGKPPC9rHJDrGvXAv6Cp6x3+ErWx7H3JvO2J/rc3ahnrl1frLB5ase
0O4boVu5RG4YnzCswnV+VPm5w6u6Mt94DhcqXZNs1+2wGhYsyTzrLHcXz9qUpTudQgkOOt4Vvyh9
8Rg8dPBG6QTblIAjHEy7e2hPwq3eaY8937yaF6u036JNuwtopHBMgNnmWT3FtjOh+mWKvYLKgBrQ
tz5kLydk1e7OpHJL+8kvj+Gx+UWg5GxQXRG9bZ2gS6kct67VBxHKB1ZY9Uk5xtd0B4NJ3obKFoFw
AE1/tmdxjdK26jaVeNYv6sF4LJ9zhF7MkwsihFzguIm2bj4pDSIaKs1GejXa7XKipDuyw9AKoUaM
PzoLBzlBzF50T25yDdQrqpPnLggkXvfcVV/r3T1XTfWaVwkcJTaYk3nEvdhIPpPLIVhHYOkkn/cp
uAd4YMC5iNO+VDcyYdEGTWUnQAZzoK0ylhwW9lSV0mdbf3CqsLC1dXv1Ej0JNrRnyTcv8sp6xDJc
A1dkSiE6aLDQJJN4gN90E8nEBdjTPl7HnAisY30EASuqR+IAJT6V3wNxAhsuu/Bl+ZUff5Y51Qu3
+RvdlTGxpbc8XHMssrz5jO10m17CGJD6R0SUm3kJseG9kfQ+Zrul2WLlSLqdWdH/1w8s/ji3wnQX
jE+9xJUufKM5WpmGVyZn1h9rBqlrPaVbBnRe9Et6ESyXimA8ZLe7/PNVOtEAIWhMOmWbxa8vUgcR
3M4v4Rv7EouBorxbEJ0Pw6l8QKun/ep8NLX5C1M/887wcixeAGZSbGWsjyGlYIg6xsuu0x0qwSnc
gR5gsbeUPpuKxGp3S946w0lPMufSy/QakNuGfYgD6AbW9SWRXa1xe29hFvtG+C9E3gJx+0d9Ld/K
YK8+V/FDcjarnaWttXVyux88BT9+JzJSRYUSuw1jpm1yWpT1wkbxIq0rX1316EPsiIbIGgrEhvK0
P6B0j5oVGPP+y9TcrrBZNpmTiQTH3cxHkNvBY7EmZPvWf3XM8zgFPCG1ydF2Ny4flPCIce5KRnZw
Li+A3B4qRpNO+q6ndv2t+P0bJPvwe97m77JyyWO0PBCueNmH3ThySdvZI3tefEG4coZMocWbbht7
85tKdNeVVV2Br8ZPpTd2xIrwiImDXURZm886bUpkUScaSu+KL37xDZDJMdxM9JlpsU6M9lAReBnD
xyeZ7uVOe6holmAVyC75F8k0aCbzL82wi/SyWLtU8gXPhPBrHNHiDudB3wRsi7P4ptJuydSPgYFr
mcCMDF+Xu18L/CiK+bL174nlMYXtqLLSjfckIKagHIHquKFQ94wKnEZCADg5gLZ6mCnQXxF1BodG
+W4hHERuc+Y5zexRgxNswi/OMMWp4ZBwgYoYhFiCnHJrdF6D2gXA7y3pOePa6hczL+ZNGlBRLv0r
9D6u4+gJDOin8Wt8QytE7vzyAYIUGXDrou8Kvlvdn9ho0JmYW3rJ2gtZWOxZwPSklbFdDrOb7yEe
c7p0seyPR2Q/t6YiAXBVCr4ERHJHaDv6Jm8RCaPx1U+8L70DXTd3oOIf6jUNP5aX2guP2a3YJNj1
nPajrzyDtuZTvStJaRhtdoqTuaqPprkTV9PX8GUeuSoJAoEhfYgOxS/rKTx1B2yb6gcC/WekRlwF
gV0/T7M/F9/Scp41G28rpRfC+qJEi+5PvwxzVTGmQPUo2aHJhS60Lio3QgXNUHbUaRZ3i6zyOk+1
BkKbKjYCCrkbw0zaTT9/IIndYchRsoooAUkuZbft73/6c/Pz936++vlnxhiykKcYfaMSwIo1QSf8
429D7mLKOJ+zsFuPeRJdWlFyQ21SXJzSIBdYZ7oali8iIRlJAK9XpSCpyiuEd8mUc5Y3HUNLTmE0
8cHO2wHCIc4QRFiX2Ip2umby2KyOzi3pyf4gsIMshojvq6hVDGo4GQh0yekfySwepKXHMoPyUDA6
RGei1xomOq5GpBkFE9+Wgij0uqS7EbUaeXXfjo/SXeWIC5FZMB120eLA3THYAlGbTFTCzWOLyQsF
tPkuRyobl0Byx0xEUgZwkdxFQoUshFkjMiN3khF1KvEUodn1NebdDnQXyY/DDgqqEjTQA2KimAq2
wrIuuwcCigKE3q5lYTxrppBibUJGL7ZQQXr29SpdaKSY4y5Ksotwn/IOogRnuFVuuroM6KUIXu/T
aFPMdDJVIXmoynGLA56sL9ZRhu5kj7jSAm4CwwgKwTK4ZHHwpuLt23ZIBoZyonxOWP9aGKBZ6o9E
KhIjXUI82VFfn7uKFA9ssLTE5Tz15jinEpk5VOQdMIHRwiFs3MGpvR8N5rY1wn1QTa+IFIkXHskN
zDvckMl71jcM5S3pS63Q7WiDOXlEkiYrMcDlQwMEVUJ2U02KFeK/oFualWDny905EUwPS3jJi0J7
zaGRCSWqE7G7FT0cOwlQaRI81dq3JFSkI4XZ80C8Gp/3dKKnZn3XBVlMLXEvghDQOSl4DFhavXrC
cSqbAqXv8iIAHV3DpQaBKUbfS0CSICayxrw7WcfhzgbmyuiXa22o5rpPyNxD/U/vGzUhxdX4Mt9/
Gba3MJVmSA8k9EwThpRmsTw9AvtAjil5r0Bj20heixXt6VixVgvIehCOEFYbedcvL2MtvAxFdNTZ
Qwfsjkioypeuoxj7+bekaX+L5iaV0ChW2Fxb+mmxgQAfCcIJgScqw1l86kT1tZhS2EWejtRd5Xhf
s+vMi/XMqhyh4wt5BMYv8rFfSm3cRjkFcVVwRFXK7lrU8BkLVeGsTeo5OEwpDj5UnaNxPPQ7o7zn
fkLSMiDjWuqNKONX9L0tJSgDLBxniJTmfTn0pDNQMsgk4rpJHYM8yxD5Nnm4eYg0hkrlTEVHZN+q
lGKKGXy7cm1crNl4Jt2QssloOE+LN6xAH8nETmMWwWq26Afl3UaLu20jI9KxkkEDn3UlXgRDrMKS
kolUy1ELLj2KF6/LFUC8s9ytzbjWbauI9e0gsQEYIbQiNVoZymqgLk26AamhgD6WbaptLcTD8ROe
lXdNle5EViP1zK7byIQorZQWeCvhGwSmDfQthFCBqwLTCHV+fV9ZPYVgC7sJeldUmLeFfXUycb7G
Y3OVaui9gwFSfEZDHEndgzW2LdfbeEWXmOAy1KlkjFkncIyxRdA5CVocVxaNcF3NtGB1wa+k8gIF
jhUMIz5aHo60WqO29pD2L0mZcR7JmMWwhpPJUD8rJiUaVvub0cHyUxG8HfFnO0loPg1jsl/0liDa
H0q6SKYCtfQ0AKnWBGHG4DPLp4o5oCCiJoVCBcsGSA2pUuS9pdNjYmKPlTLrvc6oXMsov05Yx+OB
90ohCdueJxIi1bQ+VrQZsM58RbqKGrd/qe5WPwIpElRrSeJVdzWcqE7bdtjCgX4jR++pr7qbqO/Q
rhyZa6wro+YC6Nova2Jwj7FBbGsO+MUBPAu9mTw8OA+lqW0wkCFAM49T1ayGUWfS1uGCy5vmsyIV
bBbfMXyxnRbIUk3o+FgtMppNRnaDd4GLlU+7Fh0you1oj2YceChx5tu7PltoqWoO9i1g/mKgT6oI
MphSuiKNcK9VzfEhBrmCOSS+iE3oaJmWr5Wase9U3sEYFrm8Se5nPeK9Pq3WeJY3nT6gD2rEXdkI
pZOI2QOxtLehSmq7zheOJ3JIscyZKC+GSykI79PQe3OknDDzkt+hncaJ+OPU6lsyOiklcVyagjH5
0F1wQGp8q+d4v4NUXEEiUBichfi7UmzkpZVfS4hjNqGaaPPHYZdF4VU0JhdLqpO2mrSq78FQxjjS
/R1AhbCa2TpME68blKO0yM/ZMN/TNUnDBHyBU2F5X7R4J4WLsElE6ZKbnEEJUryOE2CEXu8eJ4UO
bjAaFzyLnMVVFnjZWikq4Shmn1E3MWsNVcoqKAEwAitM3oobxNVagY0ZVzT6FEy5TiwVGyWrdoMZ
Pwo8/2eUt8Cm0tfUAEdiZNCoGzYyEpVTpm2juFEHcSda5CPISk4LOVFYp0AM+FFFYW+0DQVmgOid
AIpyQz6m2y8IjsSQ8MygGIZTiihsSEyoEGM48JYAAFpGyVeY65DqRQEcy5SG+vyupuAYx4nEpbJK
N4sorXPyDu9gPzIdJYLoQPbSHNddfZkgNmKRuacEpQtm+lbk/deDxVci6jIJEQvGGOE8q12OnFFN
iBciwa/PS78uDZCLo/w91gNt3Ayp89MgiJpn6mRrzAmlQ9sfWtBTTHaJ3FCLNWFSj21u0tfsmg0K
7XVm4McwGu0y5my51dJvQDEfU14iJw6IjdQDwa2g6yUMrbIsfqznlk9Mq73IhGA7Yprf0kC8jmS9
raC0MKizXgwRU6tM7IeGDdOJrTbfDKH+qpoLXYdEcDVwhwxpCsOWVMPn7SbAQZJfCVfXbF2nJ2De
e9aaDAlQEHZRtTw2KRMIFnZN9aSKj3Gujk/4BTRylKTPPu+bg5q0xHvgx4rQAPrEij6E7abMjA8d
ka7bFvo2zOfvpAwj39TxWQe8QqWqev1Ef00SOLHFaiQ7ejs7wE/QP9S/jLpmZ9O5JCJsSLCmCbJI
fQmTsSMPheQUsnQNxD4kNJNCQUUdUQb94GRJ/Ii9sPcZ0CAkJgUdSgknzQEJxOLHWWC5WA3oVNLX
CDGZAfVEgSFVB0OcAKZYlyBoS/yty7KKiwG6oS+YMnP5qFdWS1Oo2zYf1e3PV799O2XljJWAwhUX
VsxkyJOUWtuOZvTXm5/7zAYcaCyGbz+awp+beuATwIIleXnFqS2Q5NsPoabVi19aKba+lVqyO4gC
QI067LZaNNDhi0KKUolC9q5odKdB8BBV0dPMqNzCqtsOIXAPla6ThvSWJm72500/VxdyckE+W4K+
bZO5KWwZ1hCcNEX/46Yo0J90N0uaDGJD/3kTIy9QF63eJK3ebbP7TS5PPJy6hy2tiQ8Ac+mK4ZU4
i8Eor4ZeS/dZnap/IIj+Vx34X6kDpT8Q2f+hCPgXdeDqq2zC+P2vusA//82fukBT/Ds4N8lSDVGW
VFNVUC38qQ00tb/rooV2AJrsb9rAO4X5Ty2gIv5d0QzYqegIf8SA/xMpoAx04TcxBth0nf80pIeq
KrM8/d9yBUsuCxOebrZu8+qrxH1l02RCGPFtafp2Eu5YJyu9xjkpLkqI/iSCrxIN/TZbpMPcAnKJ
MsZsJlKiHOaHc0dSMTEVwzUFTgWEn2ZRYxHI0CKhaUdmUr1wNMeWnl+p4Jo1lW8O55WrqMbXotdb
URdgg3GI9DGtE3qQqEdBwNLfYm21pUmitueM4zcRkWJp0npZnjEw1EAzLe0ceUpvHnP5dWQg1mnk
GLYJvme91M6VwGLeY1lydaU9CPmMWkLgPMO/HByN2FNnxJiXDcCHolT+LCaNVj3D0jZdR4RhE6Qn
H4tSfZOaueAHMthOFt2fE/FdzaJzkAX4NNtiC1N/My8jAPqkxzpTmqeha5041Q3HIFQCZDOJF+BO
OCeACEui6HHIh0sdsOyYFkOfJjZ/WbnoktcceeJwX3JbOklDrTFuSLSHJK15uNW174Zxv6SkKi/L
Rh0RYbScmZH3K15WqbkXz6OKO7AfYXBHF0Gfv9QMgAsEkVhTVmmOnKxgbaUNPBL3xMCwGjdKD4KN
FWjOLum/U3Zeu7EzWZZ+lX4BFugNMJiL9EaZKaW8bghZ2qA3EXz6+ajzV3VVoRrouTg66S2T3LH3
Wt9y9b0z1ftaGNOKz+oWxN0TyoqUVkZ9cPsJG11UDkzgqEFHvauWNa21vqHD47kIk1Ewo4ZiNYcq
5QukG/Fu2o85hKtuVmmkW4vYP2dy0DeESKOL54KmaFS64FCczwwIALFk1UXxtsKpufX67jkU9g05
KMsEPMXKzWhFpD72nVqCiU/6O3im+SoV/nXs7Fetx5vblBRSN2bXf1W/ArT+ebYaK3Oin+b5O7e1
2rUFFkK09o2tjfYa0soiVEhOVPI9I0p8GP1sCtnVtKqvcAi29pw7C31iYalpR2DDoSuo1lnORqz+
AcuMJJWhDQowvMcNSfbtnhyu6Ojm7b0TGktbV5+W8616OOkyhjkEoHFhRAQnZCGfep51jMqNDlmZ
Xe0VwHp8MzmN7DJF+RcaG1HAcmlBIuL1gQgWUzonbRgzRcYinan+PmcU32X1DtExEbD1seOIcOwS
+SCHKAekq5ZWqxGhEjnhHm7GCzmf2tJXjrmAKk5MEryaVLOPvimRjVnIijTMJSlZJRNOm7UV2XJR
JgmLhNg86lqPZIIvsw5jb9uCRSSVhc2XZMyHFrfEPo6xmRb9+MZsJoyKddbVZI+TuujFbnlqiTgp
tCjYk8v1mFIGLxLPhamUHupxmm5SLbkpS7ZdaZD1aQzTazwEYh0PzU3R2WrThnLpalj9Otu+lBmc
FqpyUMOQQ8Iw0Ri3xPGm9+AB+Im+M740VZE1ldHKNkzpghmsB5Zm4TpQmXssuvlNV/LWL1K8FbP7
hxvsIlGHO831t04eB9sRivdK78kuNgmVmBdwFUkf1vRgxXw0QfyRaG27rGR9L4m5ubhkei7iID80
nlPdeQbJOMDvkDikqBU6R1ukZUhEjveSaYFxdio0JW66sQKy3xon+oSugRelNJ/GJnF3JclRlMqM
OGsYDAzQaQHBfzVX6EL8jYCwryir4Z7MiWORz0Rsxln2wJttKIbHvFrJBjnmJD/tSSQPjsxWE02c
tTuiXJVGp+9s6dZrB/zgshXezajhcHQnWjnw4ljzZ0cN5kRdCZJw0NXQeK4Nd8AWGJzoEHjcm5Fs
mOZYZXV7mQ1wpZrMfepAKa8EO5qhZvbV4nyUXQyjLDL2URYw1q5YZhITn684Fh4xRBImVcX1xSUs
qo2KR6uNITIE3pZkHOIFVLu34+SNAyj8wWlGcCAiMTx5p9cd6w8LnIwrG8KYkQhPE8tybSrEU1cU
75SUpxQ1yQVkUcx4JvwUqcbzU0/7RROfjPgDEBrSu5bRiOs0zhLU76PZpk9Yyq1NWyS0fG25xsAH
XVUHHiR0uhdsBnA3ij1siWVgEWHtJINaxaCW163jBxtT9UdfRvmmJ8QP0IkOIy1+pYw1bxUx1rHS
7U0wYK6D2SxmMtJr7PXl2QAwN6juMAYJfdqmVKuKXKKlY+C46kztCkGGFXmkX4ygvsYjiMkAHMgL
9sfpbDfedYBoe5AdL9WIQ2NheSNuRL+ZcNUm0yNRzbfYbuVRErSMPqsW6PanVUlo86pLBvkSV8aJ
A1oLhMhCvlPdFiUZhirD5K/VYYt/k0/EjOUim5BZ+0PRXuJyb4ZFxp40C7ZFWJ7z1HnvzT7ZCz9f
91bXvDpjA9m/AItksUBcFwr1d9TGF1BDZzOqaEk5AJtbBzGM8t3nybMflfmQgw095g2Tw8IM7oci
Y8HqN88AlT5pFwcHskO9FdsSMkkkgyOyvMln8i8cYKzeVwstYmG77ktKgA3NufQ8BvhtMDp307CN
Lcxl+Mqzm2i2glZqOlb92hq14QrMVhIzyjApRtxoBVC6AqOGKcDBOBd9dia16ASxJ4BtAPKWRd9Z
LwJ/1WuN9qDzg15CvnhNPS/bEBxRbJsS1YzuK4sPFh0VdbuzIk5UX0cTc0y6EMzdKnIQcekhxnab
+NDDFEczvVepY55kM25dmsAhW9WevmmxHLQc+UUOA3Fo9jWdVLKEg7UJ9/soE/Q37qvA+rfMyupV
DwghI+CwPyu9fidAdWOE89AH5J+ZVWuHH20liIVy7QZpAGa0pR6igwET22FIFHwygSmXEPvzbW6k
b5mGiG+irchxiRw16fcuykz6gFYG3zWdHQfhxN5S1/Ut7yF+jpqnPv5pkSsHqCX1gCz7xqsfIs8M
rkxrg5iAIdmQ/FWWFBJmTPYgQbAs4VXe7So3yi622CrX8/dMBSjkpMXQmlJE19tzP+DzFUpqB1OU
J8OuoFF6XXPMSu+dAMl+acwUDZXRGanT+6TJj2HEmM42Xbk3IzZNT6+MtVvl35RDwQEwh43eBfBM
1vBhwNDnoDmZzzQUh3VnOXCuNK3fdB0/FcSLTUM8eVc5EAaSg17Uw49JRxkc/9AW8YstpLF1SfBl
eDhRY5VgEBD0alRfg1xTV4a7xKbONvHGbnrkquSBAq/0rWhnVU61M2EBjELtktFb1L3DXHo84zVS
Rz0U/t28yVRZ7tzJ4UprXEAzy5qV5kKvcYupXoehOgRsbGi5aO0GJpISNeTX3nK7dUx1S/AelBC8
pgtThtuxwnPQG7OpmbQN5k0eMK6iuAXZtcr89k73uvaWrll56dA9TUbvEHtsgeDpHzI3ieitYy+f
jLpe2rFH3kXO7J7c+omIOBBuBn55gg7dbusSgb1se9djE6g+uqhE4+eyKB4TboaFRl/bMQl1hWki
dXoTceetwsrEjyTqmXojX6KyulHCfHUs9gQguKBDDtnAD0VgsWfGpykO0kM/GUs/LIjErjgUSGJo
DV9eSsh8q0F5bwPSGzr12XaaGKp1cBcMOpsOGkmINHtJ6aKJdF0kwTUrhne3bPdaHILsUTCBq+Jb
h/SJw7k2go9Zr+kV/bY3TdK6/A9wJd9xJxdO8hr4/UUlajcNLDeewAui5XkfEmevESwsI2ufOMGJ
2vSi6WSiIiumV3ORctw1sLUij6Fsl2kniyKiRxAKjGnZqHaj4nHbJYDttHarTc2m02ghu9OTIxFD
lUgEdAupFSM6ZlrTzracq9WGNUpA74NUgZUfdTeyre654Rw1FW8qs7rzhfvAkZb5cvI9zPStXLXP
YWttmh6TCgbiY1aPW7PziS8eQRoWvXFCIOvUT/ONzApHuhPspCoPXTpeib+78YWTrArbuC8NkHom
bN3ECJwFYuqTYQXHXLl3pfIPbNk/MLLWUZQ4y6zaVBWixaGLmeEBg8uZN+H/9pvqviuj57G5iwJE
kLV46KJbJwUcZqDlm6JjbdmMtG9bywKywxPWFrr7gXVHMB0l1zsD6mc4G0+1ne3m58Vdt8iM9jR6
HOM1xajRvm+URhvUKDYjYbYo6V1voY+VQA8VIpYK12J0SdCt9fkHcnKDGas+rlyVHL0kQYKEZDGO
CpL4kp3qkDU3SN4tifVNLxHb2cHW6TA1m8lJ2G33iUYx8X0m1lnwNBB10BXGq2zbF/TpszZQGvV7
2wyP2rJvs6tHB+pcadVGOfJTC+BR+W+25z2HMOgXlXgo+uRaZO1ba8uzRnWdiOkmbqqtLeNd1ZYf
ltJvB9M8uQ0FC44Q3wU5ZnrqvpD+g6sKa6tF5osXZSdXWbvU6PdiAFal1j0lDgX9mmADosUttawM
b+0U+YMz5Lv4UjUcXNF8b2hfKdhtRb7Qij0rshypjYbUgobvAk4Lv4aUSXNzq5nitg3ZUohtWkJW
Z/FA3B7yxuAiwB40a69EDstK78iAATYRSuMR9MaVuQI/SPO27k2gI/oiYhfRl9kpJvC0YgZMF+5K
L5APo4Oy5asHEnVuvDY5uLAI0g6Pee+cx6I72FN10Wt1aWBALfNS2yHTPtceEyOWYW6SrFzNuaE1
8DwgApmTYIhtK9hyoCy1yWufkZBeLDxliJVHty117KurMXHNhiM7Ifw77bdu2Ueb8UvgJst0kmfe
6Y3NUVo6zM0N8QZ/76wp/wwb/DuTD40hUMPNqFZUYtNjp7fbBqoc9d0Ci8lXFdUryzJuAzd61Lx2
n3iolgRQDwZ8akDTQMZmKpBw6xxTcwG6Q/oAehgYFJm/JEbhdYjT310mBOENI53XVtOvrg/Hlyyi
UOzIFv4so2Stu9a9KNujGssP3XI2itjpZgDKam7jDNWpH2107A42TeFOiL1vI1YtsnnBSGBJ+2M4
4R3YwzeGrIEv38i+eIrYwU2Zuy4796HJ3a8uRro2mf7jIOxH3Wi/gk4DkKUOBTpfCGHMXoKbFEiz
O35GptjqaceCgY0Fxt9rmVbvHZLgMbbPorMwKMYvTvhQtEQfW/BYm8Heyzo62WV1rBiqL+UYYFt0
+NkroJulhdDfUD/myE/Oq/XnQtKfypy5Ai5XlWe8dJ3/KDIHc1dwlhQTReW8jBZcGFWiBx7OfWat
q/y119L3gu8kDLL7vozJJNdhqZXDAiTItkfXrems0Z3+nh1GhMDCWGkVssKqOOC2vXURmwoRb1sL
rVWntikLCys1GPeE9+R271PbgLOjTvRpT7Er105Piiuy2YmXiAg5ZUmEZp3d4g6u1zrOanoIWnvU
7DfvTKPx4ptUIzTHBo4+jLKBhyQ1Grgq77tF1sdfjRlt6sG+JKj7Wbajts2ls1BUS8wpd8Y8psPI
AWshuhWi7VC2mkulyS+Rp09V3MCp9QMUZClS03C8w1fB3i3THhoOm4tQVCfVmIdaBxRneE9TxVat
KrEtEn3TqHhfGi4JE3cM8e4yh1lTWxWvLco3ABEs2qbbyUYTnPmLUenXMaDpZNWbxG2eA1ne1VZT
0/gqWJki/bDyBl+QShhSjuMuIga6xLUx6517uhNA5YeFrMZuq3Xtm1G6dxhT4fOdiyS/AG+Hgwqq
pBsvxaBdBI4ZZbRrA0KkhfrbyR7tsXws3OqovOGmt9KVQjiYtsULqccPqTDubfJNF7U6VROOFsZV
aCrqNAHPxZKoJF9VkoI8F3rAv7Yly0Db3XXsTNw0BLdTbmnnrKJoaZneTS26l9jaShTWkbSvjIhu
CQZ9icUFa/8xtTnisvrTAyDIY7ZrAuCAaBJz8AQ4uVq2EYuU0NoJIec3L/qQPjDyaextxD5ikJiO
aIJOyfyzL9unjvK8Sdo35CMnCmAqLRyurbMqBpcZedit58cqdHUT06UolCuXHZxzk2xXr/xqItJa
iS1nw0fiBGdU8K3k5Ow69rfOijYK+5/W9A4FcLgM6oYZqOfMGO8G3l3PgcIgngNrqK/X3xEY/YUy
UQ4403NTFyciO9b5hBHaGm5d7GeLWquw6BBJksbR0pOSNGQdqFX5OrjDU2B2b6LNz13tbCtEE32J
67K6mhW55b5OTw2b06lQX6DefpIUDqCev4eekWB3hudIxOY1zFgK28S/AzRDgU+NuDRSC0Yvt0YE
snZtAuc6K7ygjrovxvDOMLuDnyKXSiVRs1pZ3nfNPeM7p1PGItfIkcastjIl4cx2ke+MZNPSyZ6R
Zoh4elKqior2ZIN/lAsiwlg3NFSSZe30J2gz+jooEK+yQL9P7bfWGS+sXCmYcpCNnrrLscIFxX3Z
ZuyuhumlGWA5emW11aNo7bjFRdfc184sMQd0eAws8ZW16iD774hJPjtwptGzsiDXTDZZkO0WSHJp
0DdFrZOvtLQ+NiF9hd4nJ6thVb/yomAGFZ17e1wY3VDegkc8QZOeDjl2so5M56WXoGKyHcBoItFP
dJ2p6kpiGWp35010t8uSGgvS6tLy/Z+8wzgSd+auDaZh3WuhfjOxGbkGlZFDQr1txcFtZ+MwCAJ2
dTAvsR2whN9kVQS2xglNJLwYW6WhkDCQCD3zzD1Wzggcjba9l6WJrsyP4rXTRrveDaG0xdEDK4IP
QjyIpWhni9VAyzyCC+s1sYliOU5OaG9QNNb2Q+oGt7hDze1oW7fuaF/aBr0M6qInEEEks0bRw6TJ
WxKdn0IHLbnTgXy3ZA/WuavtHfhXucWbiWjVNKibC5KrUyTLXhCvXaPxUfy0uAcITUN882yWIaYJ
WJ1AaPFKui+OZlH+sNRLqOWIvYu0tV1fndn81lQk6pr90CDiaDZk/uTLpmU95ZuIG0UF8WbwcR7U
eHd7GE602bvzIqyw7QdxvW/CwXos80+GDO/NeLbxKfS299hUKOKLxAcAyVcowrVuaho6SFQ3qHcS
hyR2z6ESmmc45K5z2yBZ0jQAfRZH4x4S9XtcoVZXot8zu4Yt7lX2PiPLfZmKGv0BQX2RphN+UKqb
VPUe3wbKl6D1R5qD4ZszUp5GCfY1rUVDHRMc10s2JSuzMc64g00NRTbELIIyB4KInDK7z/v8O8Uc
X+U4PAOXl9eQ/17l7m3cyB/CLjjcPYuyZAVQTsvcetRS+6mMoYkmjnbfzlty0zAWIbmBYyJY00Ve
+ua69ztQZi7NjQLTRuNhpGdja6YRwzuHJ9HHK1aqscQplDe3+BMfpAFZQWHouG2m6uhVxaUq/HUG
JR21HsatNhxfQVZ/4QN1AQC7eYwHXYODPdn7qcy/+9k1iLSmh52JjysqF5ksnqrRiYieAUBkArHt
arwx6qSPCpqazgrXbsaWcIvmhC6AEvzT2AamfYv47wOaF3YVrV7RWGaziNJtFrZX1teCFVT+1Htz
67AyJgB4wSoyrK+8Yh42B0qRM2StoRskzi73kfIK+MKxhuMTlTpfgeAHLAJzLxk62Jq2xaj4MNjD
awhzMk5ARyDjsF0wixFT/8SlH6cZew7ZDsaA5Dz6vbFgYLgzu5IyQX6xrGJ01efIv4sVxCRGRTnq
IT0rXg1wXGDbVqNuXMc0+dJJu41UfR+l1ofZzEFg+CXDQn7C+CdJdnyyEhYlBJnRHXrUR44+QfOp
lRCT7HgfcuRtOxx4Nr9kWtK4qmjYbdgaY7T3vFkEJKwuagINHI6KEDhdaEjahxfBJ02rq4MBjCYI
lht5nu3DLt1CNPryG2DqXULXb/SvzFBWtR5udA3IyRw+EckcU3l/McKQygNMQ58fnS6sbsZO39Nh
HlglYqmmX13APeyWFSN+VUpGIW6zpzn95XbhLpMRYFO58hJSyYOx45dgnuohR5PF/tYOUaRk41YO
9SbSRx7M2Et3/M7d7NUJuxdddy6d1vTrWOT3yGMzN/1SxTdRiuxhqRvtjna65xw9YZy0wF2bFq4N
C6Uagr5zY5AOoSa1yxv5bthEbLYKN5VBVH2lg1ZDIHJPQCiOkOrdkiy1Ah1rFu165jG4GJvxBIVR
LQXkJDzws2K5+taS5qCYKTaTebbL+C7pPBzgEDncfDs5WCZFiStJHylGEDISmXTra3azEE33FCGL
NNIBD1ck5CX1YDgGTbxzpzxf9LL8zot6b8jidijghBgg1mKUlV6HoouuosWUghgn223jVah7aMjm
P0GTjX9O/Z7V5rP/dtm/nf23u/3e48/jJYBylMXoSQAgFe49cbNEVkx8hE2NSzScwVbBjLIqmBUw
Yp6uBaAqzBfwn8z5z++p//7zv7hMMjzJkSnnKE6TbI8yqASxNwHF9/g2jKKoDoiJyj9/fs8Gntft
vemx0fuhO6aRSdygXvIAvsRg5cTCxLdcQalKZmCXNr9cW8LIWf+erH4BXr8np864hLYvN6GfsFMm
sFYcfv9oM3jrzykUUKUbujskaN1Wr+q976CHZzfCy/xzMpuf5fd8peBhjbQsvAqzHiVccyD0ojn0
xvjXn9/Lfs/+XuERpsn3/o+r2/mUl5OJxPECjREJVOAy5gur4slGI8hEM6kOTNCqQ2cTyWXrSPki
lLQYleGh/Z767z+/lwmt1vZB/+Hj7wi18SsHx7V3Af3FoZ/d+BHtOM9KPibGN2fLy1A7dijpkjEq
VvYuCzApCJpvxMdwOG7pVZnjd9b5I6tU/vise/K2rI+VQTJKEGhrNbGbRJETroQEaJBlBvYOv7gM
SaUOja12RoMyD/ogxkSJR8KZo2b4/UgHikHEQZDV8qKUzrM+qPwwsAhIJ6c8e0KlS7Md1BzRl20j
CKB59qODf7Okbx+CflRnX8K7SbFTm3bYHWOstrqqP5o0rndDEWasrRdpC+uuBYV87uw6YI/qHpky
lCD1sEw5w96rh3ApW4OnMbFUahlfZilEuomYXFKTehyqfBCNpRIrV7SCzoep77VRv7NGoz0PDjQj
5M8H8o33lTmVe+rwxaMb5vlJn0WERWfhxLess+oifv2WPIQaaX1W9eOJLFlzl/4snIw8JPvUJAmk
VB3gTSf9vWdY4c2c5xRWiCM1+WYEtFH8yvwmhU+cipL6fWL4Akun8/gfdEFItwCbv5EFtH/jhj11
0L6PEmH7aJXFRWun4jIlPyW46cXQTMPKp7uYDvhoO5dvhexRSly9m9bwpotz7HnirGsPTJckAQ+A
+iCTMlKh3VZMhtwMBk4w1ufeKacjfaJHSs5gcTWj2qOVVasbd4dA7seiRTAxYlu4NcawwpxIkWgq
6DAcmChVBQbmmqUEfQCB/o/lJjT9syEZCBeBuknmV8LsCcmuSXljkOS1CD1S06Ub8a30YOOCSjQc
iYIcpLn5wvFO39Gme6AAWevzl8hECaUJAxXBTI5bxQVbVla71vr3sj9X/17j4GpYoWvmgzlOya6o
8NiLEdhJ4H8RoXlDZBa1a1re2w3wbbs5h7F7SLXwUWIA0uS7W1vfep8+kCV/ygSMCqs+jtJ4SLpI
YKMynkoLk64WVG+eOdK+mejK1tN1JAHySMjDytZ0SJ9UioY73pQMYHbk8dR1fqgsshML6ry03vRx
TuvZahqcrojIdWyNpTc826W5G7KuXeW6WaFzRf4bx+TRhtSpnhZc6yiXyzKJoRb7AxMUY3gIOFZp
0r8bE5JR1Khua6OtaGgdWN4uLFlSgnV45eGh+ip7HTX89i4LTx0IryGQzhjNId8x2qYskXNuD1iR
MQWV4FjVRYAJYYw6WKshwPrXZMl9lcAewoyA6hcDlVUAUaP5/TnWFGGe0N/6qtoKTwTrsbSGlWYc
fR9gdDhZP8j/MJoZtthAZb6GCXt+JUs6fXPeB7WDgdtkiLxl4CRgSkqJvZ50SymGl961rvZ0nWI2
m7iJbnvNzG+ApftYbkL8G8SSETGhkZ1EBXnWRSfZERIVNtXYzgbtOayYvJpxwWw3K3eNM72Hc9hQ
NjRXaDnrMb06zpk9/kPQkXCXesWjasRKU9YNzhsB4NO98414X3Xpp23cYixRNMmZWZR+90bCziYr
Xcxe3uxtk99FVQZ7mC7arSZjDzQHIzXdNI8GZko3qnZThJPWYZ236T0sj5Nur8TIx5CrrXTMGx2L
VAbvuWcQJgujx59B9GsJT8qYMwQtFjkWIbgLq5yQZujE+CbjqYyOHlXcKmmxx+XIX9c0KEhzEvW3
F9kfnoczpmdWqfcWPck0uFdtInexAyqElAjjWEfvQ2yYzz1Jk5bTHoTnRfukxwamMu3Z0M419Rke
gHFjN/VXXhvspodDWcU/hsF+39NRtDb5bUBxNiCE7VWEVkxLDBDgsAVKFtBanIGx5wgcQ7+dS8nW
0o/KYWRnekm5hgJiLBtJJyJR7Xvqd3Tqq4LtxmFZRl78IvryUbkevaJAqsbiBw+PVYIaYultKh8q
4ARsq4yKa9NWjyimPgY7/U77L8t2nM1gKmKnpmjHfte+FXxYwqGpV5jI9VjxMw+Qjz4Y/FWOl4Xe
Wddt3nWngDBKe7nDrbXGHoLgt5MXI5b9unYZPhLgVMFwtsjre481a9o4rCj5ui9VZDivoWN81/F0
cRNh7gu38depJMeDCf2iiQN9PY06v+2OXqFrUjbT9IhVFTHR7JFOk/m4ii2iCcrYxqsZtnKFocrH
slTf5Sw915pJuHURMp9pPLUOtPYTufM20vLpQZtSguvM+BAZxdkp56RX3bgHupIvTVHIJdqeYen1
9S7u8N6GefEttWx2fSqWw+zZaOm6p9RBooNzV/ftM+QklG/glBYQqclinrVfTuzjBmzeeqUHW9IW
7mjLBjuygi7Q62dHxjXPwNRZTCrAzkdXZtY7OkP+OYLWxBZd6fsU0TgY9V7sgorCxXfIvy7zUixb
OR4sq/9x6+lJjBgphHAPjmve9AQhPuX9Jbbbr0gODzXaAwq1ZjWMerhuQn3bp+EtXRZ/U0c13edO
ATET9nagNsacanz8prQLY14t1O43Xli8254HjcDsZrbHl96hyRx6DT9Upn+Gc8qZ5YFGK2wfWwoa
R5HTniBRb5G4tb4BHpnxzpZNFzRr5RvhUYu+i9ZDXudn1orBmHlMOO5uMsm8KYs1/0SunX9SubYy
RgL09CnElSvgW+uOR6RGZ2k73Wv7VeTX6aIr9PHgFfRqKr5Erz2ZCJMOaTSc6b7kW6dHp6OPTbgG
If6R9712sFuctK2NlGuYqrzYCBd7hNfx6n9joLMyguhXPksN48efS37ToTErIOd+sCzeIQShfhki
Dju6Tc2hKqpauemb+vnPWTQn28Y2xp0KSYdikc1wcS7+VMTEIouPv6dcmsi7wUnXyonDQ5IHSDh/
T04NDWcBbWtlFcZTMWHz/L389483hOUmLfoXznU7fYzRaOhw+rFpHuP5VOKzdMEdRvyxueInWOyJ
QC6OFZloq0RrArCVE0v7znVrdiruHBKtYNRAi194BGArERfsturiyM79GBdeuuYLuql490eip6GF
aeG4iR3t+feiLPYhBQkA/nXn2Nl+bEWyrzVn7WKt2flRS1yL2R5//wxzehdei5SgiX4HvF5bwTxi
71Wk+mHMbSKuaIOscmnSqkIcXyhnG/GNowfUkGEV3IAAunFFxmd1zAdCj9GWzA5dQEVNKD6MqNE4
dGEOTPxz30iGi0KiFalTe5XpWQvmlNCQnlhOcIFsPo6OEi8hNgPsUpnwGtNPlq1sD6hIjyPLk2Uh
GVzM8aa5IWmYuB7jKVtVR3oL+KbhmORjZW4NyyopJYIML2ql1+Cr+JTbqIcHLQn9IJLipkupjnoR
NUcyYsyl0Ubz3iViEPJ7IaToFZsUTfAkKFi5Y7b1i5ojhoqPmW/T2/l9QlK5PWwQpQQtPMwfQiQZ
GPRtcqqjACIj/pDf157Sfjr+nuoSjq09YXf0BZpLEYrkrhn4pRnNpxkBaguY+eZm0mzLwdt3pS43
eo0V14Y0WFfUM9rUXzrBC0h0+WIygl9BrLupihb8gQ7nmsP2W+3SAWtrJ0ORQjmnTPedD3ozjX1+
YqxdrXx/U6ITijQHpZRPNwly7coII5AL4yiRSuBxbfRkY9/Z13Ck1lMBWe6x+2YN7VMqEEJrmDZE
heRygNKMg5CGuZemP7/Uv/8vHwTK/xkQ3P6f+V6fKMYa0vC6//uvZ9s/56PvcnYO/MuZ9S9I+K7/
btT1GyQ0d+WB/rrl//bKv3DED6qCVPz+P7kYAsOChfg/mxioYrom+ez+q/z5r2WZ9+LjXx0Nf+7/
d9Cx+zcY8m7gY0C2zBm5+A9Dg+f9jeoEzqMObTigh0Te+F+wY8v/WxDYSBsDCway7blc9XeDg/83
Xw8svKK+63imyVV//yj+AjDyKf75aP4TkHH2L/wz7DigC6bbUCZNkMquNb/zf8YxKqPIjFhJfadx
WK0quEg/zoSik7E2BbUhRmyWKQhzfxUa307L5j7cw7zDAvFl4hltOfIlbJuRSHfjeDtWOz0h9e7F
IG2rS27/6WP+Ty/W/0+vlkRvfvd8PGZgzG6Nf4JHwpd3K9+PeLVSPxixz7RUVODqzIk8uheSFMmG
hywEoMbxdprQrx4FHtGdCpt2rXUfJtXrYJu7SaAvHHGY5eEpKcHWWi6icggnyGZJiEDnj1Ly4lnf
MzI8o9qLw8ucAArkIAvJhi6q2/nhlCuW4XwZt8gaitO6/JxvMzCu7ap0NT9diQBonDlceLnmp+oi
KGrWjY8HdL5ovsn8kHVlbOdX4FfjZn6oEdgTUnF0wJ80of7xompUdPNrml/g7wuuMcbh5nORbcwv
POHholrRX3aRh3FbnNchE38zIcOM0zWnWxx3YUf9KTIw/xm4L/0y3yYW7prZQx1zV67G88vRl7vM
N8UZEWICUXWBiv6ClZd8ZsHahn80WOd720mw00X45rY1+aE8RkLuYx1Dd6DiqrlvzVEmUlty1Vaj
CE7zw5npsR9atFjDZr5Flox3NbcuOwWziqelV/yDppVOFQxB++K0R5sYa+6RFTwAz/H7unjy2vCY
5v55q/PzsYzmUGhsO9raBRkZXMVA7fd/uXP0jxb9o0no8e8b4HFsuDihlmznj2d+7/OTz+8BKsK6
Rs4xn54/QoS8m/m6lllCgEc9e9Bna6pFl40OsdkgTDVzIEEcAsDUQ4+mCxuZcuFymplhaj6QtrEi
nAhE3SGZHbIseOaz841bVgIlMS1Kh+RFNVrnglhSODopTNyesoHLMXxA7gpx17wlPMf8uIhsNvQ3
sPWGvw9hcjqAQo34iT4fz20iuf3rrgghlhy0FxkhRAnyy5DT83X1/LDryuad8WiZnaB4M7p7/f+x
d17LjSvZmn4i7IA3lyPRiaJcqfwNoiy893j6861k7aJKvbtP9N1EzNxkpAMEkSAysdZv0JwrOFyu
QA6bcjjdnwwLBp8bHsZm2Y0BwlzpWH0pgGsEKFfaUHkA/3L7n0zS+WDuNl9GktYt+IlZC98GkYaj
qlV/zroCvRn49Yv1GBb5+6l2U2HfXJU+m5MOzPtCNKgFIoZqSo8wmRebdwOmQ5tSEilLs5/6HlFA
33+blUg8Iw1B+LWBWQRzddGnbyU+oGy5eMGJ+MFoRvyYo/fUEbXIcFGzpv6JiCaJjY4wE6TLDJZ0
kUbX//3Sd9i+2f65zqkH9GUR/Hdr4x8r5d3z7u3rs/yxlv7fsXh6cPNePNX/hQHIglm1X75XLymA
52N+LZiGbv7FguQHAesRmVIfgeBfDEBDD/7SXV33LN8xHSt4sWDaxl+6wcrAkXqgQ6BDdvjvBZMV
ODBMlktPxO45yX+zYHIZf66Yuu/5Pi6AgeeblmMH9qs1SC/iGnnTVQN7HxdIsw3Ncepy/ER+1859
9Sz6EkuCDxMOP9TVrH8Zm8N+3WBs1Lwcl/Op6aogw9kcTT+acPYCFJANBASgcj/FIy8wpaRPMtgg
KG52eDgXkZ/wnk9nsqy/inpZGD5PAreckeKQMTUr/3Pqi9Nd5lzOpGpkpqorNGY/jQN4ycvgq786
YdALzPH3VajaqznnK+vwi7gqkAXaXOaURvcByFKAhjGScF47QvFHgwUf8fao2y55+CkLeQCoXlV4
bvdHO6tIpKiRNRYCtxPdqKNVVz5iYGK8VfXLRNVUxWXmebr82Rd/4J+GX/VheuOjEOHeCb5vcMme
XM6kalbgQehu3F0sxiuYQyPRo6qqSKXz0gSKzrA9kD5SnQO4JN6MOu/8VV6+xVdfqmqW6vtH2Wkl
Xu4R13Vxqr1ubb8+LnKrpTbxSayWki3YIu5UdZNWRQ0W1agxH5WJqk/VzsepW9oEp7Ezenzd5DSL
6lPDBDkAG8cZL+scm08YEw4JON8Xx6qqOaEFPHjTTrXOPw45lWqeTypNKwado91jajcc0U8g5q+q
qkgmY7whi14mKSZbUWsSbe8AoWZSlML7Vk3UyGH3aTAvE8Pqjl4FDfGgqj3ptypqohsjLspN74Pi
U7k5VQwdamU63z7vVQP4Qn/Zqn6VI1Q1PQv3Ztnq+1bsgMIaY5pUudFc2lZbQTx1y0/mjIWQKlCm
+lWzWIZwwhGzGxnN1wWzr9onIsUMXtuvIXbawGTlxxRqOiV4jXEftB5RG6x4RnHhiQj+Zlcvqlby
NDsLP48F9F5W5YzG4g1UqKovCVkgJyOeFo9uFDjA5fQ79e+UsO15Vkhy8pynBD1LSjEA5V8SbACD
5wE/S1P3kNoLgcTL5XtG6m3MRkcUSu7dWj4Old9UTVWASauOqpYVzZ3fxf5OZSZBy5DIhn2KSJ4u
n0JR2P1uXbon9SmkA/eAqqm/pg8aCpnEr1KjBQMYJESl1hItsHJp0Ab3wJ3YA1G8KGkEggIyaVNn
JUGQDCyevzYeAS02tkvaoTZzvi5gzoSGU+7QCkUuAJ5kStV3YqMlP4CIO6gu9Q1dvqtwt9ZkifOQ
aNdVlhfv666Mducm6Bx+EWmlXbehCO/qEhsJoxsAJ90x9Jz3Abjc3WSvN2lTjftVGzpCpoypGgTG
rSnwaL7x9qgB52AfTS2YazK/WoNDVRNj9G1Yw3e/n/DS7IlgHK1Ma3ICvFRVu1zTZ8OHP+CMdn3U
RouohKqGZDePquYTV+Jmik65JMRVojzrkSa/dn9nzyMslK5crOiunCD6qGtxd8Qbtjuq2qXpr4jS
wqf+qbqGIfrkj7Mrkm/cEh4o7aOfI5lvRevdYGQ9Zlt0xVFv7sHKHKDcfajtnOf973+WwBSSpJf2
rJNgMWc01C7/4fnftFBvQmMa8nXdG+aNXpxUNvvyX6qm+n9Vchu2/G7223Cf5Ahv6faYXF8QAx6E
ev5VVSoIQQWd1fUm3DnkIxpAC1wNZopf5+V+VXdHlXXBxnIB0FmdLPjnX7D8jINB2xexZewvXbZd
3Dcxvzyz1XgCWyzxlyJasTMGcAZsS/5k5fOa1+jjY+pkFRuDHp8uWbZVM1UYBtV2DN43Kmg120Bt
CAYx2VKF7hd4FzbNuMvhaYJesYJNbfb1xpN73p3DiZxLhqZQMULmxzX7qPrCcvnsVb1wrJ30VhUu
htlXBLRQPYxR27ZWBwkEgRpcIAtneEJJov6m9Z4NDBVgAvmQFnCrP9ZFMXM76E13DKQYZ8IHgQ6c
jDwB6zd2XtzwcoOf23bTo/4bxPy8I2NDrJ+fmvr6W0EuqGKFkMfr0jL56IEFKL6snrFemx4Cd5bg
QHpNR4ITdW1YdrA25eNTN7eqXZo9ecltpU8D4uzI4y7IuKsiiowPzoh92iqQELgKvwpP0B6XPtWs
1hK9cVVVE9Xwpan6rDSK9+bi3qoW2FiezWreuap6X5znXPURHHZ7nntAILRd2zUnsyy647zwZDA7
Yqg6aH4Yt5th8OyNbRD/HzVewAg/IN0npolmzX2Wy1ayl41UZ5Q8NWzpPFfVOA+Vh7AAi6fnrYua
NUvLJIsMAEyuUlVVpypq5f8mhcaumUVDbrfLMao5PlmDk5xPooZUrzrR4sqalZloEdadW7M1kXYi
J7mcCXYZccnEKSfZoETnYXTg2M+qmTBd2OTKManUVDMrJr6ES/sfhwu1b1Yz1UFoYP1xTnX45U+c
h1/9tfRyDJQ+5LGH+nwF6rgXV3meeD6H17TYY4S+CQ+cRb+aZdHr4EkfVRtptXEThT2hLelTxfC7
ppqrz+qkJqva5VjVHNYmBpR8pRp25LGwqqruuCsOfHIqDSXFX3/z3Hs5z+VPsSKCdc1zyJ6//97l
z6vaZfKLM17O9eoSXx1ymTcnPCn85GDKj9WQn60q1t+1V01rKVAImwGkqgFT1rZGdhuXAgxvC5Zg
+a669CFhef+3To2Xw15NUQOqr6ribJPAc7pSfZbaL7w67vxX/nEcoDUhPle0uuSfuvyj6tpVH/wj
HlKqepmjhhF++HvkMl3NcYzIQUaDDOZkHaYE0Sn5BFWhPrxJ6/nKPWMC7Zm5z/hOEJvMh3FTqU1e
MY53sVjPEBSpjo7szTyFUlPtS3HubEu8OYKmMVmYBMp2GbfkyPMp1UlUWw2fO1VbX/J5a5TIGfsg
UGOfJGc96Rovsi3s4pzsr64RDGtaYFU+jidb22mhQDQ1Jg+2pQE1UsvebK/TszF32DQ0Hd7CeroZ
gIbxvOK3ZMu2bVB7yVXttOOY/99vBZNq6NU2HAIwXyAejqoWN4VzrtnJ6O151T/Esvp0sn8K1K4q
hfGCfoGJe1UeJTgD3GKbh46N2vERjGqOcZmz5Upk/Y6kUJ2uhhnWaIJiqTzjjRkH7S7XoxnkNTbG
+gzFaRx8Bz4CxWBXNYbtpK2jGuqcvLWoWoFECuhqA7p+qR97KSYPvkHXWsY2qpyv9qAPx1FeiS6F
6nPZIWwszI/4rLsEqYdmQnvZggnerTESyXh/Gk36cW19f1uo5RgGCrszKboVOFtVfdB5BPMdyyeh
fFPVB6NqqlADeU2yrR9hiiSFOx3PhZkTZ139Xaiejb16Mq/yuJ7k+QzWjKrq1UuszOw0wL8iBo3q
GgEZs4T/N2oXjKz/nKycQtVhakTVIA7WFl9G1fb9iwK47MumGlV9SWNgEBDMkHsgpKMou4xHF3kf
vt8YRzjpuwyo2iwfVTADY81kN6++X1W7FKPcA+o7V32q2RsS9Lm0z7V1eIpXpEKz89uCnFANqIPV
cQkGNKA90J6XJZfsY3lkb1geL02I4iyRsXrZ62S8MWThvUyNE+KxoQ6L+8Wk3MK5OIHcPvKqGqxV
2EFJHlDO9HI+eNPz2RwZNW+9boIKdI0MyOTBPRytejipYmiQZeoHYC763LEoGGw6VDEUxKGubBv2
iT7Ay5fHTwMA89eDTLULQ5+RQ4FfMZT+cswhD4IjBGMhr2iGFJfmsOLbLTDDX8Oqpuao2apZh3p+
+P9R2v+Y4jR0CZD++xTn/8m/fP1S/KnTpg75W6bN/gv/bDKWgY8VFffYJavp+3/ZnmESaPVN16Ak
Pvp3VtP5i+Ct44HXtGxy+gFOsn8HafW/TNMmq0cGz3V0KzD+myCtISZyf2Q1HddHEg1tOdMiFizX
8DJPmBrgrDoLX6y+6NGa8ef02kK3XksAuuFeZRR1eeiaCMJ0V6Dyg8Dl9ToCi3vxmf1DvvIfLwMv
WSTkfIugtBKXe5GuXI2uXcZ11A4NmiJXS276t304fPU6/XtQ4kfYQEVIulrbDhmGcL2O5nVsztb5
7v63OV7jVcTa5kMNDHKmtklI0SXP++en4dtG2gVowhx0Xpc2YW4jWWNo5o2Gmw7ohGmqPpLPeXST
4GO+4G0SV/AxDODwa1lqkHLH8X5Kymb7v3w6tk1m4NXX5Fk82B0dqT/D8nT5Gl98PjO6sWTu2hDa
7oJ/BBpZezttHowq9k+Fh0vDPNvzpopj7diuJgR42BObOTWx4EK1lHjX6Faw/Wx3Hw74hAJ8xKQ7
b0+et8/m0D91qLgRuCkep8q0T8vvIieevImdibjQQkCvnJAJHYJ4flibZOFtYvkQNkV9O4cAdK0E
t/JoISbmVvoPrfHdo/3kRG/QxUdcaJ7QX8EHQlsnjdBO+TMI/Zn9Ck9JJOC3Xd8dvCaH0Jh3W5dk
2PXYZv2dXnTfRxHfXyc0APWhvNPT9dmv2nCnLd9C6DBWl2IR3m+96BiOUHZ5VFebbBlvo+wGbYcq
QYerdwtr12gNdujf0ep6tNMpvoUEEOyDpl9BDefLbWlOb0MgPzt/wNa+C5Amg0BqmuUpJ4i+M4J0
kFS57/pAhZMsvWnjcuOORFOyxbeBGMFAz2/82DjkKZeVFT8XWPk3OG83VzAUf/TyhZTxfDclHwrH
BULaD3jPRCNAbdx8srXJr6eOTZdvgQ7t/f00GuG+QUSuLMjTzp67LYLmp1euj1UQPTaWdZ3a0M3g
9Dylz2ytvk5e0V53Y4khXxVs2mroH6BywrVKJmYFmy5y4B5YNR6q7XiKgNt1Gu5ViPCR9LPtndWa
j2vYHrwSHBZSG8+SRtqbRnoj2Yt9NAI/r2OEsovpnW/CCtMWEsMa0lRHBMu+uoa+C71HY/U+R94K
yRwpFsCkIUTfJN/Uxgza39KfekiGuMn9MGwgX2DEEKEqcEzrrBkABYBdDIE/GfVzYhQziuJL8pDq
X6OxRhrb2XgYaeEiCP1Hn/W9lU0/5grXwFqSGR1JbGhovM3yxrYDsY5kZIk3GtzsnR8N1iMaueuG
TBR3Bf57UCfqq7Rwvy1gQPF7MHr8uKafuWsiPWYs4VU+aCI+7IabbkDdysB3Ac+ByNukdu3clWF7
cjLMXRPUe3kEmO0hyC1EFSxngxL3cNQcClvzQCCqqp5Ow/FSFD1Gf5C+ITHJgOY0X5ckX7dKfbWe
4wfQ9g5gJva5qmtU0XrVVkU/lO+MwMT/8vcUVctUFF+Ky4DquzRVrXXmFfEA56A2RCUedisCy/aH
CKzAVvUNsq9UNdtcva295B/AZRsweGWjNSU2Ug+XiYbEPKvWw45NhlVRBUa8ItlDm1uGOAMfKfIn
GkZp6sBz57lUs7CmB9M1Wfb5ILWju5xudQffwsBZNnMvrmTRddwDsBvoO7JHdoMHjjrmcm2+isic
/47qXdTFq9N76sJUtVGXyyMEOSAQsTa8hisnDX4Mls3tpXF7agBTJ0GomoJVjaBvX7fAV3vBsY4C
aAXYOgnCldzKphXMawz4NQEEC71vFEysCzi2BCRbClrWAzZrA5/t2djVgqcNBFkbCsY2F7SttXb4
M1oz9Bce7FeGoHLztj2EwHRtwes6CUnF0UvfpEB5U9d6QI48OCxN/4QsVbAfy+FzTpjYG2J0+AQR
DFgUbLCghA3gwiQBwlNZfjYAus41Mm69IIt5fkO0Deof8B9zfGbbQ2khW4pKAc5sgk2OASkHpZ6A
16vvtTmMj2ucIwWOuIFpoU4AxLkD6rwmNpjnciLPKjhoD0B0KcjoWTDStaClEwvcdBGkzkb3MLBL
BFUt1pseMGvEX4msCfK6Ewx2JWjsDFh2myzgmQWp3QLZ1gS6LRhuxOBdwXQngu7uv6P86Z7chEgZ
2E7ARYIEH4CEr4INHwQljvHEzkductcQLNMxUxc4eSDA8gyE+SJQc0tA56OGoQ0LXDfHzqMHLn0S
gDoIMWeXDN/bqfhhr+vXUW/fOYjXvNGgWhxMLTgEmVgeTUn9UOaoWFjANK71Ia1u7Z/s9wKgMwvg
HSDxMBTy6yYbv3QCqcdPBLVlBbN3WUexcrmNkYE3Av04d/zCWnx5RhSvACHCkF0LzLVdkbQXKD+W
CF3+6AvA3xSoP0JIPxOw/wUcAAcugCGAKfx0t3Xz0MzxxyQwrQ2A0xhO1kBMe9hCD7Q+uMOXckwg
QfgOYKq8mQ9apT0bQkcY4SVYBpKIpeF+NWEsuEJdqJOmgZTG26EGp36DfIrhzne5b5OEhfmwaqQk
VwegpaDgIEfV1zq+RYHOHWA2KF541o0BkwL90FMGs4ItxkEXqgU39oMr5AtdaBho2vPWVO0M+BmN
EDWiBVgpApfaI8Sd4GacfwBSBj4dRivE3HUX9dNnbHrXjR1hzRnFOLIU3/iJ34xwRJLMK7BQck4r
7JEMFkkodJIYXonr3FfjG992kG/q3xThAFimNb+AWD0gigUMVAgqiR9/JFQDF8bH4rdcRZ/lIV3x
MUf3+9aC5VLAdsmE9jIKASaBCaMLJcZZ34wwZBaYMqgEY8jjz/MtgdudJnQa031k53eTCc1mhW+j
CfHGhYHTChXHFVKOBjsnEJpOZN7OQtsphcAzwuTxYfTMQu2J4fjYQvaZhPZTCAGogQmE/sPzJNSg
QEhCw7707lx4Q7MQiFh+QPLBKTIiSA0zWaEeLTz/0feax04oSDNcJDZOn8h+3Om2977NeDQFYBtG
lFv9EeTxtDzOQmuKFv8phOfkwHeqhPhUCwUKOsl87cOK8oQehVABtHgUQWZUTa9SJMk2DmyqGlZV
KvQqUrlXqRCusJmJcaDe9ULFauBkuW5Ben0TuWNyiGcYb0LeQuvgVMLmmoXW1a5vTKF5waIEUBbW
n2vQAqDLjPepkMKQaHjrrbd+Ai8HwYQ7Xc/fLqn7w5/1L/DlM7hlGhyzDK6Zw5Y2hnsWBQVosnQ5
2bDSSthpldDU9OQQ3C5CXXOFxGYJ0Y0AMsS3UohvudDdEiG+qRHVdx42hCIXuSTH4cw1Qp7LYdGp
WaEQ62qh2C1CttOEdofIN34jQsWLQkh5qdDzyJwsJxPG3irUPRMOH4KeYMSE1pcpht9K3j9pIf1V
Qv/zhAioCyXQhhsYwhEE9C+EQSzGsXOBQ9jCJSyEVGgJvXASoiHK1PPOg3tIhAYSotARodHMd4b2
NhGiYi5XYgt50RUa4yCERjRbs20Ax3ESsmMttEc9+Rn10CDBi1MINZKM4pdJyJKm0CYdIVBmQqUc
hFSJN1smJEvcUvivoV0G8C9NIWJqMDI1mJk5DE1ekcJTKqTNAvZmJzTOEj5nCa+zEYKnL1RPHc6n
Bvcz8yCBrrBBJxNaaCwEUQOmqCeU0a867FEOqW50+KSmEEsnGKa2UE0JQj45OeRTT2ioNXxUQrEd
x0JRjeVLJD8ntFUIrLpQWRchtfpCb60JDC7wXaOCCK0GA3YQKmwvpNhM6LEzvD2hy3ZCnDVg0CYw
aS2h1AYp5NoAlm0odFtENWwC/ITTiuxn7HKNEHMtoej6QtbNVmi7k5PdGULkrWH0YsSEN0CHVDHW
dBWcX1/Iv/DyUegUQrAJM3jMdALgUIVjOMO5kIdhGLR4mkAoXoVaHMIxboRsXAjtOIB/XAoRGbmU
6T6Am0yk1N4VOje6sJaFvoyfmJCZXaE120Jw1oXq7MN5DoT8nAgN2oMPXRB5vgnN9btfzY9O8NVN
MG8ggKUKZGkmqOQoo12rajcYCDCqISsaoOc2vNH9QcNOUYDGvEuSmxdGtq3Snqodq3GV97yMv+7s
7ABP07UCBFpN1ypHrrLjqobHWXv8t0015VV+XU1Wh/3bU/lYU2/mHGqFmqxOwPPb0Xr/5hWGQTX/
c9858/9Pc2DEQX6qsk2IZJ3gYX4BIzwzbfAx+t0usPw5QyZeowgSM/h7ph3fFiEKaQ36HrqHersc
/mI8sofA2KreDEsQtrG/z69QCcMwfG79xdyyVep18tv8zaxxeFCrak4En/z9u3zVRcs0fYg1hJBK
y8o/uE6xR7rReJi0DrBstnTXJq94N2mEvFiZodSFDHu4aSBCbLOoeIzT6CmR/GeLtjyoiOEqdgts
oO2qwCXRA37dFx10wTC/84uu3QHPwCNKmmNk4CGoEVbVYmfeTfVkn4zOep/qjr1fLV6lc8SEQMKD
ON+47oAVaWvc+L5vnbwcqTi9fYYahr5cekBzB9prnOQnRM9isL2sYQbOQevUIVfS6jDTA4yxRF3u
BDQe8pZuxrslOHj9Wp2Itr/jRXw9jaW2nlTNb002CVXASisDhhSl5ZOACVP8sZJf06LVWE/gKlro
NQYimxYgcq5kdT6Rcijv0qQigb7wTtBl6OzVVghGfTW2eh9dt5ZrHsc8hCgkhUHsoktJmqUQa9Ew
tN1Nfo+Uyx26UsUxKhvr1owecxY2PiNOyOs8y8tazSeepvPJiYq3jel4PJeZQU58OmVIraERFCFr
DcDrSvMQAiegToRhTt5DUazvVt/P2buR9oCH9g3Eh7kLB3Swgq45+LF9W6y6c6uN/SFseKdcUS/B
Iy0t9u6cfAmbudr1afKxRTYRlblKP+m5r59UTRUWsnAn7CvAO+TYPqZwl4n9aBZfwbhmZgWVj4Pq
JSh3RGaIy/uBc9sUpXvrWMYBcp+HkJv3LeB1/uQ5LQDLqN9q0hrkTuH9gjil7Y6sVH/3xR6hFURV
u3F6U6PjgYAA9gPqxlI1f5yiHdrMFbgQc2Hj2J+GaXAPDrq4J6i3GCyk6YcVggdmiNdz5hgnT4bU
uDsJOaI/tHHOpg9eBzHbCWhItWJsxBvlUvW3GhAxeHWax1bLD0+mXmgnVcsjH6KkhSR2gOpegtRl
n3SHZHAQA7IcrdzmefNhHcxj607r1mym5crJxuzkmjgPW17/qbXIAqLQonojbWnRKimI8FR+evJ+
z1TTVeH5t6k7vCUCm+2GBUyTNRbohC2sxIl87iBk+mtfPsNebnpVGENSIQhs1KytNS+CAGvWePpV
aEmEYaxqn6vIhS7y1o73hLa+VwODHFKlA/pRLyaqqjqbGldNT0fZycrIF74auPxVNfnSDHo8tECZ
ojD554WpebXVFcdl+GBBkAYBHCfZi0uvI5dXADtAWuD39V0u5XJ5jbryfCRyhsOSc61GUMw7BXaq
7y/zVO3V5b1qqimvLuPyn4598i0fmrsW3OM+skEzzNAlNKfOnrPBO/lTjCIhycKNXSTlY0XAGXVp
62OV29p9iq71dUTkBwFa/Joz/JHughiLSw8h+bAKbi0d8aUWYdwVrZOruXXgJTi5caxy0zwRfHyM
nBXdN1Qqln59iNIPnafjkB5bW7PNvpnsc3HgCvCF6HnTtSs/hFkv9nHEY2vd0uXdMv7sl/sEg6or
f+38LYy+VcCvMEt64B/QOvb24H8CoqXfuUP+EWXqZk90g9dRa06uaZo3XAQm8B3bQfApuPIZj9G6
RHdrWH4u9MX/MMZf6h6p43Y2HpAYLNqxPWjt+IStEhK0PfL5qDziRuePaFGW2adYA5C3Tut0shsC
SdNgfRvs7ht5TPtGIh3bMUU/tJ9TdFLGT13oPxYO+okaBlAxNNHU+MB7moPKcY7dauygEWaE21AU
vDR/qm4bH2uTIQ6eQ0c3r6t04UlUYJ8ag2ENofiy7wc649Y71PV5dQrsr06N7yJeiDclP8E36P05
RNCB5fdRm+FGUDmbeuoeZkHql1U/EQ1GPszukj1urxnCMPpXhCM+97qDQe/Ci8Vqo0NXf1wRhXhG
sX/vB6a74ya5myaW/8pOH8fGxImknR+0MbwfRWyTn7KNhMUKkIdXMO1q6N32SQ+wlcuSejuMWnnA
AGe6dVbAD8mDhhTXPtXDI06Y7mn2F3QcKjMmAD3U9/3nNHT90zQu9ds+SI494cubaoR7M5QhJgwl
yuexhlyZUVfuAyhXEAYF9Ga7W3fjWDtvjDTaoT+KKV7l3k3aZNyFerhP68I64iSDJ20Y+7dNMv0w
S8hYFBZmqjlw2h7cG7EzwGsBtmJhYWpA6wfwIk6k3bAhAT0Rw/vhlXirFzouk55m7GJ7bK6IkWlP
9RLfD4go37glqMBxcMtrZ6hNRKXTn3aM6YduV3izcEcRabMI8k37fImGXaCNkJ5zeM14vH3lrQ85
SRfpGN8xsdcR11K3P6fl/is66v9TnBxDt/8joZVsb5e9SvbKEX8zcszgr8AzeRz5nkVWSLKpZ0aO
4Zl/2bZu6IHpmKhguMHvXK9n/GXZZD1tz/Yd/D2cC4PVYcjBycu3LMuzydDa/02ulzThH1lEuR7D
NDBVdQ2ff9QX/tHLLKJP8rAoBt3+sXb9z3ZeolO8Osk9ynr5JmiN9UuSYrNp9Ol3tD/x3Y0N66lN
u/TG8LxxX7XV9RxP81MUj+t2GArCXo5TPbft2D0NCT5Dfl4/qyIaevKEOQ4acbTUz1FT20gS+48e
yHes6McAVZFMB1kiRxCeX8D2sE9CiD1HcSmvybSMPHx5bcFr9u5SeKjH3Plxj2/IkmgBGL2mQIX1
X+eoPoQgtRNRD9VQh5Zm+L71imFnsyPddHFjfMw9jHOgZv4wsvl2MYbh09LOJfK3jnufR1l+zHSL
RdHpk2dbH5HF8dCh9VaEjku9au8KM2zubOT6DmEVvrt0qX5VXPoavCIgqQekdDhIS9zuNA1PEC3c
8DpvIPyXUmCViluJ1LjT8kOABMLrft8kpjVVtcg4yWxVnNsV4g7NlTog8aebNp+GA/ws+hCsl6N4
tN2UjoXDcNuNKL503VM0AX+1AaqjmmEX7LAHp8KxaixusyVCnPF1NUyK4hY8bH6DgZCoApf+dMfT
bL5TtXWqsuXK77r0VkbVQN9U0b50en+np2LsmrXNp2RFHSIcxwg0WuR/rLPrqAjqT0FYR/sZxXsU
GuZ7BGR4p1q8+pNhJMF12drdrZ8O9nvDrHBrqptPs+mWB89qoQjItCnRn1A3tt54qTu9OLyJ0KXU
LADFtTc43oY8VHL0/ebx3AyTzL7HnrO5KkJ3xP1SR/DW9h/I2LB4DRi4jHOjbRqCgA+eUQUPjhSk
7G/jwbBvL/1DXIZHJH6eVJcqhnUNHuw8GzdJMf06RxxEGFtEc7HrsIs6DVKMujOe1mLMSapyf70a
UFMufR0S/SSWu2qLLxkcUAu/ZaNrPqgW6KAeaw8ZeN2OYYlhFJP33m2eF0J+tRFA+T2zbAtZYUfz
15FqJEHIP2wiYAR90r9RhY7tcAsv4b4oh/7NUBv9bVsmTw35nO8j0bOFPO0Xq04QOK6D6N3SFRY8
Z898MOt45Y3NKG7DdEIDFfGLvVMFw22k19r0Lu6HEDyqWWj3MRJJV1qzGIeZ3cPjucjLjGCvcXzR
JYOa3zjX6IcE28tAMgbJ43dznuNfx8rEIu3CbYqUPbl9qMlN36D3YwRvR/6hN6qwTb7nwY1tYhV/
9yXhegrQWr8riM4SLc0HBHe080FhkkY3pKRQThHYRDCs5SnDbEYaSbom47n/XI0XbOJg3/vbqLV+
jSjIBTKi8Xhlx+G8XSzDu2o7PUb8LyrA0doIcfPcAwcX35PljO8dvJN1HrdwGNiH2PvzvGENf40X
wGaswjguYywa5rb+BkOF5Y23UfVzMZk15OFF9M4y443qWz2ejlnYnirpmqOiPCH6/fFyEL5b5Mr/
PCloXZldReMDqTiLrzEuH32CMatuok+90jp3ZUO3SydvvFbN3OjKx2DBzeH33Eu/s6DrXGDXeM1L
u3csVlyvV3sM76bUBK83O8U37Mk0RJS+6r3bbDQ8Y+/8BYmCyfm1KvzvE3BwrGpkQ/4XrI7+epFF
xMIyDRcEhOvYlvl6ka1ImFQ94NAfbuANh55P/zRbrXEynWB0d17uuHtk299ppkGsq7BrxACTtdrX
8ikixrtZZtN5wKBNf2OMDoHpBZxiK4OqD2oH7ykASY7rlDh3RpHeFHab4WuUpl/z1SFQjplBvUZf
MpM7NB+bmR1nuVMtVUzjTe4Oxdtzo05Oerwmj308aW+dHrgCvi8DOogcXBcYKJZl296opk66snPZ
m3qphI5zRzta66JhaqATpMibxygu0u+GnnzMssF4h4K9tSvJtO0WA5BSPGLxNKX6Y5LaOPeAtDyG
3YhJWCFuaaEOnqFEVQN/nmy/5JDX08FEaBLLDeR0R/uNNlB4vjFe8dQKb5Y5leaY3xdrdFItNc2H
BLnJa/700nn2m/O0m8FIAIOaVvFYEb1GyzDV9kh6ee8cT8coLhq/omhvoOUb4CLQtMh6BBGxsWKu
vob3OLwMW6PovM2a12x/+sy9/883jWmy/XuB78KE1UNkwfFsx3dcGN3Gq52Zl5oz3hlt9H0iA7jJ
wT4hFGysT1a0zVITY5BmDOartW8eXX8pdtgjIv+WzsVbvS76E+5B0dUUpfMtUCbugNUOb3meaLfs
Rck1F5hIwJxD9Or3gKqpPjVPNV/1XY59NfBPky997DDNK8wDbvLELLd1Yjt3tZ1pN4bjh/sMEehH
9FL96xhPwY+LNzwH1mT/bEnW1Z0VfRviwsARJkKrbYoz6+h4nXWcWkhZBFZpA8IPUC+U3nNV9bq9
0+3NODmdp8tE1U+6AqxuMuSnKXXTQ2Pq3U2NzcRDkFr5psis4KNf9Q+LUYU/Eq3cI4Nd3xQBWiVo
f+r3uTmsSA6OuIiPBc2+WE1ieVQJ3z+ktZsd1TzVtYSCsMPDYSPJZZYG5+vcZMGpt/itrVURb7tq
tLZhqmdPEVJQT3rd6/SxKyA2nT1Zo5Y9+YB691niNTCJ6VPzbORlD4U/kgGUw1Qx+Y12HNLl46UL
8drizlutG4uPfGO2k3lgegpkK7PeZWTdi9l1b1VhW8Dcw9xAV1TW/cuAqqm+LhnIv/7T8NBmgM7M
WEN+9u8TqlpvojFOTsP6suZTe3KDCKvY2bif/cF57+FUH1lR8tZYo+k5XqptkTramxp3duxYreja
6GPjq+vZhzDyzQ/eWvD2jlT2zRTF+jOLyzc1wQQ4VjtO94zyZHMDgkzfIUSufWgHf2/Xk/E1CKEB
Iwk0PbiZX59YfQAAyEC+x89mH60m4Q3bgmEXrmiGLmV8t7hmRQI6NhEOM6N7tsbxcxP2j4jE6Iis
uvGzUYHoSD3Q3mpQFaPWPi6tod+p1mUGWWoOl6N+n0PNAOAdns/RpxjQTWaBFClEdfwIstDH/lSq
aEH7R83y/6zOj4QStL03WPEWzwftfTjG64bXOKJwpCTfI5pEWMNnNVCjbjtvSB1rz3FWam+mYtij
Aai9HzF0+x/CzmvJbZ3Zwk/EKuZwK2mUNZImecY3LIe9SYI5h6c/HyGfLXv+VOVCEY0GJI8kEuhe
vdZNtfs/wmV1/c+7FnRM83ESfiWiPp7NufbP86QfxkOkxBATxrrXXXIdIEAv/Pp7Ab9cFyPZsogf
tSitwkUXdCRsHf3VbXNz3wjlGCYoLC0j4E3Q7yT5Wj7d3BgQHfLLyT7qstxbi6Yf1xNwwQXM7/3/
gNVKbPMd+4xwNsdqCx4xG9FLbrru/CT/DVQ7JtCvwM7u/1R6cSq9LH8bRrBpiWu81yD6d1kfuIS1
DfNdEKQCQ1tyoODA/FLm6Q7RKvPdIMm5jdAGepBdv81/JkZdXQxXUa4OkbHbbCiX12YThhu5NiCk
a43sRdSCA/saDZR6BiTfD6B9RpRQ5stbv3F+XcVWSbLEKsb60OSt8pCPGZVJeS66c+i1iLCglCxa
izdhtjsCQig+DDArHaLEcW4NlJY9qfy53wu3XE2Fri26VBmX8uln+sFD1DTuu6mF9XrQ82Hn5UX1
zG/op3So+HUvHFVxn6YpcXZ+XsGINHj1R2K5SwiN4m91TdA3HrjFEUnVXyfotNZZXRgPcLT93jXB
NoDuUJ5TxwxOQovCk7ySTQgnwIKMGpJbfw5EE4SI//2ha5v/8u01OPMaKk8ew7E9Of7bx68ZAZyY
g7B/drVb2Y9W1C6Czq5OQ6qewRSMT4bX0DgewLmI9Jw1d+VAojQPQrfHm1sATdQuDMg02pR4eJq6
A/MJZOMKD4F/jasQLHGbvnWErq/UZPnXUSvijRUg8NkluSNAEPXAW20RgchkhnScguAL91frIGdI
OwxA86rSgIilK1eVPTlDrppqob68rxKOiCYKq4w20i+iJrqED9EwoPCjsDw2l7fLuS+vZNMTw9/3
Nvt/yqK4bMW0UisDsGgcZ+v//ilo+r9+DAS+TM2jCkF3gd1/uonoUZbERWTpiEsgxA0xUXxOq+TJ
c6Nk7yB0c5ZNN2rxWUSGWOaFW6ylTfrKq6pxjIceLYjlp4Gh7JsdGLv3T/ZxqOLHon/+ZI7nV9cD
cWxyaA/v60u3WhFAPxNDub26tN0aAyq1um2gFvzn/f6aAaoeFAs/nT8HMtjETgHnm7v9/mKKBpor
0xT0QfjfS3tE0hrARpVs0rn4auqpA5sa8DOLW//zpXTwZaHY58vfpoVGXsIa9Xmxud8ohbKyC8WD
q3IAKUYu9SSvYE/TCaafLNE+Q2f3bASVeyzzGnnIvs1h1m3GbqHPZQlyxCYMeZRdZOGKdUPpJepf
VGZ5Sti/1rpGdrMOnohADY9O7lC4oEzqR5J69VLrYg2lHzd7AYB0kHYO02LdN26xTcNI+9BJo+ld
9W4TpdoVWgWX5zz736yqZeX0P0pWdHsujfnz8eHBuqRCLqjzDOF+9ufjQ+S5Fvednv4k6MEnbPvD
tGhb3T3FPZqafhUfZC8XOmKcoZ4mD0Rcm6U0/jbSi+3gJ+VJmppRhUHT1F3ERT2zp0ad9WSDCKV3
u6qLOD2OZJOb0G83KtLNCz1uNxGCSI/a1LtXimzY/1AN6jmZd5WmrMnqvWnFwK8y173qc1NMNqpA
AnV2aZN+CA/Atge4YSNtfRIcUp7HYBYy65BpvXWQV/dG2uwwzNbcolF+n/0cvQQP8cnn3v1tGAj9
CJ8ih9nINz+v/x9f7r5UWfNIHO3Vv3MFYOHsE/5Gh0kdlGPuZMpRXkVR/dbFlrL5ZB9mt7sNAGIF
dR08ekFLHPk+/5NfD+3ysupta/VpAClivwMWwqrokLcrl3e7/M0oV7QJkW094mhha5kHpMWAORBx
P1CDFdRxVa8VOG2JMdK4QxyhcWJE1s3vPoPo29WnlnFzN92nyTVDcxP5z0R3VQQpMsgSlaZ/a3Tr
w5hD3/EAbp84wzd7lkImiFBufCKXF0o7HirbLb+6o0vtBGy8J6ctnWNYO9ZKMX37wyNQI4/9SBVB
mxGqyTPUuTGlPKLZZiJc9Unpn3Uf5mHXKd4Qtw/ORdJ8pH5evokgLo4tVZDEXOm2EMXu0rgCUix9
01bfVO0kHuJ5tEfsxjmCqCsRAG/7izGIajeq9rSBlBVoa05IO3MS56fqfSDNUBNRJ1kKVSGSFeXk
7jrhQugdG/MTvZ2eCtRPKbyplK20WaKeLmPk3iZIE8H+dp2FJRzPgQCRN6/kB8bVK/LwJD1IzPMf
JMT1EPjUfdqeIEo8ViAlb3e8wRpmnCFRoFErOcpzp5SNHL3fGe8DMc8WSycufTf1cpH7DfX+Sneb
9IZ5+Nfy/hYtpfm5HUwTz/HGAy4sn+u3/jwyaqCqAs0/3U33x7/2b3YD0u++Ofi03H0ufwLS6rIP
93T4PzYLxp/ViuzYYbpzLU2S0zns3T/dchUtUKCjcowfgaFAew1D06KI4m4bp26xuPW9KAwvdWnW
i0E0+fZmdEu3OA0T6rAQZroL8MfhZVKRwBlHYiNySgMUclmR1ka+vBfn0kwBV7MjR63bFmdpk42d
ePamjtRi5kwXZ2tunEoPNh0MOChI/vftkfEvRyyLw5U9/9NJ5FJd9udDxqiSuvJEXP8wq2CnQ8F0
TApfX7el+GuoKNBfW2VdHG+XgfelKRQHLiVf/RFAIZnz3HrTQkN98AfLO9Qe1ORs6ZExqHKUx+My
PDgtzJJ6bXenaTC8FzvV11Gouu8ZLD/bzjFtkEOh996Y7bfCr+0LzP0JGsrBB2H963//v8450D8f
qJarWR70YmwHVU3SI/5+HtMo/9EHXc1+2GIAM056G61FfzHFoX2RPZXS0U1G5ILSfAhWl6mdXwPq
GgCu4DurK+8TfUZre465jksRLikh9w/DWCI/PV8VRn/u4HJH54weGU+7omKAS9lYANHtaYQ9ILB8
khK2vy+Vrjo0caNuurxpzmE0sMkgCvHihmWwbL0CuEGVhciKuwqva0XBMUDLHFURSznIK2mbTF3s
WscH+M3gJzfp28YdZNRyWKnmtaKoewzGqHxl22kBlIuy9SRK5a0ZU3WZmD70V3PXNLQviuJZZ9lT
oVsfpgbGLNW4tOV0rZVM/K8i2c9pZH6FHl9INkQqu3ld+xys9BXq1IvKUr5HQIQ2baZ8NZIuu8oG
GYiEBI248DY9wjpRqp4iNdu2o51dqR/KrlUbpOcY1VRPKf1g2fiBfUGMHNqgWZmt/YZes3+Wa2nz
qq7ZkkoAj39/DSviM3XZYsr1pB3BsFeKSlcNJDnXtgAuEZe+B9s6khkQf09Qjdn6UyLScBn1Xf+t
b7RtmuTm327Sb7LEdr/pPWU5AbRdz6OYGsR2Mv+gxk7z0EE5T/lJ/nhPB5lTyVs1tPj3FFFlP81M
nUeZIgJFCDO7Vv7bSVGLqOgyYoIzT5DrKu7QnuZXacJES5bFGP/+CsDyLpHVQwRS5lSlpGWLeFH1
GMVq8yRN/ChGuIQNdO9nD63zcmTek2DIV+Xo2EfTr/7K4iK/9EbkXQfDfe75Vb1XNmiYduB5n/mt
/V6G7anrPPE8pGFyrnpUTIrZ3qVDRAWgm+wyfxwXIk6iFZE7qplGeG6bXjndm1C1f3WrZnj1444Y
+3Ood8aBOPavRvdN45Cg2l4i9lCbu8RKVtImXUaqQg9hHWqbWCVWUIm8/aL/qJzO+KI2yOam8Huh
tkhXQRp5XRmjvbYrSpcqtgSLvsuCx19z4Co0n7QgtDdhH5Yg0ktzmfDf+FHbp0kt1K8R0NveVrpj
V7X5sz0S3lBF9rUcLcpcI8XcO30zvgJ+2KbkXL4aZF8eFCNOdzk8Oe8CGIL0T0NYlSdRABOep6NS
P0/+yODU2hLIbW9Uuf8x7qZRnf/5ScivzrHU+RkIsYALS8GfzwUr6Isqbav8u1tzhjMK1z5rc1NO
IcK7qSrW0ta3RUUyUdW3lctz4u4XUg12AGx1LHujAYwFGrl1BihFxtb70gX9g+j06Zvw0hppRTc4
mrk/7o0x2wUomlwyy+aBlNk7J4zqizQ1EJRsOqtGSeYfmxwA3ccPOOlOPjWEl7LyUN9MEb0DuMZh
MDWAXZAu6A+QlCMnTenZnD3oD0FQgPezq/H/L6XVRtPBX/7mIC+LgpyPEANVYMxs5ubmPc/2qmpa
IANpHzpU1Rem4hfPyNpH2zp22TmMmfoUzHKgs8gFCtHOuBZ1Hh5l4+N4HIuspIwJPvG7TV658+h/
tFGeHB98++XuJV3JkY1LV6UeOyxqJMuL1gG7V6piaSYOlUq2r++s+Xjmz4c3u2jWta8BUZlNI7Xt
ZwUFL2PuSRP13smexAT1PuDmL7rT89jnIGrk9fhRVkmwRZMTEavCHj/CKAS07ZcvfhKbpP2Mcind
+GAsyKRjlDcz33jqKvNJ2kHD9A/ViMCQ7Oqc6YAtf1jChda7XcDjFR+EBXy+G8PwpZmbTiMB7zXP
N0uYop2XDFB92ZV1jjMKKUOrOehDW/ER0CDaOC0SML37SbOr5zoM1H0l0GKUo+EElq5Qx2KnsHFY
jSKIHoGpQDs0JFCIZXFLrZfqLTii+6ATm2XUmP5fiIp8ISVdfelrZJHVedJMALm0kVNeQ03UUh9Z
xRwN5aWDNB7SLXOjkLFfykuDApZNISgAI4YNzFe3TJcsFELyZhOrmyKAHcpV0q3M7WQdGUcLnNNG
Jn7UNOt3AGD2LqicL2wikuUweRAbhO70TAj3MZtDF4GfgelslAEhaVfsqcZ2LqHZwMpgKTvZgwjD
ucgrSjqXADTtRzeJyEqgphiroz8t5D3XjcZu2+jRh7zvUsTj/RqQ/XQaVlCk6odP9+fIMp56ZHPR
HI8KnlHI+IZe3l+dXICDr/ToNfFI9DZxGn6Yuf3TgX/tx5CP+85NUaX3+qsST92ypdqStwG8UzZu
aadHUJkPqtNBTy5tgOH9xzzT3qPJIJktB5TW0x+LEmbWzFOP/jjRuKl2lF0EpSYo5ud+Vdv1tnSK
y81vNt1GZZ+fB3j+uZF+fMUucqmhTs5RBQmEFgpzOVFR+CwbjY0+sK8nOycDBVdesurtuNrIsSAP
81Ohda+y1/pZ91xW4ruVhOpSMwh6Fq6FrsHceKWoVy4wlIe7rbVj5dz73jqAQPd4tzuxM59au794
JeWsqyVnTu7lCMYPwGilUTqrWQefhMgeYygkdwBBkvfR8LaNlZL7Iqh8aVvxXZpFZMabOG1a6lbw
6viiAwMNo7Od+S6iaMpK2hvXQeMzieAy1NzkPR5CmO0RDVi7WsBB1861r7lSeMRSuRFkUCNeiiwF
HAZd0Tc/Jg0PfCe4gn0CtmAggjAOYE/NsaNgy1ca6D5oYp36Ucq5/78/oEW7DPoyWHWzLZXDgSja
Q2zrzUErnATyYZ3iMqFkF8eDXqNGeewnzLLO0IARJ92OUm3UnnOovcistjzD4sR5G9LhKj1BdL+J
3nNfLcrT1kriJ3svVD+tFbjIycV2cXH6STugE+yUa3lpDjFK2fJyMKNNUbTBToVt5WB3PxAEdqgz
sdGnDOzytUy1ZmUnfbTtODS+qj6UUD1PkDXb1uo1H13+kGGtPchRL+157oPDXslRx63iHQJo0EjM
zjWy23tTG5SF7Iadmh3bjn2K7GZ8YE5i2k8BVISE5rrwLw9hhdbv6wCJVYI1rusAdEa+PNLc7Hmq
a+XB8jWf73yX7xU3pCJdW+rtUkti57Eci/Ch93L9xcwabQFX8PitbtRDWxnK11g3d6TEghe7Dt3L
ZIzU6qmiXuZK/OHbdXrSFRG+5GrUPVioMSBqbWY7UrDjIbd4wozpUTYa+b7bley2mpMe+7m5uyi+
DYGdlRH8aoJxrWXiQQXeeZANke/mYIaCVFfj2iS0UlfZKJXZbg0CBmfZ5B4KTl3WfLub5NWkVKDP
o1zbKmkKS4ppjF9T3TsDxIlfGidCSmy2B7NdqMpZicfnoauMQw9kZ1UFsb8MxzB/JKCcP8orlbrE
x6Qbf42Oc1fa5KiXAIXpqbV6N+uwWOqjaj0a9lCfKlJeS6Woy+9dpSynwk4/gGhX61pPIYouSv25
MIJv+sQOGLjoNvSaCkVTUT3KK51434pDtr0kVsbnpLgMyxHXRm4DnpaK2zG2+4CcPEICtDCcMdvI
AWm7rWDp0bPDFm1j6vURde8lCF2YU/qZoax0Kbaeu2MdUEc7d31C9QtbQWK6GkDXT9V4aIq+JCLk
xJep6Hoi0CpvneMy9DBDe6kbR6xiDQHsIhLGK8ITJTHJ1FpUf3YVyoXW/khYL/3muzlf4jI1XiiP
jT46w4QKIgNRbDaJvR7KxjzkiVofvHaMNpRqFVfgGgZKkDYB8CjMN/xyk3PnmW9ZlKk7Y+5JU5QF
yTlxWoE0qqjWmUUqnD8Lw2mInqKrzX/YCtLswg6ftL6bNo3tzBpwYHsRuAZORiGSBo/hsVCTHK29
svtonITC9zYaTpFuT8+Nbp681G0/9CxP1wMFnVs5HfzOQukygfiK2MjEPQEKdy/z9rJxwsy7deVA
LtP6dx9UdCC4scoHTWnNZ90U6y7pmi8Jv89DCtxq6Zth80UYfbHuQwVWkXmUz05D3Kp3jnJUzVAn
NFL3xWxK/5KV4PoEhS25CosSiXT/QlpWnHKb/PXckybZZNnHOMASYgIUvEyKV+xgQLogoh6tSj3N
d35Z1296it5ik1bOQXYTffjWjL31KHuZr29VtRRPsucqD4EztM9qakdLygRXRmHbx3rsbbRU3aJb
wDP8qy+NUT/4i7Kqk4e7oxz41G2d3AAbVvy2nnT7d77/bs2mJAcKOXHIPiSxzq0eRFujmoVaCKzE
Dwn75mVkivRBjb+Mdmv/bCjNMEzIfRYE085llCgftWehomsYwVM/f1u7Xh0PY1IQec97ba2Narz1
B+Lcg5alB6sgHV9xF/kaWOJMsWPxIu1RGP2yZ1pyttgnPendtyaNwks5EHYriqH63lgzLdUQvFl+
zWY94wxWQ7X1VhF/kA6Kncx3f3M4R9AUHe2pLfh9BPX3zIKYAWza11SxzYdKuJCSh0n/ZA9C3NZ2
hfgZ6GnxPAS1sTNbJ1nXfMc/4FBeyrWNCmazoZkKkpGm81gYgKqz+V31ibkNc4ijSG3CgCHAgksU
uGwk/ltCxeXVfeCT36eudC4j5EXdWX3tvpS8+rTe/TXQ9SpB5k3FKrLVeG3l47Cty7H5cKs1Bfvx
19o2gMAmfEwCBvevBHmWne+MxEKNCQwH7CTSLc2bo0cQBWGhJNpnhqKiFDlWB2jwq0M0a/Pdu91s
i12F6lM5LPs3x3+m3G1FDjlQHlf+6t85h0ikoWQbASrL8wXqOXwLEOx6aWvxIyys7DTLd71Uo2st
496ato3iG3MtJ1ybUMSkiATNmGP+PNbKsiP/t5CTi2xgGdnhLcjkekTeRB19uUWQ7hNufaEEh3p2
VqdCXfGTDmG5RxokCRC0jnTon+TVbFOglvvbNIolIAiPcmKHY8ncyO69oSjbPDTaX3fLJ6/JHCha
bJIemBvFelVeP8UzNm4ESwScr2n3sqs1isnmMvZWHtUJLzYKj+CulA/RE94vYSNEryvRTooWqytK
oLOPpKz2YezbP8fBeUOpt3/LAtt6MKtaP4jUUU9tVKqQ4YyAIosUMlcnBaHtw2OSGbZyts3uVzPA
x7noObVsbPi9LnKgUfrmrLZr2RmhWHMg00NmjKDdvvaQdqBgDj4fNf5La/ZF6CV/d1H4V6S6ZLeU
mFMBRLqnkGQcRHx9upncvoDWNoIbmgf092RI8GASe6RLU3j2u1qjGudl1nhu4YHbGZQ7alG1Dn2v
XoXK1HyHiV4inqMS5sMhLaNHe0b1aZTljPmUX00lQRbczPTvzaScwyb2X7UmMjeWarJ/jbXq1XT9
pxp63q/wrbxOapo/UaGbPamOy0ahNJKN7MoBpaq3FPp3ULThoTgp2XsSgY3xhdMyuAet+KnF9Zcq
9Sl2cWoo0aB42KtTPJ05GqJZGw3ZDzM/uFNc/ky7kiS1p8XXxFfKHW+93ngkzF9CCrUp1cSlHu2N
0Wj9B6UcNjSPjn+cPJ2yPh53q7abmg+rS7fydQmI80Vlj/pUWBUMfZnfP1IA96vJgXcd0qCjnOL/
7R5klgSTBAj/kmPT8u589xl70gX5CF9zG1vXyFfFRgxl+MZWT13Bw5Zub123RsE65D8hu5MmZpKw
ZNrLrhVThtrVqncgmBa+WTPzbKnF1UmOQlj8TkDaeeRWGr1xDH4sBqe93BYi0R6kQfwkJ8K3hxxd
k15bqGhuz+2UFFYfK9pCPrSlre0FWdPKPt1N0g5Iri+JJjd2sOPAJ5ons2rDDXDNb1rTAR8tx6Tc
5cn0A+DwtG3VOj3nJT+UMjdIvo4aMtvIMvwcSTLrYw5opTTqx5ZI8tcoszI0+Mr2yYdjcW0qQG1t
v88OHsGLTaFlzZWourpUAZyukgk6BtsfwfKUYK0LzxJPsvHaZKeChHq89aKaOK2t7OwpiW8OrmJN
G0Og9+dQNB1Qfa5Y8XCSja/DfE1JMv3Re+8msZ7qwH/LfSc89DVFZWY8eW+RPkJimjnhWp+7Xu87
S75e3k6OVkbys0Ah+FFOtRLkr1XCZQQ+iicjsW5OtjtLzRpIN8g5eWBDRJFmwUyS8OCbbE0mxHSO
fT562nosHHRUuDstDFG7GqfCqD6qAk6LlRzKvVxbSH9DfgTpWGirIEmRGGQjdNZat0PLIr3KXm4F
zflPu6r3o8XeD189SXrpa4R6fXMDs/rbGtIuTUM09kdCVa+5ilbEfBgiiwX1RksO3dHT6Asi1jc7
PIr6g53n1c6b7X/6S3tX5flLFXDksA3/0HYtKPL5Sk+Bl+sJtTpKTLB8GJVpm5cTN6Z/Np0W/KrH
qS8P0uQ6rneRX9nK3zdk+HZlUSoV6ZX+y3/c3skBvbH+KmotZF/0x37yvm1s414j9kzFdW2/EzTp
P4iAd1sf+r4HZ+6ivH4mPspGKBH6KahJ9Ui7EXt8sauJZ5tqZy8d+/yK80agG9BApRFFbibVJamq
fMS68rXyO+tqwG/0GHkI8kq77bKR42heENDyugcohOx9r3r+nq8ege5/6jZqzUmWSTw222Au7WC/
oVx8veRbTk/WfhRCrdZTr6NGO9sostcfJtGiXFN2D4BR9AuUgtazSJxiZXlVueHPaz0TNFcPpQ3n
UlAo5rN0+WfCAJyTo7IAoump6cug1w8TIu5Xfe7FFffEPBUvQunhGaydfWdPs6pgM/iPqZP6lBml
l8FCVQWcAxJoSXPoAhuJp6I5jTMcTzb6fPCKLefd7yFxkSYxH9DCubEJai1BfMYkaEjhKZOvLCYl
GL1Vlrfa3vCH060rY4VmDBVFAQ2J7FWTzg3VdUtqwPwNmyD/WTZAOr8Yg11SVuD5z1MMJSWbd+eh
mrsoj3tHs1C+mnHjVCjTF2t2V+NF+uaR5y3F1KIwM68GrSFxZ0dY1JKWyrOhd/rz9GPoVbtaKmOO
RjBk93vKva21B6vIzhRvGficv1V/5t60mvcghLHQyeyfsIGbKx1daLKLcUMSw7QfVU3U1yozq6sG
e4I0ZVnHeXz2gOfCeZSD0m02ub62p7YDDXMJoaMc2D06dh5Wq0iLntVKzbdsaFAA0Weghxy+eZba
NMGjZNTL32ZKJysIfsZ9qywHwmpPVW1cU9Mc3yeVoz7hIxQr5y71Al8Tbl7waE03L60hpuY2wM4j
Dopzw56GL+PUARz+x5YFWbgjQ1pSxtiYCroC06KDglMMgm1pX0cHf7DDg+zKZsqDjLRSAh8BlH35
zVFLlDBcy/EYDI69lJdyZoPUpFpsm9out0nY1U9BGVJ/azrdT6BRXOjdd8QMAANURn2GLhodK43H
E4quQAs75Supie6nLvS9H2tXyKfUfRqkbbBpO4sUekS2382q8ESsjg1VBxOF0as9rBOZ8dpRwZAm
lnqxMtV4HejFc0+O9VTcyDF19pzHiirWbmP/Ok+OaTMG+p95JjyJcNvF4bKOi3ppDBkZtdFvd6DM
+w2PgeI5NzwEcWc4kw35r0lMUNjNQ5tG5vceXNRibFP9okxVfujjMoe3jwBfyd6smIzvLSR+y1kB
ilxuFD8CM0Xtex7QYFW2NU5MVc+PpqpDYx9ZDV/Q0uFROK+diP48BEr0FmqETfRey7caFItHQExI
NQWmtRezEkSddL+uBjtHeKsPt0aOAPvN5T4qr+7TQhOJPOogxCPb9cVQGvZ74OjjpojjYTN4if8+
wGgZZmb6jcdU86Braby3uT2/8Ge62Nz44HH00S8SU/fiw3sDb0Srrr1R6V4UgdIuXE6IwM+jnVpT
j0g4wsgcH94Lt172rRE/WZTXvlAnTyBYNafDfSVIR1QkwpmK/4LytOpQ+XF7TD3PWEILrSwL2a0d
Pvy56VCxhl5xvrw5zlexIt40vkkbab835RRcQdtRal9Ub9z267+rOeZAZcNPtrzdoou85KWwnQAA
bYs08xCpBzMSKNopw2NcOcO1c9LxCmM3WyKAAtIkG2tAyySs27PsEcEerrdROSGs2CF0cFDc16g8
bt/Qeu7va0SmOx68sHqTppRbyaNW9ICE5lJgAOrOoZvLhZu5uXdhpf4SqQ1kS7KiWA6A64dM1Zyr
h2VfNnXsx2DIy6Vc4POqv/VFFDyVuulSkG6l25nbfKU5ivpm6sAw7EbrNhB+a2+dVpZAbwZrX05a
shvn4Hqgg1QKsyhfJ1mYvoZQc8AhY2uQMWfJq8hKfWeHVb0cezV57aw4PNqZgcq77IZUKele/ip7
pQJ61yurZjl5cXmohFEe5NW9USKXFInsC3JZ7s2zRtX0IJoGnc+i1R5spX3xPThUU5hIX6Na1Ptq
gC5UdoVtJTCOo7RXqunwmodQMfgmjKhy1BkU99gNaEMkttW/9pFrnaCU+JHNvYxwx6MQ45sca8rE
OHtRcZET48A3LmMAt/nsmZiRdS0dZS3H8qJwwC/CNDCPeRlPvCb7Sw4NZhi/atyNAhGNSxFvIRU1
X6RfNrYLURERla/t9OaKNLu7CtsajgaoS179foSwlFQl1QL56xQ2X2AprB/lmCuAAetiiCEbZ5Cf
ebpMvUogaMFMBZrblcmOeiu7eUecIBsGdW0Kjbx/4R4yv4hOxZ8NvISd2mtHaZ7aqiBCbU6/3IRG
/RQUDqs2iPR6JX3gG8BnQt5nm+iwzdy6cqIcl7NFKyAvD02ItAr4GQq7V/dsB4g58cgG0mMlxtFo
4atXSKavGt/w+KhmY49EFbhT6eRGIKnVieBir0+nezMNgXrShZkgzKjvtLknB6U9Hol/UyHuVZse
SY+FNGYaVeyLuxPx8+ihrtp5Q6P83RWg20j5gtTttXiVD3ZylE0YAAzvbthH2bptk96G0jJ7ikZn
5uP4x0dewpoF+Rd/7BzJALgyR3g5owBtElPUb1HJ033wrIB4DN1KL5+mWBUX2YNbbzUZ3fjM7oWj
Rn6MA+TU+6rMV75OgjyaFGO+Y5nXsIzH9RilwUp4IhRLtjrZyujyHP1svnPLFJIgGPDIm936WuWd
w9Sdjqmpm1e5jlvwAM+MyzSvl4uoebRGH8g5LyFNFFxN+zFu/pamm31K4CwJzXop34S0dW5OWW8H
9WzYaZAJe73Jrol7ZDwF9TmYqBY1fePUzAeuam6kXYGCItRU4yRdzbJHT4u/1M12d5Oz/vGV9tQd
y6Om871v4Zb+6vsQGmi5+j5ETrMdWq9ZC2r7pD3w7endraZma6klbD9miQxMZ4XwRwmIKcvS3LRp
1z2NUJY/oTIQuo15lRZ2KPqWOKeycCbPT5Yig5xTca16pwRO94RApnnROP/fRgEEUXwUheiCzcuF
afxXB5R4ZcPK9tYO5W7IUv1qtElMYaFN4Qo3Ci2N3NfwmzTWkds+V51D8oUJ2UC4Irebgxyz2e+f
PUQh5FhAuPak6zWEbE2kP7md9RZM1U/dz7sXUQaobNnrWmmgpWK5V8XzlZM5j9kJZNlunDdb6dq5
xrSBrKTmZsFoOvne8Z919LGW64iY/WofUTpca/rZmE9G5XxaKjLjWRO9cZK9QG2IBcG3/gCntfns
RX71OPvLwXz2V2tkD/70J36LKNQ86BtT9eiM5tlJQ0BLiS/QixvcvV1Y8aLoC/OJh5T5BF0B3Eyj
l++aKrSeMk0PzmMRbeWgdAu1wUSOgXD8fZbVP+cUq13lHL0w2s0UjxZKhqwovQatenJ9XZxkz4dp
b+/OL2zOHp9eWHYDIY5xFb3adqedK6uqV2oc+m/QpfztIRj2V2i85IqRUHlN5TEaNdNHE0FhNkwG
4CMeM+uysqZDnPsE1hQOQTkIyWvkjM2yd1zrzS/SbZB10D8M6XM9N1XQU3OigJDJ/o+z81pyXFfW
9BMxgt7cynuVylffMNrSW9A//fkI9epau2fPiYm5aAaRACGVWiKBzN8g2P6Ek4W46JF1ki05wqkE
Muue2ezlVV6Xxad69L45pmMVTFuwZU6qFqSW0+9hA5cLPQmTS+cO+j5zuiuIiEFFBX0+Rr4XnDX1
Q464h6BeJhfZrqgygYxTj9ocknF7YnOSx9WwUou2uxYGwmhxmlQfkzDqVaVq40EIw3/r62c308uP
CSX/Xd81LRJcSUUOMoUUk0yCW6iCZ4lXlo/ocZaP6Paqi3AKy72MGYicPUKWjBHefoTOVzz6JGFB
dxTdQvbJUSVCDxAzqrPVd8bVmA9WbnXL3sJCVMYExpRXxCSMqxM6NzYu+uEzVBmteYm0my5YFyzk
5SVQcX7w2ZJfNJSaH5OdIG8+HxTXI9UlT4uu4rQwA9R92R0tPweJof09nHqvxQr0nyY63fuByuze
9OPv3Dd+Doj1kPecZhXSMOIXXHRPEH7Ra3ZV/2tuO1s8j5RfVudtlEDF18K2jUXWZNbTGCbeelIc
+xQbQjtE6CnNsOrghuQCDq0BOC1rZQzC+UDS0t2gCj9sMbBzPhSKd6gkWW+u4Tv7GMm9dZFQZC9C
JCnSyTd2VqoYb16Qv0AxtB70IY+fJ6qrMiySMD4qYT4sZTMwfG+VdZn5v15k4IO8tKYa9BbJ6VIL
v9mhpa/KpjH4NYzBNcBGmUb5zr7yw1RB1XS4AjxWlX+S4VqDlzDWSKG3qOi/54k9LMqhtykwo3dK
JeZ+9aDrpBGdrH1I3ewwUIz5IBWDggc4oU1ajsGHMYYPfg8mT+E2eiWNXyGpQxy1G23FD2NObgbh
RzVt+tgq30PE+VloTBgkFYjQo3qkrcFbnlSflEfHjvHcaXq0RC2w/ah7UkBjZ8RnkLPJM8+Doyxz
11HYbSa3sbayOA6/bdlT5XltQL0fx7IOVnKYAfsH3ludX02UPG7jaL3LaasiQV1fD4Ayza+CS2zr
Vx8iRY/KsRssd+doN/n8i3pyn0JwR52wMZgr9FOpRCsLdMBejN+sTkXUE3++pzgJjV1JbbLYhrob
7nI4T+jaUkdI2sbbqk1oQmtouubSdFAYhrg/klzVMEi4x4ro3AToEs4ty8TUmPVwslfsUTnWZYGO
Vp95z1E1KlfLS0+ylRjm9Dxrnsxdbte3x6LImjltAZsIit6pqKnTRy38RV8zVb5dRfieud73srOU
Hz4ihBQrkBVtWOi4fT1+R2cEt6Cot17RjolmgFEFNHfo1n001E+TMoxIaVVITszNDmbyg6eGiM5q
DeltA7Qm9ivscgzfv5S62z0FQKu4kT9GQ0+jz7AvNxA5kH1KWA7n0KwgadIZioQRifYDCc7klEAp
2PC6FLUSAwOrjv3FVGXmtWxV7Q4C04fqV66OGfoBFNUcFrgrCQ7TumGTs+l/02pR7gzTAvM2GPZH
XZByFeIrv+JhjSR6sObW+kv3Q/wbXewR0XKojZXAaDGPE4wWtcE5yAP0DQCZ8pSBnBaj7Ryq+fB3
/7+Gfl5vNG33+3oZlJffu+uGfEGV6ze3JW80lJhsOCqwEAcb6EVycSu0JQBqh9fIU8KvepDri6oz
vecauUw2nol6JT2ubT0Ysyiw1eKoxAKRWNVOD3Vm+Tckp7pt6IWsmIfGv8lYDxtiyXfZ2HS5SmI4
7fgepujv5OVUbVsgz+9jbX91UVh6qKEwPOWZsUUnumK32k5IutsgkbnvYcIzkCQCxdCefF307hnN
UCwHwn5l4S5DkrbyHxtAEjs11HGKoJDyGPb8hkrWTS9GouFdhAQttTW/fpvKATdwG6V4a24qnoLg
dRG9IPkDxLRzHmW4yQdvn5RZuPJZK7zxjMfoxDe6nexFDPkXtFzvIjtlSDaboj+aMP5fhqGfdl6f
uGuzb7UPMmLntvOtJz3XgrMTiudkcJ1FoXbxDHLgxTGW2rQFphP63ARjV+9qP8fpY25CTFAOik8l
HIGr6AWzjeCiheT1FesjL8I31RqtZyFyfQNWrFgLPoBnw5+RtA56251QrGeX4sTFLOOXtEc4XEcf
dKPUxqm1nPYJJ87uKUegBoBvnBzHGSSKmlSwn1IVh5W5V45Do3VZswC8yVY/6uhBZEAu3cq7ARLG
RzVv7IcQKADfWzF819qK7UWeffHNOFyztmd5o7vqpS0tVFrnESWqckoRf2/IWi2FSz3en0B1OLWj
ryYP2SbROotemS52FZ0w0sjfnVgLQYsl7cEy/Oy9N91lz2PopXVs3ObKkBoCH8R7hzj5mpWovjXq
scYCnPwIol/BYtKAuBRdiD8EX/NIh+bmmAbCvSA7D0PJY4bfv/WsBwjZGlVZ3sw0jHeZgda312u/
D2paPVpocuw/4/isPqTm0OzHvNdhIAzDhzIV1xaM8y8fF+3aVtPveURGz64BO8G6TDZdyz5RHdT+
aE+8sKpn9mNT4uigI9zyzSn1Taxb4y8j8A8j2ZgvQi/qpToG3smyYhSJk7pdqNCrXyMjjw9I8+A1
MDfrEKcyMCtU6eamnqDIEWY+DlpRXL9SuC1Wjua4u3HutXUSRrZZkdyZe1kMwVtu+J9QSE68TmBe
sbFPbnKmsoWDUIj+GZjO+DwaaDnP1+CliFTtLCzbDsNXAF3tL9/dm2ojflIMxicx0coXGzrNWoxm
fs40kvtWmOXbkTzvTQUuuRxDq/iauPUOjl7zK6usfU+i5UscBnhkRfV0S/QIUreCFUuO69rZVJMC
gY9WfzHmUq0LWfWn3S5Z/zW/uAX8yOxEfW3S1AFM4BV84+DEI+Lt43TGisjyQADrsbOxEHWfYfzd
QcmfAY1q0b5ymvqIWo0gpzU6MSUSbEKO8iC7Ppu2HgGqctEt+9c1eQqrQqs8Zcfjo7jU80GAOVnh
ItKt0JwsLuSXgLDJbk1gNPXZE7GnY8XOGNkLq+XFYyfRDPvC5Vl8P1gFSvNu32yqPgWvOnf0lQ8w
Ixf6B4JZ/r6VzTqOXVQIAazOQ1RrMpHH9DuKL1p0pCJeY44xn46BNp9OudgWfocdx9yDcUd07Dq/
Cjfy9F/jQ/c6kmC5eabYRGRH3ibVyM/UFIGUzc2oCcTOMLg5aH4XvKktxkokTaad7OVJXeFa3/Zn
2UtRHeUuRX2yxqp6mqccGk15lVNGLSLUsimn7Kl+rWQzYHlzn1I2UYfYWmbl7KTXsWjIVgXQsRAp
U9GUnv2PZezTCdnq6yG798jgX2P+W4wFy054zZkKj4mYwEtTZhDCjc59aAMHayC4XKldoNT+J24O
g77IUjATcgT7W/chnVGJDZlYKlT/XKrXfDS63eHlNg8ZDqZBUZb7c7JFaNw91/OZ5sa/z2SMrdLv
3r/G/bdeQAnufb4iDc4+aq5JojuHZoBPiBIRDFnXM01zKU9Nc2LVIU/vA+RYinn6InQ7cb9Uxmp5
vTz910WUS5xDqVnNagydDKKAUu+iDqBuluL6NGVBAGdDY1lZA9Opco/i45+OEaOyC/T5pRz2GfcS
NGa5XwC3J1XtLmR3Y+pnUMX98XOcEuvRQUTj+2BZzr7xPXXjCHU44KwzHDrLzJFKm9uTm2LWqRa+
uf7sN8ucfjlUBu/j723dDHRwgYBAUX1axOo1d/Ppa1DY9VpN8+YQRlH/pGvNu4z7WCla4zgIHWo+
y7xUD4JbJjTlIXdRUOPL3qxqYSssO0JD7Cg9IogeDIjOTlVjH0FZ3kfLS1hcetekfJYNan9c1VvK
xqPEdZYxeTBSsMVAeLmrqBjwdK6Yk6czS3bRi9wkyZN4/LJy5dD1CdTUYHzxjay5lape3dIyeTXL
cnxHMwF1wk0VlupL81L7Tvci/M7gXEfH+0VinX+f2wbCk1kwXaFpu8vYLvRNb5Q6+yuEooAs/awN
lPL1KB2eoxqEZqiye4pif3hmqRvsWlbgK9mriCI9i8n7JjvTytBYIh3BJaTtMprqjWYEV2PsQDSa
lXeWh6ylyL2w/LHZdooX4+k1tz/75ZlTtTvVTPVD2yZqu20UPL/KnOyqF5fd0erIVSx8X2nxGKLt
zAd59lfMTXWo9GQmWYgZSIjoJngfF+st7ACDK7rlvw+Wg1zwEE8Ym/xnB4QBdK4qV118dpDfC66I
r8dnvi/Lv+JyTj8snka0OvayNdh6T1WNRPLMDZIcn0nri71lFnC1/qH9yLjFJg0q2ieRiDF7g3Gf
ofuZC3voczoZk3P+GStDf82uhwFudpXYmcOUKLCZEeuw/BZ7vywuYSK0I2W6vij2nZvMp7TlWY5S
6sJIo5Meltx9HN+4IOFlXrDSDNAQGldap5QXe/QRItaiXFvFSpwDup97TdYPfectxMQXBawyf109
Rm+jztcoN7tsLZu5b2GoFINIAzccvxlajE490CbZmViP/EqcF8b4DxQYHypNid7AMnoHu0POUA4K
hqrmdlXpoBuYn591ugQPKY5y8BD655py9M3Fc+0FtiiINuYQmVUjS2tH9zelm+zllC936EOZf1SJ
nTxISANrFHEjAoMnffhEOoBB/ytSaB8xfiEPgIXFHS/xf5/n/jrCev+cox8gi0FXPrT5CKaARHN4
rFV/tJcA6IGGzQeYjc0qn1LuE3nZQldU2viUQVg9ybNGBqcJz7REx+PhPkj2R0Jvfo+/j5IXJBkV
daTOgOb+NYnsvl8UO2Fyag8FO6Jj4rVi27UeBpmqcgzNAY8xeRr1eQDDiuDID5KbBqQG0H5OB8YO
oiPfg8gnGxL7yjEiO7IoMA/zfjSuH6/mNCLeOHPRUVYi/3tRUnYBCKiOciRejJumr/OD6eELVkFQ
rfQZTVqzP7/LsN3bf7qFijPC5U9ziNCpXkhtNg39I7FKk2HZV1ZyHLS4CbafSm6NMd5fILaoslz+
NO8zoGA0IJeT9ZA6p/6mfdiWZdzkAbuO9hzjNzWmIXevLhTKPnLqjP+71rjlIjVvSRXAGFF8dXZ5
+B3zuAfjcehQeJ2nkh0FhtmLUafC+BlTVfvdS6bmKGeSce6rKwF+HBoRVxpaET8oDuaD89wyVLtm
Tnm2fZTXxA6E267R9xF7LMj75XAyGu5Xne91rFCreJEj2NHywn3MUa0til3zgNEPVkoZD4dgvrCU
g+SpH1B41GJXrD8XYvW8ivts/j8s2P73ISIRDdavSN8PHRufCXxD0Ab11QfOjNrwfLD7h2C0hkPL
Y94CmEasKpxXMrDmXracpK6vuaFVV8erfgxWBar6T0iOGHWsEVsUfbHzRIo46UrljMpqhOVjN76l
E3TKofWbx6HP7HVaKv7ZazptZ2IhddARcD4Jdwq2RtHUD4pp9as4i7IXXOnYNHeW+5q2Q3dUWhWJ
MQokLjBNDkE2YM9XHbU88k66H9DZdubvTjlC18f4ZOrhQmVjrKZW/FDMhcU4ip0LZmVr2ZIHhbvA
ITWaH90YJPESU6R+W3qVgLHg2ythp+ZBBJDNgyhUtuY4uc8d7qCbONePjQWmkJL2gxddHMtKkH/k
kPA0vjVI92augx333LrHA+/AXlA5UYCYZq6d+OLbkXWQI9Q0TW8u4ssLStfWznQCNVhC0ACSIOpw
+zm7miEE2ucUzj9jhUiV9WSk2UpOIydsq3bELx4zFDnOmt/ZgEXovgzDYnF/C55qsDawtWcMUsZg
aaNMcQ6bbvv5nlvbwPyH9Ol//nX9MCIgkwGan9+2HI4O+/2v+wz9+Qs/30FsupRE4sDe3V8yZ7sB
UIXlw+drxo6DAk9OBe7zVbtI8ddQ4X7/hXLCOsp//4X3TysKXaR+57/uPrduBax3+OvkaDm//AsF
wmmfb7Kf/8Ksuf//3T+WvoQEngy//zp5tepYByVwQUXNH4S8usjyL7FeW4fP6R3KiLgdKfEKGF71
BO5o5ruq5bnEx/qRUtmT0B3vA/INGns5Lsq55ldvBebYpa1kl0L3zLU3YSXQOMWVG5P1lOtk5MLJ
5y4TJVQ9U1M/KZrxVXbKQwUYw7C88T6+7iDNNyRAN7Ie2sdhe3LL5MfneE8jf8gznwWnq65aQ2Gt
V80y7dkwrETsao9hUOiPKF+d3KFRzvHcGisHY+uYj1Z2ymG2j2Q9q+0QHUyG+E2IHIWL5PE8hzzo
TTmss87Bx+tPzE/ExrMdcb2/yhgLcv6+vpAvI4c1ZoQriF1mB9kctFFcADffW/KqoUHOqLIr5Ej/
vN9Q70EfaO6DDMUIPuwQkyiwnOW9yRia4b8KNRVH2UqbODw7urj3yRDa7uRBhySk2vfPRcZHEnTt
/SMB7F9u1TgDxm98Gbyz4ef5RSgaBNYxiK7yzEozqFN9Xe5k07FSlNwrHQRCZDbx6q/RXqIO+xq2
4+cEcoQ88Aq4V/1+hc+wnZQxZPx/XuGzI63a369SQEJBP571kNqhkayG2RooM6ltFh0b3VJmC7kg
2bOcR8x68oYjVWeXcntdXTwPq4RBDZubAbpgRT3HflZCN1h2Rj68W6LHk3wwxm9x0Zxrt/N/ebjd
aXk4sCbsqCqzNAsWqauzPlHD746p/WycQHkPM89FIQwDex1ezypDX/UGdYmtqWGoF96utrXDzjk6
Sufuvdyt94PCN9coHGnDwspL87/z4xpPQLXKFmv2+aix5G+MLtvLnsHwZsZRTi15oXfZeLpHHcNb
DDwI1iAqcv4LGv6X82UkGvL9ipZuWo3lybLK53K2dssTYT5W6A9tI1Huo1qLyJl6wVX1wIOAL1YQ
oOzSZaJnzXkStvoYq+JFxt0gMVbxVDcH7u4anEpjlZeO8gGeVdt4um9TSObyoT8Xeovobm+Ge34a
2lqG2SEe+2pQn+ObNYUuNDA7xabK8+BZblgmkoSk4pseMbxKj0KUDRzl+XTSUa1wLe3QawF2tGG4
ityuXE9jnr14NuWzdsAcwXXs9KVUsFWwC/Adstm1UK7iQv0lWxNOpCike2d5JZov1iMq6Uu0kXkW
zwc334EsaZ5lo0/KLcrtzU1em8XTixlE6kW2+EtQIvbD+CSHpj0gwJZU/Z70gfKcsf/c81Mo1YVZ
iohcPQdj0KIlnscGBvLR79iUwedC4VoAFLZI+8mB8aD/0z0PxEiuPPhjAd74T7y05kRDN3sST9Nr
gtvKwsGN7a1TRh35f578smmU5DyN2AwOASCtN9YAr6pVxQ/Q1afX1lrJQVrupVej7PgeM4OLh+o+
szVWAvMlqWtRzld8UAJz76hxc+ydyT3L3on6Nzik4GUEXXWzjOZSN2n2ZmpudJyaqCYdz0VFNxUb
G4zFRl5klaoCyjdi84DDyhH1fn8TJNAw5SGWvjxehA8PntO/gwZYQrKjSMFg1lw/xaS1xqTVb21i
1KgtR8m64BPeyM5+dP0rdcZ7S4bqtg+WeTryE5ov9yhpH7XGouI1lBQgEUJ9UdogZpvATCSCvX0M
uQAE8y/NEt9QdgD2E800cdMpHxKzsra2P82cuQFdQoVHttfa4qnRTW+BtHf5VTjQp7S5jK61mEUB
Xfpu+1W5SLJCfSlDm1KLqesksk1v16MQtfeUacaTlNEaLdniRaRszfhS9t/Jr63uM1V5si/7zvya
mDAVbIjhT21D1qvB/P1sqAWVu2QIdpHq+NfQMYqVqyXZW2QrPzLHsX6mw+0+D6ZXNwWrlY/W6hvA
V51y81B9WPnThEvTkL5M2Fo9R/hBPHcCJ6jEyR9lKBbmtIC1AbJ67qzarNoUpNPXspd7Y3LqzB6I
6Nxboqf83Bw/56IeN2e1kuYk+x0vy9atw5dM+ci9tnseu2xVIeD8hpeWBvwiMhayaZSWs7HDtkK6
uxFv7MSwckoG6BPzYCPzNxQ+uifNz+pHqFX38GBn4TEvZnT0PCot+M1BHxm2o9pax15pMFm0lP48
61OsVBH2S9OehrOMyQNQhOGczocpbuwVlk4Mma/oke7FLHfukW1dRaL1s1vGZC9ycKCncFhVRRov
237yL8IOnHNTYFs9GpP7lRTcIRj86bWcMHAofFFt4WRG74E54S2Rul8VCM2rXJ/w2um0+CGnfAOt
V3e+5vH4pmE+EVDZWIR+3oNr7KOHz4PT+GfBQucImbFyF4nrJftJscOFHJJGzu/BQYTqsqnm58SG
2rSwSdUtKqsR/P5lm93Fpsr4eCIrHx8EgmaHqQfKI9kBOAZ+ryeUlSRzoKEFpCdEzQlWwehF31W7
jS6SHTD3NfPI/4/r5CymNexdrY6u6gRVQBEU4n0r8R5Dq/ceXQF8xLVvMjKqJH2QyWlWsk/GbLfZ
DB4GnLKVWkmyEz3KZSEmcPnS9sUDMr3DOZ4nK3zd3Uy4SEW6ZT+GeKwgoZmxMTEaG2fJyb2lDjAX
+mRE2Jay9uGzr9JCoNoYJ/HagABy1kBlu3UdL+M4qV+1Iv99JmPQrNqncSiXYCiiL17/y7CL+t0p
7XzvQHBby7AfREfPaU2KvdytsI5ByiDroy/xpH6Hst/dwqQtLqMxOgs5XuQGUhGF0188Q81uvm7+
lHHLK33WAZWNbA2/M8+tZvfm6Av31gbtzKzdx1YWvMcmxfk5rvRKuk2RYNvKJu/O+vPu+t4d1sX8
LlCYOVat8/vddSyllr3ubwRSKnHVFz8rR7uSkS0w0cR+004G9ew3XnWsCsQe+z5KXqYOiAJ5muIn
bPBl0gzmtTX0bNWaho/UZYAJyHz2echaZdzaGPV6dvvvuBxrquZrYLrhS9eZRy219Xd/qNAhy5Pw
XGkt9HjVL9Z65jtvg55e/cjVfsRG8QgqLnszAv6svi6UY2xM/Rl1CpijZig+wMrvA9bePzS//II1
l/mC22u+cUuS70bUqJc+mKJZNNP/kijBWg5FDglHJ68UzwXs702Hj+5Bhcp+RT1qWOrayI94NDvE
x0cfVNtkOnsj9nZsMBIpFvQ24dy56Kcx/WKV0bcyE/43MgmXAoGOn5U+rVVu++HC686InhTxorWR
v4ExsoD6sTGLrP7pheoDZmrtN6OLfk5daO0U2+s3Ks4jT/g0t0X5hFxE8dTVFRvQ0dc2MtZNZn2F
OLbLi764j0CuMFh6qUkaA4e5sYgewzz2rmVkgWKez2Dii1WbFtG6cZETWYeIjfE/4B1rnaI0j1f2
jVaVPN57Gx9eUuw20TpxEC+i3N0yzz+X3GN8qvdL5PyhVmjreIiaTep2yiJWUuXqu72OeSxAuSQo
6q9d/Ar+2PmW1q2/RGxcO/MfZp9NhJaX9dzRjt8zeMhfY7uP10HNPsAegaiUao+8WhI73yazhJHR
hu9ln3SbyI3VvVJa6qMbh1hGzSOGzn424GC+RLkZ7NAHdQHv2fVLm2lPcgCSRNkCUT8gZ0LUW12J
dD4C6kVAMYHXiXcHTPZOSbNyU2ME47RJ+Iriv75PTa9fu4NqfbHHdhU5+fjm14O5c/Ei38h4rX5r
hij9aLFz27bAj7aaF9lf0iyzvhguGYUhVZ1t1fbpx5h+k30JHOcN22pjh2XL9DYaYiXjmsVGNRYZ
lsAIY76SUN7JlyC/46wiJdoadqosayvE6oy9xFGelXPzMyY7zLD+P4b0pmfCp2jN1V/XDiDtD+jY
42iJxJ881DE45SoqjX/F8qwvrryJeEulAC+iP4PTuQN/AhedbevHX3G9gXIbBs35r7gfFPm5BfHf
Jfa4FLCWl33fv+WWqG/VzFx00fA5/gnBehc3zGnuIapsNUkkWLEK29rQHLVViaPeLSgsY92YA4In
nedtSsMszx47vR2s2OGoNvx/Uhb394HtlcesCLudQOXzbPko6jRJSQVDwcUvQQv5IYwFmgB+HTxl
WodCbMxiNNbVCzCA4lrbhrqxtc5f5Lnls7G+fxbquEMjgZ2pbedXGZNnfupZB5hBF9kyPJztF0Cd
qrOgIBWlfX69x+I6w0IwU1PcqEf1CTJ4cGimGgCrb44Ve71wCQC6v8leK22qlRNhDyqbRuL2J2zX
vxV1pj4Js24viC2e0sBXXhs9jqjoWslONk1T6xd5Gfv33qiftqaX+I9UT4PnRm9XcpQ7sX6pTdbx
KmxFgF9ozYzWRJ2w9+NTWJvNa2TWy2Q0kGN2yBROZteuZbNtkh9w48cHN+uSW87e02pSQKKeaaxL
u2rQveSiDLeqgorJTi3wd3VsSzzWLllgM43OrYr5YdJY0bnj4S/75CHom3rd6mG9tm1tSgFCtw+m
ZavbAATJPo/87CoPmlklK7WyMbQzivwei5opg60UhLiA2sAZ58EyJs9gcNY7taXA+RnzldBfofai
LUAeltO6SwdqI7MGT+a12SGG1LRNaT9wHXJ2Xdtyg/JePN3wf0XpgQeG+zOu/F96O6ivWa1MwJJE
eG0K4e5QhI/QWrTNS6/B3y2NsnrV4jKivlF1P8HyWobh/TLq+Dl+zmvV5Ak12vdDkzko1HXZrUoK
LE3/M97NnX/FyG3guNIuUiv8VVmB0C8eeGYoGeq0NgEWnIvJ0MBGxj8ROB9RdRnHozz7PDiWlm21
pIVFjb2bNx9C1iGwHufT2KifO50K8afRm4zrCjx9GbsP/jNO9n4OHmqtWqeq6e8U2GhbzFZH0EZ2
9KZrioJ2oGrtYxFEb2GSfY1sT1x5cEdv5lwFT8Vr4DsDqeHsSV4yVUI/UDLsl3JQyg4W5BdsD7Kw
PFNGHhtTD7PIGhzjxY5NbZUlo7immp7uNLXKwC8Y9qmK03QT4rf+6EASW/bQST76yXkkyT4D+Vl+
UbRa+DDZI59lSGga9RK6Y/NoCp4gWaWpJw2t2kPuKsFuqtTpWuLavRoxMn3te3bJ5Tv3nOxkWiUl
gFj0CxJcarIC3pqegpkm5bVQIReyLQ9A8mIQDu2ER2PyT4+cQw6XY+7XyLauoNjadx+jMLNbOEtf
a0NfnIa8QoqNUDyHQCBY57hvtjIkD72pt1dyBQt5zWdcnumzJvY9xoj70D/zIw22vU+oZuTpskRc
3TAvTnK8OkXKxrcmARDL8LYWia3jVMXVoSl6jxR8G55dYWDqDhT8AV18d8XGZXwqRquhYGxU8zO3
xJzJCFZuC+/MTEztiGILIgbZrBai1U2ykcFYy93qfuoGKDT7ZNPGozrqQNA09tNF0Iqnrk9Bgps+
yepMzbZq2yOMOJTmfszqap/PmckYRcbN5NXpQ6nIVLYePJtqkS1tVVTv+AiH6ISSWuwQJoXNmbNU
Hrf+vIlaACxcd32F1JhfOFvHHRfWDPjoKiU6sAHH721uOmHrL+BLKKc4zbrXP8NaB3ShO8CYKULj
9zBf2D6mZQzzmE3G5Wz2PAxcy7+HsQqxwQlM6SlpmnqrpC7F/WTUnyIbw/uQO7jdhFa19HVIAR2K
BIfaS/Unx86xgQ8smPzzYBdzm6ccas881CyzYqmBddvJoZrapIdWAa4tm6bTYHjpVfqudygJIRuk
PmUhypqWZyWvZcCup510+72JWQzz3699TSakJMJG+6HkHWuuFKFtchULlzRXvAjqLdsMTFfB06xF
klU3RRHmUrRQzeu4Q6OpzUgdUgT4Con8XIQteYvY3QV14f6iPvfiD3H1UWZWuXSUynw0QMltGnRU
z3acGPt2zIwdFgzdRc6I1E+OKJePanY3hF/rgtUpz645d3yfscpA78wzmp1XLsdZpNAEFrWXe5z/
tgv6K0ZFrDqEGantydqFkBTjwhxyHHbGbJ2hP4RKt2KU2S1qyuKlaquXojf0y+h3+QvvsgDcaJGR
mTsnpUDqzjXqg+x1WhGj32l1O9lL1aNC3cm38efkWtKw1kaQ6x5EewFDU4F/N9IPN1JP1uy6Yjts
TwLfe89Ne5YbjdqLFwuAmZ3msz1vIIQlVbcQhtP8nDZ+oJQ/6zQdAIggiaWW/QfUDu/kK/XvQ9OK
cZ0WqbH4q+Ovpl0LdluQI2V8igq0QzwsBLPJ9E5hQxoa8XU2rbHFDr+Khh+syBBkHvpfKB++Yige
vnsZOsHwivprnA7WTsDLgevilteMgvAKmW17a5ujt+Txxsc+H1oIBkdbc9GRGwzsxWWwwBUVY+kx
oTJt+Ty/pmgRmYF56oXwn/2gn38oeoMxI82s8+p13VpYXsyDcQmwt5NhIrcxN8PWQ8IZM+T7VE7p
tZdQaV/kpRO74kcEj5bOPNRu2n7J0ifapOwn4EUGU7IqUzaehaEMxlubcfsRK/YNQ7gAkjzg/BAh
OmCtymTsf6ql9pRTZfzqd7ZY6I7tveJgNi7x3M2e1FaN1ghPH73MQScwHNFsjadiP4DEQflEU4pl
U3cHlhoueHZ6NcdMt4rlpqsi8fOnbD6MVBaoNNxkRPWDk+dM/8PaeTW5rStb+Bexijm8KseRJtt+
YdneY+ac+evvR8g2Z09tn1DnvqCARgPUaCSR6F691l5m6uz7pnNWlcwY0e2mfFo23WQFRKiTV2K+
HIgIZy18xVXjnkPi8stC7+1F6stPkUX1lQklw3Yg/bQx3bRcCmYhQRwUTgWwdZZP0vHAWuWxQl8l
Vl8snT/PjtSLGMmE0EFeP6GpWl0VOIcPZZaWKy+1jM9Dm/1lJUZynzuVdAc9NElvo+N7hM7DFI28
J5tcfUv85i+D9+wzN5cG7UtgAaHWBEsYm6+ozXd3GUVM68C2QRI7FpKZSlftS49yaxe+yQG1IASG
5PHEt+WLMvIDiQ4Iind1621MB4QlfG/BXw7/GK2UlF2khNKOAOC3oYTYPNEhIC/gQ/9ZywJDZKrm
1is6ou4WqZN0axZ5c++b+Tl2BxUZMo2jf5l8l2uYXQg6+1crLO47yQ/3fR+YR0i8YYScGiO+ePnX
rPBrb+F11ItmQfujUzeyJm/7oHA++ZnbrWtNLo82B4iLx0tchg0PWRoMDhtUt/VLOTbesiMWSbVQ
EcIU7fjRom4ii7JP+aIpzfhVmSRWIU9JF66V53yihk0m268+XLvfbDsAxdxRcMYNJdyaJcwormx0
r44JXKvU/fa7Zwzb0itI3DXaU5vqDlV60r1nprtah2xhsCAdGSJ1WdeITHeJb28jOMmPWV/1O9OW
Du6YpWtlcI5jXLULmaAHgZim37SBZm4yt/nkW2mNwrsdLKp0CL7By3S1jcJ6y/nyQOWMBiw06BtH
qusD1K8Hh/rmOxwmMXMqFO7SAVx6BAyk9/zwXjQQlClHKYKVfjJFkgStWGIba3I7yrmzBuUsd/mn
3s6vhZkSjc/KJ8rH4wvEzvJzJikvsBRad2qYV+fBKK9dCJQnT8LwGDhvodykJxnSCSfsh71nwYAC
vD/TT9Kd21Cp6JvJ5w5UxhZsOtRM01AazMsU2Xow1ba7a8yawnUJUJsuhcGqlBv/qDrNWakbG876
CXE4ARN9hx6PCH9FuQ9GaoC+QNhFQzEWeHrhIsaOX33hoT+FRXt47lFTuhRx+FwrWXVHoJVv0tiR
4euq9kW203BBkUWyLYP2L5tMyD0ywdq57y1KG3U/WPK0kZ3o3YtJSOO7e3QRgCuP0TfC+nh0ijHs
nSDKF7dxoFr9YqjUGFBd2q7z3i5eCi1s1shg5lsxNDWT24+jwC/rjdS/Ofmw7GrKQImyaenx1rU4
tR5dnUq/5QSqOEae/kAqWFr6HbKLvnNIq+FaDKFxsRNQrV291h3tL851xUIO62+dbrTXsU5IO2XQ
fJbB57HkexhK6nJowupHpz92tgXLT+Q7p4I00wIWqnbVRxTPNCFS5IHUuDuk8Qg48XW+JjB5XtOp
Rxr6mqhxQREnJjHZZhRKdR2/lWIoq3pyJynltwhUT4bS2VMZyS33IGihxNAKvPE82ATLuM89gfns
HpImW1IGYT7lmZwsAmACJM7792py4zSMI427rm9+/ScxOeEhJhxuD3tt4Oq/NessmLKHIP5RuLl9
6Au4H+0GfRuqbpJdoFNhRX0mlckl3GQcuYeNlmvFZbRLi2JLuSGG412dush2GY/qx9QmL+fz9d9x
DyE5l0GlAOHheIGUOVu7QSA/NGNkoTLUyU95fF+WPIBOcr33bRuGu1ZHET70nPoyBFPyxYnLz6qb
nuWCb3oU96itA2ciyqUtTQvJda0x9F3jjvIOrDRK5pkarxXDKvaKyW6Au6dbRleQmea5lILltSqX
5pudJ4/KgExQlckysjXSujPC/AenvDuf38LPXssr7Pwog6IpaHblUN/ZfJW2kWp3296wh6ts2d4K
Dmj1VSZBqZpJ+CM1z2SygI7zZb6afW19tnx4TotWqR5IMDWbIq4zsC4l2GjCWDxzVdes0ptlWlnR
tyLrl35Wxm+yXyKCkAbxswk0cNPCbnIcRw2WFgMsr+90Cjn94azWuv1kO47CT/aGKFfxNfANyjtt
uTi4emeBJ+zeFC/ih9K2gOIblQkQvgmPUBGHayI3w13imPmiNYxvoZJ7T5QiDjsF4tQtpKfOM2d0
qCJT7zs0FgAI02R4GBK9o+ynlDdl2jav8KIehEdg1iDGC+Jzaldl26avdrLlxXs4Icy9Qv7hxP8y
IvVXmxeoJ5xVAJH/uukJug9qMJxSwr6LPnDcJ0PXCQeV/WHCnnQaDMFFD1qwr+NzAFCPipqyXpcG
MtUe7+XKRPFzz81FemnC0V/YrU36e5qtGhvFGUN/kmWYRkk88FBUcyMtgVRoetvtm4bo9Wgr6Wcn
tt46kKbXwgn1a6b5fyHWnlIA7SxycNRL6vhgWHBkc4+I1LDt2yh98NQpcp011XcT8qwkaJQ3Tjlv
hRxYzwXUT2tFiT7bQ5mvyHs612RqwCzDpEruaOeakirB71Epq7EEs+S7pXMVjo5jAs0PSWLPtlzq
TaK//LBMuwi3mLjS1b7tfdssNhHXaS592xFsljx/bWd5epa8CgGCMYb4qdXiE6iLLxaAyXOgGevM
rx6hoA6W6qiexso56glxXMuxlXOOqPtyHHxlZdR1v3PiSt2jQzJc8qkJdulAyAWUQbDLPSdY6Waj
vpoDfPpl3/+gGG70O07s0Fo9l8TbF1XtZOsOgiR+LmNvPJBBWPq6ZCAUlWs7eQDEFhemQqzGs3Zu
JKVLPvJ8X5X4k++o0MDYiMBocj6cRopVl4lGOjo0tX7VGRERenmwKKlrmnYR1c0jZEHJTtjmhqqw
Xy6VrXbrzuq0BU8jZ51UwatddYRhLD14mdgoV21iaNfI8Z2NT3G2mxhbMlLjiQKjdOcZKN50agHj
T1Cfu1JLHmFU4LkalT2wV3q/FzYlAfoCuyxwUMm+chSw3hSVMNQ4yZHZD57GUzJqE19lSRoOvp6N
B/DYvDsuGYyAov5TA/aIB8Hok1SRdugowl23EDDvkqK372UETWVLbTn0oDRP3Sux0oAzjh80y9hL
ghOY4XQfjAQsbGAeq8Ia1ZXmOy7kLt2DRzTcMUxS+GMomecahKJLvdq9lHnZPc/SU7UzshGjyVOT
B3r32UQIAHFDn4e8uC6fUfkiiB7pT3x+TDA6Sxje06vdTErKzbNFMfKVyGdyawry0qsChrD1MHmJ
ibCo3Ls6/y4GSLvKaxKm0cqyyvEKw5Sz0JS6J8uijdebTTbMrRrbOvhXXMQEpwX9YgCRnCx5F0ZL
2UDAvZaa8tQ7VnFqmvhnL4ZqAYZuaBghvQakLHxuXX6J+FzFcruJuROeSwPBY0k28m2iOC5VlTR8
DJx9U1vE79PxbJQmN4AkvK8LKeLrz88iT7AWGrgwdCNsQglJaVj3wlbbGYHGCtrS0FY5JlUuSTqi
uqD+tqOcpqusGO4a6ICuMswGS831vXufV70lNBeTLexgzffGqw2Y6MSXruqUFbyCOrdpVz86uZps
61D/3PptdPbbvwiCl3dxM+Qbx3ZhiwlQIKpcSDdFD05laHJEd25q664v+oHQKfIjvSmbCE1Y8FVL
8WcXVpQvBvIWC0OX6hd+75VlHbreY2GXKLWFpXsxZT4UQQRpTxAdzQY1YrUxuLVMQ9F0kHpQBelk
fbYQU2pP3DrtVlIXq1eteggEOZNsxsjz8AbfuJtkwnF7qsJIX4wUhHDqVadQHwJugmBJNIWv8Fjg
m81G8WTtRuBU1g3yq70Kv9BE4ST8OnSt4Is2T1EGj0AeevGqsRT9UAfU6zuAuZ4U36weOE4v5D7J
nmB+XAOTlO6nB3W3qZRXLXaKU5kE7m1o5EmyDIcu3EDggsZK2vbSGrlWaRsD032o9Ow7pRNgxNKu
O/BdCxYdmap7I4vAyznxuDUcF8BVKb34aFs9dEOy1JuyevKGoXzKEvuaQyZ8l3tS+eRonbFsh6Hh
F5ahbSvulhRFuHJr987I8u7c5oN7lyIvDz9n+OolYbkPZD+ncMOLXs2I2CRxyGAnZiPqqMHIkyoT
s66EcFUaSY+yrcsP3D92wtxbbXqK/QxkEwdNAJKjD3kDGUxDq+IV9RDmsxFHEHircIdTUWU+JxWx
b4Bm8sqehsYgK9s84/YuRZbxnFClBCRUiddireq03haG72Z9W9uAHOZur8HwizNPeNUmG10PnjS2
ito+gLSd+i8xVBGpXMPML2+Ec9qBSdehHb3Nyl6UErrx8+1tbd+7Kwh/5K1w1iimWJW+7d5mY7Nq
VhZl9jvhLAcdoKd2SsOK646+tNTrOtqCG90ZltNeWm+wNkkw5ic7OmZE6J5Q+2oVuXuaKmmekrJ/
IT/nnDOYBXYwPMCur/XdpanjPSXtztHSJNhYhK1WvhYjlVk3U6t10Z0OUsGVczWAujTVj2RHDnaH
vrbwT8sgXnF+DhBsR93ESjse8QLyxHIYo2BH7iJR+u9pbrRf89xXEUbXjAt16eEugDeqJh12bYzo
uZGRCjOdVD0QU2+XodN7ryWh440Gz8FGzCoVsh91EaMuMs1mOpC+KmuvXmBrL83Xqki8nepnkJZ3
hO3CxCxXlVSUW9DM3LdsbxwODjIVxjo0rF/deOrqSlKoy3cO77p6ouSbaKr28owHxG29F5M/j6Ll
YSVBA/Si8Wm7d2OEiKaRZHT6JfSGBzEKxzS7K0DniREYK+OkodCzCCZ69bGE5Mnue/jOp10R6NQ2
E7vWKjQl7TK48s9Gl/aWRMnhbOaBPz/ELmDKyWm2xzqci/4QmMsPE5kXyovCTYbt7CxciEdw1jHh
mv99ObflwGiUivKMMMGG+u7hsz2a7mqsne40KKl8llXCXY0KcDDkjOwPkE0Ek6KQaIpJVkj0Ys2Y
eDAQhh0tFIWETfndi7MpydwiT/thQjiLWVh7Ef2YdhbL0Pz14FGAyGI9AqK+7VoRWwb2RFKqWYBk
XkXDmB6yKvjZUBuYHoh8pwfRmydmv3nig99/4DJvD9wMwnux/7xODGef+Ur/gcuHrea1f3yVf7za
/Apmlw/bV5706+X/8UrzNrPLh21ml//u/fjjNv/6SmKZeD+UdkDf0Q8ehGl+GfPwj5f4o8s88eEt
/++3mv+MD1v90yv94PJPV/tg+398pX/c6l+/UtvzS54OtQzR3oFHu2D6GormX4zfTUWVz6qUHOFt
1W3c6FH2fnxb8G7ZP15BGMVWt13+nf981flVyx0qNOt55v1O/26/f3d9DjMcvTs95Ol8vuJt14/v
w3vr/3rd2xXf/yXi6vUwXo2iazfzXzu/qg+2efjxhf5xiZh499LnLcRMPP3LP9jExH9g+w9c/vut
bKeEOrfUvg6SERwbqZ0YEgGbHePfjZiJhqE4qNpVmIVF9CqxYPY13TI8iumSBNLeiZFl0zrvIdMa
felVBrVVtSHdZ0EMgVrdP3EKhsh2GsU5lYQt+JZpXqwZA908kH3/IeaF3YUnajOWMGIJm2iqHrYM
UwcEVkO2f4Iu+gKpR3wpbCned7aD4HNHna9tRrcGhsr4nKcwkE5eWhShJCdmA0sCzubJp5tNTKuR
/oYcHQERq4FaRmyV+z11zrkqr2+OLqySq8oIbHiSDepLshGJHU724DARU934EVquNnw3BvXzXXHR
CRqQtw+p7pmGQ2AVl0KJi4uiNNrW0wug62J1q1XDzi1ANrxbbfUOwOS0+Qy5IDuKhZWZI0tk1Pfz
XmJrv9Mqgpre8bZfkBTNKUxjaHl/XVK4pX3Xn1UeLG5u+sgRzVJ3jlz2FDGjF+RNAvY3sXrokSlR
fydc38jUX41DtzX4vx0B5Xonv5q07IXgvTCK5fN0AU7EkRz9kHQNqAo7Lyg6TWH6yKx9Xlj+beAo
gQMaZrLnwHEhuCJ4dVshjPMyyRqjJUmPev1uzc2zGsp1Fyfp8ePCURn8fRNK9x/2EkMjM89Euo29
Uhlo1ccIrY1y590FTeLdiR5gLw/d1tLbukBmyWszO08Iv84Zo/NIZenkOq+8baS1D7YdxcRNA/0g
mpHQ2QFlZP0gegimDftEShZiMvntJoaurnspBSesyCiORmxWWrSODLwMtTEf4rGmUO9aSVLuhLVF
TG4NplZbionb7OQuet0oE/JWvZPwnT3IOJkbKYfSA7zGT995NlL8R0SGVAK2f5vUxkzf6ar9dbab
4AlV+LTSjCyPK2/FzHwxBw1DUHUdFCbTq/79um7DlFI9Sg3ttXgRhuWpvCNlAsOW7R5EY2QZivW3
drZ2kYk1oyaEaOHkm4BsQfh6QPlujDvp3QZ6kRMwiLtYum14W/Ruw7KH61WCoWGlwox+1KcmDPPm
KIaiNzcfbNTpQRvLQWw5T/xXG8zLbtdQe2eTQW2XcvAp+1PCEREFZDW5+rKfXkMj5XQVIighJoi3
RWhQI1KbwZEOL619oBRgTBdiDPb0p9Ey/CeEFuSNsIMecw7zitm3FMKWYhuxdvb5MMy9nmoMp96P
cvRZalIyGbkBk5seRo8BALW9bRE0kPmEvRatthMeFHA5nLkd/2pNMPY0o7ouN+MSSJUFhf8EJ2kn
OEkzAOrJx9wk9Th1hbGeZkRv9hFLqn5j9cg3za7C/E/DQEBU5p1iebxz23q4Hx3jqtdJ91Rw4D7k
ulquhzJOv3q6QUoJgBWhswGStykFJUfup8IAuBoV0K+Fde0upHrYC7CxQCGLpq5sd2kYTrKebQK2
nFJVt07Aby3FxA2e7DpuuNVsPvrvQM9e3UZ7mBe/3RwbqrirAMZcBK7cg1M4zoGTq54uRFc0cLEb
QAgqNO1v1pIy7b5QjY02e0J26iLDOfmQN0ImdmrEcruoAwCWhAVys+phDE0hVJdHr0Y2J6juyhze
Z9ETTT4kVNumOqgOt/o5Ef3uxR4gB5ic9a1wljUNOejIhxO1tqpLn8YvoetYkA/HQE6leEA35Jct
JJV1ERP+1PuTPenTl/j3HlH7RNgyP9VOHp3h/o/OTWmtKofQJ6ReP01iciy6ETxJpeR7SGhP8mgP
3UL4VB0IavKeKMOnTkR94LRX0tZVsBXduDHe7EDNtu9s4lLhjxxe8JPoS4RM+15LILrTnUMyNb2p
wEg5j0UPnWB0Scxq99Eutc7hn2y94bsHCdEnNN0nn9uuwirGYo1o2oHSk6WYKYpB3pFVbg1Tueq6
n7/UxJt9GSC7Gfv6M1GP2mzyF89LZRTUO3D9cvaiICF/MTrzUawIczs+lzkPjblOtNZs+KHRKbk+
+qnvHkUv6fIvg2ebGzHqhsI9ehWQZG7uv1zC373Z1gEzRQ3HRX1imp0nbovFPmLHD5erqdZZpXUy
ceL/bd3s/HNtIKNCYQUb2Q+ybTHq3r0kl7DQF078iejdZ6PXlR+IazuGTurX9sLH2Irqz04bkdIJ
W//BD21+M41QOpq1GR8/7NNA+nX0uxK+Gz7EJ0WurH0n5cSfoB1Y1IjnnALkJYZzAyvgpg2BXoJF
MMvXMJKcdQxb18IiUE7CNInW8I41p2ZqSNa9b2abcFFkZR2VtrSf7WLBPBRuwpbmmrkbIwettr9t
aeTj+yvM67WQdESdJFfXMCiEihF3sGAl34phLOfJnZPEdwBso3zZpKhZeD5qW75Ww/PVo8ClaEG/
gFSrI3H+tyZDrxe9VwNu74WYCjsFHmvRzb0EFdiCsNo7o1tk5lrrQlBuTtVsAiVSppID/1E0jQ6B
BFr392LkFRDgzB7d5NbhEVjjLw+emsA/Ksh7K0VarUg7eudSkCQVdcxju5v1a2GEOtM/D4IQKZ6c
hPHPPvOa2aeaaJfERBhq3k4GqweDUK49wxUSuUr+3FYo0f0a/JoppELapFRHUQwz/e5pXrYOoXJY
ip/B+VcxG2DG9aeJ2Xb7HZ0m9MElkD79rIpm3mqemJfNW83OGYJNxGuTlN/1enyk1r9f2GTcD2OE
XoyaWB65VkqKYsttimUFV4nfqA/9NAkxhr1sFJDZwreXTOMYVJPebaa1BWmV4GiXanARs0HOfyRN
oDEXQ4vM/J3u9UeEg+THcli31MdUIOmALExy53amrdzG9PcpQhenxIKFizNRHq1EF2LxoVrYGchO
ylDLTT2kfbUoNPmn621+Xip6XTBxMAycVcSQKDvVTD0gvEjKHmyqje/cWlOeBpKeSy2y9D2oKeXJ
Ly0btnvPRXE6hypM1rulOWVfDSRf94ZWfC9G2ea4OtnANHqAwJpyP055WNHonqLvg7r+LkbNlLMV
vgGlO//oO+05Lxc9sa+SSeUelq742EddQf06z1MK78NFLwHMCFurUK1ZO66zHYtMusup010PdYva
XO/ly75KlMMomrgC4JRNcoILYXg3Nc1ncH0cvKT92RMu77y1KPiUZnK5A71THlQZYsnfaoNCclAM
syA7khbxj8JUC1XCKiF1ZsrpRMH/S59QOJcmlXNSrwI9RrLw3YpeyY+GaXnH2wZiZt5lTKG7Xv1+
GUNbkSgfvXhpBPkbqdT8kQxU8ShJ8Rdy/e1Jn0aKbPQ7IJNIWU0eeaEWj1nQrKA+H6/CXylGhIh7
SqTEpGSY1b1aE7qflotFrhsrAI7Q+r5dwI6Tc5Ia1PZreb7sCJUszMjJjsIZFMG4VwcqhcT1UYiQ
94NNWhLiaqvVXpuq1M6WBDxWDC0PUuWxpipHDAvHqhayHlnn1JPk159r2lbRzlICz7hbONrrvIaH
2PCqqqj9+XBaBlb8LQGDc8mmhhSmcvHVxFj3k3rpbBMTiZ6hkxCh8iOGohEuvh489qATD7NJ9KgZ
7U2CM/M+5A7tg5tC+fv7cjdPlVpzt3fAuk4vQTS9pcOgnvrbzpXqo8HZM4dtQK2Pal/uzM4bdrZS
19DTYopVU6NqRYxFV1hva8RysyKJCBS3qNb+CP65qbN/WJDJ1HxGgbRTGo4QoolbzwV1NY0rWVJv
Rspdfk7Pjh9s47SiMRvn52IxrWuxulXA5X/c2ogdO0Hb82/b5pS+7LQB/kZ4QeJVhOLMJ6VxOu60
OiKdppd9UuxnSJGtF4jOynMVIhlo9XH6KXWHfG17lJdzxIbouZQXViYrK2dC5iMFnR6NCbkpesI2
AkQHVjzNiCb73RNDaNKYdowYWp5uuvFm3V7mmfkEL3VzVfykvaqK4a66DsWb2WbKhXeucncrTB1F
l7DMTpSu2mD3e2EUTQgxxNYE0DHxXDfXuTEfw9rNrqAzLY6KBkWcWVU6AO65YBGa8jkxQLNRYroK
odfc5WSrX5qKd6gKDSSHJyVm6n+prnab+qhPw64GwUqFsHsSs6btf+0GZ7gTS0HAXpJSLa5iztbz
baOb8YOYC6R6AQInflIcxXnukB+G4cUxpacAprwrgM3qmLkgUqdRArXBrdc4MSIESlvtxURveOXV
Ke1mB5MWzyOT8zzR+NJeVvQGwQvchC84Nm/TeABTZl+xOyJyReT7t9W3Ob8EjiFpylryPHfjdD48
BLGXXUQjG0hDjTUCumKIoPHPiSqvoKaRZW8zO6fTLJIT3cqPcqjnfu8S9Up28XzVWXdNjkDQ7wmx
wuiI2oWSBRmTLm1MmLb3XMfcpwqqMRM5pTxJ7SHLhVawoLWcx/M0woUQXorxUNfFrtIpXvajcZuR
/4flyWuvrqbyeZt6WnQO0QC8kFP+aQndrJuiPvyDhMM00eZ1SQUDYFKixWtXiqnTDx14AiGg3XdO
bV2HqaEqFxXgkuhYrATW1U8M62oorrWt+8hazDZdkZQTFU5HYRJLhS80Nos6VX0wiuwmJhXPC26X
mW3zZZyWiuMWbpqj41vtnsJsitPjfHw1eeReJXpDPHIa2rBRUbav3/etVD1GurX1ZHUEa9J6xxiE
6TIQQ92K1nHjVTsxGxT919CdUvWgc54LPr3CC24ViO85ECJawdZFpaQbaDmCrRiOYQGKUvGdsxgq
JYhPKX1NNb+5404V3xahzwLzMEwNa+GVa4a0KEvw/GKYWhB2qghu6wUfWzPPUFqADmhf5Va65UdX
eyTZwC85RAJ/BSb02xDif4MjsF9aSH1fPvjq8ASgxYJvGqPyzuPjiuJdZ1XLo3Zsp0b0RBMgRXW0
Ct8t4EBnRgJutWi1qIZwk2FUVg+aU4evXVQ74VOeNvVrLjdvShNsbKso7vNOVp8oSwceWVY8KQa+
9tSD9lh5RuduxWygc95HtUQDgIHzgPL3MXKBSUWTc0kM8UoJ+EFMivVh8T22OQ0Ji5+Hn71SguF6
8pZyiP1HiOVlw5BXMV+1B9FQfCUb/kNntPkDxZwjsSQZssvRjeKlHXNcTXUdYtTf/nWbbTXfMO5U
S31zEwTJ+k6JL13GLyWPk7Djg0a8NFMjJvo0NfdenzzXZvHLNC1IUzs/l2a4vPk3pncI/fHcCIrS
iXxe9Oam/gfbkBj/zm9eFoZ8/jOp7ld67EVgpV0YdwadiuGp5lStfBXGIBrRa3PyJAsx/jANFjTY
+YF7EvbbDmLJB7/Z9s4nh6tjw/fhTZELlYcMLvzuSvMS0fv4alKd2FDPY93ij45ix3lv4af5krEu
+FWBqRuNgGVnwyrNpzbKN8bELS3GUJsEgIcBNM62rtfQMHo3nhY2wijWzE1pW+EhzzvpHuCg8dhW
6XcpM7qTGBFyVTeczYxVy+fmEeGQXRBl/SltbAWVHCo1BjNU0TdN1YuwiaZNDUgubTVbi2EujWB3
i3bcE7Pl89+U/gto6IAKNaVBKzBLN7ozNOcoqhzqVALvIE3Mr2xK4BqAkD+WHhh0z7+InqFyt8mU
Bnbkv0+gMkb02DVehd0ckxAaislFiX9UHYkksUeS2T7kEL3Kz5xkoiBLbehtY+FbDiQM3O8xwiTH
pI6zo9WH94FuJNvwt0nYC7P088XHbk9FO1be6NtqMf/O6fduwvbnLXPX+bV7nXtbQE72Wumc9FzF
QQvRApUGOTUmi8Bs/bcUmCdFRD/4z3zS4MZ6HZWsXrmKHV+yDCZByP3U3WAWysXkGW1ltk2+pHTf
IflQjydfB569KX1KiazK6lfvjKIrGs0DoN7WmgtcC8w22G51PM3TAxT3zaJxeZvQTf46TwTQw6LE
hualnGQP3G35OYaOVIyolNCPVTZ+FiPRdLk+fWi6cq1WQ/YgbHIAEUw52ny5MbmIZpOqDdZiTp9M
0J+o21HSmuVsS5LaXgwtYPV5oz765ipol992pRzsQJlcuBB7CFvqwC3rxn24ETYejoJloQb1Dp6R
S5YPSHwgs/TQOmZ/hjfzHE4jyuSLhwEW/g2kaeNKDEVDDP8NoHxIdBK3uDKci0vGWywSpppq6y3M
Bu2yhBiaOuF+AEnmIs3Y5+olBh2v52NwV08jYVd9Uz/y7HAQI1sedVCK6lBsLSS3FsJ4aypZvbgq
UmFaA9OcsPmdrN3pQ7iokjJcm45U3AW5QXYWat5dbCnaHX+3DeDZUp5bkwSK3Or+X0OuLBPIUCjm
bvVDqgfZV7+gcNWGlQqyI0laR2NhnXQYSg5OJetbi6DItaUecgUFi/xqZME3MlzlDyvcoqjhbfid
KbcW1XPXxlHNZVZ42MymcRYZz+anpnYOYtaUIhjv44GPOFqj5k4GC7mPkbhZaWppniibf4NSwaeA
QkHSezLNzWwz4WjfZXJDvTkewi71Q97CZf1rGbWb/8t2/3RVYZteIecude2BlC+n9GU9Nc2UeRUN
xUarEMDvaTYJD08dlE2jyvxDJ19hE+vFkELQB/Duxl6M5n2pkknhAtlmlEsdGmDlk8xy8lS0McWi
1heo7J1LRYZtqNJil6lycJd2NdW/hmbeEw1CecpxIVdCh3SBLIbxpTeaxy7iEyz11dLoyHFyyj/e
+FXfUa2K7uAk6rosdEplJmZVVTNoRG9qhMs4sbM2U9Q6GJMfo5oPF37RoLnu/fYbxSqHgrLKVw9y
oy315e2uCNwQyRr5m8FnbJfaFvQ7mZW99BQgbR17HNZiWPV1u0aoKd2KoTt24Uo2tHAvho46kV8h
dHEc+Kl88WCyotwI6q1ClqUz+s/gmlPo1wrZVp97Jf05LKd4qxg6keNCRdb+nBXD5Jrr68GT39px
dGB+NWVUh2IdrG+dRqCjO04wpoJiCX/MKpFa+SxGokn8ZCKyUN/CTkuTdW/tVZNAP2EDjXIYWbv1
pod1CmOKjiQQhWZiQkfK4TbLV02nRGnyjktDXedqB/fs72mnMLR8JXa8bUtl7WJIXWldIxWzbOM2
OxhRgk4gcrGrEfz5N9mAhEF1vkhjZ6xHxQ8OTWmnj1qkfUPEM9nmngdOp/Gys2hst69PnX0Rg6Eq
imY1T2qSpyyNEomlvim6HYSGL25aUEzolOrCUS3prp4EQ8gGeJc0hm3JULR39rxIPX3R2ZBPBnVD
3AA3sQoG2nY/tihdkr4IPzcqHJWmYX+tO48bXZTDE99Sl9F0dQtnROZ8hSboq5K35aOuDdGBRyVl
DcVz9zXi8TjWnK86kToytbkMFlZVHvTRfhPrOAdw+6bs5L6n4pF8RKNz3w2MGyWZ3D/qiql8oaIU
7U4gIntxdBRNwlHIt3JuU9NpUjRBQdmnXBcIhKeWDdNwPlrn3DFX4hBqh5NcW+otFbeWL1UUypes
cj+XgafsxUg0YjKM3EVHbdx5tmuqqp+aXBsLpCrlynkxR208m24wLFoZUcERkrm1o/b2VgwTyXhG
1XmJGiuaGBNtja6EPu+a6p9ELxr9pFqIrufZUbWYp2S75tBSKiDDWfLO8f8IO48lN5KlS7/Ktbue
tEktfps7CyALulC6WMVNGositYzUTz9fBtgE2X/PTC+iMzwEQKAQwv34OT8fkf1bma3tweY4j6dk
KUK8MIXfGMObU9rdVjagvhUgfRKXn2yzIOOwaiLBdz2AHpKP0UK7kyyiFsuGc7oUC5PPpX7p1BFy
09D6ghBrwUxLVLSAz03j+hk5aIzCS63gKkbPddZ37aLdI4DLs6snxq7Ndf1F7YOfrVDfJYdpQBmO
c4K7Ipcu/JiddNskpvkDhv29SDqcfJA0cH0M9rZwynvpyM/0el6pYREdZTXUouimVqEmc1PnRYwz
+kjp/NkO3GqTtSPOR89p3hZ7WevTZ1JmoWXlT5jwzroGIXUo1TF+M90UMmNPPHcTLJB53H+XZjcf
om1ljCsr39nc0Q4wd8PUvDyZf1YnZRwW+UKaL4+X7hFwK7Nm47yO+ds8l94a8gLF6jpn6DkPDnkQ
26ZwhpMSlgOC90hZWYN216FlbiLmi022puo4nGRRNsWzMobONhWJHdxKG9QgYGj0qlnJEYBMYtzT
y6x1Mac7jfhPhfgrWt/kJFXZsEl/JXPxBTrzSrZacfJeCrXbza2mk9WwjIijlkhQZcdk6f3qKLPA
oPSxT1b7hWtsmkJt2XOgqTiENC1BjK3SpPamgs8MtmtdU/0wbH9UFa58JavRCSTvhcyKv8Te+bci
+94NPxukAPzFtjBk/K3BLRySX6/TyN5SJf4iHP/n/P80zdV2kY//NaKwYFbht8u7iZd3Ey/y0LL3
9b1akf4YmoWx0hRR+/gYynsUxop7Z3kCX0ACk30nLbKYI1TkmsF2fuvqZe3EfWh3GfJrhrGecpax
oLuRI+XUpqv25wlfljSZeR+heGGZuJHjKNnMiRV6K4199bZyhxtNVuW4vMpKwpmquVFD0sZJ8+u7
Uwwi9PrO5KuT7+uw4M/99trgtV1/FDgdL2/DVBcRMMVHyNl5yHE7dR6OUt2q3YdMeOYtuJeDbFMX
Uzk4EHUYE6ejpSob2qobbhrN83w94Ry+5gYXrATtixq0c+nDl3pnQ95zkrOwKnQPqNlc28H+tXtY
XW4dN925cWedW6vM2F9zQqCaUIHowGxwTmbTOssnN2yMfdi2T5d+ckg4ZN+KoJh3Of8ZOL4Z4fCT
2LXCiFf2Mqvsd51qwYVOTlUeLi+pwZURk5XlD0u0cei7kBS8qtrJKlrnCAFbpCLJqptD9dF0TwgG
uEf0JZxL8beqbJC23kviTTVFCcyDYP+MZMhW6Ns0D2jMNQ9xQszLrHQyvoap4WOmIM/kd5vszC7Y
+tkAW4esyn5ybJtw9jBxMF/G/m0+IaJ2WwlysTVUz49m2f8svM45DhwaSIGHaYlkqr8aFsnyGiEE
6DitRJTNBu5yOCegGay1OvTlDL89ymllb9kSwCDCDw1ppFlFPArxTSQxqxxN+DbxTqRM42QbLNTS
qyFX/UudLFT3dOk1eSEMFnb08VuLJQeVy3hYz7l+kyfIMTzjvGI2gXKcySrkfEVhpZWCDDNRPwh9
dO2QjlV8islzhX3eOCR5tgnxce4Sh7SquaqtAzFbexeaw6NiDGRZw4q8Mua+3XCBmj6neBHIP53e
9BBOBP5C2k2T9Rd7YTfzxT7k+m922X8GTnLpb2adcouqIpQsI/RJQ12fm0VdN0u5HrfVFB/mRXt3
cJAW0BDQ24hFbNfg4rLjFxX5sjWEmvUU2Ckb1DK2Lib7XlXiXbf0RfrAPbhh8AqF6fwg7N5YiQbW
HrjgkHGwjC+G1iGPEfYxdOYmKa660FdZ4qXnPq6yJxSX7mrYxN+BWRUbOxQKBGte9e6RyYz/qCLZ
D412Av6oJua3pGg2t1BXIyBUIwI0uM3FFNoRBEVE8ptbrVHwpeXAs2Vn2Uc2yKosKoc89iBEkSeM
Fs6Xa0f5pCyUzuXw9Tq9NMtJrrYhij93zns2lvOmMUSoberZJmlR4brmI0Rar1lHBceopclK0vo0
dgareO4l2QYHUr76b6PAUiUHwzP8yyRyvksnM+0/aYrR7BIjic/Xwi5BUQ/T+mqBHik+w2OJVsIc
W8+4JMO9tF27yCdRufM60DTFvzZok8swvKbh1upz8g6XF7sY5WPZgOyAvck3MvP3d2E4uOK6qvvi
NulwCIOpP3iq87OQNlmVDdfqb12SWslWv9V/TaPMgbkOkNVay9br4P/rXM7ywkpbRTs0m/dQe8zb
eHSiVbNQaLUw+0MF4FZ+pXjGsYg8qLck1VYKadRtSnxnPVkxzt6gmVRULhmjlnwp06wfZRfoB2KY
lRBgCsPK2o2Z43B6bJT3YdD2ZM7Bxq1GI8Gvhbt8sddz/d1IYeqIk0g/V615EFG3GZT+kAir/Ihy
V7BLGspLnJi1PwpluLdVK946cGscXaQn1l02VUjb6ZDft+2XXDjJi1Epzn1JInEB3dtLQDzmuQwP
skkWUD8AaVYFuoH05lzxIIS5QnP3a41W8HNq6OyfhrKWNQsxo2dn5Efmpp0/cdb2HWNlK3H6FEZd
/5SOeeK7edBus9zun9SyTG5ZAV9loyzGMPjsclo8yRp0HM5WmORuJipuoTWTuctknhP9nGwWWbfF
EXw7dS0Bv7nkDLOQ+PQwZIM5Waown9w4rb6tM9iA4lgZ2IT/UuKRwjhaJiB2tsCXXhtqUX1B5sWB
YhkvgJJHRJnG9F4irUAZ3tVtnt5LENbSJpaabAuT5E6ombqaWk4djtVWhAtTdQVWv3p0SrN85CxN
skQxF1tZlQ1GSZ5wkjhnaRJW35z01nm+9F8Ghcoilxpy6cmmPsnWg9l+JF7YHWUXIhnuXTvb6+sA
TW3XKovkSWjmKnU4BKdV3FtQBWfB3suVu6QJFS5LAD/PSJb153wQxP/VjKSVACrPreGQs4BGUbMN
As3gQwzEurYiQmTLZprpKdzGCbI/S00WsrFcely7/b9tU48K3yhI7k2Vm9J2YSfkTu1CN3IzJbl7
HMeovkOjpF6j0pp//f/3yJlj/HOOTqvRJDHKcFenWfskJuUt4D2eyqXWFF20m4dRWyuKKZ6Mcmyf
0uxNN7P0UVosNEZQMrSGjWyLJ885myM8SaFoH7JEB9Zcm2fupihz533/MbBlR5aSvLWOZ2yEZ8T7
MlXtc8diYA9ucGzY5hrSdXkcZ0+5cSsAkKi+u9Bhzogtza3+MkG9dKnqva2/dH3g/Fa9tsrO/zS2
wPe3g/M2n/X2JAtPhfmATbeEyvEvm3xSOxgvcAUHREGKBeA55cjqqjBL+hdjt6BJk87Z5bYxH+YK
dmxJyt6hgMSe5Dz32qzspr4Dql/o8btaG2tIP6MPgJPAwWL3RXcSJBIrMDhpD7GrEZ+tQdHPKQwy
JDfxMznlYXVzabST1tnbofopIqWBUE/wWgqWCM+eu22PgI1ferPxXEemOBL+6FeyqkMOfh+LFJGe
RunWhvFJ06vuSbY1ECykSh2dZU2rpmrtnueYpfweDhz3OKVKugYAgLzIZE+3fT0ba+SWog/HcDac
lKxPfVvBKqLDkGVPSvRaLYJgSwc5Ml2ESZoRRic5kqN1/DHX1qaYHOvTMAzVtk9vohDq7xnEcPMt
rtE5nFpNebX74aOxmvRO1lT9VXSt+gKkrnsguHabZSXK311AJFPPwrWs6sWQb4EC2zfg9N5y8uP3
dWMXMyh7Zd5VoK71DNeQuhRWNMI59etpzGHK4DIwbGSDLLQqsy/9HAg/jpCGra/jM0EQBfmjTsAA
EUQbp0BFa3Q7bsbNlJ69TtVZMTPtEabmYZ1WwuVDn8OVcBoTOi5jXFduWB7trq7dy2MeVOVRcy1c
0E4FI6PytTNg58bhViI1NAIDn9ilSmNAFqdrhyc9WDTDczP5mgXBGtdj9yNP+nsTMqr3eeIHYxp1
dd96abXrBxsfoZbrZyOpVT/SCNjD2f1FDprcfQUL0XfHGvJVpBbNS9EjtN44Qb9qQhTAiQ/2MIry
mxOT2eza1O6e8UksWmNg22VrU0YhQR7zq2x0ytB74oORTbJA7vwV/W7vVtYMW7hrwx1AnC1TQ138
j3PJxlqZ3T/nihE8MQ3NuzWXwXKuRH8Os9z0pdutt7oMdaO4/emv+63ej4q7zjsYh8Rytm51uD9m
+GB2cEVYz5mWOJu6L9Kbdjlr90kD9a3CCtwvVXU05jNea+K+1BSt0p/G9EEOlJM5VrVHwWNgz6Md
gaCabK3cO8q5VGP851cKX6owZusxwuBShHprAR2N0njT9aJbyRavr382y+qlj5oLbQ/OY38dnFTc
LEL4g1baZLCMNmDcjrqNthkwVmKBGevrYgoW2nM10qYYWSYeL73zGHCtoiWHGYo81dXeLTUCZtx2
wWYIy+mzMcM99Ze5q2HalWbV+UfzH73lJMXi0/ujtzRHSfLNK+E2HlW333FzsrYpbPTP5hR+7e1m
+gpJyKMCAdGrqScWyVWWSuZmw/Wnm+eV7AHN4mboPbI5g6gC0N59MhJtXBtE4G85TcK8qipteSvr
HbjxYeGF8oavHK2R7SrNH0VYndGVcd8HvUHtqMar7eBP3Tbw7Bwc0Smnvvf0m7kcxDPE5gO8cmL8
WjbGsvCYP3AMbWEdXnWFNz/3AFvgJ1HBeC2fmtUA9/gHOxpqt61Zqc+hCxfsYFk/+8cIRV37X+1L
/37pHzj0l/PLD/TP/tfXDZnnb/3l+/mz/z/ML99/s7x/ZypvRgIoz4ZnfY+MbvjawQI9pxn6MO6K
TLoYwn+r2OEy0L+in/5tTEznAMltz4HTsnawByWbwA2mz/C1QcXWKJ8cHc7jerEjXjx9hpFnbf6y
FyTaXexL/9k1+x3ek3aVI7hyFGbaNKssV+xjPRgOAh697ssWWciGa1U+NcJgyN+ay6Q7dNE47q72
SRssPGWR+oSsM7xMeaq/V714cYmq/oBvN1cc+Ma6ediNaNSsR2hYNlnlNVD7UaCn1ZxkVT7JQhkI
l4dmK2BCYUtSSNGq5vZWFmnltbfxUshqYI3WGoqX1r/aGrPDjy3roTInG8MM55UcJ4fIhqmCVZac
zgZ6f0d972cDqbcmfCldKz71g6Nd7FMCxcmY2chpqiiScDcwz/0A/Uua5Yfa6VBRz0Bzbb0CdW+4
25UTjl7y5hxSkWdj4b8r5qcx5nrjlVy3nOkJdZD5yUW7gJTSHvHFxUbazYSwKweO2CbNz9bvSW6b
ntrRgwIXWAbMx15Tr8PRJaMg08+y1Y6XPCtQYjeaEc1PHURcy22Yw2S7NlTDe0ui6ZMGL+GPLL13
YDIMV7YNPmJe8gSh1b/pMs4tegnsoFe7zzoZbsMW5bnoDAXUcsU0BqR8YeIad6oTgQzQIHZT6+og
ayOukTv5VN+Jvh4vzwp7rG/pGZ/ZCBCIHH6yhvKQ1POazMTbpqjGctv0E0dmCPXWBCfHW4u0rQIu
KJh+jP4jEOV6rCYTvttKuQnVPD6k2jA/CiuBchZiud2oWt6N20Zi444oxmpKOL626UL42BbRXk+6
8XVyE23FBbBAh4HWuU7ZURDAM/N4RKWkZsf4VSAC+bPK/Sg5KF4NHz1cQGfSoPoX4XRrziJETRKN
ZSMN0cRZquTZQ3rXF34yGvyTDGdh1yzBEuOCv7Erob9VyqIhLlLvjoBbczRBl6ANpfTkS0bRhsnb
Vd2SHVG4rv4gCw73d4aqQWUYwl12sUM7YCrVvQC5/VBmJKbE+gzt9l9DzLge8BtGb1fTDEnnTjVw
aF+nIU6KsA0742WogJhync1d4WsBQsgNYJzbdNaNT1Dx16HafiotPTy7kHmupFlNdRQ0TPtNg9WS
eL+7QYId3FSKQ9FX9AWurBb7Jm08xe+ShjtSWZibudfyOzcNi0uRI3WCMDQU2DZQlHMJsnKrGuiw
WaKb7vKwt8m+0ZzPUDRvKjMsv5dD+1Y22vhqOupwo+iJOKHwNpzKtqz9Qe/a577OA58QebwTWjy/
4l8ARhM2JF8M2vQaud1nBawJaYLU1NDifJMPT2bRms8q2Cm+3vm1QJnnPpq9R9mpXv5kyHnQVk4M
07JedFtFHdNNbcLfR+7L+GL03klh3/1iu/BgGiPgnDhGdZKUTHjpxqH9Uk+k0JVO5j6MMIsdBw0c
wARS+0uN883wnOoTzPvZLnTCeCtaq31fQkayAyq9cOBORX9oel1/0uP6tcPvug3xBeyahfi19TTt
eUEcbdLGiQ+I/pIECZnVGrEv/WNUftS6Mn0DUMrqR774Y+Q58c6oYmPnikB9aEO4vSEem7+BH4JA
S/nahG4G7kbo96GDbLXoHSRngToUpUiO3sIgLYtgmtUT2J98My3Qiqvt8uRCMu22/EFdWqylY6Tx
ETuGidH5NQ+fjY0QKvJqdVWMh3B2cC3+/VHWZaGb5nhQSSP5753UVlEJO4fDeLCSmlkAMEZghKBK
UAGZGbHWn8Mmth6qZuzvE+9LYhrIqmd5VJzCKXiUbY7XWg9R1au7pgCTOpBSkKxTKzJv+tLWiGEt
9RCW2TVLcwntG909E47Hyt3mNSx/U6Vru7khJE0yu8M5WCPiI2bw3whY9t29EDGwf3U4yxqEt919
Zbt4mItUv5E2WSx8CmgVaGeETJhK2tpAf8s1pT1celhveh4e8FDMcIn25G6VYC3Qjlnwj7XuPBC9
T+4y1UNkJnIfcqN2Horcag9oascrWQ2dUb9DTREXXu/OX4Q2HEYdpIvipfOuVUxzw6FDfQeACP2p
shej8oDnqX8YnTo9uJburcIg/GFW6XLkWzSsrSe75mzSEjdbjTAov+hpkvkiqAWvnyEEAErw1hEc
WByHlHU1b9xjF6mCiG3Z3wWLXAEUsdNT14ESnEwlfwtDZJsdB6I624ZdgDzvhyoQ6QcqfuGqz02E
PQYo1VJX6IhBJEAznD5/hi4WLawucR46HH830wj8kLRxbdPWgmwMgAc7u9CNY8+hdx/2fIyuuqwR
qt3uzHlIb0n/Zimyx/QOqUW2RW4BD9MiZlKH1fyEvJmKewRBttFxLbhXRu0N/YSUjEN+1A5Etm3k
1N9MddpXxULCH1hkDHczEgd5NK3sXnNeZht53LhruFSHDRnSeup7ImzeQCChDGGUkA8bTvNWZSvu
QuHbpNrlCSqRbC17ZQ4530bmIjuyDILyxXezAlpUXfRnSwQNv2m7QQq1Vl7dyCMp0sM7Uer9kxUq
a3U6Rda5z6oYzZqxOOhIKH01quKbpVrJu6oBX4wTF11ZzSbummUzQFkbqos8bM5SrkeHtN+x3boy
Vuog+jt3SSOTmbQy4xYsZg8dfv/oLum40jSkIewsWa8fPDernmZyFw+ITPerukn73QgmboM8knqX
tnEMf4V2ljWQsgBTlgLmwnabwk/MDhmayU1tDPpKqXL7EToWfTWNdvC57+o7VCDccMVWay+Etrzq
bVykZI7URbwpjJKdcjBSBXBUhqarnjgkZrTOLW4qY/ZDEq44J3anS7XuA33TWhAyuYSl+RqSZOOm
mqoe1FSgswXN6CrTg/pWFvkSvGn45MeLMS12sNeYJ9mo5ibsI/jIbmoLMY/MBRXSmmFyzox8YytQ
30/gwPgZl+Z90nvGfVT29ZkEQ1hd/zKJ5amFYTIYJ+d4tY+pYq5t0VcbLU5DeKIR7NxdpmNFBLsz
WZep5MRIjnYn0Qw/NDHDrT9G5ff8LAa3/a6kVrcy3Xp6cpvZ419qDgdutp4/tOUHJwAbFQ1CyL1a
RETCSLGT1WvDpUrwKvVEcfs3+2h2qp/Aq+3LbteiLHFhmMW9tJhuXrn+OGndWje94mYMDqoe9o+y
iFw+2kDv1b2swlSuwfgLE88o+keFv8JHaC6Lbei6qMsvo6QNNk2y17XEO8h+Q0viSzoHm8uApVup
R8VGzMHky1FDY/aPTaO+IklanqRpdNGa7UVyloPA7pWojUS7igjFWRtwxE0aypVGM+CMhZaf1VN/
V8I83Ji2ER5wK2uP2gy9q+wxOuID75b6JFS32TeWGDZBi1awWiZ7UVaWgciLHpzrlnz/zrNOsJJA
4YqWgG+ZC0kV0oQ+NLDNHr+l+2azucSVY75GsZacBjBo6yqw3TcjEiyFapNwyy6tVytA/iR3o3Vb
gpjXNDfdi9zQTuDT4m2SJMNd2bbVDWyj6iPeenttCpG81nWswS+Tw0tvT58VBCG+ij7ZV6lhsLe5
0zYO5oC8EoouYnH2iknndoM33g4g1s+m98DK3HU7e/OxTnvnJc7sm6iascO/stVmeFOtwhjfCx2v
dA+ta4AnAhVygxDIMnwqgYVF1VjdddXcPATR8EUOr1zd9nMLWnad6HUa57c4m4295wE176qxPxuO
U9xEqO0+W7VmkcJaxF+EjXq0vPI0wz7uB/sHJAcvlp2W73FZ1mtVaPpjMU7hRs44cPW4zOjA23pW
8gHxqdEun+txtID2a/EXK+pv9VTnEsWMBaiKbxoRr+nroj1j6JH7bscG38dgGycjj8ynaACGMWTO
+2AAZVFgH9ibsEg/qWHGLRKCgrlSCwS9iguKLizM7sjK0a0lig5Ua7eeio/ArWMEqAJ33WiNvgs9
qkOfQZY0DKgm468BQ92a21hBIly2jik3tAhI9lq2GjVJ7Q6phWj7WUfF010fzuLwI4tu2Py1j7rT
WkS7cvVkxSK7mxSzWFLVxucFYVaV+r4R9vTCXb86hHoS3Uhg2Z/2eLFLINqf9orzwj/ZZX9lrBoi
krm1U7Mk3OSeFiFBbyQvUW8o2y6F/8AJkvRl0JXqYOuIX8rWUssU7h0TO9LS6nk6aupjdjtrSxCn
FR8S7mEqfXYYBmgKrugPaSPeSTj+F/pDGc3sIG0SICIbhEVcQAAOdQyIjj0U2m7d2SCMrCT6e+2y
sgvdRvKkem9RvH5tFgJ9nIAwnC1ds+9WuulKUI3SU2BOnXmWT/ryBKH/3ajM2UGarvaysNvt8GuU
bCAg/nNo0Fq/jdKj+VszC3Ona1py1+Wp45ek+/hWBcu6tMkiJLVhp1ceqlYk8dyJpu844JL7R56X
ue7ntOdf+GsI6mBbr+7c46WfnCsISJpsl8SV34yKGti+M4N36CwRK35vls2ugeh2lXkiQnBzeYWU
V5Bzy3kuo5dXMKve8fNAw+9kdN6DPWtk2mlj880zvldlMn5YVWGs+RjyO0LL1iFCIGyjI7d7F2mp
hUaacG6U3ONmqfXFq632ZOfUercbl2phNVAvp25zkK2QOfRAmaLhNKlx8Wp1+WcvGewzOd3Fq5lw
ledXdWgj/mzUjFcVs1q9g+GD3igyk3OiePkTmUN30m65ZQlCg6ThGUWld2eo/Mmzi1dk381jNcQ/
hwc5FGMxLOpnw87+cXgIqOXdnsvLcEjYzWPoePrayQ3QGEYcrFMPb09qTNwF3C75JLo3D1Kjl7YR
yn2YEUjP3eRTZ0TuARdPi6ZNlX4aubVuVEeAluI7WXmKLbb6FKAwZzTReWxRZx/hh96JCYkkJZx6
v40q63WO7R9VhjpFnT2QmswRe0nCIF9jldjl2TXM8SSVdqUe72Li7x05Dusvid5fpqZGs3DIkwAI
a9Ptm6x+TGCnVrfkBLS/VdGO6fZIRT3WnVqeo7QhwzDwct8wTRgQlyLPu88ZdCn7qa8RDpzaJL/T
YBxfJ47TbWRV9lOXhnzSCSI2RnGZoBkb3zMyUHi9MT2PAV6ExBBvKBDWRMgnyweNtDgUINyGkzu7
HdnUXq02W6VW2r6Zhq0egtFV1nJUGOrdOreQiZat6tsEvd8bjpb4lGcoqZHj3XJ6T3J/EkF1ELFq
+7g1o02fsYPDMdDb5DFyA3PMy2MJUbcAkHsCP4SXpCf6n0Yi3xsLTY7P2dtdtUPD/g5H2RrvY/Li
tinILLRSv+cCpF5gf0uAIeA2duYno0CGdhzN8Gha5LNBFRHfKA4591ZTolc0424mmg4/ovUxsAoT
GgyhtkQ2YTsGlbMnd9s+i9irfW/K9LdGt+7kC5lxtEvJhUQajo20UmegBmWQ3MknW9TfFCVyCAT+
Ya+b1kPAHnXxHNfnblS4cPaq1Z96Wwwn+dQVyc8nZ7CUoxoDFafD1fy3rqijD5fWrl94VewKx2RK
2CztonznIWV1CZsNfEG3tZ68ycZqgYuU8WrK3OxZBr8cxfzCUam4lU3oBxS+jr7FVjZyBMkuc9Wx
pxzykXBylOrhPSJ2lo9QE9CmmGx2aQuWJ/zuN4qqEy5GpfBirwNd7HqityvZ4zogi6GW8pyxBqX5
1yRxzltxY0h+lpeRdjkq7V3T91LkyGXDb7PzguZdnKjVA1eJ7kUU7m089SBBlpqr5S+KGntnWXNE
+S3IF06OKe9fHBTd0Zqs5pO1VCvwzKvadAegE4xUIa1Z66HXHzox9y9pH03rHJ28vRyLxxtpycSc
d3LsqLJgT0Nkbi/vQYNhJOhRTZBjXYJcm85Qs41sHdLAAvq46OvVSHA2uY2EYj9Ur4Gd7GZVdz7b
pmL7GeAHkoei6pn8wfuLHVYOP+U+f1LHon10Tf2LtMt54knAzum1871dkHvdt7P7eexMjdW2be6i
OPXOtm7ZuCE0OATbfPTFiKxk7UbDPVmYw72ypOc3bJOz6gE5+2W3dCvyCVxanNDoIRtCS0OsooCB
ZTGFlap4ELtOdwViJUdpy800WbFiWn69bxPA3xqn+Jva06d9SmDzeSjnh7YZ0Alq8QVOjuifbYdk
RBQCTsNSu5gi2EwaOGdlLSFfDS3zbDjK6hQkxU2YRdMmSMEgul1nbwqZuaNGQbeqlkfE4zdm00fL
EQZbt2T3aOB6K79NIkA4Cw5Xm9Nt7s2HonKU95Yl1co5kXO13kEyyl8XiMj3Nvd2iKiVL2wS4ghD
7KKwix2OoK8Tqjeq9mQNRRn5031U19ox5ph9NMiTcTs85DqL9soaxuaxUApvF03JuB2TbHrO9fEr
rn/7a2KzjsCX8KmszGzjgrw44EyP76HAhU7GTu2vbvFoq2P30epI/DqBnZ09DVCAEKBeFSc3j3Aj
iFXAuYdljqosgnQwj4tjBrj/Yvzt0ZNWo6vzDfFhOB+X9tbS0rW3XDU53q8RJAhO+K9N1x8cNfZj
RXH8Lm+dMwreHXeehF9LVNW73jAc8DU0hJYAMNpbI0mKLNY7aSSi5V6arSgi2cSz+9UIU5ffafCd
qIY9P6Kda20XYSkkvKY2ZzUevyPu0iDTkMyPoceFE5KVs6zJAUQPVX9crqqqUnU5B9tuXWeiuZdd
Avaw/Vxq9sqADfjRWopQh3wjLFJvL6tGH2bnSN2R8XxPyj1u/ebVgn0hXJE4/6jylt+jME2RS4rL
J5XclRs1R2KggpVl7wRztOe2FJ4zL0YPCd/LUxTWyooffvu5r7OfM+rEQP6aUcCbtfXmQr1BKlTf
mVoKp0XTBG8QMX9vbKO5j8gkQO7Re5XmyVBxr+Szt3WXXpVjbC091p65bc+IvusW3zX2Hn5cfwTL
fUCZSrwVuS//H2enYbQNrryk0zllRS52Nv5eRd1SWRGEstf5NCO0NJjNKVFION1My2O/SAHJQmi1
g3YIfSoIUNqVNF77GDD3bq0qV9dxgdtRKgNr+rQrWgJVCb/JlQVG82VyMp040EwecFiGN0PTuq+t
vfwFlZ8QFvPO4RD/uNQAbe4Epz0/Mrvy01TnLUtrUOzDQIl9Nwj6jVKDu9Y9lLrynp0qGPotf7Ll
WwHpSbc4bk1SYPy0SpH/hIj2wQqddIW02fylA0nKDpZnD3qaZoRPQ7IVf1E1yidJuHhhZby0cNHm
lBtsrv36ZMjXsZ0b6wJtvqErhvtpKbLaxY8eVt+7HA4QWZN2I4zJIq0nzqLwL1+6eVlT31XWm+x1
NbcTBxxLL/PdtaGucGAlDgBGOZt8PaH2GnhXo0i/VEN4Y7I0nDMxonPVTfFjAZZnrdugUKcGAMMQ
lfVnTWtfEb2MvxcG0VC9Y9X1tG3RaRVXQDM86K5AVEqxvhtTZLx59RThwcnHZ31IR7+oavO+hwJm
o4tE3HY6GSX6YC4JnUPvX/HyfTR2a7fySNEjYEaEZYjErWwW5IOiDDN8F1wQtzXuYKh4yhSZuPJh
7mx0dDRgXIVS4XtPdcTfEJrk247bQwce743MPNk9wc+yT3sRrRsxlDtWKWgXRWL60bLgyqJtkyq6
1FOrKZqVIcgk//e//uf//l9fx/8Kv5f3uFLCsvhX0eX3ZVy04j//tt1//6u6mPff/vNv09E4bRIf
9gzV0x1LM1Xav355jAEd/uff2v9wORkPAYq2H5nG6WYsWJ9kYblQK+qK2IdlM94qlmEOvlZq461W
JmfhFe3+2lfa1Up/4Q8V370b8L1Y9f/h7LyW5ES6dn1FROBJTsv7am90QkgjDd57rn4/ZOmblnr+
0ERsHRBpKXVRQOZar1Ehng3OE54oyY4EcrKS1Vaz9GOF+Q5fOb0gE7yr4UUnWetrz3mC9g7e6NZr
sLJE8vIqO3J9gFpV5uiaCYS6zC5Zt41RvPkiFHsxJc1KVtEazJaVSKPTYBbFW7sCUZ2+xQbJoGTS
kqUcpMZdt3IJhe7NLHzORHaZmqG600yv2Ll+3i00I4c+LhuzUkBXC7yTrBFSre4qTRnXWe3GK1Gm
1V3udF//fF3k9/75ughkPoUwNV04jv77dRkL1FAIzTbfGpRzwNTl98VYdfe9kj9LU3gjA1OUTZa9
kRbzUae+yFHsJhI20+wIfC37UcycGXmwOq3F0yf+ATSvuueS0x7F7eGfUdYcKfmnSfVtE1VetV0W
fjS8JOhWTB7pAlkDGwwZJXwJmqR9yCYBmZcxvuLVl8gyiYrc/fnLsJ1//UgdTei6awhN14Shzj/i
X36kOqDHqWOr+G2q6majmW26MVkb7gljJs9Rn1+FGalfM5GSYGmtkHh2EF0DN1EWsqMQ5jPaut4j
dOPo0KXuuI6HEpu9qnnEfBTLyikJHromSva3ajCnDmT+QCUgu22VCOOZIGnhYP7TI3MMI3rucY9V
2UfGQZZ0xXDOH3PlrI+T/jKY+fJz5YiPdm8Azop0IL93oBzHIhv9owPTPL/VAwMbS76trey15yEf
4xDIC24zXDnjozuJ0sxeYjrv/8dTRNfnx8TvP1fXcDTD0p158ywM+/crVKtajZ455O5OCctNn6ou
7kHo/wgXQiVhBvalWKNdIq/qTkXjQtLv8ubNqfXwaCRddh9aUXavJbh/Jr1r7mXb7dDB/PCDAkPS
eZxsQ9w2JXbRtVtZbUc7u+8LXRBETZrNKD/c8wqSunnZraGEeMhgQFOOTSNrFkOloMtsxBRLEPWE
SEW9jB2tOLlJAQ/ml2KD4PAumrw7T61Bu0cZ33ifWDvuTfs0DWW8HXojvOZRoq+Bjfb3EXfECiPG
+MnvCFGxS/delKKHYjZMynsSBN8UFfC5oosTetPTE1ysh8rUmt0EMIowZxvf6cQ672QJrsx3ToAy
4z9NeYPIYdSkL6Y7DeI2oSh9mJkpuNCP+U0HrdAjDBcq3I35LPg22XkZfyWsAjHZQWTJV0tnaVo9
Pr+6Be13LsXOhFS7LNZT6N4aZRWguXlo/rZicr/+Eqx2PIcDk7XbBECY5cGPd6YYlT3JzRgFa6U2
lpoIsACARH9CAt87JUrTHYk3Q4CnJtttv2IN/UsRUPMaNfbp8DEmd1m0rWTd1u1vkenXWy9v9qFa
BM+B2hYri9j7KZ9McXHJDy+NOdjdprOhZGK98YrJN2QPzT2G3ORHvZZ8ZWWPN5i+ROYPno9Fn4DK
OQP5x84lzloDN5KdgG+ja1/B97e8qViaVTouRjXC/moebDQuadYs/ALGuzlNbq9eQEv+PGQZBjTs
dZ0t+9RJX9Rdql4iDVgesu0bOc7WfqhjE1ydJhbnMcOaffDs4Ivbw/qIR4vtRldbd86AjpubG+GX
qsshHnkiAR9jKo+kmS5m53nPxGS6hRsdyBGNF8WrVH/d4R1JWhMYmVsWV0OBN4AkLdbZ6VQeZVsG
lhOtS624Eql47gu0Iyp2oP6aLR6BHbCduxGRYn9dWCzalAxchJwnp8iSG0QQaRL+mo9zTQJB+ISb
ZZ0ECV9sBLZsbU5esHJYLq+1RufNjWr8BZZDfrS8yr7Wjm5fxwg03Z/fHKbx+blkGLqqma6mGqYG
g9v8/bk0VF7a+L1jfR08b23MPgrafCDy1rLtp2QhbueBTftfYymGYFWRHv+lTY5uQYcd41wxURuZ
Z8u6LAUDsvLqlJJ8mgykBZt2Q/Q7YQtpx5cq4LEnD92QRfhlyDKyCqqKEA+jZN2vXFhFfneUc2T7
bQgQomf0rHwUdWpNXeRWBp/NwOj6z9+TXE789vw2bMdwhWULV9NNIZeJv7xhrTLC3Vixi6+KGWVL
h6jQNi8LvEUBMr13Fgp26Nq95EK0R+LJ6BfM7SJCKVEtrOmaTIp351vm976wR3xq2b+wnKgPlj6o
r1FZLGR74BnhjmhosZFVLcMiFATHE1E742QGQ3U7bakVLMgbNb1MVpBuEl3rMV5Iwo0ufMGzN3Ze
e+SN4hkU+6k99Zdm0eZf/DEW6x5joH2C7uJrqOY3gHGEVumtHTfz9jUhniyBvp/GZ7RLwLAbKhE6
DsewEvnjnJdcFVlobmRVGZv8Cit1FxPvKhBe1mF4B12+j9q8eMQgmwxLU/8YR0Vb//lqiX+th3jX
OiTCLK6XpZPG+P1XXZW1IchiBl+7oMUJWstfJ7v27qO0dC59XvWLxmr796ENwA/4rg1bWWjPaORs
sMTu361uSLai1cOtZabNug5AuhjgS47afBBk1o6yKkuyLbB0cjWOc4j0OLtjvYOki8ptU+KFfIdY
IHaxAw+XvlSLk6eN/anALOO5Ga1rUEXTFVGi/NnVrR/kO5qzrAVzkLIpgvooq2kb9svKdfp9Nc8s
fbZq/mQ4W9kbghtfG2lVb3xXTw/BDDkDA9meuplPZM/a8e2yqfv6BGoPqKVskX0fo8peR0ZcsFvI
apSm2qj/zkPfnvN7qW6THyO2+cB7rNjFUU0wJVEJYcQqQ424m4fWjb9zPMiZtTs6Zwcpt2lhmblz
zivzUuXWuC/nDtkr27XGdv7jwssL++ttqhOjtDTVMVSTzZr2eSHcI0Xd9a5vfBl1v1rldgGi1lL6
2yHmB48aifuSV5G9YUsRne1S2PfphPCug8CirJEHT65WZwIHZQs8m0p169wzw0VWg6sZe6TM5AGt
qOwiHJ79fmMqLEbxHBeoThFqGS4dS+L9n3/U/3pU65ah8nM2VJiwhmFon5aQsWmVwtAi7Yujea81
pOZzw1Pml8PQo84H31FjITc5ixRx6TOokX5lZp57V6Z6vonZ3mOkhAapleXeoRShfVCB0Oy6ZJrO
XjdUmwJr5jvoZ/2iN8bmWIQasXizqHeArkEJJdNaeKm3N8HvHWSpUKPuVsr+Kf1fvR9tH+NIrMX/
8Ur7182vW66tC80UhuXOm/dPrzQWcBN79rH6EqXpjyy7Ep73zkMU2ZdwxvJIfI6lp/EKxSNr9dEm
S3Er9JOGwdZtQolGzUIWo2kGERvluJEnkINlB0o2c/TDO44krcefUO8OhYEyGAO0VkR/vsG/ZVEd
6lmqaUzWPTFQcAcQRnUAPXDD9PrqSB2Tuc0JW+18GwLq61Y15iE+misLtGZHZGDr7K6q0yddWOZB
mg3hRJzd+arV7CxEdCFgUZUHOTZP49vYFLy/WFhl0O58Zdj0kV5D9xWttmiH8gxSXnwJ1AR7egEY
jwiJwybWejMb3/1i906zhLmAuojWi7sqQYxVnzsQGyIcnAfZFWSNfy0mD9HNuSMbWeM13ogZuBXk
53ZQ5/AQHdFUvJoAIv98mzjyPvjtGWCzpnEBtjqOAIRofI4MIFmZaGjZfrEHkONlHRL8wl1gHSm9
81KaXr+y6treBXNV6cFwq0aTnWUvr27ce4kKj4VlPWUsMWXzaIOd4uX2DTVQ56XVwH+I3FSXstPV
sWHxuFU4zL0ivw/6/gl3ovJilZZztvxQX7YoK38D5g6jyhjfproA9Ydryj4L/eKpUqpXOaBTsnph
t2Nzj9xjfAz8KVkn3qB8bcKFHJDrmbsq3GA8ekXm4hPv8eqfT42f3hP7APuJVYyxGwwFNzJJvBSp
TdjP77m+yBxtVS2q78f5AP3nZ1uVmdW9PCCV8mubHPwxV4m6+jbuo02PUEpiTfHbuT6fv3RABbGd
1MmePzqOegnghLwnBvZCcTlk+7xWnLc+Qje+dt67Bg5d0qkVak2e/e6U2IFDWWQB34ErwWAEkTPa
oVdCTagz+67LBjSvE6ihrlvuu4LEH0IhCbeJ4WMXDd0/gj5Xjf2RhUcfvLh58yh0sC96Xr+4EATO
k9mIR+Bsxrp3EXcLcSN+HP2qw+YO36MI6YolCxcQ5kN7lWOHCQevpFI8WKuM9TWSYVU+JQvZezvk
zdJ0o+k+YeN4sgbN2Or/CKVIvZNP8icfIisYaU9brJjvPprkhE/zP1U/na6F0bcqLd1eyLlSZuXj
fCmWYwe1wNIod5p11+fGnVVoDQkOPtaYS8PcJnvVwtVvpT+Py9EM37gqOTZvxrjbEu4ui37uPRut
bd46iE1rJ1ci5GWvmEfLUjH4gFMYF5MjmgxIEBNrMVDUanQvD7nXIGbghelyRtPc2hrLnPZONsOF
53HtfFCbFn5LrF8/pkZOq1z0qV320aivUTd6NoU73jvqVC+1vqu3sioPQ6a1i74T6b5riuletmkp
8GAF0pOsyfZidPe5KMbzR1NrRejnt9FdZljNnZX98DRSxXWCoxGh1vENW68f5Bv9O1fRzIdBCy7N
6AxvVmkboGlQb8Ih5ddRfcyTBmrlZUwLcPkwBpfRaKTlMvEvHtJmD66qDI+1HxFtIGW49btpeNTL
0TjN/EPhdllJfBIPKHAuIAUZ2+WKgIzCy0mLH3XeEejyj/dsl4tHdUjbta31+lpWRzcO77OxXMra
bcRYakvT15UtjGVCjD6xBIS9nGpjeKZxDPWO1V+f7bCJdHaWaff1XnbIQ9ID+9y4ljFrWfXVQo6W
PY2jnoOkKB80F/HssrH6c+wI7eK1AJIAkZbfEgTIUmQdX/M0zbYZeoo7S82LZ6y/7uWAL6HuO4fA
qZUQNTp4HW5jngchBmJP43CFApteIAMsbiM0VjJHJTZPHyPkML/IcFGzG5DJpipYLFeCKEKANflg
DfN3llRHzUdEPkipJnbj7bOsN9aoNZQoaxLQcQYv/WYgoFPG9vAdoyKAxVhqPnSTjzxO2tg7L1JH
nr3CuQ1JuOdc2/nLJqks2RV3WZaOe97HKYoVry1ML0z6BgQA6/znwZ2rH21FanIZZ6LlBoSbuwjI
5b5h1beUygFp5aC7pwLEjMrcuQYqr2WpGDCNyYOTlvqp6PmWp6JH8RnVxi+TmClLmjJcUpWQnomZ
iG6ySQX5vSwarfwCbwj0UeDmcGna9h1qrp1k5ZcJkP/Wq6diK6uJfigGD3jYMJa7aTTrjZyMJOQy
h+f22isK8k5ePK5le1CHuybSrOdiUrtD0pvWSp5Gq5yLmhAu9LIe6YAW3cnEsk3Ygt7wbmJjvCgd
aVA0jfcYuX+R7ZoPdht8tzQ2GN7i4RjMw/VGUXcuhn1rOapQratZ26R8QUCfDbtQUOzsh/fRapAA
KBcxfmvLPhbWs622zmJo6umt8esYt6dw/GpFPrz1Sv9uRNmONIkPCFP5O4cbGRHQuZbs2IMFae5N
n6fVj9hP75WhM+4nP8xgTFvDXQZsfglhwtvEsT5r+yqttxv1JmetNwT12ouSRYV+4tW1lMxbGBoM
wYqvdBNnPir50bseqC47rLJSzl6vKefBQQcs1sujbPpolyW193r+KBacnzrMwFDWEx+2rQYbh64p
vookRLbHVLznMTMSEM2ucufmhX/PDkcsDCgcZGJps/0+u1h6cE+K8hSpRn80Bs28qo1vXfELiWdZ
trVskocUoA02LUN7IBVJBLtlyeCqWvDcxwBugb7EoEja8BmlDucadyXPKzptLx4efeNHXobhc6Hq
1UqMKZ5H7tCch/lQ6BHyDlm1U72sOavC4TCXZKccVppGsbQg8a1l26dxZTJge2k/QdrRTpWuTsfe
TUsMdOroaRpIg/uAL36E+GY0pvejs4Jw4SE9Rb7Vn9Y+iLHbJAh85SZKtIUFVPro6AjHajDSOgQr
jW6nmM3drYqqvHkaa9RhFs7ahG/33GQYGFQFt0lkpdVzCVFwjTFYsBW+XT5nBnKWPNUd3GKo6qWJ
kajIEb2cq6HjOLsALemlrIq2Kw8sMKNbFUVF9wgvEfzRPDidbPWsF/73RH/y4kn9ChT8rwiI5vtQ
l97CryznKan0epULO7iH/Zdvon5Qz4NSDgT5R/WQjFykxC6QWMHPZ2mrensHwzbeqfzb29rYXCDl
WSu/GjU22d13TQv6v7k1lCpJ/o5Y2S1irBFeynAM1lUBRPhvkenpKrYT7gA1st1TX+o7bBa5AQrT
fsnKzDgU3jjezbWyKfim/CB7BgWcLBTNmBAxVdNnxzeBRPtKdZC9rpahuYiuPZB4evVu6FG5c6eN
rJI1jrY9Ab31NGbpM3pU5iJtlfjk5nVw1XXtbx6G3WsYpPmugGezthGmfPVzVyPsV6iostDrdsFJ
D5r8ocl4glg+wjZzs1Oa1RE2s3ygdq8NerfrYqjVrezlx4LKfVIl4LM4Zd+vKmBKLyYyelenN3/5
XEiB6VrOMdpho2PPaKtd/YDjWA40ucSyK7bDi4/U4kpUaf2KXPorzCR+n1G/JOPtfhOTB1BrnmTB
PdkOgYVV+DwpECC1DGyNX6cguU2yRb8UVSG++X2KQIUT1Q/+/EmpHvz6SYDg6tes8l9txVd+pGX3
yyfB6t1Nir3gWWqBEp2T8TJFLw9V2mz+Y5M3xzpymay/ZeVJo+mmahM4A4D07zhPm3lFoKjwKZwo
MBD+bOOjXmX6S6pH75Mf1VeE//SXwIhBsNbV01Cy9OlHbyUHwcXG1hio9W1K0IyHyARVJKszYHKL
Cp3BheMUYlD6Fdokxk6eEYlIUBZFTJJu7h3D6BpjQXOnsSs/EP0JL3nuZbsgwWeB1RrCH9YUnnw3
yRdBxJYyDwfYpemAM1ZiP8kR/vCK5lv3KPsDbEf47OYia6HGqygd1eQwusGLqF0bwRSD3bhqb73K
UGYgoTjBLYUeNFdrJYt2cRxF4I2oukk5IK/pOjtZNRsbZmjR6MdAjI88iF90YWcPTtxlDzFbDpCY
ZDK6gnth6UfcvGGWHmUviJH2/OcrqBmfMw9zJtR1VYtYjQ1LyPoUzoocniZlLXp2eMO4JUA4GWRv
Jx6MXoo4VoOZdnRuLdU82lXGj4q/FaKdR6LZHq07L/umqyJ6KKo8figxsd6L2GpII0YQy120RFWE
ibe1GirrMS+6N7XjxdymRnP1a4HaSjHtE0Xv3qaun3aTBYwzQBzurTRQ3pgIgV1sE4cc8OG36dBD
mr2ouXX6+WxFC0PWFXZ57rEneRmBZ8vpdTHlh4IsOgZcDCtnOEVmptUpBX36Kn5+puvW8VG4mbmU
o3wLQT+Np+NRngNNJJKa40oR0bAciATe6SjM3RWYL/g83i4fTa4FJsYYEG2TbfLgYcWzMVHXvU1F
zlk7maX9qmKie/LxV9zlRore21z6aPu/Sn8e50Tuz/O5/5Q+nSUOXWsLdJpcq3pfd4q3jYIwXLJB
m+Zd2nSvpUGysdouX320+Vo7rbpWM9ZymuzoTL1cmqnTbT/aHEsgmDbq5cbqp+/gwJHHrDWLO89X
95ZBGGuyepSq61A8oP+eL+0saN/1znoCPxYAwlHWNEBgUkV5Mcqu/vLn3/e/Ev6GwR6BtJoNC52w
rez/JWGU2WxyQr0J3hGqCeOD7exqI3uC4NX8sEW7tcZa+6L6wloGumNcSzT191Uw2VvI/vkpR/1+
kQMcXICw4kc+HxRk/Vd2DBJUVvW6ufz5v2x8zpoYjms5BsFN2xCmMK1PgTNbU/0wICv1ZRqHVeRO
NRARDmZS4PnsOM2ObXK86FXvZ5s6OFh842e30FOze3ey+gi1D7i5BsWKNALkqTTt333w+ovUStVz
j2bYozKmVztV+/ei4gLpWMrs0mAFbbrwM/08NhWhzcHEXztPeMnbrtCwTaRHluRBDgSp0ONbFeb/
AdUwxKcHE3+4cGxElG3HJCtKnvH35BEsepAY2Ww/YPPAtJIyP5Gf8Wcjb4rOfEh1Pz95BZxzAtj7
T+2yKkd8jJVtiZWj1ZqYeP3NJ/k07qP6MTd3Ie7AaorQhDX7BwNx82Ngue8QB4iB1OaIQYPjWxth
1vTOQ2CCLgeY83eyCbTWsOdJOqFNS6c8Sa9i41SL0NwhRzc8qEXZI6ZxZ0U5p1Q6fpt+1aLaMk+Q
J1G8MlgAn/CP8iQwzMZLjHWc7LTqNl57RW/KRMkxIUbIkhMYQzwfZKmpzXyBzHK7/tSRpWi1L+RA
m1tlqWsIyVZt4SCnF0/LwAi7JyexxwtfyEObdqh7zYdyeIcxFT/e+m1CoyyS65PsA8SiZ1lzyhM8
b+yyQcvVDzQ8Gwz1lGjlz5Jsk4d47v00WLbJ3roxnb3lo07TT35xVN2W4MOY3FtaURAX/99Bdk4C
wftNbo7FUdY/utUISWOSBgNJWhe/XWVSNsb85tXmgwp+JdLa9CLm9zAwmvg8Ndm1v72GAclvMGtt
wSnMvbObDxKcGZlEUBXyJF2ZqvdWu5F9clSYTtUe1dWRhcr8Lv+/PlXrxn3omT8/NUoHdSkGC8hG
Ok0o6GLQmCC5916D+IGVVrhXiJviKqu9Pirvek8U30CA4dQNenZNs+Yr/sLGBVV58yJLtmeyA8Ql
wy4Lk23iBAhHdkTs87GRqMu1rH4c5IwKXdePJpXkw6LVYmRSml45AwRCjE3PxCZQbeUs2z4Oge0H
S78IkwPR4/iIhhcOgHNJHmrFG/OFLJK1SjZoo16jNkhOkZ+hgCWKbC24DKsqKqp1iswGqhLoQRPk
GiC+tX/7ZY5+Rt9lj3VD3LofdXV9q9Zte+9iG6Qbppcvrawi9FIWHX50DA7cvr1k0XQi+JOcfXJ4
yJ5aYuE1pvE6DLq9bq162spqjjngwpzG+FoGtf9SsWLR3MR8Taaxg7D82yy7u0shybDcbCLiAnr9
jbv5MALue/XsvNrmPdufPA8KFC3DBzkApbdx4QSefTeEbne0ihwJ4cEtvoEGnU8gCkWsMoBTR4SF
9Lt2NKeF7AAqdk+kpHnuPL9AXQZB2TgDvR4K/SAHWCWa1ApBl07gp1os49Qzu6feZdPqodHGzrna
zCScr8MK4URAVjEENpbMxs4LdfPFrIFmzd2RiEFz2+xX0r6y1yKwhsMMLob3hfScEijHUirODeoq
cxDPksQMv4j3QV2k8HLd5jjk/k/Chj5038knFPd4oI2XqixJTwHBfK/Naa2FjXJFb2F8GF3iSgUY
0l2c6cODjsrifWueZJ9sqTSnAJ0U2EtZJXZxb5qmfcBTMdjXoWFsYlXL38as3sjvwh7abhk0U31J
k5IU3mhZt68XIeZVluXZu2ZwU+PKo+6HYCgfLQyf5MxMi5FAKyw4CTVAJcX03bU7jMEXuBq3C6F7
iOz1Ao1OA6+Oq5qU2dKuEEZQOiQvMxNt07qEJwe5tXRvhVEWcBK6Ff7pGtX/nzH//gjOk9VtNS8L
Pj5C8XXrP17L+r/fyjhTGSogV9MxbPfzW9my/MZN7XZ4Ns1JXOOkvWLfUb5rLf6YHRotW1nNkO2w
K52AWUVmcNm3hCDHfuXlvtLFfD1OscwQxIMkqERA4v9XUkzHZZUxRltZuvWW9n+kJpEp+X3bOq+s
SEvaDga5QIiMz3se9g51WYChfjKrHuFNVHfVytB2jokYpyx9tLn/R5sc5+ZXXEMXo5KSlUIzJtmH
BKcP3VQSeUxc79DpxX7MpsjYaoPnbMaWN8+tjjvNBj1jNFGG5L1rm2Rl1JVzKF0ERa36MXKUhFWZ
ne3DIEx5PFONxu477ovaHVQmA9Jf+F2OIgKQrg2Bk5msVt6TA6TltQBWuelqUdmXZMhKtObC4lVv
WX/UQYP/41wNi3zlG1715KeTec/9x5pvBuiMDs5LuYvjZsBOT8Resg1Qcrr2ZHlPjjdsZG2MW/cq
S1UrVFTG8NOLHeSnF7JRsdN3FLS8/cdgOZ8o1Uadp97GyrlJy9tYNnYDruOhb8CSNTRv64dqyVql
L14JATsgAYrkIP+SyHUfyFyaBG/D7rlrMiK8/EU2fgVLOOUDiluZY70Xafg1iKb0r3CK3s0qN1n2
Dx4/UAECFHPIp3lAyHviObRKHnW9C2RuXi7dinINpY8xV1Yb23ppGvwnPhZWldYW3vJjKYVCKZ4L
sOO2U2umGxFO5Z71uHgiTXxvGKHxtbC8GMVE37gYRlBc/LLmJTR3tMF0Kbixnl018/dOWHWbsueB
U0d/yX5Sz8F6SrCkNxt19mbw+rXB8v+SJKwres0tvupu9ArLq0PWT7cOJHKVlWznW19G2AO/zVqq
27516q1TuMpbgHiNHJDgH7XWe6M6oK8ePWUhAZr5hKpvVksxTuIMe9i41kVHSmbuaD0SvihZKfe6
V3vHKU3LlZ1a7l3Uw3BBl/SlrvIa+bLCf7bYGxS+Nr52jlOcxspEP2nMxldoHuGmCY0MRD69YYGw
qoL100X2VnCeHDN7RWVpuFTYJrAlYVQcTtN29BXEkNpwem2iNl6q2N8c5STH9dct0m1PSt0rd06G
k6z8YHgve8cNupWchOlismo8Ye+RNKvPVYQ2yzROADvqedcURsbzRxWfqJ/VsvCqI6GlX6uyN6wI
Oci5zeyuFJY+Id2U3KNrkvi3Au8Q+p31s8irr5v9qUvvoEHjVtb/6pMzFM9aG7GtggnZx5nnWW/l
UFdIdiA4B1CVkH1MgqbT7X2Sz9J0XqHiK+VEx2L0rMd4Eg+39sS1ibqBJBbN4N2zmv4h22uWJMu0
RhAA0lJylzZFswhmqIkyYteSBsK82lPZX8DJ4gcRIavbtQBrEOddO1njHG5F/Gqcg6x7JGO22G6i
kcNLFjEc85yNyFjWJVY9t7aytM+hOimHX8A1c5uv3Y9A2j0eFixfQbl1Ufit6v0HJ/LCH11fbnEq
zoNFkX5LMQiPFkV7ZWdsBYs8jlC08Kcf9ehd7Ur033Df+T5VufauT+aAKhgCdwNh7wUq8cjseo6D
pGDCDgICm8t7SPXQ0+wEQa65KAfJUm00eEUJkS5lm1JBmVkoAedI5TnIIIRb9Dv/lt0f80SP9VgQ
TPm689Jh4SJzDtc09teKXZoX9rgqbFZN22du1J7BbSETZwX1oxKwVhZT1X1BKe7q+aAVF8rKz7ru
xm4KZ1KTZDZJFpPvp9oxmED+zPynZsSawjbSfNFVgwMAjQPBPmgiBZ51rh+xEIHMqnP6OxTUuoMf
1G/a7M8mD+7MJG799IxBvHKUTXKoHSAK6aFzuvoY6wQ4D2pWsEuiylrp+uhf9bSZcK+yR5zpEvPc
RGq31t08e8IXS4d7a/jfjAEITM0aetHFxSpG1uevfIhnBT7NfHZDxA/lmSpf+3mmfDZoNWxF39pK
ZZ0JbeVWGJzFXElYhp7TfkoQduvLcFM7yuyLQI+TmBE8RPw5lyAhiZpEzY5CehrmUqSV6ckvqmaX
40B4KwX/tH3qzf26X6tQ+UEHqAeX2Cjsm7kY2Kp6UCwOsioPliEye30bhLKhpWO0wVAR29oy14rw
rkN6MxFG8grkRz8Is61Xug3VGb0MlMECogPQ1dI7kRj4sM4d6KEVq95txaH0A/elStplYpsDHilQ
JLK+GzeyCu5rj5Oc9YS3T0S6GAJYgvp2i58rXzWr7zysvS+YtofLNJ8FyhSj2mRJmJ2Q5QXLjOzu
tpz87l5zp3EZBLDX1YTkgzFHmPw51tT0obkXWfX60SRLouzNVTi7GaoY/mhxKk44kgs2/fDmUJqz
lvpclW3yMBWsXBZwDrGIFIjzoRh0XxEAW2rkwxDSLZBSkPVprg+1D4pJ1nmL/6/up9WrqWZofmXq
mwp+OK3U7G82iIh2Zhb7JYAGQWzaD2CF7U0givBoO6l/bsWccFKa6rnNM9QvUPb90X5Lkjj/O9PB
kFaVLp4VHnsAB5Lm7PeVfsidNN4mZVs+sOtE4iMtk28dhptyltYVV3/kaQVwz1vyaN3+OfKnW7/T
k8gSmq6jq4SFXcsyVH5Ov8e8iFEGnVAL7y8rn+UPJsM/psT64MD8rdd+/S2Np/Wb1SJzHWGwvozD
86hjjafV0IoVSwuvrT7scULC8q/0DFZk+SWMqnrfuivDKcJtWuTBQ5A9JHFzzQ3fPKiKZRyIFmDo
khfJMuxaEDAmpAx2TeYqV0dUv4ZE5dHB6WDQovG5aV81UzFXzYh+G3G7Zgv9hHCyUUGpaQJsLbSD
PYNvHBX2FILSb7qGuFZmvEU/QM4ad1P+jBmdC9IHBWOd/CbOUSI7qZqnbdOqfVbcCaMinwQmXHtr
RzY1XUKsVI5O9EjQA1Vvva+v1ogTl9dBRwpRkT4qqkPKHYXURYZP6yYFmbrqPfypRJAsPUvLN1Dd
1E3vJcZmsv5qTT3bd4Ra1g7x8aWFkOmGCPiwdKqCtbfV7v8fY2e23DaaZttX6ch71MGPGRFdfYGB
A0hqtpz2DUKyJczzjKc/C3RWuazsyOwLIzhZokDwH75v77XDNckPeHHRyqzohjK9ckD0YugkQ01K
eMtdRY8n02E4F40zy8n6OAGNTiXSG5eYOR97L0wRJTN9dEySj/Cu3i2qpThZPNG6z/rGkwGykfwA
S0aalJesAtk3GmXjl1FYOpLUFF4RKfVDihoQSYFyAWKtXHq8YJlIBhIZYhfCzRwgOLZPJBgCPu8w
ktEzjB8zTJNuPiuUHMl1Q4TYtEc4fB48TJr5aX9c4dgDa6gdY6ZikK7Dt0Ju1DPymdcoVvdmzJrJ
aKq0dMJxaQKq4VEfFedC1Z7n1FCDqJdNL9PB97JqidxU2D3ZkUZHj+WJXV1xxsxfnBsG6SUG+jrg
yGjTsH6MtfpJ1/si0BNa1aF2onx9CxbL+J2x9xhbhLuTO27F5aVSjfRzK+V7YU4ToVZJ51a0I+81
xHRjqzl5bKJ+qGMC4EjQwymbOuM49pfBCFZkEP5G89wR6nsZcmu9xBUCFcmkK46F7VyHpMzKONd2
5qzpQd2kz1URTpdwoSibwcywRBsehkW5t9iPOgzJ1hFsKVBoZX4UaTvcXA+KCTlxbkoi+OIW0VUj
qyd16ZDKqea5pht7O6FE8RYjBt9vEkOL2NadwtXp5UvUWPozNk3HiuNTQxU7kAppPi72+KXAP37R
lBlttMrHqCJwdRWVYGF29Igb0U96YwsgIVwtZT+zkvUKxXQTSf0mT42vJArTyzLPF7ks7nq8i6TT
o6/FJA8eY1F7LysHgtCL2KdgYe/zyKw8IMqeMUcvhqKOfzOsiV9rBoxqWAFUXeiIwbEo/Ml0SWXN
rjL8aN8L8FoBBEDjhH7EI9U8JSIoh85EdEjolLhUHYqHITncOQHbioVfULfcvx5kbfHL5v/6bkgJ
B9hq24LW50cn+YzkXBm5vL/brImhcAwtcdLV22jFm4Vm6b1VszPHSOGGWLP1rkrZt6Hv5/Mw2eux
0qx9I5usoCliHVipzEEoxcif+sTcibiBcr7CNhzG+HcUSfJNt8Y3WWcKpAZjcikGJd8P5ELo/nUz
TnDiZ6lKQkep06dkaB4ZU20/qqeCfK1c37ey+jnJiR1MNRhimpHBMNvK3elgD5wukDhDY8i+iMZj
UXSKG+vy6C6RaEmOMjG1bHdbw8j9bjJPEUYkUggKp5jJJgQb+W73SbzXk/6LUq6A/urqobI0O1Ai
EUyJ9AipKn3OuIYcYdmvRQW6Tl0G+YRKRDuUEcNZJeXpXg+V9pRGfrupbIfhXV+0W65OPFlt7i8T
NNM2zIazIvc9Ck+bCAG5PvXN0F/ygnBgI6oGF3pu5mSylVC1EHeg/CW6CQm5md2yvv/15y/+NMdy
JW7XI+p0TTFN68McW8HtNBs9Kr+Xpjzfja1dE/YUapNLl+GxixUW6TU1XmW7Ouumiu91K/0bf4z4
tQB1vQZ1U8coTh2NUKSP2njYfKVpt3b5HSGe8rlaUBiSpmSOEha13pQoQ2Djh6rm1yFnVhv1+p0k
GXMfs8YjOSg7CznLggzdyZCMCz56Zru/Pk3Kn74mW7MUUQffFZUe5MfGqZDMbsYnu34XVf6NGLT+
jNwhB8dWRMg6Qatcu7lK1l5QRuzZskTHeBGzTw0YvfBUWbtEV14h+Q+XmXRZWCqLdMox4adLKXvT
NCrndSJH86/ftvhQ2+PUguqWcVJairC35uEHPYPI2H8hBDK/Jy3fDznTX+xhUjyS+qBqhFFzLE0D
TcnaP+uxT7X7CG1c/VpZ85G5DhcswX3M2vV0I421Q7nSDjpzyZ3UAuYP/d8VXFasHS3xlDRC9pe4
OgBUkr2+i07CAtYQkvlndIVH4IhxnKO18yg1WvvJojg29TlgkoKATdKMNi52/jmU5nJnTuCLY5q7
pwa9pd+EIeiSKBnPprHQAKHviseXDM+hSjunSZfXUqMZGGMhdDNpGfwlms1dpVsxG7dq9Lp0bLAP
LvYuGtRdXOntvTr1Bab83PRngq52oaalTOE2yzs9miiHrT0GMbXxWi3q3bBmpWenLzjp4q55lTRN
vzQ5CzJJIu9WWCRtNvjfHTNNFopH4RPeMvs4acn7wEIJm891sTkvR5i19aHueuS3lCn2TLEiADqb
QNn9Jqvk4ELUUNuRIKqqj4/G1pzS2J8SF5kQyRhrx26KZn+C+eXahl4+2mDMD/Y4vOmwBwtWAYo4
CBxkd3XH0u4WxQ4bIhmhaRAuZ1ups0PcTMJZRi1ZKS+Urt7k7kJW+J1qSuSwNsAfJ9mOS4dSv3Sf
lL+XGh1/ohtEcSKgksVUKbxoeofOXTx2lWYctLFb3Z6arayLO4jwWy4Q9rtq7bu/mak+OGh+XMoa
PAmTerUNp+6Dg2qQQ5vvpRl+N9okZvkxlk5mSvYuQ7KzE3Iy0KUdxxvD0McbLRIEYqbRqcrxzDO2
7GZtfBy3hD6sfk8FH8pff9OUX7Vf13dHAR2Hj1Bo3pvaB3OnkJW8LZo6fZsJUyQFg5jeSa7uuU4q
Yt6X6aCYBI/VtE7cmnLrLhedo06Ik6/k/XoFZJUu5HCo+U4VRrdDo0ClL+mL+0oubV9eY2W3btuT
MpsSPv5c9bVCJzavij/3DDl/8+f8abwzaS7oNoIDYSjmnwAzqjKtazZP2duUDLfIhsWjsJG7tyiM
3ZCZ0luGNr/roaGhkxhdoSw40oQl3F5nwJZUUr27TlRfZ2tAQZuZKiLIdHw0pye7sl6XaKmfInr+
fycWsT+uZjjxqkInRlUtW2Mg+XXHaIikKzoiC96kCPDNClJxqsxPfZ6yVABfujNmZXZiKayOeHZo
DyGLfYQ2fGfmdlAKQz9eN1OjrF6kbkavVx6VibSsamC/I8incCLUlWY/dRdV1MeUwuFeWNEGLMFY
AzHNDtpplR017PZEA31bUIp9UTML4UrfXtIibPfUhrOnYmwpmzGY9sP8+a8/uQ8KtuuFaGls3ixZ
V9C62h/0MmsxQE6Ys/TNKpTOtzMjYgYPsX131r2a1NnJmIXh45V6WySCooY5kJZOPxVz6+NeAkA8
xRd1ltuzXsQ1fGvxu0lw/Z1qSUcSC0ep154x+5IGiVnDQ72YOE2Xjy5FFdgnadTcrGX4dZAHxuiQ
TRU+108hvp5TO8Ai/+u/levnT583+h8WLYrFRWoI48OY0E6F3llRWb7lui57KGmnG9zANkHbY2Qe
E5aZt0WSeehkyou9Ro9aH7+Hzaq4mazou1yzo8v1UNmUdiH3AHvQUVZit0qHIbtn5A2PtdV9IYJ5
PkuUe62+8BOpvSFQeQZUQXkUd+ONxnu70wAOJVxbB1uLyLTPJe1upt13k5VfEvPIPJ2TZkmOA1SD
0lYdvbawu8rqp8YY/JAevZpp4kQoOVr+fpQh7ZISNqCbKbHH1yZTI3WvQxilsTsQGuJ0Ubk1P9hi
rQ96UTqLZkiEmhSgUjDo3IJ9KM/9Rj2KCrshwh4gOFoa3pg+SM/SkjceLYpb9IvVjTI/9f2aHNhy
RtTpDUzdRVmTMjzmLkJwxV3VTywJkXh209tgDCe7acnyYfIBBu7QVMxuc5bRzoqg1U9JPHGKjcNv
6C1RxU15w5rdPllGlZxoYlVOn2n6QcThHCzW8j4ng0LXoRRBuCW6hkr5Fg8NqAvqmA6hAfO5JqUj
bMil7GH7zYzsO51VFxY5Ch4ycJ+tFKrpWwVuHE2H6JnTPLZAxdL82dBaMi23BF7FouaGZghvjDh1
8dJdtPGdBn1/m7MYcsCIHGG9TXstbLNnhP5B2FIjrpZXK5eiMyN4s5sjqN4t0jonXWBHUBuXT/p2
wCHtkNBan6OwfoVR9NbiAz+ISr8B7Kw9aMMwH0xoqhNc2lslQVI568W3cmgvmgGVvreiu4mcrTtg
qW4nigeSI6p3M2JqN26o7ZufS7EazkLr4VTKys2sC+VxEfF+sersbmKPCfNs6Q8MS9S3p3giQijG
SYte72AklP7Bk7K2qAvbT1mZnFC8L5dooFS1WnZ3F5F/9jcrevNPuwrTELqqMxmatkBv+GEcHkmm
5KrThjeD+Bg3ixdWcQW+LMseGENZAd1aVsMF2e0UstxrJ40Anhgi8mKCGfdGsn4r5kTf5xnA+VQH
PP6VqofpgMmyj1m6VajYOTGdn0mIxAwCCo8hLrrgzXAyo5xIfwkNR1GxSUfTYnkiWsD3F9Nylruv
WV4eVESfDyACKgIEy+ECg0TfpZV4v1JzcI3syS5Rj/pMDwh8Wfal6MbcwzrGLDLEbEP4XVOR6Ds8
Mcoe8wDe0CipThNQrWzL+yy7dngcUkW46/hU0PmCuzanvlyCUIrX8m22UBoZ89jvo5CGUrZdwmGb
3IzpuFwSQ7/r17r9sYf5f79Q47orRe5bBVYMMVj/4e7/HPwH/7+3//HvV/z6+v/Zv1U3L8Vb95cv
ujzunj6+4Jcfyq/94215L/3LL3f8sk/65X54a5eHt27I+39h77ZX/l+f/K+36095Wuq3f/728r1I
Si/p+jb51v/2x1ObIJ8NrU3x5d9gve03/PH09jf+8zcEGS9xVbz8L//p7aXr//mbZGv/0FDyszml
o4dKwmaCgRG4PcWm+R+ybBimfq1RI0397b/Kqu3jf/6mmtszG+zDEpDgTIPFYkdi6faU+g++GQxG
Bu9u+7/Wb/86AX9w/358ZP87B3Arhf8yA7J1h+DFshMDi6kIZLIfvmktPPUSXGQDsN48oS+kkb3U
gWlmNuTu+HlqV5ftHczsbFa8QXrMLAEUZGD7h/vQKYsemq0tG24pacw1S0YeEVsjOdW0ox1KUiDT
pwk0LcBiseXRKceYxvaJujhOtcxVRwLVwQO9zg29upVuqlMkZGgT06st4mDHdkbqhm0Fq1qwdbSi
0UvjWXYUQrmD2tCfa0wNbguSz2llyQjGbjaD662fB8rps5IwWYCA1dHUHK5PUZbpyh//qWGNF2RF
1FGByZ7tfMHlt0R/HKKuVhjLQ/w8yIwZe7ibFUVOuBolop8vvj5xPSTbS663rj/leouiYuegbPfF
HKVe0b7H3bS6eIbhpcl5QTIUBxml3qldQ+Ogs5owFoVwnU5Sgh+32DCjmY3Zb2V4VATY9XBY3XRd
85NV2EyLti3dDw2FsyqkZQT9Y+wMA5BJVJ5+HlLSAl3DyKCmZWFKO24L9B7xiztASCDeGNTiaQP4
CL0MfXKbTkFRlIHcTtviTpmsb0YNeJSk4sk35Pz3HPGNFyf1V8uiXoxB9j4kb9WTY8OqmFjLU0fw
gdNGpmdZ0peB2ixWO+Q6DUoLYbOaqYzijOKGzU47mJ42Nwqx8oq4kIeMYjrrQ05bZACVbNODTCTT
UaKMCbCGwNJ6EPFZWt5hIpaX0c4zj3dzmbryMJga1XF1OIds5tNewQK0jm4y0yApZRmeuMRd5MSh
p+qVih8eeaY0ThAv8vER94I3Z/ZyRvNm+63eSdQt9PiikGYIYmfNd+iRusOkqYeuLosbLbaxBeHO
36tTROQC+nZE1e207LVG2s9aT2wzPVBHKaZzaYbaWYVVU00zzJ250s9ynhh701qfr8/Z9cTZk4Ds
kozjXF9gpIZ1VFppL/jTL6x41IvY3nXfxc+jpCw7drMkJPLcuh2MpLili2V6sbx+MpCm73uaz86S
lesZafpynoyE86Hnezif38y1Jx8FA3QwiZXi4zJcDNiHKyrsrArSlATrzuh+eWxqv7RxdpP00erm
WVycJDa1B+idAFGjPmgBEQQdvxyj53bz+uDPQxlvAQ9I4BkAe1e3kzoQGr857ZfT9Z4yt3VAmRS5
/GoiHlDoF0ig/Jr2nuS3T3NCQjTXhnKqUtZyVRvoM1+WRjXu8kh4qjwsQVLn0i6LiI3J7DkYdLoy
dt9qntIk1PuNUhNHa77LYqUP6tSCOWsVX+M0LAJEwOOhQuhh94qFJWcSRfDjJpE84MGyCj9mna/u
N+xUY6AN8xQo22HKX5j5qcLbKhnozPhBgbI0aMfe67J8PlwfgjSD9FVoo486rqUUwvjDnsaAcD7G
3sTqxZGrqPDbJiOywG66NsiUtA1w337L5nH0Y1VpgnQ7LFS3f9y6PjZb4560Un3fCco4XWjpHnED
h6I3kkM92qsP6KYBG2i/qK2d77qo7oPrW1qL6EUkrfB/nMkBBR6lO8kdtxNbarmXqDMwONuk06Wv
woHh0vp22VQAYTQCiXL45nJPdpQaVURcoEbkgzXHmoTbsg56uTGORrjTCLQMOrDUQZ+qxUFNUK3p
0SEpmz1qtXhHYO2Cgq//pK6LAb3HwhyI8sEIOenJ2JBuS1CTK4dicqVFJranGvgYe5UoK0LRHEoH
tmuS+AQd+0xOabxDDfS9JMYRDaErhlI/SLpERHVSBkYxMVVcbw5SUwbddrjemhpcwFYiVU4lyfHe
LuYiuF4ASF3/uNVVOCMBD+5CUZRs5VR+np4wXdnkCQQhGA6nyInEombZOYXZLyyc+ymQACMGGuE/
jpq3AK56dQmUUflGNV329SHUdura3YOWglw0deoB5vTSfdG7t0ioXdAUEfXSVWIWNV1F55ta2jRM
oCyobmwRemSlrX99JX0E9im1Xf14NfbTxWNfCFQ9HXyzoHQIYTE56AgCW7BVyIqoHE5m7jAc+hbA
Mrai2mclf5iaeTx++Nuvd8eEXg15odFlAR/24zRQHHUV5P6H60m5HqTtdOizQVba8jrRrnVxvamB
Nqqlr+Nsprpny4FSJKaT0qzNZa6ObLtA6Qp7CMZMp1Vs9rTNihxjq3Ksmz2soj8kdl1fAmgq2/Ok
V0gLkE87gzGDBLZTQVWaZJPE0AaKRRjOTb4jop0DWd7Vs55gN2QVII/xo9wzQAxFHfkExgAGn83h
QFqF1zQrJ3w7rDOpP05VyujRdIKUbNdI7foYj8tm/KqCAvFnmiXhISdq71C3NPyVuQoMZKD/cbg+
1q3DvRy1/e46vF0P6jbs/bwrb0NekUjg3SOz9WIA45jzQZJt3/5IFluAyXbzeoAebLMRNXUwZD0y
/9RyalmUW995Cq6HXgyEw3ThjzGoWBnSYzzKZUlSUEdBQyJLz+81+ev1917H2+t7+XB3DWVpj/J4
Z+gWC0I0JmFvHdE3oiAcG+zFq5V/7nSUeWM/ycH10Em55lFBO9QVisezMJtmr/T6e8H6y58RZZ0U
jSgUIoIPSvkkIUaU3XK7MmMt8it6eqt7/W4SNIQlUjNaSPpsB1x5+w5OYSMda91Jx1jslCn6kjeZ
n/IfE3Q0CJgUBuZGzajqdxBaF1AwSm6VQbEu/KzrTW27f33m59OiOGB1UI8/n7u+9PqCNNTqozl+
VXOZMzCl+gHBA7oe7lnbSUkRqQY/7/64pRrZESG7Qy8xEv71sSqLKkas7b/UulGNJ6gVe3pWRAbw
F6OemQOKDfI5HU3SPAYb3I9k7SOzWPykLd+SYhQBqiMRgFJfAYjaCP36KsgjpQqut9LtVpmQyMNO
+F8P/nzN//YY/ajJraQoc6+v+3koAEAcRDMSe8PvuB4+/P/rY8Ya/vEsdC0JqirSzetXr0YHPN1e
bzaorgUWHGVbsBcp5k06bHO1a0IZOLhaMSz+ewr9efd6a1y1uHCuT1/vX6fZn3cLeisFSqIAfDe9
TSHPYD6ZcpRt8iF8Os/J0+b+tH2PdM3yxqKjOxbDYgmuBwtkGe6gfrAOYzNBRwYpeD3MJu37ZRNS
4Xbemk2bDVkxLWZkhuhgWYYxCNcq7A7JmIUoaDt/aA7awtkw6mhe3evN2d6mwlwSVfDxqf94VQKP
UPaJ9qp/vKpEc1vVx9Vk9PHJ/ykC0mXL4HrrehgKguR/PFNnxtqero+ya2mKw/Xmun1RRGwA4L/e
XNSZr+vPn6J0ekwxcB7zU1TFFDYb9gIUO+GpIGjYfvh/PvLzR4YJy6PrT7w+NneKdRxM9/rwh1fB
h7OWH8/8uHn97T/eyPWl1/sJIqXFvd7/8Rt//iggu42L16AvT6a5MEBsJ+L6uz+8ix9v++fTP3/6
/+Gxqjhhr5URh7MROgJLoYidIZfXXLIIG7+rQcDI0/I0l9rsrgk9z1k0NwDHV6+fSga9tXxOEzqU
lV0/ZzVkUt1e9V3ZytpehOYdauv6d7bC7yzRX3ozbnw6MKlHJGO5q1CFuKLSsMGjNyNZKf6Edor6
c5qFgQH/RIsHSHihrqLZMpDLJXa/66v+Sa1QNFJPHgj+RteNQv1pnYgFHBr5s1HhbOoFPIcRdUKZ
noghbcG6lFgJtj9Tm9kFTOCNc4mJzzB3/URGe8P61J37FHV6j0Y1hQbpjm2d7+uyfwNJnPD1nUI3
lkdIM3PiG8bvVorKxoQZ7y/mCBi53S2z+KpKCPbHHa2DgYW2lbirIalHE/VQwdflkHVZEEuct5xA
NOxdQLyT5Ets9eUN2pFpecXjsU9VLC5jKo27qKQrRTQp4tb4qDVsSMuKMGl0m2pf3wrglHxUBJZ0
0fDdCBFLIgHcK1exuFHusHra/tCiBjGN77rktcZWwCgW5lb+qzNky0MGc0bNdnqLfY4qruRqW5Zl
rr7i0LhHjpk9j8WrPIwY2cgaXob8pWhZ65Ju66mJfNcs5kI5XCXjdTEJWp9KdhwaIceR8XWlkQ6c
0u6OoKKRReVadEzVuXPZZe/ntuGTNaTCi8zcbWke7G2rf4HXRQxKGz13s52eMikrXQonvVezfUTw
NuLgycg+KnR/bgnYQeJf0jq3XlKu9ABOAO9fG9edHCfgXcSn0AR7WivSZTVYgEKXCkrdEPu5DxkR
UaJTdlcPUyQeLeJR93SOj7jJtYdEsx6tOr+ZbMHuPSKcrBfRLfkUAIFJJFmJ9QSyWXshp3yfGPZe
mpraj4rhXCZp+F0auzP/GrfNMny8E2yfOGGA6zTR4X9hmExYWzlN5aVVCv+OZEZ9lW/tpJWPWdS3
gWymZ5meya0NXfFIpu9N3WjO3HG9CkGHQ6uN/YjIBQ1F52sTXW1rWNXdrEBvRMV5p9Cm0yKtCbq+
f1W2RZYlm/MRy4ukWQyrY+XmKnVR9D8uLQCNNVGvk/1YKVgoMU0odpaeNHhfezrZDxi900XeSTnm
mVLPoCjor3qnP9DzlH+vO4JfGKJcsrpk4ikG2Z3mtd0r6zReZPmSYGOGm8UuEmVpy6sKpgPVCcN2
vqlKSsFDD4ZJ3Bsoxe6W8l1ek8dq6YwTI+tGeWDsezLPjWxn2ByrYxPNGgUs6fsqxHNJmgtQeZLN
7BhlFRz7IiJdEi45SVQZeeTl2H0P41z3Qs1+1M2mOzSnIe00Ks3VprtsOicZZo3pP5/IvYL3V+rB
SlWLZR4AZalOnQJ6e5crlTOFwxuLXCTVs4rljMEJ5Hjn0xLdJ4Mp433A4ESgLnqJ9KYJYewZUfa1
ymTmABvKHXQx0kYZ+cyGRWhP3Uepy3aHIudzEY64PI00c4lpiyf5sTYlEOJ9totN3fb7Rjtl6FDv
yfBUnVRM2c7Muu9TD/AxZIwi9hq0W9Kzx9WgPJEdiSV1uotG1dgNBmGb1tM0kOJlGyVRLIr8nXbe
SV9UhR5H8rJOuatZseyGCrq1jutrV9rjBfXVs9rqE6z3pdwtIydaeR7H/L1OCL2zQLkdiAkpdYnL
F1tPSUwp4xRnR2Rf7HDeePtPIjZRQFTZ96EyI7eCSLNPNUIdIJEVj4Vh7Wzb9iwhhjv49Z1aGHvS
cR/GRZSoKQ3Nn6I+9/uaZEx7Ub06rXs/FmvtJ/PLEE20xBvXXqdPfYSBS2dhOXf5o52Mn6SFWRyb
hI9L4LRI820JN5/cyD5nqMHSEtAPUsHUUdkwJ3KZ5fcpxu0yifHdEuUhi0eZopw5EjDC5UcMsUMp
c70R2wmiI5Tt8oj8vNkmniLTQl8ShU0AIfSiWi0Vz2Z9BMQyea0n38qrhg7ouJ+yoWcl3HYO0MqD
xVSV73N7uOSkffiqDd6+TjTyOUvxfYFKD7fvd01riDqtgA9X3fg6dL1wZbvme4FgLokFatAx8pSv
o9ngEKgz80Adqq5GtzMGDXhQ4odyVHFtoPShaWP0beRisczcVYq/ILxZi/Bmrumox7js6NYNXzQ1
Cyp2w7uW7vVgGMaNKONLK1elE+FXRB9i3VBvtnZpgecwimySUSkPO8lCZl8uDszCDYkI2i41E9VX
0vVzBR4fXVFPmxxNvUcW5UZeJI08mbJ7A6uB01FjV+P5ZeMBeZtQquvyZ0gZhI1LyptSQVWnDKVV
uDxnbWEofDYy5dS91HH6SVshp9pJE8xkGkA0GLMj21VAgCV90Ci+hWV20WJR7vUaC7u4s9a293DK
NLuR9upq95WL9lgccUID0w0blNqkjzZx5Qwx8zIFhAdNUj+ZIQNkltTyPWSKgSicVKXMIz1olVh9
DESog+uIWJ0iQWqlkYiW0uuKbahQfXeXke2tmMl2QaznRC7u5kqmWM1HVpjmEfkGo4OWaz5qoxMS
7/hYEZV90Np8F6auHebZLSu/3o1MEoqRow9lfGcmTXeqRu0Vvpgj6jaoNLgr9IoUcsWpBRIY5BuE
5TqhkIE19uE3Ec9Pw8p5lFIikvOwpXXczKjNbPRkdsMKdlQeaEMGOsntq7k65Lf0+FXMwaepGHki
jT1tLF/zaqroQ7eEu6UAEu0OBqtuvYTpSCIaDg1PtfFmLW3hzLXqjqq5T63Rj/QqemPPQRWffr6N
9Lp8gIROxpCWLJSE6zs5Ccjc20+lmQdKmrB8kmXbzxR1Vw/TA7tcJmq+da2QGOHQUGJi5MuuRTJM
ieWJzd5jpXTZeUqEP+UJVbKSZrpmXyClr+5aPOjsOr1MHj3ywdfLotb3IpHFSYLiXJfSqUt72xFt
PbiyqWTOujb1vT221Jot4aMdm1zwEPMG5z9REo/BGrK6NdkRSr8j8wVMyt4LJvdSoaa3dlSbgDQn
UO6WZAdZxP7KcNQ4yHabHTBE2wcgLm7GNju1Ml4gmxk8EdHMTFvO/pAndGAm31x09Vgpy0OtLfOd
qcqFL0uiRSpggNhJCAggpak9aKjAdxBWlIjSV1lUp6XL3k2YVM7AnOTJQ/mtSrXvicRaKzcHaRex
tMJGLM+3EyaWbHoqWRLulao2fLwVx3rC6lrRJD+oDA0MiLZ8P6FRjrNGuV0t/YgMwLOQ6PkskyRX
H7PWZQ/rIh65ybS4Ze81T041UqAkuaFyJBldDxQXL01I25tEm+5Vo0ULgSNpb85AIFXN7ZXE2FV0
bpg7XgejqHdrzqicKJ0Fyjk8p1j1WGjF70l3SUuxK5hfWUaGB72oYaY80jgXT2GLhiaauh2CtxoF
iKc3zZdupHA+9MqzprC4t031voj0z7XaeRTw7oWFm7xqSmC4CJy8ubNDT67Wh0qRRncuVMmROeNL
LKEvDiNY0fVwyOfTOICl1AHL+tr8MBiT7EoVwmoTlsEQp65WKHc9jU63l+dvemkt3oiJz80HHpJC
CXJVuz4DtmZfEJKao2Ju1UKog5PUfR0iOnOiXnvPrGWWMPTFEgV63Ry75cJsg8zzaSla3CRJ8V0t
TeEVhUkYr7Aw1SUS+RiNQtnuTYlBsjV6OHsgNINksQ9Va+hea1LyzeKqPogQvWKKp9vP7dRnl0Pg
xEAUnFpccoPfnFc69MYuZW5Qb2U0/qy6Mr/G8IwlFGlAmgxfB8Z+V8Uyu48z40uLb5YBz/LDSjP5
Mg0vRBc8Ycm+1xqq6s1KjUG0sRuuftuJBMX3/LKUBX+dYn8eizShXC6D5mqIgaNj70ApL7iyJ59C
2sm0oG3SYqKkTwEIEMQxa6Xtr1ScSE9vw3pvjvIe0QY6k9OYJK96Ym5eDhVSrPI8pdN7uzIr6bO+
M6LxTVvWmyLbPkCjPvKZsW0jCT4v2mVH0Ngnq2H+QHXxOVvFvjbHt6GYP5HBdazQqrCsfwmRYRwj
m8VyaRsPcldeYml+ytLQMYj4CQif2JcEInjluiM3BsYQ2DOnmrXEG9X5UkVTUIVhQxHoRVnDwiH3
z/bXGqNqEtFohqfUOdTJxHmQlZoWZTOfevLU0/2WBJyVTrwWn+Qs5DxhouEjQ0GWL7fsXagEkTjc
syZlFLYp18j98LyWanXDLkXJIGZ3K6cMP+/klK0G5bX/Rt/2PR4gBncrhcdI4dI2tE+MEt8bmme7
ulD3KMCwFFUxYFybUTvULY/5OTqP0sgkGlmwpDjRUU9rwdZHn7SrZyOSx52XSpH1wLdn0uuMXUrY
Ogue/iJPviPCXB2z0L9Ui4sUH4MRZgbPTl7NVqfoxzXZmRI5SbSrnWQ0qY+siScJiomYwN/j/8/e
eTQ3zmRZ9BehA94sB6CVRInyZoNQqUrwJgEk3K+fA6i7VV3T38T0fjYMECRBB5P53r3nziLDXjgd
4mT6oZWdHog+PeJo5gOofXnQYpiYTRlkQnmR0QiW1HGuGSM8G51x3+BONUrl1sXV5qX8S0WKGhHM
+YfhzXvRcX1iIi+kMQZJEj9GTqj5deXtjChzL2Lyo3xbiZkhx9EZNLy2j4uYcV9MrqEkX3zbeyjI
ko48iZaz2qTpyM5cKqXe5Gs6o3dJ4C9OHS6RptpBm7Mw3Ub0buJJ6L4KeN9PSMS7yqgwJBZk/dwZ
3g3RvrpSwbdnk8RYtzEhYenTpL1jKgC/BUemay2k3yQU7DoTs53WXmukY+UKjZLRPumGYxH0wFXZ
lHhCTMxbjXpJ9SlbmB75IW9Vcd3nY2BK+ZhMVnhqhosc/B0RSPqPSiL9ymQvdwrTeJaGu6nGlEJu
67bPsk+voT+tCBysThntWiOOtrGTM9Y0holvhEOy6DQqiZNDFDLGKGndjZXyKPGJxFS9be0RWiee
MheruPXoODZXOQNrHtkihzBntkifyHckZwAn4v2bPE0Cml/HuHaurVqFxVlF2lWJHdTBj8lo02Tk
AKphrOok0PDdKmrn4BKFHaDQFERHxukhPXtxvUG69QOacLOf+AhBjfSZoYUfG261RSUXEtDDEElF
W8bYPaSthpNQcEDylUZ1fJaywVekarsU9XoQRRbDbxsMTe2ek04lpHzIN9KLYILN3mPWNp9dUX0u
mhKrSG76stJ8Zioh/3Erkqd48NyNnrh4L3NG58qLkcQeAHxrOjnJh5kXZ6uYraOYMagVjDv72ZgA
7hsntVUe20mjS2yX5aYPVV97KkIZjEwFOBnP5Ubr4g8EqslOZIeR2X3QFfUDF82TAf3cidg9YX0s
/5O2CMKGHl60nfMD9kJvGEezt6gx6VdOom8JomNs5t0Zg/ZK6pu385C/GPaxBuYI0Mu5jylAo+E9
ZRYSgzykORjFZ+pxgw9H9uwsRkFkFqIdHuwJa1I/341jchsl4Kq6+rpriehprq1Mf634CmEfBY74
qGMmG4Nybq2Z3Uu5GpMavc3s7JaJ6SwrnwOXAW2k3RhZ9K6H0BR0qYFEk3uZis80dhrfZJbQF527
s5RHuPCH2lJPvUSA2CR971chX9cS9ps597c6/xbc8i0BqGps3rvz/CDMEUTbK00FI2eAyKwUVmxf
7LqCPaYxy4rwhWbT4bFK1OZtdpw3uxCUEDR0dMWnbL03Q8ofZfljyfFERqleIe1/pI10K5DyFXb5
Cbl+n881MN3sHo7cQ9kbM6gz0je00vnhsT/v20y+gmhu8VxySkrFlPlGV73jnD82jXNfgndzUcZm
6ng0p3KT6/W9ZaWXTas+O1p7PzjFLh5pFVdueOuOM5XlvvlEjnvrRU+DKW/0VrmKu/Qo1fwD+W/0
2jgYaxS5QzLiBGoUm7sGGlmA667e6Jp4VpJzPSevGSFPRXQNagYpU11r/DzuiaxSH4HfTaghWFCM
k9Nbn5ZGPiXJJhSrdOO67xejcW1TRWKkHUMEdZKLsHs2zPYQRy/NCKaiQP+mhEwFHRUFWnI3J1/q
/P9X8v2Vkk/zTOt/E/L9V5PMVfkvOr6vl/xdxodK7m/q4oMComhi4zJ/k/Fp5t9wYtrEXZHYitIN
xeDvMj5MU66Khg+Cjodv7R8yPu1vhu66KoNvVyPQ5z9S8Wm2wbf5jRxsqWS4gXnwXMpYKEjMP4M4
C/zT7ZjZwxV8BGpiopsv1ptxzOYLbdFf6PNYBSXzTyI01eYiXOQloUo77GtpuZvM+XPZoSgeOjA9
NAtIBwm9iabXsgQnpGiL+KJbJRNLe3VdWm+G5a5cbpxVYLGuVEQmmR/HR5VEoV1UTQ9x1VOs8Rb1
BBWfqHlR9XkBToe7dBFTfN9oBKwhY19WkiDOYm8Wz1zAna1cGmLN8hFip6O6akcKt5zEKNZoir4x
l6rveqMDJWcavPTWze9FPfc+oK2026gtuayuD/f9jBhvXSQqdVpkTem0SXvZ+LaeCvXrF3ORvB9A
4m9T1+7pBi6/4tfDgyguWxrL+OGXVp619AI7m0bk990c1Ezul0qcwqIgZrxDgDNnlhqsi8jTECat
i+uN4mndhTsKwnjCksryXNGOrJZv/n2j2cvXR/a8KDKWXx6ZE9eyoibiXkOKEGOyuIDEX6tbCL+c
w63Ipsi3rl6f8P0sSA1P1rAQ89Gg7iYh7qaJHcMoi5Z+J0vaP5cSaTRq8MfDajKGdLqNtNgpI3NS
F61K1pFy6K9PXO/r/fJD/vbQ99Z/22ZpLD8tBGXhwwrRGD39y7vXXw//c+W6ja93Whe/P+f6wqLe
1xP7Gu0U/aLPXe1rCeiMTuE0R/S9Lq4Przdizt9cUw2336vWpWLZwLpkCYVs+Cr9esb3+u8XWAjw
L6p6Xyy9XwbB/PJttDTmv5bX1d83zrKvfD2+rvy393/b1LqYiCHFGAhTe3mP9SXr0td2/tzEb+/7
PxZT76dRDBX1xX9+2D+3BKnUpkGMIf63V//7d/q/vfP3h/7te/+27e/H16X15reHf1tcH0owoPgm
GAoHLEqguxz+37v3uvSX676Oiz8fToiHPPyxUqk4mNZDZ3LIgw7+eAeaQY26VWYYF75J4gSal5Bp
wz9e8/3sPza7PmDPtwhoLaLM2RVWSce6pC3yhe+7f6yrQAmjKFle8j8W16euD61L6826oXWT33et
Va633i/Wza2L1kAgNsOv/+3d1yeuN+vbwHp8UOSQ79ZVekbIwsu6SHZJr27TloKCCqRj1cKsKhh8
+cxwvuUzX8qZXDdn5M3LQ+uz1rVdMjDDcGZ6Vq1ISf3rFhjv+tBMtsJ8vy6iJywqigGLMmfdjM5c
nHKsRkzMKr752tYiUmFs2NBAW4g/VBA0YqpRkNT2+CNpzFeifpEbaph+qLIEYyN/ZNiIgqYbx22f
/5woexFiEW8LBasMae16MLjJZZ2DQAYNCLBtwbFfGE70Ycw9jRQuQT5tviIIG+Fsf/uUX19jogPl
T0kTb1cNYr+cx7/FiX+57lu1+PWU5cqwvvYv734Jqv7Y9P9hM0izJV1D97Bu2Vsvtus7fS2ua9fN
YI75h7DyLz8J04aLOJ0Ie1jlXV+fpkUPVC8V3/VKtgq9Vu3lutQt3+x73Z/P+X74+znf6yiqoW35
vv/vNstkgOvn+urvTfxnb7Nu9vtdvjezrvNSzD9YLBAfMl4Yl0uXvlxN16V13XqXK/hZI0Np972+
xyLAtXB52dfi+lC6XlfX1/yxxfVusV4h14e/nrm+aF7edl36evz7/tc2Y0R5k0II+qwRheJUCmTj
2rrU1DfQEQWItAJ6skrnopgif5TDuG/VwYBWpOGepiNXuZm6mUODcga1xSCNcbH19kyojZcEXJ/p
CccOs1kr8/ZNUZBMTc5S32l7rwapkWXum2ECuK2Ti6x9sxX3qGV1cRxc2kVVqBPE59wR2jMBbkLu
qbTiI51JMu0ZYWwT49q1o/kciXDf1iNh5g1xNXkiHlRHMfcEzr7kifKxOm0nDVlINVvXOIfhOOpz
QFm89UokGInnba3BCaws3ptgACRBsH4PLx2d8bRtRfyRhYS5TIN9MFpqexbMyNjMdkVNBCPBusOu
dMxDnYlzqCSfWTmEPjMOiue2fYXTlko+eVigcKAE566gNJqVlwkj8o2LjyXX1efCgM5YJPWVOrXb
irE7lBvnnmi69GgBD4gbIxCV8LaFRw/P7KYs6IfkztZmBeRHnvnvVFaKTSyrmH+S4oxZJelVMswv
VZ68O91sbLXhVW3vZVSfhWkFkQDgRnuldpbznAVmszEkNdKe0WSi0kcAJ+3LMLV8Z6bwfmva+UFg
DbjQdXQwzMDLgEzIN3wMg+92EVW6KlzYRMatbvzMe89A9hP3j7kDkIe68R1adEQi4tVayvPSpYw7
3UZFRLQw/JV6/KwLrbxQRBP6Vi0k/0WNJ78jszePp9kPyzg5dhOPZlMDEDG7GDpOqkI1yp3Zon+Q
Xrt1C11SOPE+Uo3WiY6Q4opUuY1ni2hjeVVyjB39tY9vwwZZaZ0kMhBm427qukOwpe7NyHK2BjWg
krG/ldQ7mfC17Hk4jqTOlYi3bnpJ6Ui+uPek0vV7J5mo77TKLyU+hAK/ax6rTxVFmX1DzTcn0Sdo
Z3IH847e0i6y6KfDpfaCzkJ6ofUy6GvKwWZJybZzBwHgGLhEmbdHkea0utMk3gi3wciBFlNJEgcx
dwS8oRAHw+teo0x+1iWRBoboJDT9m17FWryo2G4sqIZV0GdeeF0bnX3pktk8eTm1wfqnYkch5f58
lxekeItKJUJZaviM6s9SmGfk6NqurtkdtnGDtNGck3rvQT1IewRujZ4HdovB2IpxZRpF7W2KMEk2
LTEn/HDMbODuaeQy9Rw8s3ZXz0NLd8tmOyGG/nR47ebx1u7sZtvSVPGlLsHw8IqpjmMMK9OphHUK
VqR+dZGEJNp82TkO9DH1uc2KBjkLVcM0vZWM9v26zd1LmyimTegW0G5kQWXavBDVpF3qaRoGfB9g
L5H2MVqgc8IBf5oFN+A8lvZxGqmGNbmnoqYzgnHM5S1Sq4keYwHjp6viAPxbcZ7ABfkL9Yi8GvcR
aQ/X8AYOWy3DbucYkbYXlvmANlVc0e6/b4zYPcwzc9YEWuTU1BMqP6w4kiG0yKL2pLoXRRxb+9HI
z+PA9K+nf7qtKusxViQpAfN06IesOo5I+XpJpm4XNWRGud1uTvt3oLuA4mFk+y0HPuqdBow+Up1O
b7YWQSTSinBOZIs4UdaPOAboA3WGeRXSJwi86Y1QFd82CLAwHeB0xD5ydmvYQNI3FoGiNENMsdPc
y4y98Wg1sy/RxE90O7EzUVSOZf4Mwi4wBoqPNZ9sQ9HqJAbPRIjYiaVcioUPMxYNxPGl6yhmW+lw
qPlzfb2Pf819+IuUkhPlz4OdjvdhKfBl41J3O4+Km3B2Nfr9TafQghwRO9KQZKcIq8ZXFTjAnWHc
9wB2NnPiETDrlrRcxuk8pC35P4mCa5aTbhznGfVJmuV1taRnOfWuC3VJn3XeR6QSCjFeh4b9UmAX
CLA40TWn2FiRar+ZSv1OOPUTRx9qgkaSXg9AeJNzr/PCXTWYzEezhDzDObpMdYGUr116F+XSNY0e
Ew7TvTTetUoje7gbRaAJB3swIDuIcNnG6WM8d2BZMLrQKVTsqyzSHjSJNr3z+ivVevMoHO9rHV1X
Z0ok/rlLQ7G4N8Ji9qMmiwKlzARKzHxve511n9dB37v6pSTgWyiXcDZ8jjSka1BkECoROTnVQDRA
KOBqAiHquO42sm9JXdM2Sc0xOYR4EsH76cfROruyuxZj1myEw76HbMfF6pgds+4Z4hVUZEqhIae7
rsvemCBUCNow5nWeh9lwAXTgCtyYmYHZDAgwonXz2KjgtPQJKQgRP1NqpjBzLWSREGXmaTIvkwoy
GQfeRkYO2jkBMNNMQMDPe9gv6Ip6OQb4+PZTHz7NNiIDc/SeiCegfYnu388hG3RT+N5I67LXaQEM
WUF9K7N/FU2u0Jam3sqRUh5CZgJ+VOv35ZhoPgkfDQjwS92mtm8K0sS60dN2XbxYCTQkGIqtvwpX
aoHXwAigXy2A1KvuYXKUmil89UpFrYDRyohI2slOsezHEZCorRWP5TyacABKrNz8w06Lti725ivh
mh2z9fahXDpK0gAe4RlgzNxq2PaTlflCS8KgdUvXn4cIGXt609ypnT5ew0jaOSlmsopjw8nCYceJ
pNt0/XsviU0KzXGT2CHsnTzicqNb7NDqBeaxcttQrxiyZDokEjhpmyZPYZHmF3OqXDsSBU0Pd5zm
/4Xq0t7EE4tIkWRi3FfX1UIIXPA+5FFdhcsvXWs9ikVIf1PNmW9AFVB3w7ZcAjXxS/2stYQEK5OB
QpugAO5Us9o0Fa1sV/EUiu013YjywaVAJDkfX9iRt4tbbTiV6ZKJZemSFml5LWPV3kZGrdPjqsCG
9Y8QjektdN3ZM0TjI+oL8k6vbyxbf9Jp41XhfrQBP9gGKlUS7NqNVP1CZPcy0654En+bcQvoIEcI
E10leo8sjbdSU3dXqhnSTAufcB+KK02P78wxB02UdmSGxz+z8ckeCJ3Qx898UKZAOAodb/RSLSqP
wDAzXEsmwsPCbptg/DQmTiCqIAoN8BBNltgJDDW+DntXCWJX0XzhYBoqYb77slQQLAGhPgqG0GpT
XdX1XOL1ofaPgC138MyC4aU3n0tEylcO7xjMskmDRMvbjSkM9SiccTdXeE85x20LDQ6RXaYk2vQf
0lmiI7SMTio/XJwDa5RKw8hHXorYtqnz2peiPpT5lACvUTdRe4Qfr1123lwynkcghYCr1jMFO1tt
YMisA918G4AI37TacuqEKrG3x3ED9/CjhJ4d2XHALx5u5sh9wC1XM63bV229B24BbcIr7tAXwDcp
61NkqHf6UEj8meW9JeXPqO3BjdeqXzvxS461Cq9rrJP/KrZqossDUbTbWYycmuM0voS+BzDlYsKH
TpdNe8Hx6vmcDO1tmtVXXAcZbtkuP3edBrICEwzD1K/NuIYyj+pVCMxLVltTQBig9KtvfTfRdEVl
btDh1IzqrvDchDiMItyUGBMl0SQbVV8UpiFmNJmk81bt9ZvUbjCZcjEmXfQoyS861Wl/bSU/G1e/
bgbdfkacEuTJRa0w3h4zat1z+gs+VhV0PQIkE0j11rVm9lHAEYqDkNtFgsIQTfEHN4zR0WkS0JnG
wZeQ5ZVg8xtvNX2ogjTUr5WabVRdQ6U7rGw/VWyyP9Jw22k5lYYByaEkFibpZLR38I8M0QQSIlZ3
ZZQ/o3WI9mUz4/Jg/qNTr3jsSH3WTSz4gh3M06S1yQfKHWM341mN3+WUPCCktKG8DZ96p105Xq+B
7u8/7eiRcny2G9rpcyhGA/IbjexMqZeB5WhsBw0pXVoRrmdvUk33DhE5J0oLBKVDx+9JNdq7yqnw
hh8euq0TlSPYdoZ5oY3tqc0S5ONzdIyoCsOTKd+tqp1QAM0WHdijHYfz3vHkrxpgCXyCbawmH0Bh
G19gFkOXkqAQG+QxzrufTRF6OzGOly4c9YQsyY1mc1GoHe9jkd9XqQSS750sGP4m6CHXyzuss9Gt
C7+l0sPDoLmPZtujc2SS7BsOirtQ8K/KR2RrbCwEaOeo2XWvtlecpZNAYJdym3SLavoJsirkiOGK
bA5/qsDgTG7p1zD3r9Fco3PptPjQI0nYN8T5JIp223SZclZTK6S5KPIz2Zim4kHCWlcN+DGbkezZ
r3Wag1J2Rn11/H5VpIcxXIGRHLVlS+sDNMvfO8xEG9GhUYzn+1bcQ8UZzoM27DungZ1bDrBNAQqQ
D52mfJDoUalBcdL2ny9SIZ0tBFgEKcmlZXJUUSK47iEY3HbLzZSHt2gi3UWA5+AoP683lCMRegIz
3umV8/d1pT0JchxiDvl/rpMLEFLHGrwXLlJf1wpvQFqHN5KdsXbEmYNC55TfNbux0PUzCh79TGkW
E+tivVjvEllknNPGSW6wtXyt+l7f2uZzwvD3Yl3lKkI/54AsNsXQVtt13Xpj6KF+bCMr4nrFU357
ABw67Nnf1lh42BD9VuVxfeP1qWGMgN7rDPDNeEDXVeuDCQ72S8ue7tdVKPaSa8chRCKK01tqhZWT
TWe8OsntIEYIRiJEJYioYUrzq3G0AD8tN+7McVV1NpiYf67Lp74kkBr0fqYqqeLXlF2uDEVeZFZm
nZPlZn2yTGzaOSEeHSAvQYl8mz81jwhDtmp3/3W/qWaxa6rcDOr18bi2dEZG4zlt3ZvZ4xxC/MrA
sSPNs+dlyo0FgGm5YzC9+bphavUq03i+mMycd8gXPuNYQgv+ft6Y9d4hn1WcuctrHbWyL6MiORd1
Ia9rAs2+9qi5TqJghEPh5QXBfIy+bk3FjW71lOyJMEKAuOxz6w0cZd0P3bI+rHfX52ouIn9L4DZZ
X7Wu0yc936DeOSE9HUlljrxzjpTgHGV8YMOQb2hgvPO6XneK/saG7Bymrsr3WJ4WyulYO3pMZDOv
ZBaIYFczKNuw/1VT0h2UyLNhFlbOGVa72Gox1JIluPK8PqB1aXtUa1AH6931ATj65rUgSNdIs05h
4B93u7YwEA0nEyO33gJJzDbX58ZCOL6HQAyXs0h37oQieVbC+BZIIuJ9E/OW4YQIsBwSTHaGR/Wt
FSIBAcKN2bXdkZoSsrlxVL+waf8vH/hr+YAFOO6vOUD/1WTvZfve/s4B0rzlNX/XD7je32zTMkFn
eqanU8mmf/93DBCEIFuzPdvWYXpZRBf8hgGy/2apaAvcL3QQcrVv/QDsIE3j2RAl8OS4+n8kINA1
nc/2u4BA09icCiPf0aALmYgdefy3YE/BBdKsdbnEProI9wrT20RFexkn1lNuOslR6gnFJ9ukr7Fz
2sCGMXm0vebVAdyzlZTyDxFnO9cmqMjLYxSbbsO0GlmYxjXF49xWFUNyNGY5bnUjsS9ivAEu9EB1
gvimF2B9QuoIvXSeoykd956SUl/FfrvID7uIyqLlzKdN7MJghOvt+rk2WTtdNzJin4B3ZdoP+Gxh
yrVYLROiygoEWZ3DrKTQjJ46l/OZ4Qu6bxO8vjooEE5aN7mFf7+FAgO/e0FrTjSHRtXac6nx+VtG
osDBQTtTfMbNpx8XeFtWvB2bOn5k4E5dTSBzloIaF27la/LL53OagCHI2lndtLexPXRX5N0iJCM/
gV8jQ5BM6HGSpcekSpPzbClBQkxSgD1qvLGqG3QiSBmRJG89tdAYftvMzIpwDCJZ/Sot51foGPke
dt6LN+mQp/GhEst4Oc0zgavACgIViIR/rfWg3yvJgDwkFblhVNWLRckAhj6dnoZCv4e4YWzKIn72
yNfaAihDFYt9gL+V6+08fIIKvOma8JxjSN0INaM62nN6T3pgxBTwD5lMCDAeZoQXqnfjeCb+PsbX
g9QRypnac1hlybYr1SYIs3AXIsKjiiB2IWNuBPTVzvQQLleDdbI0d+eKaJ+CeOorA6sAlUV/zBEV
G2ih9lpGbU8tBcnwUzxRr/ceaqu0fIFadZ8so3m7Tg/zUL5VanZXtc3Raeu3xpVQJQtvvg4VCtBt
h2mX61lynLz2Wo/EBV0ZE0VjTMdDLd+EcvAE+Ur4HJ1y3uhR+ZGCHoebfdeBc+HMewD0jR7FGt9i
t1JxhmtEBSB2LVSNsUd0nOxaO3S2+6JCR9zlQLW2naf9VETySGE69OqHJndp1edkxhqa846w7tV0
GY3akn9XWNW701NnioaspJqJWj5RFOdAWsGpqCj102UNL6mnZDUXdD2zKch3VF0QiLyqdfJr1pti
AxoaW0pt7rDv+chhizyvySHA65FOSsrHjd57PbKOWXhWUijAXjG9wJI56NjPJh1NrgDCBHXZu+NS
eDCUX9Ycq3ftaH30SW4SjRgd0nKxFVJwhZgb84Pqt+3g3ucg97ZPVerWu5JP7UvXjjG9DsEo7XOT
EVdXoUf1EDI7BPsJHJa9SRXBSKtqE9JXIW3DXzqM/JMQZXTjjVoC6HjqtQEonh1On8CBvLNprAUV
2uFILO8qe+j39txjB5WISCFTlza0x5EDOtbzp1o1X6vcCeKmgxgZ+V5NqNkSqzac+E4kNp20xL1L
OeLANl5ZiX4dNg6jUQukcekh0x97pqo5dF2dkE4Fcmmf0wJRPMrJQzAJmR5GU0iMdyBxZtrHsVp8
6D3Dh6kozgJh0nbKk4dIIfQh0odT5KFRwIqlbwqxskVJIRjK4VMxMHzhm361JAaUGQ2N0qQXrmK+
tfg7r7FWH8NXYY8M0sfYvjBTwgu6RB4SOGu+BleD2psL2mIML6M7tw7REMHIuDf1C0d3fuYlxQ5k
0uY2AVcWERIRIOWPt2qEjhzF+JESI83IBiOIF71ki9iKawC7uekCyaYmHDDUeR3KCbGqQTM9T4cj
VjDK+KFxSl2l5Ns07cZgBzV6cpX0zqIlTsdPZ+B5cJjM+sW89MR7LeVclhCHlYxvA9bejUpFngnw
DzM5NVbzkzpERNgQHiQHN2HV5uhhEXnv+ddGD+BWIVNEriLHqo/2347ahr5DqhzcLPK1VvWOaQnW
gUOFwiWWwmZJFOnI4rE5+xyyXOA6J+4Pak40gPeJ3DPWGyg5uapuvEx34RhhZK8xeyug5i4lkVl6
R4xom+FEZ+YNfoRmo3LCEsoADy0VKDHCkWrNRu6GXmCy23w/Qksj8otgq/YUu5G+JT6vxjTU4IYi
cWLfTdMWzaHJDh2DPY8J+syHONp1ongKMf9zMRuDLsa/aIQDLYkedpsyp/qmSniHGGecXujK+6jl
+oE6JJdY+orYDsubfqxfaQ+5V97QXY90CfF/ji8KLczjKF+UrmxRmatkUpRUpNQSuXZMKdrSMjyz
2U0TReYlJwNOyiUD0UQfiCBoCGG0OeNB2GzGbJ9OjbclFavb5Ib15FbRk7AVZyv6hqxVjNQbIo5x
6IZVvUsm10Ysf52TfLEf8iwCbKVggouy9zoZHtMKG9DsHlqI8xtpMOTHrtobAwEIKX4ul9+nowTD
PsM8T46YjsVN2c/51vJw/7eCArJzsiuFK6KNbtY1Dk3JTVYnhyEZEjxB3lNvx48kndFxMyCSeHvV
NJjL1f0VpWk+qoz4Z2d4zESAYEDgtEvEb77vLXwsPUVUrkD9dhBPVKRh1Ia4o+qZJ9YztoI+o1kV
6jC0p3uCU2/sjs+ocCKBwJkoEEHoSpOQdLKBVuVZON1Ohf1GaxrnwTgc50TzLuHDb8YKrUSzOKQb
DuSKir5Wy/gUpvZVMhXdVWv1+KiqQ12GJKMm4n0iuibVL8vQwRNYm5+eAcZAm3ZIUdrHWDQXdVRx
zh3pzmPlIcWAxpYkAk0nTOwErpZsOrLKR+MUzsaBsBsbFLMRuOSqbhLpHdQ5/OV1z0VqmUFDnHeg
DqDeOyMgUbOgGT9g9nWms3UjJ3a8TBNvtppRKx+4QFMi9R1OZpu0qeFPkNaWSWTbOjsc1vGGc4v5
o+FA3OSqfOmJcg2mvN7bMrc384ujdm9TZRZXauieK0Zvl3kxwZ4fzegSscCblop6J3SHEdCQPaSK
AuhruWrLKBRHbPjeRcoPCFSv3zpRC86vaF9mxVD3sVmfHG2kBRE9MK+Kd2rxSxcZMNjJ2ld9ewwX
ZBstg01bcyUtM9RCisPJqk3a9IDLjRxw71bXvRFvOiPBxJyepwTojIPrERW+gHMmIAOWKsIgjjC0
CZ1+TBvqvaHUwiAkeWej4+AMPDEeZ8C8cAhj1zer8Og6c4IrfGbM5HHuYhQo/d49jgb/ejYp7KKk
LPk9BievT+RV3WICIiyXEOc40zdR6B0kBvKgMGoUGUb8DoRvQEfa7IiDuOa6NG6dypjgS9gdeyQ7
aF6GzzpNulk+9GPvBWE7qCeiC8I4dXZ9mVYbM9Jf4ATU29K2fNdt8VAtY65MgdOODOPopi17bQgu
jZgwDI6alctD4dpXteGkx8HmEjipAlgt1tNtA/8fkTL9XstIMGNm5iast8xcb7wBa4PRTXwkod7N
eX3owuYuTowosGasOyjFNoI/oWHyKjXjuZXddNTSut6lZZhvVcNmKDE4G6UXBA1Irz/kHVEYnqVv
bP7MoBhtj7ymKMewqW6z+SVn7LLv07Tb6GPTn5zZedMK8UMSXLFpyuhHMsut3sOY1GBV7seldZri
dZxk5CFytfDP6P2n1kb4vErKRo7BSXkaSLwgL2IZtpkMNxlq0ol57avBuB4+B6N+n2J7JyA0Fjpy
sCSnzhVL40XQGZJZZ27MFO4g8Uuc3NwdQ0Ti6SpUAaDDCWHbtUPtHHVtAEAtJeb8eL5zqGJu8Oml
O8OpLqwW011fS1BvdGeszqTdM7oGsw7K3I2KftZ2sjvwA7ZvKek91AsLenxH6lLHELzQ0/dEVW+o
FzPcJME+g+yV5PDARxuBbnl0frpOtLVUrCS9UnKcEBHgDpRe8/6yKn7Osaf4Vo+WwXbdS2au6sM0
HJFLLCDkZpdU7QdjpTdGeiWcAiY9ptwSG7zBEehsm0ni0htJwtIjitx6FPqdXdHTpI1GdJnALt+j
BqMvVFBcVZm2bBBZXEWTekw1aZ8kde9gGMKP2cbzhSTIl05pbMu0sIMWsE3nKtRlacUQXx33zg5U
LSq9GGd7kXc3ponwZu5dTnGAMrJKucw4AI+Nod/EkjzrKO2eAZSiJejTN3BRtJWUmoYkYo5C2MTu
WSVZIHK4RADh3copPSmxJ4+jQ7cvclHXSAyvRjMfmtr4JBzzvhecSm3tRGYaU0TgC0Fa4YPO1BtQ
s2ridOAH2qvSXqKDGwPwhm4f+6m5AnN0VDI12bvCeIqwq/pCDtXeznMVgsDjzCzMd/pLW7/pI8YS
kYqcGYZvEDXYrybq95GlfBjVXu0YypZtb25RT1B0ZEfemWG4aZR2nyXKj3TQAFdY9EdDMk18C7oQ
GbUpnTrynHa6Gl2YcD5iapuEgkEXpH8ilvhOdjFdizU/ZiAWZAi3gFHjMCsz4kZI2Qm4nH66rnMd
t84Omru3r7L/Zu88liNXsi37K89qjmuQ7kDbqx6EVgxqlRNYJpmE1hpf38uRt67o19Vm3eM3yLAI
MkmGABzHz9l7bXzk5eS9R7b5auh++0hr+0HPyVaB/QYDx17HwbPM+eRg6g3MZUBsTOxNqge7ZDfv
zT0SUOGLTVBi/9LL70aCLExEibcT8GjYY+dAXTp7nRbJEwSLC4Ku+oCF70nz4LqUWFwBddid/gTS
dNWMsOarDvVEaDBc6iKoGWDy1p5bvUyTpWTrLVibyPmhNc5zGcd87Oab52QYg+Oa6x5llGWQUWbk
22GII7zLxYTNTGz6VJySBGVE15BnETqgHRNM4X3x3jaavy4i/KHm8G2IQjz1LAVR7pLgE5qPLg3K
VLfLJ5u4HN1khC6Y7tT6nd64ctPPBKR0yWZ02mQLgQczQPwBNeE1divnQp8H9Cu4C66Xo/GFnvVb
0Pknt9V3dj1Xe6SZEXKoYWtmsE98o7t4dKYJOOQcDgeAtTxHpDgu4g1FJ3C5RAWocNSgf0ov5tCU
63mIr1IfPjssWwPwkmLA2qZ3eNUcYMTOMMAlwtI1CjtHBzgQYtfKXS5GY5uR2gEL5SrF4N/7JDgg
BKwhGVqMbAyCPjr3BvvAlt2bhqiWsa3jkrgLb/mA02ONda2kP6Aso1MHiLQTmyJtLy0BO6yp9Kia
kLQfV38yh0oeXWt+zcAfa4m/xt5Kioxv3CTIYw4tFY+IjXjTD4x+6gD9We2WV+z1CRdU9k1WmkPV
RTDYupPBeqq/wE19ri3ONNG+iMqdd5YwP4aCDjqev3Kyq8ugokngk4TgccetYwY3tLSfeljYQ6Rm
wj3eVWyqj2NIEz0Pacus4zR4TJVXo82mm7aiNdSWE1gJXTcf8Pq+JabePBghjm/ATt9nB3N3DIHQ
st4Extyb1msfozl8mkmQ4RNlAYvIMlyAlA3iAoJ0FJtyuYmzTzQcxVGL2vigAJ9ljedkuTGEuwcT
Ye+XR4syvMJOvHdt/84EujFlUj/6Ye7BT5y1Hbl/t7/An1l3bDLguQvk05nI5OZowl8xpO6+pfe2
D42IlSzpDstm0iUrAGTMCKdUNP19iMRtqoav3EJXEhpowAIzvAPb+NI1dYAOCwsztAi8BszLW1bk
D8yPInS6H0NaHivyl+G2OhClVRKz3omaFscwIv3xXcUKYGGqCLNFlvQhYD4JbaZh4XSsaIaz5Z0G
vZ1hmDHMBHwYO0XI4tNWe9QlWYK6PtxZvrwBxksNSRj7JgrKIzZymkBGxJZOR/XZTg++Bs8fQVav
p+2D5lQfLEVMYy1xY7sZ/Ir0mxiGaxFowwaILBis4GrKcx3Zz4PlJvs5QqOA7GXFOGidlW62DT1E
qLr+jfk+6oUO/k6cumDaXPMhJZJr08ryncsDStz2VMWKKgvve+86zsUvcyo6LbH3dWl4GwmjJmnF
u1eabyWT96osiQcqUQWMXrUaCuQ2mb62hdHt4yqYAAqkJgc9y8pcIvSk1OOg1e86r75hxIvwpYCy
gG5wZeZGSW5bc4XHYh2cNH+ctS0l2X2PTXuPj4kphuzfMitcS8sHspFliDMZwaYR6bmVtasByiUS
wSCQrJkU+jQhxcS62pZ5ATlb7ZzexiiluMljF3YbXQEczT9uFoijpf7L8jWCEBqSYsaclGesD8OY
kZLsah9lloJJn4PbhkNpvzzyq+y5ydwfUU/XpGrQTxD53v2itwqFabV112SRadZuCqSOfFrr1J4W
BmruDXRlYHFYY/W2GAeGxZRADVniI0Ic0Ni4xJdnro3zsI9m9n6zRJO3PNV24U/KISTPJbD2QQ8P
y57v65iSf+GGLje/fAl/Pjb4oDA0hMc/T+IpH3nffp3P5sGmnX4EGnhurdjbIWqtFXI2hlkGkH0E
6Ifs9CYA2D6vFzYxu83q2Lqvy8loSTpaqN0Ptnrty680guBfv139bSuJaJAGboZehD+Sanm2X16x
Iztc0sv7sDzOAZ7vpDk9OFb3w+tRoIW0TwYAzHunI5AqrKJ/kTsXiCf7MR19gwU2KQhAfnrtcYgS
cm4VJnh5pn9Sg4saA7Cr9k21WsqWp15b6VvF1YpLDMYyD5FvJ3r7wLylPeR+sXUly29IahE78+4e
zbC9G50Y0+CYZQG+K2Wq0Dwv31W597CYDvrJxghX9HtqMNaEzPMg0BJ6vWj3p2zU9hbinmEdxfpZ
jwhVBezBjmwMh62nYM56QMRBW8Mg+QWXDbEeoa/n74BlZC+TzgYLB1EIkti/k6MRmKA1JvxibKRr
motTeVAVxrL+LhhyL2+uLYJvPsKSln/lUY0mIRkyMTfLveVmOeL0SPua9RGtb648hSYqXd+Fp/rr
VFG+neWeqXxb1OnyF9+1K5UTbQG5evwwGl3IE2UUdxz5FlrZBkx/DG3ghFoPXeSxJJ6JHYaDx7kz
T1nqXF06BXjPwZ8uN5asi63TcspLxUW1yspNV9Ia5Tr2avpGfhPQ72a1UVbUhlKdzZXS1fv7ZIyj
88iFbWO07HqWk3G5KdXxvNwLI60+tEG70Wrl0nQ8XF1BhZ9quZnVofHRiY6rrNEV1glMkXXqxLOe
k8S7fA5/MnxnujkupHutd9gKwr5HsDpd2OrNl4YpKbZIEPkBrPzRRKnrKHq+wujr6qaCrN8pxH4D
a19X0P1R4feX7xkQ+R2F5peK4p8qXP8Mt99VAP9MYf4FTP95gfur/4B2rGG2jrlIfc8gC6AR/teg
0gEsYgLsmrwAMneJYRgCQgQI6SZPgBMN9SEZAz2Cr16lDjR0Q40liEDznfCmQn6+ckZsDYNKLID9
sKF79UhvgQ5uTZFkqietq6QDNEn9OqPQuAlVDoLW81CzZzQ4HZdHshJaQhN6whMSQhQ6labA0p+T
4PtF2Ed4EUvkAg231RySwhARx+AGKpdBJTQMS1gDhzhwBZXg0NdQmEyV6mAnqaIozYdOJT6YRD+0
KgNCEgZREQrRdDFdTlCsrp8jfutQ2GxAdd/rXgMqf8y+lSCvNg5BE51KnACogjWNEIqIMIpMqXen
po/3Hblja/0SuSWqdQIsDNwrZ8DyvJlT6WyE0cRsT8KAuSapN2v83WRt/HEjR1OgZCQvI/cvRNmq
zHPvnsYtkRpENafnzJjWRTe31CC4p7uIS51Kr3RUPoer8jmWezYpBJphioOuojys2U1/3SAhpQmE
mho1689xktEmdIgA85ByFypkxCA/hpgo7lXqZrn35zdClSUyQnYjA4m+8/IN8AxUf6WDhumPX7D8
luU/20b00tBf31W6ykOxTXEyi5iogeWuJ4GJTXYIk8QZTlh5l6/+eVMPRKEsDyFk0ZpU6SpGb1Gi
kauSty2oy1ldSVQkS+AjZx91EyVYph9qH0EWFeGkMlwGlebSE+tCc0V5HQwSfoe9N/jhuZw4Y7zS
2nIp4HNheQwsUmK4cB5LVlWYtIQnqCwZIjHFGvbJcDYmbJXxAEwStRlQquFom6xrsCTBsrEKrCzH
+HBCndO7eY3a9CfdlXUh2jerqFSWTLsDCf4UJexxE9d7HRLXVxxQxWM80G7trrkffqal7a9GmYZr
aygZvdVbs8nE0sM8WUn6DclqDI0PSAdjaoFvRDPTj1Gvqq3FW5bWzYcnmXm77dYbrafYe7MnGuOR
g3uwtadnLtnmSnpAe6aBTldRP0qF8XUFsr26ZZ+dScSOaBUhuCLxxoPeus6a7dF2LLLXtIl3vgVc
Irc6LrKseA4haU1T8i44tNvy+M5tSOlM8ZxUSfjUZ98wMoAQ12+tSYPToWe3yOlxO2T+s9+qk73Y
6naKnC0vj0Y+0h2qKBbmcG3EEtqMzMurS1vbqGHv+H5/cs20Pau2rKr6Lav8Qg/N8EseRBXfWZPt
bGBkM8BJ2x9cGYada96m2nhijg/6b9wjrH2rJmZsXvqkKEEcWIyzSIYZ8qda+vijIgTuc8ERwEq5
97xRICZCRG/5MQQ2Oh10F/MRflDRRhi9CjrGWDPqrQ5OWLIoAjNyTGLi53ICcoV8L31q2qje9Bai
LhZAzmB/i7CQsIIKnr4+6zfEwr63Bm3KqIJ6nR1HoJCwy7+XTAJkFu6KvLqmBdMc7U4zyxM4xLPw
0vvK37QdHrPWz6/CgKBHOB9QzM9e5vBPY0YKffQd4QYklW1XWj1XtHvfdZN10lhbr0CwU6Ii0rya
MItgRTb5ekD02dEzIMXDoOVXIOuyvXLr2OaFRiAeAle/GXzcBQPlp6XwQ9mF9rmNRDwFL90fooZP
1ak/xnK+cXOYf0MALzN4qYXxaIgLYQGftXVNiBhe0f97HAeaawyQj5WCDU+aGDeOwBk7Y684c7Yb
5+XeckO8tnmeXNbSLIy/lTPujkkyKUzsOdwhQng1HR9WsIrZHb0wZLIegolgCWDmUHGOd/rebXDs
VAdPYQEWv6GuDJCi9rA3Lo+bRs6bqKDqHszWWyUj0v+YDiNxJBV7OFbeIUis95DaY5XCe2QrxBxO
7TPpVfBhtnRLT7W6MUPEs2E5xZydTb2NAnnttJgUEzJTuoBME/CmCKQFsuQFWbHcSCnvm2yuUU7S
Ol6hoQNs70IJWjfjD4HJGEYamxipdhwwLw+uL6d9WPpKTlCs0sU6vXxzvMWLgspe7V4MdTMuFVqm
9+2aVCs8HVCaoB3l6zjmXMFSNqFbhSsnc87hxCCqQhM6HzwDuhUqh3Wfz2DUssRb96Ez4BuYI1BN
IxEoUSaGU6BuMrY8Jx3SDjE07aw9ujmvJNfUJW/5T0oGewhFvsbAVhPMQygGm7UGKoG6O8Yl0XL1
1kgQ0zZu8Gou9u9siRJw1CseVQpAx1sDJgtVhpZKqzuPpDyvzC6jFa8qVKuZ4AzBFmao+8fj3HCO
8HTavdcOTHv//POxeiIM9ph0s7YoBEmWAGQWFZF7v9gk6mvLveVGM4tLwalPfUScD6WKPIySaOZ0
frfspmXnmr84vYFGVXSEXqU0mfArMKQrLH+Vd90bNEZawr0aFpKNIMgWPdEK7E6BtGbc14SONMLg
aqRugpkTNtDGfa4ySpYbh8gi19fiQ7u8wgaSDFLpYaITEJs4tDTaWEYc7aLSek41lsXtmOKKNGRR
b8paZ53uevyRqtZm78V2IxLBtmlYUbnLF9OGqKCh9R4XCdp/q/T+nUpPIoT7v6n0cFnmPz/a6KNr
/yrU+/Vjvwv1pPGbBOIDrMe0hGUyIPhDqCet3yRbAF23JB4D6QmS9H4H/djmb2wNDUuySlJ5LHig
30E/tv4bGj1wBZbzCxBk/L/k9S1Cwb/q9GyXZp9HkjyiQOlQravgzL/o9BxzQkuI1Afzos6I1oe/
F1QXO8L8QS6kt3ba9q3VvpLaenD1PsYGN7fbnC7QOokFdi9lOIi0xl33bv6KR+5Wb90nt3eTU0DK
77mvvsYuvfSu3WBFEdeowMWkR2jfNFj8McPDqbNHKKweD3vFqKJmgZ0Mc1wwJ8lnJu8dMhgDbHSo
3ZcejhdmhN+BEz1LBEOpgZJEDwaU7FzL5R0BSP7AdE6Ns7G2wLPhSSqL+DBQ8BjfYyMvkVWgGBlV
CjA6ksi+96YHNkNP4JpJLKJ+mMOvsBZX4cQ/usG7bUR4M9T+ZWy5TOlE7YJIXlNb4mfs2H+Xff02
h+UTzsIHDEDvTQoIj/yQhksishL5YlvhXSeTL9QNCLSc8i0toi8SgMmOLXibpTDvBe742jEuZs77
lAQ8Z4J73uwCVmi4szJz7/vNNsbX1HqUKIZNy86+wndkIEkLzGApT+YGC07+aaG/q2uSmHTeNr8h
1MziR2IfsGHv+VsaDVAAU6S+YrrBmwPgV/Cp2skBqQRQ0wx2dsVzSHuiSvU4Peh04JEcKb2Qu8W4
dgSN/s2X7Ydf83NYL8tVGmtrzAPnKM+QDfpmA81PHSkY65kRfzMw7sd2XTJCoymZjMFRVNB3care
z5LCtEQ0pn5xbNN4XT5tv9E+7RLhJu9DmYJQrkb3Ncb8h1l3dDdQiO8bRHcOsVL05deREg6CDXeO
zlBthn7Ed4qHM2qGa5erRhS9WoUM39B954OfAyiCqKZ82bkb6qevxoI4l8b5oYiCayQ5dPhH475x
GAcqz2whX+vW7c9eGnz4ZLDQqvGeYlkTAhpgRSLwAeijpGO0avQYgB9NVRWii90SkYPWGx9m/WEw
IHsgRGljpF64Cjo46RZ+bE/4eP9P9qzDZZYyOnBFGtwaFkLDcx0ceex9ykF0ZMvJ4lPIgtMDGFoZ
9nrWv+Cq6htjsu6pziOmtd5TNQavgLeuScTny4gg0537PsJjbxrBfdXm0S6ZCLiwVZBtlfMyy10Q
Y22d/HI8qi1I76/LksmkwL/q4ZdYBQ/6QOca9hjY8gyDBmKFLvV++mDko+yhNGEB5NM+tfUvRmrj
akZfsUITdkxDBCSZ41yRl32NHuM8E4YZYVzFqzMcQqZzGLA5E/RXg1YMx+i46g1kYHZ9sUkVJHiE
eWeW8VkFOaxt3IxvRgHNuC1Ez2HaMJ5u6rchFsYKyF3gsidNOcU0Tjp2KPuqzC4+SrJVZD1JD59o
XyaHwJhJJviRVMEOKSjFO+81nsYv3Qi+bODHmIfwqD/BUtgZCazzENOXKzlp6h4SLLGMDHqzY2WP
Gg98Wqcy2aYh3xdu/AMpZgOa1AOtXflveQ1bteMjJNr+yawtDbBghxLIx7nDPBH7woiKRbCeElOC
/ksNNJwh3XqyeZMJf1dI9M6stfuwmS4uq2ciJMrL8i4vVe+lcY0dCdFIiZLsh8ZCto7b6oiAjB+S
oPQxnafk82zLoCIvSYeoqSMkAGfx0Ln4PYhGR3NB22xtlgzvh3piMGqqc7YrmaxEsF5jFsuirr+b
hfdl4hdaa03KiKwaNz4kbKaw/h6u/pmmxbhHVE0E4nyqSRDcWhUvyAtfGhA720SS5TcNFvgIxjE5
e2fIlfQ/FeIeCVXOxSC5sXgjKE3dmwBlKhkMKy+yHsFpISYmb9Wd7RWJCMVGj5Mvq8gIkNHyYkcV
ex00PsHedjClBALhS55LKLDus945h8I12ICi7r3Rs5oqrkM2qWdds/FQtHBvgEYRdOA49Xw/+Ihc
8ZZse4PknB477XqwvTvDMne2datlfBSan1/M0v9IgFcFBiigsIwZYaaPFrkH68R5G9ohQ3OYzLui
rL09hukfJcYdZuYOczzdXAuL9hPJYJBeTZQrNoeLWktost9PdRJvAq99oGXwqNfdJ7uW51owViFI
h8VCBHcy+VyO8tE7tAklfVz36B32gz1gnGwmqEOyuI2saMeEluU2t+tjZVETLxcsRh2wsjWeKL1j
f903qBh9j9wg2BQ/rL68Haf2O535r5CRcTx370XFYWAY6Sd9H8ZLFibqwMz2mW06W4RpR7+BteJ6
mrNK9fBcxV5FE5aW/eigKC93k98dtQDrOIbp6zzImwHWEUM9VmC/BzUc+tsucrCcIGfxZ/2nzlzU
nVFbhul0D44ZT1ZevUcdhsky4GKkGSjErNHQV1Ioz3df11yc0quGFHg950y5ZJx9R2j2ir/6ZMzg
g0eukzhWSl3/CVIqXrv++A33Prw8G7CuCL7bhNys+/LiDO8hqZObunZINzQqJa9rMZELFhsvEUdP
Ecll2+Y7Mn4PmI30TU2CpEbGNh0lIkrohuerQWpPTT+zVLgYDPzOvIf4t67wCu3Y5k54XREyM3Jk
s2zp5P3252r0V1XA1NbveRFDZ7Amh4jgJltiSLhapPNmqd7uMknUy3I55OSxlJb2LVXVV4xMZtSM
fR+xIGqB9jRP7RuExuQ0olVY51iqa8e+11HIRoYe7ryOK2Vo3Tjg9KnfKBs0p3zUBl5L6N1YjQEP
pUh1CCE6yZfGNii08KpKl6g0byQMRZJyjes062/LkeNZBa0gGg+uNp3CXBNbOZJ32XGJQ/wpEhRT
ONRRh9wOvf8axRnSDKdaBVcolgkHErRwZ5TtZgwZFM8DwhASL9A++4SzlOG2QGNUR/lPdyBNOnIE
yj3d/952joOLMGRCQ0qDhNUuXzLC7reJRpkliGDyaLcUCjBd9vGuNewH3nIIbEK059Ycf7+ppqI9
10NPw36qUTzVW4GU7WQZzd5tEd9Tgb+HJO6R+0rmakNDkuKYDmftEY5QpK+w/zeh1qjf9sCG7nsg
HTxVZYmNwq9ng7xmbn491mmyb/Ke7pSJu+4UFuktImqoNZb+6KomRjmRy7mwBgtStNwg3kadgYXS
rruTozaWy1xlebjcMJrvTv5uCpruJOwfwx+TIWSixVpMwCe7yAzPSebe2gJfS6J2hJ7LGKWODeIr
rObsmTVisXYnyPA8zDJC42tfjSyErEbc+ypMsH8icIJqEUOf32cmnm67RctCMlP3K+x1zNJnR+W/
Vss3oHMSQhABczYqcntnop5OzAKiCgtJzGyQM8mfj1HjrdyO1IYwv9Ka1be5GTCzmYzggr7wgmy1
I8XKx26f4fClG4Pl1dQZXVgCzRCDVc+2aMrbI9OvFjp5/ug7P8WY+4+wcSjAvP6jKOr+Ekq9v8z3
aSjIfLJg/Kauc+KvPIvwW8mk4WT5uHiDPj2m8Om2Vc0B4zb6yCjT18gYVHcTaVLiCMRH6hEpwMgz
OrzIJBs/IhEbfqWBLvdS0Ci5DM4SQsg5LqJOhUi959pMK46DdT13AnGqIBHcNKzTEDIcFrrFvOnP
x+aIyFvk4Se4XvOEiIUG7q+7NuYSonioHX3+jlbTwjfIusxgGXln/KfRhjKHNtToArvIzEtV9Bp5
1Qy5A4f+rXpEQhHbKZKv8zXhviVhCql2Xm4a9e1fD4fyBfWDvxNFK7dsVGirqjh2VCLG1hyggepS
9GfaT+wN0RBukjwaLiRKyJVlOopPE1yzWYfzRaboucpy8euebwMdssGwYKHha8t/6Sr/lDegZAV2
guUrlvoh2NucvDXqrq7RbwzLuSH+u6f/rp3LUa/fk9rPN66ji+vgIzPova4/D9UgbiZNu8QKLDXb
wyPJTdoVaAtphrS4K2tIz5XsjCetyT18LSLYLw8xpFytDGSyHKjNyOwwnxAZGJdmHjEx9ylQEvCn
O4QTwaaNrIFuJU54ZP/3iWMSEp+M71kns5ey85xtmlMgJLlDeQ7GwOp4t0Mpnv7SX7gr0iko8v/I
u+yuiPK2+ec/DLUb//Xl4+c//+Go3botEOMIwcGCVc/8+2499TRztou6O7RZk5NPRweaPI9kQlqQ
u08o0Ng4wJiJelLo7Iir1//P37cNVzeBEEvm7H//+zjaTAI0CPBo5PjszNW1lhSTbPasKPmk2Dcb
5mydYHJgzL8Y0x/j/wh+Fv+H107r5b++dIm10bQRgRJ59/c/TfGvgRHJyQ6Z2CeqDWPTeU9jOkHK
JhpttnXy3Jtg/d9Nr/LnP//x/d81vQAeqaPu33tTH4uuDf9j/R0fd/R3wvXvP/qvzpf7m8OvkkII
3QCQ8qdD1bV+s6ADCft3p6nqif2LcO38ZuqO4UAutwSFpOQo+L3xZdETIwnPwdQqGLiqntj//M+/
HT3N//b4r2eSaZm01/52QHn0uxzdlvxS3KX/5VjmCpkAD4qKQ120+A78Xl4wlD9R37prOb6q2gB1
B0FPNVnpm9A2nEs8nXvyvladg+Ttlj0WJhe4dlcy5Xyi5jbeTPZFoRknqwjGjR36/tafrjj56wO4
/484Vsv3TJ0vcBRR/jPbiCJ2XIOA3Bdc3SyNH71EhwmWW8/s0t0NA0ptZ8wdaCPRbp0psfYtFI2N
E+CqTSk0kWSin28MSBiLK9SBDHMwCyqwcvR2REk4Z+TsxDhVq8Q0jC1RohoDwrBAeVLmx8KP6Joj
B6/1geFYHXj7vIy2yYTUzm/RawWDuDaEljEbTB+lkaJd7i1xqJL5EGl9sakiozzrqOWsanCPGbEX
ezMcn73QJeMNqP5Fc/bdqJimjMWhxg3NO3orWjQ1QqYY3ZGWRvbVbxkv+BwvJzHkn3UysWei/Nv0
XB4Vsd+h/B+ZHgrH3LKuqQ7aZeq18KVN80MM2Y4FqLL2XuUdTY4qIpulcUoH60dNOgcX8yo/GsFR
Robz5FWNrYCIx9wkuwXPanYJCEHq2BcwO8dP4G+zYpy+z4RPZtYzZgDvbGmFQQ9teLDIkj3MqU1M
op66N7IHJMQE3hPZg98SDp9ojX2LeCE7Nh6jH0IJ7bUPj+rsdIgrxZSewqSNrvQ9x63ulc9Yi9qd
1U0VELIQ1cciJAy3aUdaot/U+M/ImCG1Z0D2Ztf3c2G8svevLnotX2ge4np0EBdOvi4fhgQ3FX6Y
tV/BGRA4GtdcHePtNGAtENSF5B04Lz6AmpZsB0K5ggcyBKxdlbIxqii3uTjf6ShYz5aoQPuZUbLB
eIAbOKHHN7bOfU3V/sAbutE8gUW2GZ5KzUvXjae3xAuBHkypcdH/De4qSYphrSWBRXTqp8HLZbIr
5J1NMsaqsN7LzMDVgGUTnUuf32s9Inkbef6aVBnxikf8MOCrOeQl17JCpreSMLAt+bcBxz3Cebea
brJQEmXRP4HlLc/hmD24uUnZ3D7il4ceAQHXDQPUAYwrvca3TpE2OIdKWvLeL4kTN7OAMTVoHruq
L9HIeMVqbesYzsYxTuFF0r3T14yqauLau+bcavM9dVRymL2kOs+fsVbMJxnpDQdQ9khEEwicaLov
Av8z61zMs7T9+VxBcBEom+/Cij0JdWLEcNei7YZ+2mXautHKfDhoWOnPpn82tG9yon8X1dUttV4W
V86eDyocaFNOsXvRPCTXaO5BFhGFAZc0edYzmx2c512mNL/VlVTLtbrbkVbNbb4PIISIcyHG+Dxa
wKOigKQZVCWnjvoM1l3T7wlvGXZOUZz8sez22BTCbTOa9e1AJeW1YEKtPHyqzRe0GyS/MM7OdSO6
BoFkV+CB+TQ0eYeF4oklSN4NQ/cVNhYQmxxRJfrQYiuySeCfpwlIOxlSD+rZULcFIi4YlW4C89MQ
1XUMInkpYOLtU1fD9BhhoevaTkME2z1kZUWdHYlw4w5Tvh6CztoSv0dYEz003h/zmyFtdPoVKFg9
7D5pm+4CNMh7DWXoIYZOiHm5/im7CXEC5ORNq2vhdojd7G4DnNQ9D7X2jD3c3EVWwli1LCK8v/gc
iqlgrxxodzOI4S0lYb8NLffL9vwXsIwAPw00aJEm7H3xOmlddJ3cIOCz9X2e93jLW0tY7YRyNv+J
WaR7rjHAEF5FK9xzaFzEwMOAThq4jEZQdW0Qg+QxzAxfE9Eog8P2sidLiJA5YqJcdLVy+olGF62C
GmvURjjv2qZ6jR2kMPAWxUbn/3h5/lYnOAqw3BTQSMfnHDzKZhpxlDSOfyHtEsC0nn/MLvPrwkAP
lw8fmRHQCE2wSNUxvreJXkeRptulmZmlxt5A2wRnTsOmWtE2N9oAVfS0M6eIkzJE2T6RRVxYQH+i
mUzNgOH4jqd+YH5/rNxEXmxbG+9oxUGlmhkOC/3USYiq+czCYeHX3Y7BkLHMgzGdbTLqG+3VjoLn
qSG9ySk9S9nskcgPP5wxA6JAS2vviSaD/lC9m8H8Az8M5KD6KEa7f2jIxpwS597V7Yj8QMPYeC27
fFvEEOeAJa0bO7qvw4glblKIzMwKNh0a5Dyxbyx/BAuVS4/eb1Cua8tgr5x4p9Ro4UDZWO/nNGs3
un7j9s58Cw8CemOZ6wc3j38ATcCciuh/NdtbjZVuX+gupp9qohng5Ff6HSozSMEXMRiBe0PuJSFF
sHGMHbA6U4viuNr60p4OXgJIa7ZqorZEeDBbSINGHuVqBIQbjKyr1ouPM4EP9P9mpDIOY5GQAyyt
TBZY2XjHorwTAhPMmGmHbFRh4cGM2s/+nKQMb+Y4tIgPdlh82q8pc42nvDnoRfZmyKF8yPrgFaXT
R44Aezu3HDPZFBGh6jS3eF9SiHJxtPd8TTsZXf3uiqQ6IGUbNl6JU8N3GIHIRoq9J+fs0TBbEAEa
AcGs3ypMz7zzeQFW7Rr3QEy2MQy7NwSAMb3Dg2vi3jWlgdEkxx2Ik6h9TXr70Y3G+yY3wrfeRLXj
EPFVxp0DBFB7ZlmCMhy2rzhZP0O7ByWSJKjLI6yiHhUM0aSFfgDtVmwSZDaPtoI8IMZrwVCw5ukV
jq44bPy3UUzfzKltr0aU2xsvvojAtL/3OsFsgxzo9Avj6laRfgZYoANMbeV3J3Tf/NL/HupAfXU7
s0EyMj0qAmJ4w3q2n3pZv/Y20jV6If3OBUzx4AhkKTWusMMMLH7bRnS3Szkmp84ZH+ys72+snsGS
OWvlQQRk0frhT9KNAAPT9XwkTLzb90T9Hv3Ocm7p4Blrxy7EzqvhfFpVeCyTwWakErM0ppfBnH6G
rn6RocTxgG9k5YByJpcz2NOCmAjJIoq6Jif4pJGFJaeuvYj8ATLugLyxPHlgvp88WMIIZq3+Y8Qs
V4rqIaIdouIqG0S9/jYtikfeKkI8mogYwNbqdsIH8G2lNeKuCncgxtF1DAOTD8XZFLVRbZwxCp9E
fKfqrD6bd2bqi70MUah4WfXMtXcn6iA5yirqwDA6D13Z3JnD0S9q95vr2ziuyALDiYgAKiSa6yai
XGWtRvuaEoJnRz6hhgGYb2W6L3NrxuDJG5XULsMI3BQ4czPVr7G+sKE6m7C1xSHLdYY9VEnNqz2A
ELA67903y+hND32G21PJBQ6xTTI7w86CHCKC4mXExrohZRhDv4Yht8lwvo50Fd79u9yKbnw5jD8D
3BahHc7vU8M8Qzo/4IMXD7nVHye7u2E9YgVhGsP0rLqIwY1uDQ5LxURv92J4c5S2L3OoSgsoZrDG
jZqxG5+jbCJx6/b2eQ4zjUzTL8vvaMK7ebeJdXCqaLAGWnpQWQ2pYCyaPaxStDgkAPrRnbA3WRBp
L25nn6jjws3glvpt4WvhkVTsz9JNkk0zGNOh8MfXqmi2VQm40ptm7z3p6xu/4unHUuoHh1jeMbJf
0KO1a6mbX0OGnZm6h+hN1bikLZDv2CaQsskYQpjd/2LvTJbrNrqs+0RwAIlMNNPbNyQve4mcICiR
Qpvo+6f/F+Sqv2TaJcc3r4EdDlu+HYDMk+fsvfYZ+yCQ2yVFT4j4+ad6nqMHSJui15ufzc6f/+PP
PieTCIY2mj9Lhf5QDgaeC6A3K85YSTafGzN6zs3CXct+fEcc3AH+IRM5q1pnwR8+OyZRnhQePVIt
xKE//8b6fIzM8s5oBcK4bE4AB2Gg5o4TCbBSq+/3FGDXo+jCbVCClJaLDurn3wY/pgnYDy9WUeH9
i/EU2KbyeTYkmvh62zvFcGJ279PZF5qsWyxt+RTiAgCohQRykUfRzcqhrjDOqMrkizXN6a5rK2YY
bry3FDaUKA1JHhT02oamO4du16xVxDy+U9inbbObTsLLptNAbbklaWUpm51vbTVidusSd+1nRGT2
QcsUGM1aA212bc/hLgTQuNKT2y/Wy7tKoUlWYecdKU/myr0v+m7rRt+ctE+v2veo9xnRF8lFq07R
0B0weFvNuRiz8BgYSl6NkDPz2NzjD/KPIVjMa7qR0S5PAecoL7l4LiOvJEq2mNWgtXuufw1x4bmI
imo1pjK+x9i0typn3XdMSpsoTe4t7e5LVX34MJ8fDMAPqwHDBU01JiZpQHhSPPcvBl47fN2gLdLQ
+5qLuEK8Oci9z5x+4JFsEiSrCWHO7WC3D3OCp90IvZdkLA5T3UcHM0f2nbkv6ET3tPivMNR8i5RP
wKWWX4z6OkKIUrX0ZIOKublI2LT6YL7gGX8hv2o3m83KHEDjepVhwwnCEbmsbJGJ1hX4CQeTc5on
J0ZSWaxwHBfnKiM/SpnTfuBUXEd9f8hHfzjgANg3kxeQ9Ah9Qc+Kcpcz4IoBoHPoqnJN03qJGDZp
3qOSDtRVrwd5srvqrWcwR29f3RsNI1vfJIxJBRriY/ScDt6bM9q3PLu3eZd+CVA7nPxWn6zRvJEO
ImsK+58vVEBsPlTMwqsA3VxTsnGUtkXMOZZdd/4iQi3OQcFzHNUex8K+DUDulOlaLbdfl+qBUxDt
g8jPzugRxDGocaFpPe0nbR+yCstqDRB+nwL46yHctiqXR3/S1dZdBKOh4DuRKEwbPRP9BrBGs8EA
8sDCcwejkxpHU0TqAL5mD9Z93NoDkZGDvsBgrc8hE9zpUo6JdSwbdN5dFYYoZ0IMzu270XHorX0X
YWTXGRwC6xtvJIc9Tt1xgw2nBYLAD0nMT8epx3vkZKVO0q7UCRecOvm46veK1ytL5IMyVNnatIi6
RNKNQqkbHuSsXzKnvYguxsg3DBOuPOooaplHqyr0IffdYWeGEFyCKPxONVRT14eYFiK1N4V6GsZg
YTAY93mwxn9+b3kWM7J2II7M1VsU/jfm3M7bcAY7y/b6bDqYjA3UR6GbvWsPjTCeRrkzzL1hUisT
xkwMfBYxBZNpeUoRCsjFym0SiuhiCd501vQx5C8N3NsHIT6c2X/WYxyCdEeg0C+5Yd0yGcEduM+i
i56QIArHBcxgFMcOg1sQjdY5cdtvVmUd8oiSCWnHvhXebRJar2gjm7xTR6SPLy09wFPhtQzTZnfV
dgCNkOzOeHZwONvo+603n44EeK923zYTdPiUs009VYA4xEdpVP71TTf5/qugU+Y1DE01gYl0xkIv
PDOFJR6tmcCuiXZHIrDJgD+UmxBGfJfaw6Udo2gdm4nYqcDbj7FOrgSl/rqtm3BrZsgk+6Yk12hL
YuhKLu3jSVnvw4g2P6uXMwCdEe5L5xwYkBniJWy9sK3qMvCnYLE8mWWbbGcH27xW84aAGbUe0h6D
NerfrSHD6OI2mjm9PaSbvhPdhhzMBQhQEAgWT3DNOQFX3NZo7MZtOWe3aY42fiw+Ks66KKvCQ+yC
ETCApJVPETb+AaG6jupn32B+StLbLQy8hoiDVxExXzUVgyg9p3ul3aeoZUEraIXM4obnepdM5UmP
+qNsuR2EXZ0lUo21qiFVGUhhNAblUUybGUvhSpb5m4m/rKqchwqx1xrM7SYNUNQJCe5OyY5s6fHQ
2+xyvg3pjL0E2TZTYEdtjXa+dgnELcaCmgXhK7aeVSzfPZDX9A39CF14CNY6tW0uUP01ddKXwVkg
hkdZc+UsSCzSxX0QqDsoH7RZ++ytiKzrflwgaVjKsgAyWGQc3TY4hGb+7tXVEe1/vgXScQqgEJlJ
lJMoAZ9MmwzA+9Y8yjYorzhUQTczbksSVuj2XMJ6yUgtH7yIkRYr/C6hvqE4uucZacPyDsDfhyN0
QlnpfAn78aZwltytfA0/454G0ykWxjewgA65YHJXpgmcc5y3kmU+bMNDYG4bq9I7FjVjZUv7tm6d
Zu2PrLi9jKhav8CK+z4P8gPD5pOWgFShmiTe8NwEzsHPx+9xkFYbq56ujdj+ZozVwzzodZ/E771p
3bvzsDH9/khm9UufWVi5C/pHCrJb12VvowH02h/GdwuSWSBaHh+uAweVGylom3JMOPoLnEqF1pPt
qONUprCQC54nvarLFpWHehw4BRAMw6QLKGGRHpperm0kDHNk7ElG30SYO/iyh2hVGDYXlJj1tITB
ZZj2uxf5IFEtjNJujMK+zZ6VA9Y2CZp7l1OI2SOmAKNREaTabCav/EYb+DY6Sv1eLIqaur62kVKw
ZqWLwGvioZLTddFW31ohz4GajlD9aKuM+fOoYBK1lo9AkrqsNel7FtnHJI+5EXCHZ8vpxtOYkfYE
ub/XwfAisegxeqZ+LHJv65T5pZrLs2HfZvhjiNfO+e5F2t763FOYuXTFIBXQEs4wLmwaQLIPdpBs
+AIE2WI2I9S7ie2t47oFGdDYRRAVoi7tqK0jZTygv18ULvI5tZ/IIDpB5z5Clp1Jmk3XbW5YNEMJ
ppEpx6gUGIAhp5X25pfI08BAAns+2gmGbVgGXNDoBx7Hm1YR2g1u/Nh53Va0cOnsKMdpUnxM9MGc
vCSvKLL3eecZB6e7r2YtjySlR/Q41uj8py1kPK5Id4/gEcWJ1wfH1gcMlTYRp3JCW+Yg35IFc9E9
g9WlmZNXJNUg6OUBVRY+tnzY171pH62or9dzMH7DOPqaV5iM4ujsov9DVUNTBQMiqI/6BHyuO2eM
JqKDLAmw6M2ACXQQbnBmxXujpi0lS546o0OQaILMnn12PK/hjFlHxIDEU0erKiimK4PHSmSVt4l1
RU/WUuvGLeVRIsjCiNtReOpmZeTJmxOFwxHjFJYwRDQGt/5KjSRio4UGU4FuBHPm3h5JQxCGQcNc
0+B3Tzr2qIFg7XS9egpx5FUDgl/rLc++V0FvP3kRE4IaR5UIzORMMjQwIlcNx6QIcyAE6HeMrN5Z
XV9jNRLUGBZ9SVtuo5xKC7GHvWsESbtJV9Aul+0RsR1E77jnpB4a2wjsIdKc8lBjbbxRl7n7bpa2
XA9z4bHLTZSNkbUTxgT0qu8fJ2H6K8O4n0tCpRuXloTp+ihgkoSRMwYXXD2rNCtCUs3Tcc++KA9i
7AyG7ilaN+WW2J7y54kuHHS2x9LPEHgk8Ze0xUehBnnpWbR8qxJ78Ga36H8frQgMlvCi+NqpSXSI
w8yGBaHuy4aY5GkJqurS/lsdhY8t8/+VbELWnZC+akF0jNk0Dx52M1YD390QV47SjMMkeUt4lUBy
i1VSskOUNOpJqOHp9DBTo9k1qUWwqAJHbXbKolqboCq13AdXNcAWpMviQBYFNYrn/SD+QK9z1ioH
adW2r5xDRFDPNk6+1JNR3kqwGlbNbdjm4baDjbQ1NVKOvlhDMnumwIUBWbrpSdAToQLJvneFIdBi
PIEvqo6pzyFM+dq+mOH82ijtcF/bxU0f1TudVU/oS5udrQLyfybk7PlQbtCcvpUdOp+B/IdVb/s9
XalsLzJeNu05b1f9M93+DsrUR9JMp9HW7wMU9UZg4JgN50U6+WUOw61D1GfVoylO+vlrDr4eHHj+
MLp8KPPOcwtWHrr6tRqoh1+FO+DPoYXhW4CqS0VDISSC24AntuNUARgaNMSIswvd164OnYSSy0R+
RpSDzLODNTYHC8kfXC4cYi2T9IngkPohoKUTjyzcbsIBzhQYKIGtGIH70NjBhbKA1j+SadqYRN0l
9gZq9NpvxMBZE3iNn9JQYA5xP9UyRWlJL70xs7eIP0za7Q89vaO4unbNQMC5Yexnx+U9gBrLTyi+
5V5PyU2p69d6aLljsxdFueuM41UcYYQf6bsb5UQzzAUuave36XI2sAGLT9l1q784I5PDKEUa55vV
x2LV9iPNKYV2l71Pze5OjMMXpotb3djgDlx8/N2PmZ+kV/LDG7N6Y5a8yhBi2ARlZ7/Z6O5Fqt/J
jh1D/66YYKVaoly7/nAlTIfpKypo3Tt3tSK4vIGDGaZb1wmxejevDdrgumieqfLkLu68m26ECeIg
86w5tZJqlD32XfsVf+Bpea1apeRVyTMV676F74WwjokFh63xhCeQ2mrYB3EO6/xSuflXX0y3g+nc
+8hZ22CBl34Vwr3iSuKD24gp36sk2DRAeWTM6mNj77f2giVyNVKZ1AWSFRapul3OJ+YMXHnmqFNO
pNmzVMbaevCm+RGj/deRRgeEiM0IBkk75dkeiqdMPvKrbXhKMRrU2455SD36FzV0l+V6dQYNXZ1c
eMsbc4H0O3dB27wOJV0tgqeIiVpMH+OwQrg3I6s9BMNwsKcYZGpWs7VodkZJb720ayBAU3XnZN0X
ssv4uRt2AHGPPGVltGpFXuetk9Tb2i52jLNfEmVjg06qu8a/yy3nppqiY+1NOxh/+5yyGF22eo47
sXOUeQq6/LqqO3TRqfE4wi3ll7tLEjpVBpnzgFXqZE9a0/NojO9MFXHtNS2+j/DW7tJ70wNwUGb9
YWzrs8yYGzSG3CCbk6uyl5dKhLuki96LjIFrVJUebbJnes8IiyxUuwjLEAObAB9vAjJRDDiFUy82
GFK3fp8cTJ9wDXR5BadkPW8GlkfZ3YYOaEDuEcOarmNp7eMkOoKdfhQJhbdh7+Z22qdNeQgCY6dS
UMkOU5cyPyHsZ6pkAQIGrpCp7iGgCdwanGl9GHWS1C4WxSt4v1sd5w/LjU8k6luR0fVgTyv6m4G0
pB5WYW27X4EDnmvDv8lStW1a74lB+1cSxjawjM+csFmuKuT8g6dIsgLNAwRq1M3dxCO/sgCtol0d
jPVg5WdKj6sKGTFBQXvdEDMjg0dB96GkfkHEdjPG8U2elG+Mr1+a0TtYCXLQCAGyO3zPMaXkjD2l
MW8WRZjBiuq1xrfZat47LZ8m4T01EX13mhHvJJA/TqmzNQimctrqmTnm60yt2AWvpgru5Nz8SKvo
Kc/THZkHd8ycj4OeF3Iivatw55OfZPbARapHJ+o2DKl2sZ99EyZzYMd+yEPYWqr7ThvmMBOy2KVv
tWHe11nzonnqCau5Qjz8FYn9y9BC/AyljbjcPaSAfWdGsHbB7DsU2OtTNiAipzztE0WebNhjjiRR
Pgnbui24JrbnvfNZVxVi76ipEfo9mUzSHPbPytK3yfjIfOkjmLybKhQ3TZa+ZuSkhW5yyCICi2bi
n5Bx20Z+PdvyDInqIyYyp077M7zIrzYPFQLZE0JMDUVs1abmXdbEL7kWeNEF/TwOuHgZgLo1X5Sh
gByDYqTZWLrVirjhm8j1D3bPMMVsh4s9l5dB1PhH7RtDW7Sf2S+98NQE6VVnDY80lx5q9pTVzESk
sDK0zfO2JVjBYPVUSLwnj8dTi9uu5Px0n6sBKhDsK1qRTteenWI5fSHZzU7m7F7AJVQs4CDR/XyK
MNl6hHTp2yC8tYJ6F5Uo4GP6V6wzBq2Sps4IQadpBYMm0HAtMb7sMDnAXbrIPiMsLX+0pAdEdlq7
hbJXLQDc1iwvOIW3nftgJ+AJJxtxAh3+EMwl2MC9HmkBudMDMFHeYujopNWXuZdY/MWtb1Tf7DE6
hHW5j/RMfB7yl3nGVt686i6+L/QjTmdA3q77ZfJeA38iQG38XhglkxRL3LRNeh9ggRifEEK/Dd2u
r5uroWm+RnJ6Qde4xdD7HHk8ciCcMhys3ycRX0u64IxF9qVZMMUUlFN2TRBgKzakshxS19WMxphs
oIuJEUoMPr04zTA6La7J39gHKTUSK8bWwfQ6DyXmOpBAIBwjse0s2DeUWetcPliYzje9az0x3br2
c7FCHXDijHOIZfYsoQ8y8w159fls0n4o7eaQWzW3H40nJW+peT8m/ntgeVvfJ63WInxOPxZY6ELi
tub4SzPUD45Su4WizUSBdjmwOpC61JA7w4hoUCt/61jyx/K+6eTcoao9R1V0HRGogNUIqc7yhmDG
Hlyt4g1JT1dj2N37UQ5sgzslip+EFru2L57ddW3N18qKABiOSPCJDdtnyjuDZWzWyx8adfWlc0OO
e/GHaKIWW79DrGB510U7tPr2sMmK/MFDUiK7eZNq/xuOL1wLtro355md3N/MHODAI8JhliMJ1M78
bM8wtFSzwy+3b2J8y5KmiFHT5KbYaUGu0GCGHH09WBqcIcRoIlIPtdtf/MChTYgRY2hgzLjXU2gf
w6jFvGEf5dceCfl6euyBvY4EtyE0v8j4JVxamUPxkQyQrOgNODkz0MiEge1+q/wnRjSHMMg+Auld
B1FAEJuzcHGbtzlw7ol82w5ddPRyOjidDZGIUc7iCJpmlshSp3taeOtucl9zpmkbxYQ8y4oTuF9+
SsTh25lda+3m5Na4jFVxK2mkC8gGmECRIWnTASCa52VZMkOA044G+sn0B716c3E8DON+YlantDj4
guUR1cS1mqJDSz1xyo3/iySZfqv79Dz7t5Ekm4/sbXirP351Ov/5//y33lOhz/SJaHaonWwfTeX/
OJ0VJmh6gp7jW8yjFinof+s9/T8QMwvl+rZUrokM83/0nt4fUhIeYvJ6wrOFaf8nek+iUT7LPU3l
kHAiTdRNOLKdT/rhNOmjhKlxdehTQsjQwJ9mq692nuOdBrxRp1irZouSOF5BHV34UEbvbGFl5weL
KQZoerclwbJKVpCTw/UyHJoSqVYkrCGw4dR4VsTPr3bw/9pt2bThuc+jrelRXZUppR0n4/bc6HpN
AXXVNYWxM8JXzyFnsFUttFnH6c4xCiJ2aNxeVhW9mWBu9+gobgY16SMOnHXsSIWKcJNHpoQ864Vb
0qM+8CPOe9ks9hO+4jrtQavnzVc5qpui5GtZGJK67BWDtEfgbbcfxyUMenI8DHru82SbISqe4Maz
a2MLQY0jiwCtS9IbmM6AM3mODA0T5wMz17MZIg0wOtWu+yCaz85EnToDfnTj6rq2VLCdPOwdejzS
H50PromGTDbprQjDVyfIOFPE9HhS7ypINJSGebLW5vTYMWWm5Kaf1kZol0AnVWvJeHk9kiQHQ9R8
WUZvXo5naRbqYRhEuR1lmj6grHyhW1Vn9BCd8ji0TbStpfUx5+6wTtzyhgkTwZssSkh9mo3QTA7Q
L752BSQPQxD2V4Mk0taI5qwlU3wgDbstd1prFsR2xz30Ix2wONklztSaPN6fRjTH4trvOBU/axHC
OxyR2Sv2sMhhoumF73AM2XMCHa2sSNzVvbhDo0k/2E+Zs3cR1TZhfbsL7O0b2G/0dsP0B3mXm8w9
zXTaMK4XALM4C9EpfgxIqqZmcWj71NMZS8a885PqnRRg+DQAcDapQ0C6SvRtxBsB9YTo67bX1CxI
toS4y41wNdnuVdB311bAOSIa84cef+U6hrZEMjFaoqFMgMsTTY6h6Jh64Z3wSCOd9JUyv9WlvgUL
fYLGusQEEheSJFyUdApfsS7TTcZeY8DZwexr23fplL5WCjsAfQpCCfXWhR7znOIoxhXMFI0DHbnM
ASZ6kGbGgbCefh2DLymDS9hVl9FGL+3ik0oDvnnfYUVVnJOajiBxbVk73QtiDunhUgmEHdz3gx0a
5VaPYl13WIX7lg6x5hnnCDYygBrkzqncQ4cXc+0bw3jscR+GGl+sNdr53s5J6XGRIuImmI7gJR8d
i1oRKhUlral/JB7+5+hMJgk8H9+6BNI4IYk2wIq5OE68h65uhotT6yvGD3t3Lh8cY4LjSV/VJyCH
siN6tstFdhj/IKoj0BqrKypUuAPeylNtBVnAPyTTA4zgZpuN+AhliosjunYzaKbw/tdgSuJ9m5Uw
E/yyWKMwwW+TuiSbpmTBaxNbON3hjdPAUk5ZatK6j4/lt5okolt1Y2cRti+bjFYWnV25rG0GaElY
eiEbqPVlGsZiF5r9vY7ZkxEWMIekIdNxfFq1J/rPa8utScmmJ7WRxtBsB6e6q6ZsvLLnkd4qxiDG
KVOIMDKvt3lc0r2hPUqQwMLFzu69ypcHzJJrAlKbXcCobuV2Ld74yLz4/YzC3OdA3iFZjqOHIqpm
nNT5AwDcakVt8ANVJpEdM/3WKbK+u/HJ0HjqhocAon4PDtmk3AX5G/rWrVtZqB+n4aaf7oSdnNsl
NZpmIp12Mji9wPxOOmy80UI9zyJ/iEMav8QlumtOgc7ZIQTinIy9dSRYcNt7GsVEOXarDBfluRSz
3g18AHLR6zO9gxozVUIejzG/9ykmwGDa2dP4nOBqWDkWXa5eeXs7bNvD1MV37tigVrQgUxeBx77h
1s4ZiXp4LLtwg3moXhZ+YY3dmZBrFD5ZDpTVNNvDXMRnGWfIloJkwXBU6ZXKaLSHtDRo5MPAHlDW
ewzYexDDKOvjeaEZ1Ot8QQdqu/khmEquymA2aF8T6BxnjYIdKm6NXGGN6mMsy8YS4ZFV+kxCrIkj
lLcz8Jgf8mG+aRMrPxAJDoJvMiGza3SGsyZyEHcUgmbiZHP7i9/NyR4fs3+eesJgbd+5JnaBxkw+
EbhVS2cTo67681PUy0f5+Xmq+QdHXM4Jy7/BYjbShqz//JR5lI7ntFugXIs2AqsbzDyFE+7nP1Yx
SRPts/KRX4eO/ViYttgYXXSYLEfsainuaKzmKP9X/U+LHQqx089/yhfbnTQYxraJQvkz9z+0ggFQ
TFW1EsnXPuPfBg46rKqbkaFLuqSTvA1zSeKhP1//xESFgDCPFtbhrnNBkBnzdTViq//ppvk/zM7/
5jhacuLwsf3vjqNdVtTx+9uvled//T//VXp65h+Ujp5jwuVTf3EauX84tnBQwBNQZ5Js90vlaf1h
mngKPYfWqqlIPvv/laeQf+AvgjiIMch1hOOr/6TyFEvS3a+ePd+xlbSxBynuftu0Pnn2Qvhas1cW
3UGljNcrXccXIymYKZUVg/He2jhkM+1jbaRX7MmAXkVVrIsq3STMMco5OouuuzGY5JA5A0PWVXV+
tWyLSG5hKHR5c2yt/rpRlXeoSdlA1N//m+/vk1VKLXighV0kTIZm6JIXb94vkKCqCmfW67Hdm1wq
9mMYIgb9ICOg4s2F6NczktzOd99dBI3/oefwzzf3PWWaCPm5JJ/evLaT3mLxafd1FVHiFvsqQ21Q
T9hklrkX2RuX0imNVcpxMbDj7k8H4F+cY786xazlYPDL9fv5/lw233Zc7jFpO3/98rM1puDZZbvX
XnNrSzQe1gAfdAHcajc0aKEdq5gyLtbN1lOkjfxyr9/+g+fz0/3z5/vz7SW3NxFC3qfvP/aQ9TLF
j68UvQ+YD/chDGxkO8pamTLy2OdathIv/l5j410PE7GDGvIB1mp2AaDdtfEvP8k/fyJW9eXhoo3y
6RdBbhOgLmsX4jJru5WM0Ta30K/+yxfn4fz0wyvB44L4UhLuxAHyrz98gy626auAE8tsccbyCshG
o5M8lwHxNE5L2nyYBzdzQ89U9NahG4zh1q1rJARuJUiSkdE+Gx3nnMTS+8/MqFwTJSzWB5qvglsS
L+JfHghV9cKOrLbbN9W7GyCVcIzoO4muJD0Ej7E0TaLCkvJf7oS//+xKCOELbMCLSfPzCTZAKAn1
uqBbZCrFNo/3qjRR4v3+Z/+nX52gaN9HpulLZS///Zdn3fQAfltpylcLMRUQqsw8pmCglqGI+pf7
aLlz//pk8YV+eatPF9hBGV+hsuv2JBeSZp8Rbtcl7yUZ7PRCEb1OEJLiaLr+/Re0P3UCfl48JL2O
smlIcAN/WpAn5oMeZ4N2j0urW0UEmh18bZ7b2NU7qgxwrP4Fz093XZbDY+tKPHQV8WEOGvPScJF4
ZcrGQWTswfszks7cgM8tdr3Duut1/bCaxvSqUhzFELj228CIf9ShPe9x9oA/hlmV1+EPpEbzYUpv
a68ghjJlWmvRtb0iiDRs76zOeJWVig//8s2XH/TTD27jeAVHpzxX/O229ZrQEUXLg5uJNt1ZY3xn
t7iYopBvRQzLXYsEtBp6Y+v2/mOTSbqskilj3rsbQqB7BCcP5JtWK9NgPta51qr0ioGAA2TwIcY2
ZA/lSvQ99ghyQtaZKm7IpjqUFIxVRVNjFvaVEjK5Hpvvsab0DAkCOgRf4Xwx+Uu6K0MkX37/lS3r
73uXsk32rmWxUvz16VFN/MxBtJ+1e0Ahett183moko8Rexd9x6c5KTDaIJ9ZD0qNh5xm/spQP5Zc
T7ONdyjAjauweEfbbFyZ5otASrUhIOGF3HgL7Q0BN76ydk6n6BK0DkEzmfvod8HBN78lhhc9MRID
5OGyTxrVInlhNWt7Pa1lAMPebPVZ+0276hY5jEz03dh7d35RPkHUtVLE5/mEl8t2r0VrcjhRazme
kzn013bkosoYqtPQ9XdhOTx5iI9HBsYFA4VNIR9MUz15KnuoE6UOvkOvnk7vtu0hFRfUxyn80Voa
7m52S3tTiIF9VMbPEMQ84hm8FmKNF8IYjm87Gs00V1YZuQcrbxq+TyXjb6QMpA+GFTJ3jkmLkMK7
dTeTg9moL7tHadIhGoz2Eg7xOW2k3o3lUxUzzSTWe+HXZCdporQiTjRFi1kLrKPGvVW4mJf871Gt
vhdufavko1MAYdOVehWW8yhn+RWObrgy/PGo6UOCcEOT13q8SN13T07okf+jODEXGoU96xVpRXV7
yaLpX+6qvy9cnqLJyTlNSh+516cVZGxC1amB56iT7a7U497rUzIY4/ExGOmywZNaBxnZX7+/l//x
XRW7Lr51d9kI/roy+/jQPX9egg7M58Ye7roi+9HVzs04G09ILb6kvvP19+/4D7WPR2/Wcy3f8n0M
+Z+apqS39rnBCHtfS1DyeYoYekweaqNttvWbcjGd+yQatAQylmq+/f2b//3BJatCLOW575sLDuCv
XzfsaCQNfcHXdYuvZS2QtgrjKOfU2JUtgJT24BrvxgAl5ffvu/ScP62SvLF0MJt5NqOZz1dXm4HB
mZTfWXbujc8ThtNC9+ssnMYjyJM3nHvOWvWoVDE93xDmhm4pz96c/pl8GOvfPs3fd30+DY4ujy65
BTD001UHGzhbTuk39G2pgsxl2QjLn6lNxAV7E0/m0Fg3jWviRZcFzuFgkxERt9URc1YHbI8C6PT7
X+gzOoEd1MPxBYbBs5Rt0dP/66WpKmQbce82CIyBJWSZsS0dae36uH8uw+lH3wzOqqlQ33IqD9n3
si/aLu4nFylXk1kvKZKS1aGR7SmCHIUK3ZJIiulCcl03rRk+Wom4bmMT3mBi9Xt0IkEb6Otq4XLK
gGiklJf+/Vf6Wdb8dWvkK4Fa5URo+5zVPtUioTQMTCx2s3flDANh04bdjeUGepv3HZsy7LlFkFuh
g5CoW7MRXU4jK+QUy4OvOa01pvMmZkoXh+47bO7NUJbtxvEbfzsTvegOWbYzFXOxNMTV3Unv0RQF
nTwnmjejRG5X+1c+NKyDKvjCoTyGNtvqmGWHkN+oiJHY/P4ry08R7X9eRd+ybBuqDMvZ8t9/qfQC
qyam1RuafZ82JMVGhwhSuxsZ02GurKu+RRmH9wgDOvrOLkcWU0Q/ktggp4yCv++kgVAYDKARoDDj
AEjPxUbNg7Icj3FSfMV1Cgt9Ocy2YAfb7JvhDU91lHmnLLeaLZI06h9iw3VZA4ZUAIyUKO2106cY
a4ZwWwYNBuwYEkOjYcylktlJgGyLSKuHoXDef/9r/Kz6/nYD/PJrfHrO0MkOMiymZh92WKqnbKrJ
HbbQRbl62JSwIresC+V6CFK6fH2yoBLFGgH8U5+0l99/FvVPKz0FOJs0q5Dlfl76vKmXWIa6Zu9r
t98P0pvOUqRfuoBRd2VNV7Hq3XUZd6SOhQSNmpl10WORXly/PPoyO8x88KuABPMV9umWo+p0dpEz
rurZQFC01DhJjrBKpt+U4EXiqngDXN8f0T2WuJ+IV+THeORlH2sPzfHsInVEPElnF57eVnvxjyxv
SZt1xaWl1bxDIflVl4q0Ah+RDgmH4x7YK/W7eYRJTkFhw0RQpufvRr+DzGp+sWXwBtD6yekS9vbS
37oto/W2WeNhjeGwQAevw3fPSrLTv/y2f1/cHRNCrqQGxpTymaDEqBGQVsJy6sn0LQzI3TAIVkb9
Rk3/+3f6h/0LBZdiJipdXtVcLvIvjxcKHAdqKTw5Mq5/JCWODrc8sHTeegOSnwhxTq7hrspcPv7+
jf+h5KUXJjxf+BJjFwiev74zcuuudAPF8pyrbdcn2Ae9UR7TtvkubOgBsxdsXIEwzcmXUM+QlEc9
cZIPqOvX6Ig3pYvWSHXxfkY9SuBlnUBM2QUOaPnff9R/uNEdU2IqsgFd04X79BshPqwETMhmn0fh
/6PszJbbRtas+0SIwDzciiTAWaIkS7ZvEJYtA0hMiTmBp+8F+o//9KlT3RV9wyBZKkkWycQ37L32
ugs41Z3Ac108Kc2BcJ797rz6n4ZZ96LlL590Jn5m4JOeYjlsl//9z4MBC7BAxqfLGIcrKEZ2GygS
wLgsrncmyq/fmG6HuiSw9kwZns3YP5gdQNwJgN2DVdtPysI+nqb9uMYrYZPI5tfMgJOm/VMJ9J/9
Gi+kw6XT43Wx/wPODc5kdNKRM2nya7AD0iPEIvdW+AwqXycVv//3V+Nv37G0SH5gMG5j0vfvfxg3
EGhOBtWxGbtMvXmxbX6qWblXDmdwAbx/SQxQxVb7pzfsf3bkvgvMDdzm+oLYvv3vP1h0RlIbtuyi
cunfwefcDI/uELBcvklV+0i7wt6D/jNXxJMCBQCm4nTbdMSNMsXIZPyyczHjjqEOd3zBqfUPl0rj
P4ci/IIezaPOh9l3/npqEBaJrbvL+URp9g9OFXaldi/CXHYX+sbPNKM6Hm1s6yjRfHRg0k7YtS+g
5Vr8H5xiv0kB/H+bgv9xMmn/3etFhcwrRXfr2399I/fJGJtWhX6SfGER6iWbIXY7h6JbUOtipLh2
PR5YQsr1MAFkwKZZHqTJEHFY8SdzGVWmk71AY/pERjq9DEZyIw+vuybVKdCsBTt5el04ac5N0AxE
lztVlFFoXiuuC4EwLr3Pli3DCHpZJJeJaqSEy/TZhZkYjO9dc6kkHUKmmPAcur7/gUr26zIUhEha
wnszm+TX0sCaGo00mqpUXQqDyxqBt/LMwrFrqAH+z+9v0Pmuy2HsUUsbf3l/p5oPnqpym2hMHLTq
mdgNNsaCqRrQlA3Oa5YON1drfwsE1P/7Tzb+ptYKuOp4gQ69wkdU8u/vcLCCjPtbr0HKXnh7oQ82
+Kw4BuFnwaeqXeMwte1xxJ96LGLmm5aFKzWdrf97T0Uv5SDCWbcR/3FlkMCjeunbDXG982Nr4ztq
cqhA2USUmpcaP5SPYnuuq7Owze4fzvq/ayb54UxzaWI8Zvl/+ZSbC2tnsLRN1Hszlu0kjUy//sAL
kpwRHUNv0vBiJ8tyEGMSSjR8//Ap/ptTJtAZ+dlABA3bCf7y8lMpVZifnCYqhgVpXXAgp074HWgS
xK0A0P7xX0wr9De9JDWlHgQeaU0Qc/5yrfFzux6SxeBnjqgBa/PO7+7dJ8XQJsz69qWoxmJrqCZ4
1RyQU6QK/bJISz55Km4isAfBk9B+VEJPd0NJvM+UZcRfTlbyNJg9iN6GaLd6wOqKFQsFiaV98YEv
ybl10A12+VnLlQeFu8eCEcsXMy3e8dEibO1a8aMHEGfNXXHrCjgLllU7XAF12t5KZV+qXk67TJY4
IUxlvee2/QGszNlNpkJ7TU90SYz1G9lG/CP3tEiM+CJ0/ZlpjvZqx5SR3oTUnjDJA+Ov+BJnOOdJ
79aeHH2EZGYSkjtM1o3FBsQPmN7+AMAU+pdPONhiiM+RuX47mWiXslePDuKGERARZBuTvVBW9Nx+
GgfPwgtmJKfzKR2ypwVB0RucGHBwsxV8RSeAyMOrGRGZtv1YBcUblcxwaEWyXJWpI6cZjGPfB99p
gvKLNJQ4+wsZBVwhsRvO4hVzLBEOhHUiP+3nb2uWdzn36oddOwVnh5nj+dAwQ+oF2Kp5qF9E5v00
U7n81HPjRjbGt77MtLAy7ewye0N2GVT/S84dCb3DRLisX9bDjvBWkEA2mYcZMTOkDxVLu81y4G/C
IIAe1jZY08LqjgtQ8TMrt3fk+UNkrI/uT3np4iPVsksAEV525cqeXfu67o8zY5L7U4YvnWO/2rxX
YqtYb2rdHv/cuz8Xo2ToxjaOgMhij7UIGJwb93y/96+bqUzGnZyYyfmOLMMZqREyihoh9DRnl8QG
AzglMzFNcQ71ROmYlQOtB4Tgtd+VS1a5u8T9MUumAdQR95ayLHZFYRILMSbLo1a34BYwntUxCLT1
GTZ/8yM8MHvvL/m+bt1zX8XO079ummrYZNQqV6/s0q0DQ4r0EJrzDuMyNa60vyj8qvveK6OpH3By
TjGxbDBysGeOzdvMKxCmHgH1GAzjF9uvQwPTyruW1vWpS+llNMpkXUrtuZeG9qzq5kYcfY/IodKe
jJbZcZD1UawgQjiJE78mhBMe0w4O6f1hSYl/mbGFDZ06tKNWati38umJMoGAxgJVu8iGpy5HECtO
KIrjW1MgW4anXxxG2cQbA3BRKHRX3PBpiBsDpnGnZqQey+wyfnfH9GTp2XiKV2ZAD0DxrZhFEcla
eru+MoGgiE5Dp90Dbl+QE7pqeZvt1UScjMsF5+zyhr3pqMFcvZV6276V34v1SbtLi4MaKj4M0osa
2pcvCcL0F7evCHMzmi/N3DbbLkecIxdLYFtbZZC0xI8uFtnH+z1KVxgA/oPnd1lo4HZj4Dtb7dlr
Fi/0mvz7ncns+b17LFOoEQuJ8Pi38dkpFJas19oILfa25N/yZZ1RPsAtgO3vgFISlWW86GWFqH98
QvrV7YKFf3YwxsGXMa2goSnfi6ycHzxmQ7FVxiQv2mwuJyU7nJkEsE45foEhvvXjOHxP1CqYJhlw
qapHdzKta93xPqlNmHcEy/SXjtg025Xpr9SFTG8Ch2AGoTdhnRC+OMIHp6Puy5elHG6zr9xvpfCr
XTcSqaEprfvqqDfHQe1jZfbOkhqD40qMyCob/9uQHhtCeL6z/1Whapd+3+GC+Oq4LNrX512LKrdA
CL4ZFceq5dfdFxcly8ZsTeIl8GLLdhFv1Zx95yApvgPt4svzF1g47ROACfctFaGVZOWbGqbhZvnZ
JZ3fpN0YrwDB60fUml8SgjK/ONDbrqLXft4fFXaWXaquqEAG1MhXK41Xg9nrjYsMoQlu/AJMOn6Z
exsJZbrYp4IV6FYKs91b1dBvF4ZLYBaN+QsydYLpCbNi31bPWMccwC6e/qFIWwZOLbqXQWH7DwDD
tN3YvfTrjbEGFavaNzdJApavHh3GzuQoHyewnQ/N+lAMvXjJKrl1J/17sOabNr7y9pMbfEXdl9Ov
uXwWzZz3iO3tDYyRH90nL/S0H7Vp4OLj20+x69GPO1vsOs6VtRxpgSr3I59IP+thapsdB557djSf
ELUeWgD0jPkxgT/5eL83phQydY4PdNFEOCuLfZ5C76pKmT66xVsAnQTVIviE0UpMHBBE4UmTiY3X
kFDnaq55dHFOk5UYLHsQKd7JYr6Wy5R0bK8+JUYuT7Ys4Qt0Ag/jLDZD7lQhK9ruZmaIGS1sCqfG
9OWpdG3epd6SPt4vdjVuWtAbE41+rC/X+w3OvDcDG2mkd21ytoNm5yeGebDj+MeS4apJ+3Inms9a
G3/iO+Gaw5xtxasEYwcOBO8rHXUAj1PtMht9s6HDdHcqQ4BqLY/mvOxb2ogHx8522hhEliV/ZXn+
nAOUYLc7h8mSfWpzG0H3fnC0yd5Vnc1vQd03qm5Xe/5+MReWr7E4d2n33iO1js32lxjPWAERrsHj
7O1vY+Y+69pckDU83Cjn8cwhSfFyXLfzCICvoYbUSvvsD/07OLenBSQd45DHAtsGV102SzER5w1G
Ji9/98l1tBfnp2mmkY0/XZnHeAw41rTf6OOu6CB/Lb1CEmpB1EqAhAwerEYSVDZK7+WGVSgqyKQe
d96wrPGLDQyZQByNenkbZvepcceFvB95yFu8/XNxG1cfHy0Tgs6DwoIL18AIrWrB96HtMABG4KO2
TsHKEdojHedNWuxXZ6+1AVPaTCDL2eLPRsnq8M+SFbWynp/GfgTDLmEONOPGFc6zwNC5GTBUPxhj
TFXgMK+NS32Lu+Snb2AKzjLUyURr3qogfnbnpdlqaga0K6hMNL1ch4zeBjk1H0//sRCDv1uWlR0W
lIe+q8j7c0d2k9oj4NQf2QJMCjDZVm/x3grL+A629cqohHAQP6p0c+st9J5Bt/xKpwzx6WiSSM77
i2vSuGm0BTRWSxYB2e0EFuliiyIEdqW0nvQWZHznwKcdgU0U5lcTC+3cIfwZHd6qeVlIvLkCOlna
XCdPq0JdGS0qwJHkbm1E6lubV0ejj6hamYHnMFEpuhwJtvep9UDwa9/6rVUWqACnBt6+BNd8XG56
F9AhG0CTY/iEtglSN6/AfOQQfpGEQhZIUtg5Y6YNuzWBVLqAUNJxOEKhIYnEgi4/1QRtZl/6ZYGI
UzlHJoG/K0bJCcTPbig/fSF+Wx3O72mpYNhQWTx4I46fktcYhOGbO1rfG0MiMGhxkj3bj5nGMjrB
ouVOeBEUeYYPMEn4A0tYOJqjbaToT4Ef1vg/t/o0FJcxTsLFdH+g4gA/2DjES7mANJph5LJruFtD
gOlt5v5sCbuAGae+OoamYa6cHls5WtuMzeeD0UyglLkuydE7lGZGGPua3E669aFrhp8VF0Ah5+zW
z6ClBAL+IUu9LXQIJJywPE73e92alpIEwwHYG1nRrR3hCJMnqaz6lHm0ucwZHUNKsBG2hhQkPQUV
nKhG9zDDZgEEYJ2ZsQ84bSRF9+QPSYvKoCN5FSClubk/OQhIN1hzz5aafKKIhuZkaC0TRak3wFNg
9pr0N3BiJmlG2Mgu3voDG3uWfxIb8AA4fEp9CK2r47i2/c39d09LVYWWJ36yGshOIlHZyaV3JwSj
G8BT4X/i76xvCTDqTs4axtmUq+yjVTjSM/9a5/neTPBVdHH5MUIK3ZE/jCd/HOrTsP4RcsFyIajw
kWBOHE4puI99DSwsZdmOrH06lKSBsARav4Am8Oi3Lrpmt9O2fjDsCaMmt2mK9Y3lmd3pfhMkXeh1
ZrBvNQcAYJkd2t6xkaiVkAaLlP1/0/rVKXO091aLp7BbH92fogU/Z5UH6agly61uqtNSptXJV8t3
36FYAlFmo8tx5W5w3QYR+QJxRqx/5abrarz8S3Xi16sOC85+j5y5g/C58BM+fOqTtjhBFylOxpRG
i5P2+7wavoIjqUMexcf7Tb14PeBP460qkpLjBLfp/XlRBByV97uTI3aM6bx9A1nvNOeYke/3gnTZ
azjFlhjNf2cb0z6TY+S1jU3mdtu8p7JT4Z+HmPmKE2+pAceZQ/RwSpfnI4nQMnG638ywHE+qfoen
Uf552u9t/6HCZ76dFllUYW9bHb0G8aJ3zljb5B+ExWKVZK4Gpm2EfZaMV8CxCidvBwog8oniYYem
T2w8ua4REzZsi97S9gavOOaGLN8bdHA7c0KTvhTaNvN1/1IwsboUCuuqCHQZNpo0+ZDnCDY6rw2T
9HPxjfjEkG81C7Ttpq0OAvs1FCyH5tryj7MWLKCqQKTa7B60hl61yPWf0wBm2eg5WGc9+DUD1VJ+
qnZ5nPFu6sEeBeCFNx2WjyNJUkFOP8Jd3Ht1d7oTG937s0GikTo7zkt1vD87rF/lNIbYWTGjCm02
douup/DueB7bI4jR+9fpLvljCE7Wp+83929/v6dPQFBEAJ/s/vDPz/lze/9fYetXwN20dvPnyftX
yfuve7/75zH2jC0afewM//93A1LJL3//z39+E8gd7465eH9+pX99IWQWd6eU/V6bI8nU95+aa86+
cxSX6UT2f7Jv7vcKXLX/7WG1Prw/95evQ8pRhMNQfbk/f7+Zkpa41vv/cX/sJZ0TQmh9vD+1ZMWy
a8v6o+srWmUfHmIZePb2/vBfN4ugka6Xhlf7fpczfTjagXIA3FrH2qAWT5sOqCqZcxAfmvOoa/YF
DaW7lQuO0xzqfqRKI95K5fmAPtgFKjGDobH730oYeIMSuDvE/v7kQoQinsM5ytv0gMZ+2ZKcZj0B
DenCIq7UxfXpxCVLbohRLLO7wIhsSZjyhMDKzKdPApP0CFop61N/YX6PbJ9tb6Z/+LQujymjDvrs
l9L7RsWWblsOcnBri4fnxRLoXDl73Lz47ECtt455Q7CC7FNlBZC6+B2bNmpkd9FC/ODfA+8JD3lY
q+YjVklxjGeA7gRX0f3HPaxvWroBG5sY3Qy/SnYA1etGeuC8VD3iItgpe1qrp2W2MPqPeG+xPcET
NSPL6M9FW/QbH+PSJkDtZ7kxnhtQFtbEEpjE6W074sCA5tcS3NV8ZC9g9m6ZDfJGWhb1U/Jk1erJ
FPXv3nZ2ZYk7i+vn5zhC4Ep7Gg/f6rdjZwMkbOgqBFsEhcKCxo5hETMWJmItFRLc7lYbd0Zd+2QU
yG9qeBz06hmKGLSmxCe0jFDaJ2+sP8YKpnvuN79kMrxqfYOFXZ/kJqsUKMX0RylCrWxhvPirLHEg
TLpN213ZDJFXV8EpadEmZNRGRjVh1wIhWMXGPh2/pMi3nhMiqx5kFp819CknAD/zWKNGsvRzEPRy
lwcCl9kAT10nWmA7ZJnB5fkq5K/ahn/W0QKHBrjFh9ypC9IJoE2N+uhFQdJigcHftMblbAxIVGbX
5oy1jPyqQZDad/HyicYxv3q2rI9265/KETvS7IzTzUJ4lpXyXStkd/LgtrLrGKh27Ka+FJncO6Ot
H+Y82zN6etP4FU4Oow/8KcRokj+qdsuKeKs9Ee87U/6gux237HDqKPHM8TEDrjhQ8lUaa3k5QJeu
lEcmPOtNBOkNG8XSoyGs6d0ZgZW7lukA/yF7paGZo4w1EWA0pzvFI9iJPKAyoTZAanByW/fLaJJh
l88PQG+QuOhbMZTaYUFQv8kUBM0S2tcZjxVXolJSB+eMbGOre1iYJKKKSr9hnOMKv1jZ1hJte+6Z
D3U+yiy79NuNdBLU6ZP/VRmyOPofeT20j00cibgVm8Uxr8NKT+6IJdnnen3VDdQfowOVo0tTwtPn
sQxdpwsitK8BlBOYJQXpf51N1lGaUe8PLHBpKzaLkb1bCnFpBhpyK2oap7SmSG2TCv5YU+DZLzqm
H5ncehj0GGMRjFfL4cmB/LJL+SYBc67DMEBs17uJd03hQ64hVK7wzWthshbOdbBCCa7hTVxzMBf6
j1UDJrWWYoS/Dn0dE/1i+V2xStbq7JtWy9/DpOzjYOB9o5J3o9JFroWjKEygPPEx4v8PICPsNCP9
mWZxqGCMAzjM6m2aBd4lnaB1FSSMPDQVck6nZSfN3O+MzsnfgrFyuHTaoOJaNRMmUy+R6AnPiM3p
V5bV840TECHMiIuxbRQwylw04Tyt8I2ldA8a3Ry8CYNcrPQxcZv6ZIwUYJZuvtlQpcISX8sBl7FD
CaQF+3mMT80gJqIiRfrSK+tX7Fxqee0EexxtdKx1EiyeltoILikASvCy1GZtyUd7/RRNVjNBAjce
vaSliQvGkh2lF7nWjCyTQvnSrDe4Z1PbgU7fe8feC+xIA2nQBTK//LkxORt7K/gdNykFFksIwkwm
Vn84XvlmXpOe6wqZipNBgmcd6LECZDiIg9SZ8uHUIZw/0VAqLIfsL8okJtzVqgCZlJxUazVpRk6b
HIKWyYqZlegRNJI0+mTaVZ63d+dKA9kJQTOGs6GqH7ZBSp20ZMaaPDW3b91YuSE+OtbCKt4MqZ+G
Sd0myFw5rTW4yIyIpr2tr3TLJT148cj3KjdaDN+f64q549mdLzO5kwMpnf4aMKl7fXEiIaJ+qNIs
dLOk+zmV409TVxvit7hq6JA8W1UZ1InzZ22SWeBa0QyQglko8J9Wk2dUztFIBftkEEEp6GUeBqSb
D+ZAGCvXoK+ZmdgheajvSy8uacxSI5lKEbHL0Xi7YfQoh3qfMPUKUV6182sXc8pi8STh1U6+MWx0
NhS3aHfAtWhqMdnmBO2pyiPg8FHVm6sPnE9mwPe0OB4fG/58c/pImTqFEkftA24osSlzwws78YWR
N+ajIBwq6zFY/ABlrUcKhZkVoNOm65TUUBsRWeymcu2xVip1UGgbTxvUU9qdelzXWN79x5wKMCm0
9tZa8meWA0YL7DG/qLz7mjfkCMwMX8J6GEPgXnJHnZxssxphXDtLHyiOAZaZLqQmaXOqp/zksUzf
FRza2ySxl3BqRwx+ytzNTOo3DurnR1CHu84an40lQT8nYHXL1RIzyszYzd+wdJTPIwukrSAgFRpF
BWSCkVdYQ3Ec/T48KzTihzHJf01GAjjPcG3MtzkLnsL6KEBkRvbUcsYy69ob7RLvem8iMbprD8xl
5oOzZht2rYcZWQIlLhfQWr76IKXFOjW9AD4SBElYoKlEjWWybFNBDVrF66+MAvRzXjQbg2DLp8am
h41n89EIaoBc2lCLpxuhgCRds17dJw48A05bndBcV5l7nFvtkxU/j61Vvsgi2RYiMZ/QKIAjMaw8
9HE1b43hWzvE8pWEhuGi0uwbH7fmtfcJuEFnUj0E8W9zFOXXbBibky41suzWhyjjym3vmvnRGmt1
SAtmDI2XhHBIjN9aVpx82e/agMCSxvG+ljPGTUSATEk8etW5Vo9Y96E/zeSGaIySnFiQUGU209Yz
puXR4s/84Agik4qKEnLmG0WBVoRzk3531HgowPHeJJBHcmLktVeyfM2KYc8IikwMv/gNPmEkb68l
CavEr98/Yj2tzs30wUCiu+QCm1ZfIK1Mq+AoygGw30BAscjUQTe6gU+Xjn1DG8YVdPyAsTeJSkQ9
7LYoO+dGhzw8TixJaF6qJM5AZZPLTVZYBHUIEbL5M4PM6cwjduQiMcCkxjS4cf/dhBcIU7a+Ogbj
whjz+8HplgP891BlmJUAuYSaTN2nUTiRPVsuYQqwj/vp2bGd/jqLFj+qaYyhrGegOiVX15goabR7
aUSWWXAuGmrYqfpK8IOiQsrY7RnBvpTmh9fD6wyEdVEWYwRLAQqdhjbS52E8FuybHqyO0MPBt8+l
Sj6x1jEQ9bxpl4vFBbk+RQXAtkOfZhVJOv2AxN8dNl5ic8GN54J5grL38NY8EBBAFifxOHLqGmRr
3bLMgfsVE65QSmGHZsVERGMFhtBk3rmZbW30qRv2CwGfB6Q8hyWFkF74BbIqToqpdUOLURVJI7o8
tLkzP7jx/JY2hnOycCw8lOaaTavKIKx8KE6qy+SLUZS7zmWkXKNuiaQLxZdFVYYrHHxjsFJ8zKab
tx6LN0PvDpxICumHS6AZSPhnHzyQjqy6c4JPw47Hw2gxGe4sclXmjKJvEhLTs8/lxQY0kfhcRvXS
1nYm2Q1Grs1hOTTgd2mXTwvtLHJXYlOVk303GbEebD/4nkzxeGmdnZGK9ClRmEWKgaR2Fu0lxYXH
REXS3dHRtnsdsbalmuo8zUeE0zR+ossR5DptZGVZhAgTxbmrDnFOmnvTeXM4VQEh8fmTEI13bSHq
Iz5RX/QOCm2rvRuKrYzX3sTcxCGhaz9nasVzVdN4Mlw7+yJedjlynIgXJt639ntcQ/DQslj77k6/
Yq9y3w3xU84AUwNHzWfbH/1DW0EkQsLMRT0HslThgDHs6ktZqe4S97nxPE6vMl9BuMgSLqnw82sJ
a27DKD/KEZzcynRgPFRk7mUsro5PL5f4qKYx3XdUtl1/i6lgfs9F612BZzPBdhCvuhaqUV/j/Qt3
mPFvTC5XueAmWm86O+nD1lvADw9dcF05mUZ+BvYBcQtCaLssrzLtVyb4Mj+39rLRAG4+jINg/eTY
X5tu8W/3G8Z2e/C7n7IGQw+zkmSJ1iOyqpsxAyXz6xILdeF6MD7bo35MzfT7xJiYqfXIhoZ44AeP
jK4LYX2gSZXWblED8We1qhvhSBjrvWFiNDywY1/AqdYF2mdfEppHxSCZysUtIcjbAdQV2kXCoax5
57l6FQJXFGcr7XZ97i+nikHxLjN16wHrOae0NrLOcVg3N04aGXM83XJ0IxNLykYo/4x3VB2DBPF2
JqfPrJkAySnyiRpZqaNDw1pnWbcdgadGTZkY2yEFXGgQyT0Zp7xI5EvlgK1FLYVpiZQx/B9EgoWt
I+MVrUv9HqfBBkYrhDm/Iv/dyvbwBNYJKBEplvzK8p1TxK6yUAlRbt2snx+tegafP7tizX0ZdtUg
2k06swwynA+0qNrBgdkGxDk7ojdoT/cbjUiBDRGCwY6ArvJWzoSLIbx5HfnEH8UIpzcfdHIpMv9b
FSefGubNJ4gkSCUreUBMRWpAbE2UjCCTF9h723kCS1+3JptjUp4PZZ+oTVs2BLwuQ7N3JIjt2GVy
N8+gHbV03fETTQ2IrAdtHfUT1WGT+V+XDjbAQFLYYk3tSXmZZClSfcUY2/OWCLJdqhkfs61T/4KK
PRLblEXC8JutcMubuQzttRwz9RjH9WmegYTMpeWEFacQ/MecGHoXAA4woPe50wwOSSjw8IFSwGyC
UkgA1pJMJB6d5Edg/m68ESBDTZRW5Rbf6jWbT9lKfGOuLjcxb7HJdg801i6nN4Y/kKjkUVkWiLxy
ei0N0V4goyww8qPB7d0Hn3MUuL/HdCDK+zHb47F/rdJUbuPAtDaTR2qL0/su8Qr9cBA5GSc91NUr
JIvS+/QHInLTJgYa4cyvtguYeuiHB1hiiBVMRMhlVfGK9j19h49OYEDwhtSmJ5RZI/fISJZfLtkU
Yc1ynO6RjEsTigXhmv2G/QTCd8wg4F5kGIuixbAAZniiK8p70O49IjzmWguxl9WKX4PxvyXq6EcT
7zqDaBacHnu7l0FUSJNAs6DeSxvSMmCYYSPRmUZFvOzHSsqtkojec7mdVhCkLyPXru3fk37AP/KQ
M+l34sx60gxjPMaNtq/1YkeuwfRgKuY/bjxc2lL7pkr1MzGZhZQD0JpqmcHgLbZxqLUZRKAXXKSW
t2ej7v0taqqShSZL1AbcTWWBxeV6v350CSlRZRta6quoTcoU79j0Jee9DZXTbRou9V4CtkqA4KCc
ymaSAifQ/b2FQ96NTSSXjGSoJdDXSdLmYJuGZS0IahTp12bQmNQy46dJRc8jZ1o55V+LdpmPUs+j
PJ69U+KEhtGhHSdEeetVDL9MJ+j3WpCZEBJBIMZtTCAz16hj7fS/mIfrkW813QNG6Wk3sWQr8voH
azI3mhOLsZaGtYYqaJeYRGhkrn4qQdo/KJKTnxuGS7NiXzvgXjhpY5/S5vXPTQ6KeiBUknxMzX7p
qx+eaRcgedj39eVsbMmscvbD2tdrDNbGPrP2M/ZeQhhwLTiMwvHcCsboDZVj6b2nWuAzXpRV1Oip
2jZyIVYhVl7IaXjixVL4Glp6EzLCHsfKOGK/Kx7Yqk7UsojEW0xSDxih7E2adtYZus5yKKfyKfD6
+kwKK5OfjgQSz6PmdHt15hBeHlScB49FxhwkY7aWicZ5IGXylQqq5c1qIZZJu4PlA7iz8fKz/Ezg
XrdBtOglcgoF2L/2gE037ZUg8leDTdk6kfKOhlmUYJ7rmZ6aP9wkZ9p/V4sZeRqvhLX2R064oz27
Oaab6cewBocJQUZGZzHeS3d2DE/cbCjfktr4IAeiYMtR/epo2iMlySvR6s8KavwZiZ0feo74NZHU
i0AmKfYCy73jE6tm4iIMCcT9MM3qMRb3uS2D7NlkT9almH8H3tWBprtEb0JuVAH7l7IuOkCUEkiN
IyhksRYSnUTKCbPpT/a8NFkl5Uu8CK7bI8MiXxMMFqS6WP13ZhgQdbL83ZsOc98CgDR6Y2M4gleH
lJ6NTEmdwcB/DBbrR+sJPcz0FJiVdKFhEulqZuNwaCpB4FbLUUIdeavi34bX1jfddmbUED5cIylE
5CZ8Mr1AEbXCuRHQbUiyisg6XC+sZXDIi+lbX7TZKennm6zgvLaNPBc4CzbCrdkQLvTDfocMawIp
mtTUA1nBMGjO7Z+xwYjGznteZehQtTfBR3YU6bFjYB0dX/soMBITzsfnl+Z/7a18Ej3559nKd/GP
gHMryVjfJqwcHwOQiJaHpIsJbbK1m9iKPJYteeoek9InV2k26oOvQboRjP3C0f6mz5p/alQfYGCd
soNnX2uGLCSi50rTbolBDM5kBrwDTPJHp4JMQi+ejhj76kguurupWT8p22WhbzUSFQlJQandA+Fc
b+Bd/ZLM1pj9ZU3I8CI7sJN5in1pE5FnfVBT6j+L1r45sZ5e07nxQyPNCNadBNfXcWWb+mMITY3P
82DzAndxQa/p7pm3ZO8iqK/LNCiiQpyLkOt6rE9ee+SsFEyFOJpVeWjyrjgmgOsOlXJuVgW5x2w4
tJa8Yb23WSNGkvGhQOfxs6dcG1r/PS5aivPJyiO15jCWgaaoA6wvwqv25dD9MOsuf5WMhCLWZSg8
Rqu5lkP7SlEFuhV+cb6APauokea0tw5jAFoaIzhss5w2TaYdJ9Jkb0ZSYjazj8G+iUEb92Z6bHWu
ooOK6Q0bB4N5l9MKLLgwjEQcG4AG58J3wlXIvqtU4t+6tB43mpJ6OM/Bdw/h2kZ3E4zjCu8B1q1h
U9T9vjFr66TmxHkI6MV6wfgtB4vAoGEywtaip1lq/RIsBtdBT0blf7F3JruRa1fWfpUfnvOCfTOo
CYNkMPpGvSaEUpli3/d8+vqo63Jd5w+7UPOCgbAk2MpQkDzn7L3X+lbILGZOV1guhe5Jt9JtW1qU
OvjLucbB/ZwFme4lVi+7as1T3lYyHZqoCE65OPlEE5GYyVl6NxCwg3e8Re8kZ+doyAR/Cj3eB3W5
kNzn0gBOPczR2cIyGCX4J+RQyrY5c0pGUFO7WyqVUlk4JWWrbDQRSJ4iLdWuK7rRM7F4OaZIQnVH
3VZP+iuoVuGaSyBnZeItChRUl7wSzjnhX7teJxTSCkPQB8BjTyPPZaRM0l7L4fvVUwAIAS1clJ6j
Tu03babFxzSouDxDJ29BBbNaFWKy+V74zYFq0hDIaCs7Wd6xd5zjmaOiWFeQmpOLItP0XdTByYRk
OHAxDW6hjoW8qkS/SvsTXXnibupGfwh0hhNRIz+UBWeUYER8NKRMhoZY+gH8urjGRusOZa2+mTRa
iCFseUv4O9yizpVncfC74VdXdepjrYjd1Uw6cjzRT1EPy5tUCYn+yKJfpa4Pv0rSIXRtJjyP9Fpf
EyiF42U+DoKu7Fp5Sk+mrG5BzVdvbIMFGkSZrES9jPa90tAdh+p6Bm4eekFYAgkeeieU6mwnMEon
/uKxja07aGNuIpHqfC4VmIQDDkGUnMq5a9g/gqTTLkO1DJsIEEFJK+9Sry+zmGe4ZZvpqk4jQYqj
qD4tqMbtaHzGJ2etNS5YjTG7zpUy+e1UfeVVWm/MxKh1in4EReo8XUdLCs+NKOaMG4jXovKldWMc
NPqcjomZgfY9bExZhMkphL3hUFpru7ptYkwAeNuWinN/g5Y24VCLDq6EodBR1MmjgI83TN8lTbrg
Tha22DYjT24QubHcvxvSonEiL7tdXI6h08VN6i5yquOgilpfxev0kObLV8X9HZPd9ahaveLX1NF2
yrO8iIN4GSeWn8QA6ykuI/7HGABz3qzCFtXsGa0uwSFv1izhJT5iaEzPsnQk0Gi9+ZQcAYl167Kw
vIx62ezTgbsOx1B7MPVAPA0kaZzlNtuJdfmgaALtZ5w5O7NpONB02kY2OHFJVqg8TbN1p9nf7Qcz
ctQ1amsmy/oBjfCzOprQB9M6PdQgPG9yywNfKlbsGAqMyplu3slKSpp/MgbdCUD7kRktNVY1+Lkl
zV6fdPKNoM/VFKw5dZ+RxwII/tyL4klizXDavpRJEWUXETJat3oI+H1G2zQywNKypaQv2Hf3UCjF
mxXtW32L2Sr7TGlPbfRJbK/tcC27LDtmmAsoPFPpFWEiBm6pQWDOmOGFenEYT0Glmm9K0pVMf9gU
pTURcI4MpktAV+lZ9h/FlCBd1Ct1n0vtOxWBeJAb9gSLzB94k2cDDv6hQ0/OVWFxSrMhuo4TEDqT
s55KZMrx+8VkQAVyo78l7N9XbBA3SQGLDyNkryYtKiISiQ7DbBmbrsZv1GokiAThyF3LS9hRbwsL
cQhZT9LrkEq72tKSOyE0ji4Soce6uMmVAfYqDQx/1sORlky+HwVsgZWlhM9NTNs1zNvgyFUvcDDW
NKDVtHgnY7VkqGrEt7zoSSBkOvrMbBuZ3o3Onq6mFzlHcJd3+8o0que8X6tn6ALN4AvYhk5qKD4F
DDS/SqVmCzS0q97T6Rtakd8amMqZqdAtHTkMmV0wuzOUKKfs8zOsvZjzEyV6mVbiSaTXT7pS/9Ah
UOZzLeKXqKa9U5v4xcaZjAdpVqhoCbblEDqQHH6qUoI5clSZzKEsFuEEumWT6x9mqJfbSB8eZCG8
NBGC2z4tpm2gE/qdBvwzjZrdtNk0D8zpSybBY0KfJAv8IgP8M6jzcBtxl4z4Dl71hsZnmsY3Cbch
gxJZt3kmcXkEO9x/nt7K+k+o86keECFLb+r7JdEk46yGqniCxuSEjsA86JUk1+ZAYD37a1qIr10z
9IjUIpPgDOR9fRsZ20wY8lMVJ2i3Na1/iri5afamz4ipki3tQ0qqJTRIOAwlaN1W9WNmRDTHkniM
EtAHlWlpe8LYego5HX1ny6heyZVPE6nQU0sLh9OAVm8Mw2zQVIzTHdpveRC64NdEO+geB8niVQVC
Beu7X1WgMS2qSGF2Q/tKb9r8aM5fhiFMk6MoKDuBykgbCHf9tu5W10GcKE/aQg5BLA8KUP9Beaol
8e/f6hX7HbS4GS7v0BMqjSw8I85tR7wgZoE8fCe6Kn7KqrtVWeXzIAfhfVRGNBdJciP3SrgAPthW
UfBIV2c+tooVHXKC9m5pEUTP0vcsop+qPYFVpAW3+mOULceOkCPaKen8mK60e0xmhyZDhEGZoxxG
A0tUaDX16xIwwsJcUO3xZg7bpqHnYKFmAyzQW17aU0JriLCLVV6+aM20bfPRxF+SFWdtxgdZKExy
Z6Tm7gBY0GO6i6JSa8uzXOZftBrMbQ07eWvJo7LjRM4jsZLqp5wBfzALLDOcdDdiNy1eb1HLcrae
TzoH/k1VjgPnO0HyLUntLsNCyVulofw8M3voCP+688a+5qYBII88xO3TaPQLZGh206XBEdl35zLV
ZMAaNPolRVFsEjk29MFhCDnw5m3/xeWkQRi2LTdSr3hFnq5bsaRcqXTVK2Vlj+VHO+SCRsrIVKau
+jITIfZYh0LzyPkttEUhi7ZaxfloLKixR7IqzxpwW3rlxkuviP0TEltKXCOfb4x2pPMSlE6fGskJ
C4fGBHJ+b/ROOn2/CIPEsAcPJP0LfsaYzG9qa9ia8XLgWmV71HrSPdD2cd+nt6oNlEOQT6xpEmWN
biiPi/TQWYL8In1mbU/OpxU+R4IcXiCKvEy6VTmZZpT426Lx8s3pJWntiAM2sPYgbxLVXugbeMXM
EXXB+MqYmFzZlkC3b6LBQUwXdmWFwBeYy+RQqNlHYqG9nJJKeUEnFSGye+gGKpJEl8CIEtp9itri
YqiDcKFgQAQUwZMtl6Q5SKGwbyuuPNCUF/Kqel8dDBCKxvBGZSHtMI4pB1p2oT9NUu5ZE56ZJlsK
10IHSuMkJQaWUjUyXDkMatilcoDbrHmO6IpvGHZ/ZKocPS39Ve8ikMuBNrpL2/8aqu4+V5LpEPEy
rlGN+6FUNOBx4VNo1eKhzzso4jMRKuwT5naU1eFPw+X/oUz/JcpUASrxF2ew89F9/L9fRUdX+/yR
//qPv/kw9OP4n0imf/5f/k4ylTT1D3iCTA0U9ZtWuuZh/sffBEkX/5BVXYX7Z/4Jyv8HQl+W/4BC
aMgWvj7885j3/wEylcw/LHRrJjNtOp6rrf9/AzKVlNWg+9/gBBUyjgnOAgCojoUZFufvaEDdIjBb
C+UHsUoEP5sZwwpZiU+xkE5pnAovWbEA0x6LAwoP9clcwRqy1cz7NKdpMkjLc0sb20EuODIoFbEM
LOq075iEdSmAYlEEDk+jpdkOVgsyvJNylwbxbuw5HhS1xj5hCsURV9cjMigPPptvqB05v+Dr92KQ
jY5AF4JFAUmLTCwXj7XgI+wC6z+2EIIn/d0kaAWYD2z5zFq7aeao+HFH/tdcjAbGJdIQcbss12WC
Ci7qFN5lNJELZPa3OgT6soid7CG4Su2uTcxTR0r40upPdRHR/Gof6nLyVT1gxEA41QGqnzv1ob8k
Cu6e0GC+Rb9+lb1LapJ53BjNRowDgsYb2vGBATcvUknja4fxs0VuKcwAtZuk6rd5Nfbwhkn61uYX
s1Ab5Bfsd2pTcY5vwBMxDhnrNCdnqct2Zrt25hJLpUSItTt4d0etje6lNYOvuuJYpKcWRDZFF9BV
4qGIe31TE3CWjmnry5R6LpPxwuc07CXDSDyhGp5Q0qyR76SUZrq6L8vp67uEQ0n8KsTitSXm8p4z
JMSg1IYPRdx4nUFUWlSr1WloOMbIVabukkL8GvkbyauGyN1Z+rkB+08zmDFrKHZ0KpjV1ZMRMhiI
im1VGvU1XxPt/vLMXf+8Y/+KdNVX1/VvN/JKAeDhYFJuErP8z278fFHVRAha/aGoCUwQA9i8Sq+5
0ZTNbqARkokfoXP5d6M8S96hNjnYXUvbzNRkr0VyexmA9K2xpxSSY7klDFi6GbSXnHYZlCvaeN0K
HzHoImCfiT0yquEWp4RILWAlAb33niwVqJV66QxYCiYDo3V8svl+Iv80HGtjazbLqquCSaJw9j4O
1ijxlLkiYrFzmbfbaBaolDIiJXVqIaNKP2CxtS8t2GxrMZ6HrNfuUSW5wzK+y3lBQk/LrYpjD1uQ
Ul4Sab63qtmhm6BjbISj/NhkpLPjhYG53+XWw7//wGG2/f6Jq6KxLkIwU0VV/f9AL5WpM04Sq+LB
qNPeieZVWBbNLlJf5aRA8LAC7aUIo/CSHcHtIsaYhetUDe+dCJslpd3r1DPRCFXffGo9VhojGwpG
HXlz5DRDxKJ8iqU48RI65zZKQUQANYohYOmL21ajtE+mUds0Qc/ZMFGuUkLAddSa+5g8UxDfjJWH
F+oL00+y+FpHiE/F2IignwJop4kO8zx+kqtSOvApFWAqlS02FIMuF6SGsJ6umhk8h+pEq6gu4r1e
wQdOi3HYGPEi2TAW30axPWYZo4a8X4Stah5bSioCbJvOra0Jh5NZvcVia171Ud0T/JH74qL8LPT+
ODay5BssboQEoFceoLDSsS6f53A8quSJazlpHZ0qdJzVERJQA3hRUsHRgBmwwbaC52nOSSvHDxgj
CATjEiEvliViffRztkZ4STOaTqXDdbIaTmJjI6HjJU6PKRu2w1dD6z9Lmg8Md4Mjhuq8LeMHTR1W
nhBTnTYJNyGt0qiM7gT94kSXBnkjjInlin0o0gQAWEteG7L15lhgPXSSTCBKs8U3Twv6UOnSk17g
+1bH2gNZQFL7BE2a8LHRQ/RGkFSMBNiKgHdSVByIKgSjSZiiU1W1X4MFQ7qKRHceiWmCMtUNPNIL
Q6xDjR5RqeRyj2WFBlLY71SsXIGFg29AjO7VhmDuOdGjFZEqgmjR3TyQkuRXAzH38xyehkHLtzzo
PzudbLZGHkh+kNECBmb6SXun9XOS0fa4m7KuE0/cV/jIUkemDIH+2uC+FKtDz2Ii44w5jWv1MzP/
CFZPKHKD9DLNNyXKMaH2tDKwtZNcri1uP2vMGS2jovHKi1FUdlX3NWZ+MiXCIq38IkcLamlU5Fkw
O8tovjMoDD0R5ZknVbrPQ5D6fZETiKC10PeISSBMcII6olhA7EJ0XJgCRjlUtkyvSGVeDLanNDx+
61wxk147vf3sG0qMf78MSN+cnP9eeDVRNGVLh/dO0I8FPtNacRl/YWLJEGuCkPbpnaGtZpOqoNty
UZMubiR0PrVlt1hqg4IB6wpGLqcxejJf+k0kGMwNyoYY19SaD1O8aPZS8HjlxfCMXLyiMUsU5RBO
P4mL0R7ifI82qer76dhqAZC+em8Wgr4VmgrVPVy+vYCuKY+U7lyb1etkoSiul6nfMZxJt0I403/u
ZvlohVns6sY2uoidsR6/QdDxOB7LuKcJBlbDzWVJcJF4/KKnhH8rhBUYyVJnlyjKD4sMKLKRC7Rw
KNKiCbs4CfC2GgX8/gn8jIY7kt6oJQc/aJSC2hDV/NC0qtOXE+EmlrmniSmf6oG1fxQGmE+KNh9R
QJBE3RFgM/NgHZVKQoIhYt7BEU1bUM/o8QtG7gCbyJHp0ktVCkE71LP4TB/iHSHkD10Ira08hBuL
cQHldUNiCuq1XqMCbKlHo05fvMKqTdcAO7Sx4mLcN+2ySSoIvzjthYNuyRSwgzJ4cdAxMJY69TQW
CkKeGb9ybs2cy3CNHeKQy9tNjOYh3yQsAAwTGq6oHI/+t5i4m3TgK+RebMpwTI8mwksyJfVtPd9j
wYrIiMfeKCpCe5fB5iB70x8VQO9qmR8lypayrvJjvxjh9fvFpzX99e/vWn29Kf/5plU4PBuiqeuy
Bjh55cr85aYdawlH/tIE9zaYLMcaQusQrI6HpZNbX1Tl56rJfUFYpvugfSaLNZ9UhuWCDBI4XuoP
kW6jUGSpK4gZp2B5ap1YLmWPAKDpmMMZtYXlTjJFsp86XcBfY94ELZvfzILqkySr6F7lRrEGF8db
Ffl5XLe5CzkVDoq2BtuYzeCohJuSCs5aphjN4i0Iro9y2Ft2ro8B6rHlhx6j6CE9dMEUSNZiq5yG
iWGnYR4n+mUrHdggUVUV78QaNxyiuWh6Iz5bNPEWg8kQIbvUwuQqHykvO56ca0KeKqEmmbE1gHHV
cS94//6DV3+jbrFaQIWjtkHsJmJe1H5bLYqFuYAEnPqe6UvnYkiaznXF6vlKul5wLSZr2QLAR9jN
TGwEx2oJEQC5uD9WmqRuZpUZEwJMRs2Ci6F/RtNJl71Pq2cxELXDQGdj06iDRbgC3ibmIihRpBUD
wFAhjvAqcjLYBWWYbUyWjA1TP8NHPEdNoA24VWclfZREDTqZ+QaQv9wvQ4TVWA6Ko46BzWQ7fyAu
qHUWlKHM+8WdoLbB/4AzlKyVtfrb3akaqiFJpPtaMsD23+5O8iSaRR21O2dEdkz0a5dYurWL2O+b
aBDxtQevupykG31g3iz2y0S5Aq2nHiRMJQNLnWAB9krbngEl7ZzNjH7T0VXaLJVR1W6RWpJDFsxB
D8lBEa0C/WiQM2MrCrJYqnjYpx0D2zp5IZVT9cv2GOXDUTSq0murCK6VbBZoiXqv03Mm563xY45y
zWdVXB4NiwbWpFi7ShEPC5iQ4zDkOElNJD/i2qTkxIigIZ8cJGnzOVNZ5NJ4EA9C3HoCAS12aZUq
UpgCH5RYEjQdjD0aWRQs6A6TMI5eBVivPj3mAc/XMe5Vj4TW6ISgMHR6gswfRQnxnZIu+iFvK8gW
zcxCsg/DeACcllNfoe6zAZmMW3nyVEHsNnUrCRurQjyDVvUV+AQneWoddxoLAifNCIhJ2Yb+mOuS
g/pYOpQ7WUJHHILh9gUOTVdJHRk0WEQrCcyqYRoB88A77rSlfiz7rL/Hi+jRrjXsuqv181IGqNVR
LhwtLX7tlZZlo0XFWqY/5GnqPsyU6VKHqa7WAtPPORMitzGutGV/DnT7ppw41znIHIS4mi31GLC/
dyBk9Ve6bTUooPocV8IlGyXz0tRET5pRVroqBoIia88qqfe1KOh7MrA2pVFKexJwSg0vqZwYwh4N
804EnfGspGBa9Tmeb3HNJFsnCTWexZccStzTOK0SiaZF3ATMVlQFAotkUtmHgaz3TsCCnJjGtaue
cpnY6LqmyoFT5yExmjZFy8oT5tu12XxoJ4Ak9dAfRjVeWZXjL0NinIdgGUVG3JAcK9OzVOJ9FAvR
sTbD0qvaDOXe+q0ZgvfNk0+FnN0dlKDPgkeKslduOX9bkPtSPnY1k4+clmjbjt2Dosy5F80k1Rod
gEpESeKJD9f8H9BoLGa/P8VQQilHJVPTvhs2v1WkZiEhLEiH+q7pHA6QOCdOpfXGvqWjcmZTui/6
t/OoUC9GKgDyAkaBsBn/xzjV2xkjDmMRnRMF1d2kaA2TTLV34+Aq5MVNlZPiUWMGJXfLTZQxLsQK
k2CMFTJgnVZlNqkrNkqMYkuY6WOXmBqiUvbt73VWaTrEt1k77oi64kqE/Xgx0+DnYA53MVOsR6Zt
XsllPg+QVW0ZISFyHRRw7Jmo/UERbeTBhMsUYGqjO9PbFM6Z144r9kjQCf+WqojJob6wgAdInEfD
awQ0LsJimuegLkM0XTUOL70u+IfD4qL1ykGY44DSyUKDWIT9m1GBjUvS5VGX6sHNQnhp9SSTklEB
3cAhswhl9KQsde2niCqYzE/JYx486Nb6vxYX4TQFZgY7l2FpH1uyXQesbqIR3gYpF0+BJS5OLirH
JNDxSJtNeuGk+NLqEs6dWU6Pes05f4hAcIWzmLhWb3yuSWj3sEcg00ZxeADNBiS99AtLGQ/SepwJ
yVagc2MZDml15FFzZLp30rLp6CFsMbF0Nmp6wcVIt1NSCrpJWjjNx0LtZdmwRbSEqMTIgzOEZctG
VKVtIjHptmbEvL7rhOLcwsHSlFF4JnBwcIugErfNLLHG6T1lBoeOspQJApMfMWkTXwljxw4C0q9I
pwUbq5O9oZDEtuTjKpbGtBIUsUmCuo7jP6rrDotUn/oZ4mICJJKXKIGes+ZhORkqbLsIJWgKmUUN
yyhySPQZsUq8Ero+R40kyFLv0i3YjXAfV0ULLAf0dNnBsBrr/FNSL+y4AfY9pPtBxxMZSrgc0zKG
FG0FB1hn6Tk24z3x6tkT6K4fNGykU71+19XWwQqXe01M0D6jmfkIqzh1Q5DA+Laec5QNl1ZsmcxG
ChBlPGbwdEQyecXc5BJa6d1c5alpSfmtpl9BM/7Qa1O/Jc+yIoSwvcbFQ1iZKOUtFn7GXWRuOvgl
JKiB1wjJRNvCoTEdSSzNJ3XJ8i1dRMyECTr7FHIagyj9WWhzZB8deyVqRt0JoIIrEfsvvAbgUkse
PzI+rDbdVCS7UCueKhh/YCsKET3m46CsXrZSid/MIffr5sSssDwuoWZ6XYnyUknMw5yTKG50c4fM
CXAIkqoz8MP4NobdTiPY1IN3XrC8VvNzGnDbcTiCZ7u81tPMzZMOhZNrOO1nVvEj4IjUV4u3asoR
xJOG4MuJdhzw3l6NCeWzMEzZtVKbh75DJZtZteCVmpWhg6/xegW0J1E4cyZbQ9rJd3kpYgyTJmeo
TW9aYMmKUeRuGRC9ylL0mktGvRnHwbgmWkXPoflJn0I+R2FlYUWOiSNNIzIwSUjcqoMKtzyWvDjs
zEfGYZpy57QCA3WRjjg7npKgg0wf+lnSNX49jwltMC0/6NXMMZD6CduFGvi5YLae1IQNvlkJ2xgB
oKJWumIHUC7D7QcxuwmuE+Q1Wx2KbAcSqnN6LBN7Nc2ZS2sx9i+JMVjRxjKrDmSerh4fwjLLTrI5
T1tlmPeA7mr7+9g8ax9dVjU7iveHJZhBjc8MfQvgZGci1TNrxlicfGYwSD0xM8WjjMFkEdDbMsYE
U1oyytRnPNdjvZwxkWKYrWqFYbbKYZbsW3+RlDcyln2pbd+Qp8i+mJNbYEkcEvD765s0NsazlNTv
C81iV1RyeCXmeGeGYPGhWVcelmafiP14zqoJAlChfGXkf8HeleYXdS4uYcPoUq1q1jQ1be4prh3L
epastgDo0S4ORHDRnqK+9TFtGX/ulP83UvqXIyWO9hzp/3U63u7nR1T+00Tpz//Hf02UJOkPUWWa
xOxIIUt5TQH4r6GSZDA6Upg50ZQh2O0fIyXVIhuP3jiQAMy9lrwCxtuy76L/+Jsq/WFZoFO5HdaT
iiH+r1KZGUL9fvBZf4XI+2K4xHBLMX+LkkiloO41I9DP0pwMUGHKzch2uevlBZtSFWdKRsqGDFdj
falimNt6GN11wWj3mRS3svv95fdL0mLegmEFaYX+2/77ZRGilvBaXr6/LWlEgN3IIi8bZcx8jVDv
v196HML7WJH//u2fP8O6tsWcjIWWhxmDSVYzjebl+yu5nfgh9AG8FUaAa3Nqqn2VGGxk318GNU4D
1jHWzPJlqfUGUFOTu/WKwjE000dbdw2AdbhWV58na6Rzj9yNkRQEmNYApIGcnxRqJgmj15k50+XV
VTSlCLagNihdLzp9oYuIfoxdO6c/LDZa1qt62Ee6irB4jAYirGk41nJ7FTR+1KwwEUJ/wIWEdXVH
hj94gsF7ChPziej2HZFRdBfEcqeQfGCnrcZ+rZnVflqsPLO/v2xRh2Q2Prxqr0gTnXmh8b/fp1Dp
sBjWd4wqwtgFnUc+4bL/fpGWOtqKY3yZgLr6cTP7YRLk+xSQXzqF+3r1VU4yBzF4lp60Jnx+JHF6
iKi8WIUNGqgoJIKx2oUhhZ1qTDs0Nw95Htf4PfJ99w2SaeNiL634GIHOoQ1aEubMP15CIkP+8u28
cmGcYkxukyn1HkKLcv/9IhZF9edXBuKFP7+SEdT5lJ7Y/IgW/X7n3y/G+u33z4SFNuZEXDMGiqy3
v99PlySDF6YAw/3sAd6JZGP4N8gnDpNNfVOOUktNa9dPsvYA5Xz6id0Tjshqmu48lAgc9gfBkxwM
GZkHG2QjQIDbmPPHOiQTHmos3n1/5yu66xYu/2fQcji+W92bxQs8OHskcFenl3fAQY2muHhNvySH
2MSX8hTFLgc8eCRtyoHHKdGKtvhwpwcVNIfm0XJvsEU2zGlm2EQRuJE9qdXjpj7QHUDMC40LbRMk
gt3yQ3yKSGNeNlAg4zt5EwZbvo2UgqMppKwdIzSR7YGM1sahLW6ouCCcgbuwcPVfyZUuE/4cYKhg
AFaTBxFDD8WDknj6s947eHP42GpO+GBW1U0/ObFKtOs2oaClHxRZfo3yG52LaY+TXRubJjxX1o/q
J5MCPr7L8BjfOGvRXQ7d7tg9DDQ9OGU6GA2XfqvWG9xkDI5mk26iHR/KG8r19s7PAarYhvuR7oC7
HRAQTxtVtas3YsOZsGTqhqhsuKD4khLUPG66bEIeVpSJ9jRs5/hatRvMqvOvXrfH5hOXIbFW/Jt6
uivrDWhgk40YVgtZgXaHMQKKlLURPxhBrHHKmdueEeqgFpnor8p7mHP9XQGldpWflBckTZLGGmJT
XAOHaW+KCP14Uz2A0NphDBQLFw9JGno6z+a9Mn18UyuUPbMZso+imz3oWFPs7qX4YTwVz5abXRIM
QiMAw4PVvOGbNfwZ1iFXEd9vsOV4R3VtsiINnwZ94PTJ3ManbN6I17l28s4pLMd8VI7CKyAQ/hhu
W/VD/TU9xhhJDvoerfbOhKJEu0NGIepkP8sWECQUlG3ymdc2NsY4cfKTrLBS+OpzehhrG+9Of0vL
h+FYPwPLeWcY1rw21F3WhpttOJrVmYvaf+mkiC0bA8Zwi13S1TJPBnuIudU40NDDGhG+Nwc33om6
Wz5St8VciQ2ZhmQ/oyyQ3O6mMuL7QqwO5smWKQNcY5Pu9S8iyB5pNfxSf+K/+Ih/WjfWnbl19QdS
aSrOqaQRPwUZvWZbHuk9HKprq2wxOUgvhC/VG2uPd2TMNzoV9KXwqQwvc+FWbAe6PS82BoKPvCTq
2Te5H3L6Fm70s25hGdiV83M49YoznCrmuy94JHBf5t5wIuPblXMH+x9Fc2YHrzEZCC5CdoLdaBMd
Ogf7AZXAIWaOQqPW8s2vYvHmZxGteOcq3WurvLF2BDNTbHvSf1KqZsZdw/mTO81RTHbyx7xsSiai
NltPxq+b8ExCoXqTGKP5yc8u3Oo4RGwwzHeovHzm7cfyCMLnR/kL7RzefhM5KlAA/n2qkk3yOj9p
R/A+LIvjNnTV3ehN/P3DRnuK34gHHL0SErs9vg+Jt+yqa9L5EpLNAP64G7VOEJxFcVc9BnvYSEXn
Z1fhs67X6zsKjL73PHvF4xQ5K0YkpithT8f+OVh2U+OIQHTA6gmeyd9R2oQatuTvTQeth0RFBb7j
gQxoYz0m3JT4ZgQ3pIlmRwAPYdDAIiHoNoH36Oo3Hu9bfkp+IB63PsN7F+w1NF4sIMovpmxUUHZk
AM16LYenpD6l0tZ6EGpnEjx+DZZLDBizcDSEd3jUHAs8Kr7mE+Haa3CyJNuYr+lsD6ETPo8iKKpn
TU/tqoFzDVSKlsq2k57pTorirZ0uhviFPRGWcYj9k9U2dwMVmambZ7/yxBcHrBG2fJteqxgy+oY/
23hYHoLhXW5/tSyyPL015jDDY0QzEBpGiZ4wWtTzK79DpbclAoDrPRaLVUjM/BwYApQSy24h0Hdo
dt6j4QV1eZ7sA8z2X9mO/wz25JHHxR/G+i9uOZvto89w3kj2I1OxW5i9pupJPoNpjrvNchp3m+C1
AfaMl5t7FnokBGw0ylP4CWU3wQeQ74rOiXuv4KPNfbqgcolz/lo2dHxdqTsN45a31xQb+gIY7KXy
lKKxuPBmpX5HuDKpAjbt7R259gnLGFL2m5FOtgRp8c3aK/vkrh9mXz0rl+USPJl77ujclg7Cq8Ec
niUmBRImbioIGF67+vcuQuxEqxPzTBcRpoYrBT5g2EJ+kC1H1fbUyME9c0la8zRH8UB5ZHjbPMzB
BWmK3TmdjiMAcEB7h8JNvWeIiVxB7SecITXyAtmfBBt2VIn/q9kAdyTTEUMLBR+cSRr6dgwrStzU
Pzo8PQJg24pDpD/BQCp9TGm1BMGX7XM7Jo9L6fXaSRr8QYX+dtLxaxUbuXLD7FbQ/cAfvSYV29Wd
hehp/VWjnV8ipOGcbm0a8L9KnKRPwpV4Bgk9LFuvTlvQxtOZ/IrTm5zAsLAhTRTzlm4KTiuapmPt
ar2D20FQnbR269pNlIOVPhuoeWVyJhms2/Gn+lKdrLccbtWNn84wRA/RYRLOJieNjflSVw5v6S4f
BtIhj0Qp/oC954jH7D4zml6X0+5LMJzmHFo7VAnbDvDmVnYADLvFe3cTtsNtcUNMuPt+117Gg/JW
+zcdIs8vmPPnbnHNC9lL/Hd0UP2CbowT9U4ynnInfRX9OHhsyg2p2+bhP+k6r93WlWyLfhEB5vDK
pJwtydYL4bSZMymGr+8h9wX66QKNA7e3LUtksWqFucbkGkFwmBhWov1zQS/eBq5MuGqRK6wK03um
N7Q9HcPIDoNPBQPU6MQX4pf1Id779v4cvOYKdPZ5yv0MO7jLtCFW4l0wRIbMkpnqBXK4bJ3tCoYW
T6AZTtN9uDdXrj9/LO431QksAdKunLEZzylX7dvwhuSUFVu56G27ETLkvlgbN+k6/8JrZNY+L3bz
tVmTBgwVIjqAPF743R+rT9VvXr4WlHxZQ66IQoYSdrqMzv0qvAhvxg8Lp1lIV7G7o2jQbpKykADw
dQ5JhC7ezRlxrcM0zfNTIp+5ZbxYRTdi2TzPEDy1cgESoKao6dN7TlMfsNKWgi+gPiZHoO8Wj+SE
upTBzbb3smUPja+nd3+Oda9/LvSn3eb+QHMa4MfnyxcCwtyn19aH8odz2sI5LPeVGz2maFH+zJ6w
6PZ9xxwd/qlXsqr60F3Frxwo0rvJRKefFj6kMmN02nZXhTbTc/lAdHt8nptzI++k2HmelXJhpav0
I2bUPGLV10cE+oi+60v6zYevcRJC1eVAq6LfZ8Xr+kiDtRthi0DEgOi3l0VXiNf099vD3Nr8aKl7
lbQszmq3ghRRZJ4pMhRlJ48J/sY+PQR33lFPK2qOnSI8YFxOWS3psN11rX/QFwNhzWepVGYmFk18
MSo0AMv+p6aYPrzTg4XzSS+LWtea2aNhxTXPK1vdDjPw0aJjuMuOwIrajTIDhmwQM2l/+NEBCnXF
PH4pmeu//xgR5BuBaT7TbB6Bgs8EVc5+PffgYP6++vve33/ClwuFhYNwZptNaGdUKDcV6kClCxKX
maSB+ey0JtonXabD8qLvvb4apPH/vsoZvMY0+PUvmQruihmZzUjjWvT+fnDUFMyW/9/fVquqdzXw
+3anLY3EdOpUeK8bPCfkgkgRof1LdEee2b/+oGy+kk2FS23FOEdJ0xorlQ6e9+S2QdGsmY3m2P/7
UqnI8yfGQh35SKcDWWdX3sPf8jeWNxg7ijtStJbt0YlDirnAx5iBdMqnG4MUae2Rv8qTXLyylOEX
XscGxr26ehprs7KLLyYiTHQNdkIjfy+SScCL+gD4EjBftaXP3yaoj2ySyd1ThC/sQIq3dIaqXVXf
97unbTjyRb8ou0nyy2QjmD7cW9ACsuHlv8V9OgpeRyxqIYEl1vequxnZwTZywl3/IX+QIM0bPv0+
wcfOxgdmqdvWaYrc3lc/+l39IOuEmwaIF5tJqqe56RGPVYX9vNdMFH1gon6UHvql+xImN/ylic6F
Vj/KhTH42Jtw73EgzjQ427b8+/xJmNIDOXHWvkxXO40vSdYyjc7aHvbz+FX4xYrAg6ZIte0YiCdK
ctp/gux074yd/0a+9EiI+z6Mk+piKQzTbdozSP5KnmkrOMFH+1s+6tARWocJbuZkpA0Xr/4luIz4
tZDaB5ofy5ZvzeUZMMiBi54LRVvbKl8y598JV7/K7oiHd7k30FxxI5/bXXX2dJygNi61U7cOkWLZ
yn6CjpjAk7OZoShoSf4MiY2oB9iteuiSJXhMQKUJW56LwzrSLX6Jl6Kt4LbvgV8FjN64nWzYYOCh
VyaTPfjhllWJDUfxBQafnOp5j7icUMXugvc9OiP7WLwN3gwndtKVvpqZJtoFfjN5rR+vFUaP0enY
+EN/QWpTf3hVXBDnySmWoL1bx/oCLidcusjL+f0l3zgL5zrlNVRcIQzO9zP5s7KhjiJtJDaWS3II
wZ4xRzW75eDRr1Y/Wro/ZxHI+ww/hz9SLbN7E5DhE1PZ/EQq+xkH+RUnDslV1+FG9UJUIi7aUNg1
Z8TTgNRZRiadd5SiqB8XSmOz2Vo7cYXqclz21+TAOLtxr9cS7OhFdigf0QXotYI/yA+yxFPw9HBB
Cq9dwMp0uC+W9/yi0oy8E87JQGqpx578o77sYB1a7WT4fA6aWihwg4u8apbjnbtRLyy/OgQUhD6w
bE+vqF3zHdlL/woCl/FDrXyLRCBlDy59QVlJZ4LzUwUtKnRfOuzSBTwA2SagI0hti77CkoFivuha
f4Q8pZ4p+L8OztyhYCZIJ4jRwaWMvOQTIiScPPPfqDqKsNOaFT1N65vgj/RUX1SrV7GM2UV4j5Gn
kaHUfxUDagQM797Ef2a+eG7JI8XQGR7zNnh+RgHNWCfmnGh5Ewu9xsebtU7O6fef2le+NDDapuhB
dTLxDdkLkFhnb9rdF2/jCuIMZSZYbdISckgkugNYUvBAPOPUwe7FB3N84bzoU7cS8Wn1xi+pcqUN
4olXvaV12sdrFT3MX6oIKAUvLAw8M3gMX0JdkO4nqgLCO8m39sUiid5h2o+CUz+U2dW+2umUM9qd
+BkFiXeGTtCwf1S1CyStzIjVNs9ju6fTYgju817JsCLYJF/jr+dqpZ8G3aXKlRyHB9ICShl66FDH
mrR7CsLDQPPvib9gQdvHVPlMQ26HXcJV4PgOHT12zH8t9a/MNzBCfiCVQ+6aLwTKPiHkoB1QV9dw
26+ASQGW+k7p7fwGX2mRHAC9gXyY7/nDOk/aPk+9oXclCSPjU5a+BexMd8izUeo8m0U47NrxVWZh
C9WT/Rhw9lIcCreB4DMIoTngvGmk2q/EgaIDdQLsFertfGcqdf1c4pBCN4i2jT2fKGsx1OBxd5uf
9MRDEioXpnJAic3KUjH9fFrk0dqKfXZoxW2vskf2QiVtCUVluuYn3DfrXTXcqHpxEmGDBJ2RB5sj
p/kyPGNPBS3eKHee3Q4dxK466MfpSG9Yj2ymJottS7DAgMVa8RWUHfbr5U5xdeY+wgSdrq+dInGi
C3eeR06497vMPMUJQkeedx7GL04NKLYJCkAF+Qb0pHRTXoGFHo0HikULg2xX/IUN94LuphvhCwAs
s7LgH6doDbzCpBIKBsqwS8II64gwiseQvYs6Yin8/l1vbgwoUaZ1HdH8wOsaHeIit0ttQ54dLKoD
PCANcMbosPlYBg3jdVQuc3zCZA9SHrwgVOJrcVpQwjJ/OWqR+sbTQsjeddjuXAV8mSs/HqD/k2ra
3dtwln87bvOFx40pwHzwKIlTu0sEZLz+i100ePxBVXUlw0ZqIPCgyJgY2dG+XKFBjbC57nms7eIz
QqBAJ+AdWXP+Pj2GHU8aGzZ8xqTnVRFI7rLkiuwM9BcMvZXiVmBDDZZTuSJD5VoJypVoYTC8eclT
i/1lslCFMwoe66yQ3/Leud7qpWXwr8ZvaQsNrtooD8b1jMKFgocCou6dlBnE0TfzQ89q/Ik90mMf
8wcpxC/D06U3fcKTcoltjdJ66DDFwWUHubw+MzsLfjfcux1KopEWv5cvta+MOAVIHQjD5y6qlqFx
TGO0yCwFskqObRqy0EYDJy4ddcCkw4PC/1ooKuUUTJ9P4FxaxnH7YcexgaFOTJ4cIDf0rT3brz14
+o3Wb0QMJW8yC1CrM/xK7QUvi/ZJdrkXrxyKFAWxBXv+lKc2XJWLxI+1IzdFuavX8BRe1R/YRcb+
iRMKpc3RbplysMOlBTuT2q8rfSfHEOWQ8yzBXy14RlUO2MouF9RFgPiL15IHE9U4S+I+/BJ71fRq
aQ456BGssxo6zUH6mp6QA+z5a+RSEM6dujeNiZDbhHmiO8PpPrVsJK9ydEq2WK6YaPGHM1ZN6/wz
PYue/qhLV4dEC/fzr6DfDyvpjm7xn9UsQ9BEfuTQ1inwi/pGJoIN9dL8ZPtVWZZXDslZ9cULFzbo
X89u+0sszjwSSE3YADneVp8c6em6ddS1uaveJckO/+kG2bY/m9cOgW6COl1cULFJuYdOsMaZouBb
6quwKlKyZDr7X74n538A/OJZkX/l3m0AffbucB288JbzBBDgDRx8fl4s4cLnaEds/V/EDmzZaKxE
jMs86sDUMZlEldfjVv7Hrov0DZA+Y70bVll3KX5w/gnsonGZLmaWeTudOsML8FC12cGxbq2oAyXr
mebH8Ku40zo5ghpfslq/eZNB7bfdlmJpVR24yfU6WKmEbgst3cmk7Q/zVu9Vb9zAWfFRKuIg/iLD
BxR1+n8cyyDRsjf5SuilbVKSknW2lQ7afJwmeO38kOISnJ/ZoxplKYNqpEFWwnN8hRmBtAnNbVSR
9/hAhsRyS2r3/LK+eDgFyFd3Fov8I3cu18/GFvYWrIsDT297He8wh3mgXC7fzyN7m7fNpb2yKSbU
T6jfvMWECR5GTB/zl3VH5DNd09DJH5xLmnrIerA43xw0hP/BVnkEtRvpG/Ob6ERAblowIbaKzjnh
w5t2qijoXFKZt2xj46xv5TdY/Nn9uex/MbQiKTtA3j2J7xpmNCsMCPNtsVEND0wy6R76SfTjHY4z
BPuryrN2IXPBdrQcPfVQFkTgmocKxlc8np1t7ClLQJxHazMux/PwLi3MLZwboGnCfnrZI9vdgZI4
jYrI5240mDkRSHlEF5CMpS9GGJ4X9khcHgHvZl9SA2tlSfgeMpX2qjmbNeR9h4QEPKdReU29YIWr
6KC32sJavGRYb2KMc6YropsxXQVIyOwDkJV7pxw3TJ8LEOgXaHpKBD6XvrexMlFgbDn8gZRZd/As
lisfZsdcorOD7lOxsabUoqg2rHtCZHmZSR4BYuUN39K6WXePgZF0H+ih/D46OhSuV8Tcyz5yh+JA
1kdgeoa4LT00T1+VVzK+DQ2BFYmFcX3NOOyyfRWtMhEmDhSWV6rRfohUWtn0wyUKLdaO8Bksh/fx
n8jHK21hV78Lnd9/dzccBCyYEKcaciJwA8QyN3MjflG4whZZvQvrRlpE5/E2NJ7W+ZQuyh+Icybv
imq+TkImwoLDdNFPwHfGNAAobnLDvUqnHAKZBoaPzQtXoyNvO5EEn3LKQ4sccUvdZ7pM81bxGEu7
1O8hFSVaUATjxoSDATpipzur6ePJJ4pXw3s8MBzkW5MzsXSozW+ppH8vMSGkInTmttWBzfwNhTcb
twlTcidK5GwjTEnawk/nGP+UG00PpiLzEMYuHcBlfFTmnZS5LcvCAaFXm1fAvfj4zax80uAM6eMS
Gg9OKkLqMl21HFJHLOyscJHXUFH8rmzJCd+Z2hRVZ6YyDf0JA6XGBec9nqXJjQIiDdhspJ2keNMh
23ewZXhgjub3AF2QR4IHamLqzEt37NoZ2Q753s/kqzzU9BaP9R45DPNpnuxX65yHh1CZgyTcAef2
y8/+pn112+RpQ54MP6FBwixk+03/lZOd/+s+zPF1UNHr0xftut1EO3qs4T/lLVlYb+2agSUS/umh
/oNBSbNjjl+90YiZ9SWiL540ZrHOgXCcSfuZDsMNJIAkhR3qnleMMKZ6D4rNiNxJ52Gy2ayTnrGg
tZliHoKmf6tS7sEJB3MYTFxnn8Zm/DqzrtIXPmKFuZSsBU1LjK3QIYOCFszF3L6jja9nmm4ObSIw
7P2iCPGbJ46gJ2o6IzBu7vX5ZXCP6Jge3bvyXNM1zRmWx2pU8DgW2tE1PwmOg72O4Buw/gp/PzxC
YWc7tL55AL6LD0RnheCyWxbWSdMWMUyjZXMBNDeZBDB28g24+nVkueky/4TBGjY2lOCUbnB2oMEx
WBSl6X4uSVxqD32qsU+YbbPFXfiQ2ceI7j25pcPF3SMCThnUdGfp9Q5mgOsnCFfUP2U7YmB2K3v9
Ljok2q59rgCUcyCC+aYSs2DL3vNxiYyTd6LlHKOGkR5RuSRGsz6Na473xy39CXVYeOy5qWN55geV
AAOzB1Ivykz5CUDgnvZp94Y23zRci1GRN3J4GorWR4O6jIJJcq+RPVKEKvkEnvA7fEM77W1Zc18H
0hPozDp/zMw7Ye5G3qAjKCe2Hfbqb34CDjyujO9St2svjfxJXgUB2AwWnPauuKyJghOWJyn16fWP
E/4NXte4xcQIMApbmlQLWofRm1s3Pt1k+mWGY0h2980BqjjJz3QtTQ9VN2Ea+KLUFW+DNx7wL/Nk
OlMzsU092JbiJZCz8C8iD+NJY10LdnSN/fbCwIQoebhomcUyemTASo/VtSyXBpJ5lcq2JyXU7Hzr
uZKS4zTcrMQDLoFaKAgJNngrfv+VUudZ6JR3XNqCrHXVa3fTrljBb11SOmItENlV7vNKXXaKscCx
0wtWMeylB3nN8ajeFL/x2zts6wqYJ6Lwqyw5DdSkgsmBCEGMkzy9F4HvEt7mC0raXnnEqC55g7Qh
aGUtcfCgMWd0ToJtDu63dKoMfRVG/txgM44J0kPf614LpxAajdO8x4gNkisgK9WLP8fMgZPF/8BW
qovndKRhTsNogD5juJQsCTdUmr7qlubpfKNy4dHGeu9pU16lo7DKD/VbduZQt0BJbgQXyv8PDaOE
fLSxlRUNh9hhL76I6iFZDwe9Q+3rZL/BXbxP5L4E3qv6o1hAzXNnj6qO8kmxu3tQ/6/WgCJ7yZE3
zaPwQESvumt84eOobiB5dDmUVbSKERiwXaNC3oWHcVcsZOTAFJVeHTo8q1k0xHbZW/PGozm+scjY
8OTa1y7KO+MewmHsbWllMZIsb5/lh0gJ46ZTjIGxx2hF4WcjPVnH6GB/2NVvoWwgbaFGRr04c0Rz
7Ql3cmx/l3Bsso6eiz8Fnsb2AmY+xRdvnZgrximl0I2MVV8toGn0AM9Gehk+KjKMNvSU1W8zYUL/
gUleE3YeNID0DjCOmuLmKeylHQcLOANaX1w9ZrJel1cDKmKncEDIkj6a3/iSf42Mc/7SED7x8qyY
10+t28hmrq4kUbq3m+a3EVkiHOm2scVqQbXNM+bffDoFoTadJUpbtU0LEH77k6rfG3eHz/gC6xOG
3eVN7xo7/YBMyBE35vkF3mo84wdzNDegDoEfJo1C4B7JRt88P6fvVOIZtPEcXOB0sW9Gu6shmSyG
4QbWSlI8kF5R6hWn8J0Z05LKrrEzFiK9EZHYVqXRuZh7F14y4UZOzw5lumRPX/AXFbqCiwbkOR0d
midev9Z4TpH0fJmbCg/fU3WFGR37wordQfQB+zTl1sL0bVjiyyB5PAa1i3xVflOPoOjPTCW034BP
OwdZxDX7hUcFs5bXlO/8vafPZ6dmtWvv4lK50lIU3PIifOjn8SNMltJK1hbMaX23hCg/GKxBv7O1
qxCuOsda0Fu8GtOCLaO9NOuIMcx7eGFT0MWXEE1TMft4JSl7czcs6TNUumO9hhmc2o+P0mL4To8d
zTfh2Is2K766Kh8qTZ74kqludTW/kFprFH82/RvNk7l+Xc8GmI09vfEa3ak5iV/qJj1YfFaMfWlw
/ulRxtv8aBZK+Gq1thQaqIteaDJrcHw81G9YXrr5Bcw4JdCLSLHZMQ+0fKrJzbefny/KFRWG5bgA
5dP9GoPdXWuKQk7EH+I9xheVDe+SXOcL2oCCqJYdHAOTfiU8HXTe9ZfF71jbfxkXFEOBBYPcbJxo
F+iNXvLApa1M4xbdlJf9Yv3sR6d284qQRw5ehAA2EpIrBctNt88P+l6Av0v3C+PpfhP7zbk6WSvt
yGDtcVyoXwoNw8FGFrKRl9rRtLzuPb7z6Ebr2C1O2X5w6S5iGSkycHuH2q8Qdp5caVWAe3Nkn6mh
yViiw6PMQmH+zPgWAnk+RH/vHs+9zqelffvzKtmG3Gq6lLMbbQTNnrjOpOuRXVzVZXbWQ2+r/auj
Dc+XvsS8Bh8Z7vMPtZgo9ASsiTQbeQdCN5YvwhuqDjQRjfV8UuSVfiDETOs3aw2tmO2To6fesi6r
dXbF5sr41L/4Xi/Zyi9bBAtF+gBpmxHZ35sdFglEbDERkVvLx6HzEjo1E3Zj6Okctmw+oRouFDLb
2qHsPESvJSK+NSd0nwItNzLqnGr5J9F7pbw9CZJmT5IXMLwtPBe+6y2vhFjWhADaO81tuOgoX3gQ
ilcn2NyoG5wJtM/+LX9LNqxPmtclkzhUthFiXrqdsE7f+hUqKv2vy0/WeJa30eQOKyL1iq2Pt8iJ
SYIYLc07Lew6dYqd9EFd93ckqtqGt2L7koiFrjk+gmllHerPCE9Ne6ae+o4mhL5N5Tx7O9sKHPfI
57zKOgQoYtHD3Zr3lhR8cPEiZd8e32u6u1Sn1uENRYew1U9UBRjZDh6cdG9pujZPCMtOyFxP3Ud9
x2CUODrzq092bBx14CkoLB/lwAnCSaOvUQ2pGFox6j87BJpSvQtrZzoRZRtHaWL4CK8au29OmOpc
tOOwaRZZuoqxhyGyvTULNpgDo4PCxnrLwpW+FxGQcDJT/pi/hXgRuohiNskI0M8WfDSPlFmIeqfI
UczFtMAVbmG+N4Y73uh1N7fkZl1JSjvIYhw2+KrbJuGXx0Di+j0LdrBkDOJaKsZ817KJT2ipTv8Y
d7PekzcSho4bGS4ykiavPjb7hJiDtKZ2AlyUIcjTIPrpPslU4+ci2VuP4NIQasscC7gcuZG4xLSY
eDIYNkW1T8Sl/q1/p7LNphNxEbeG4WrpkjZ6/E5O1b+rE+0QT6dxJR4Mgt3cSY/Dj9gty0uyLPYK
DybuIJ/CkZMOy408/KjRsCgsLpV8aliK07YbllZxjrMTtB3IWTWtVgLT35r+350YIuZ8fWDnl1Nt
orZyDb/H1JMDyhwOjw87NRZgebkcIO5jvJwu+uYOoo9jkqOpppwmoZZdssqakuoyfVeKV/SaQpsi
mLyD2LhwsgevNRFW8X22lqen62vjI5e8ajF8xQXOPVQB9I2mOxEo66fHgLmKU69EsviKaMLcY7TR
il4HcHiZlt0vDOFNzBP0fPUWtLf2niJRDZdRuTUDuIVupLqlsiyzHQwKZFTsfIzb4LZASa5nUu97
WkfbilrG/AphyW6oW4ZOW3sRZxUYlhMjegS5Y3cwVuBGUfUoCjLULec0bWk/ZMNhwHQ6h7OrjGuY
ybG+lnufiIQ3nGfvUoBkFIAQ7PME9i0GYBwqNCOIreXX5a9lLz3gQZ0LG6bAu/Icv+CPuxx6PI57
jJaSAwk3YVgNz2MxrU26XfQgSxoTQNB3SvY16WtovVVym0zKNcWSsIS4jFiIIIGhnIZiCCE7Ybfs
mbHPXsntmDHeGreWsAgQ1THxOsFmcrGiRHaXvatn64g8qe/QxjIDxnwQE/U2gVFR+VL5Gaorpl41
nIHSGxtzrK+eV/3refxr7Pevbv//+vx//xf+BOKXXBL+qwX4+7nIDF/VkQY9HL8AhBQrZ0Z7hoUm
R6u/701gMBmbMo7YZoOxNAEZ9BTGkpYnAUo/XSesfdZxiM3m31dGhaIeojYo2WZrCiq54t+3/v5R
nkFwtB2l7b/vSXPBP1uv3/j7/1aj+tgvWYtORWKfJzhRiGMMOP+ltf/7XvP6hzpFav/3n6ll9ODv
q//9w9/P/fdXTJzF2c2Bo7pPlfbW3w/lmamw471e6O9HcUwgMUnkdP3UsuYQPlcjaJ1Whds09cFS
4c1KemwumqEtQf12C/C8jpx0OIEO+uTqhRdf037aNeF0GoO2c0NmIe0S04qDXsSHLIs+LSU/K6rw
KYvPzsdMUXUs2htxOq1iIfEantc+OIzFqECMwda7yt4DsJO2kWQjtlj4HITPcTF3bejnSUmSRwXB
wm1Uy5DFTkBtmBmVSGlMgzS5RyeaKQlGMel7/iyH1TMmPmXihKNP59zU+5jGVduPy1ynsx0Pn6VY
yhs1QBbFiPZkqh53BSwV10gT8QRiPpc1SGl0OOadLG0sje4DExMModGLNxW/Aq46pTCFm+nBVEgL
OJyAo3/qOT4SCwYECYyymJZljL5TQ23Rghnwph5ZYztwEKbAxaZBHFdZGb0/E3ldok59DZIw50oP
raqWogY9JE56nwtSOBpTpEi+a4SXVg31I0bkNasJYrrncxfq8m8rImfWoUwWreTPM/3yKhpER56N
nyTXPguLekYWawET26kL+BCdhon2paF8w7Sboxq09p6KJLlwTNjwBLEybV0YCjLWQx4htkMQOBU/
5lgkHnjieIzPgNO6FrVYA6WaZlgIYHAeXI25+Jf/HDZ50S3GB/UclCmCpwizVpGD4w9dYkRlsShy
jBbENsvXrfaFZaJWCOtZYA+cyiR2ueReOyJxl2K8A+K8f4cMX62q/J+YoHzAr5KkacwGJhu1tUUv
4MnQQyxRc2i6ONknOMP33WuvyYrPuGbaQsJytEakUJqIFmbsjY3UeESG0S3kQP/COXo3Yc+LyRqG
tYWo+QwW0+bjE4UqtU050sd9rtWoWspgqb0QQ/ip9CtDgWL9HJkEnWbU3JFFPZieoqKXt5qV6MG/
pA5Zr5iIQhyZspklmJU1Q9RswBscABNHlGeZp04Kno9giER0Goyoihmxq/FgC6z+qXn4k+gNpbWM
sw1fPpoFLNmOGppcC8/tbE5rY1Z4ShKiAeDCH4LJWYAhvVN3NIgaVceqCvcuG7PhTw1vcg/K6rsR
Q+nEF4KUsbqIKSnBUyioK8MZJ0gQjyEehPSLrEuvhpT9qlRzG7aypMq1g0T2Lw9QjROwbU+KEXJo
ukA5UOdmqL+Lf4OQ9lugZlAQZAW4ak1EHmMpA8wIp3dCmiQIQfTOuALXiG5LWUVnyOD52GXYAzvM
iNPwfWalP2n6RucCPGuqh3nPMntiLG6H8OOWTOhuurlJtn1MoJK3RH1FlTLd+hm341piihshokkh
RA2BcJugQGhDxOnwk4OkZQIyfI8YfbZLI5OwsEgXoLUwL27SeSH3auG35sRjglI1fMLd+W5mNSYB
Tu84Sd3U9DhWtKY6eohjOiF+7lnB0QvCJ1DEKml8xpbg5ukkngw17w4lrl5xOn6LhvgxjtxrhmMn
T5hSTOHrr7YktwdWhCMk+OSDqVJyFNQb2AjO6j8J0ETDJcHSa8gLNLhacx5zQf1IKTfKCr1KEHFy
GD19rCbWA0GEPOocOK3ZAQOPH3iNJR5DdBss3wxUkQCWtCcN0jFkLCFAJQK4/mRJnY1XACh3vGO8
pCZy6CQF86G6bHwGUw9yN3myboRuajKfHzTKhUHr1/gwNUNGgAGGQWTy+7lh/MbAwloK5b0o91jT
9dey4Tnp5xKmLAhr2aA+EYVttM8rElCNpv2sibYqphTbyeaMoap4XfY3WQjO2ErRp6iFdI0WsYao
GIHpcxOY8Ia1DdgiS/NdTClTBjkEbp0JBSmZOhjxAxjv7GphIQWwuX90ZhQwzE84POhfmZ7/Tp1u
LWCdPB1dpAafe5FuyG4aIC2R5TzC8k2SDn2J1Byb6dQ1VfKlfqCkJWMeO4f9Ka7ayLMi66bi+UOl
mToFjxlKuRaopGrObsgqR+nntCHzPXSchyLRV5np4ytZ0slrceqNh5vYn6ehvbUl5DQYloERsagi
IEDKFNhSomisk+wWW0rkR4UmreGeoTkGb0IbB42HBBncNTseRSicnW/1BNMFjY+nLgAWD0WnlQCp
z1EY+LDMDvi7I27W1NKzmnnVS5gA6m12yvN8gpBCedQEj6HiQSZGM8KGechoV0wBQvuMGqMxaX6e
tgyI8CIjGU6PEXXeHIqQJW8k7dOdXmXqlkBcjbmnltgBsXuiXREqydYbisvQ/01HmKh9yYFIE6LT
7plI0SAHhd8Js6fWqCfKocWEyJyXVfVM1uVYrQMtzLyyIIS0wDEz90SVv9ICCN4BA+cBWVgqxDEd
NFIYhCcDkoXQpGqoTADRjOakSJXgRZpIk3AksU9Uqh6tTu735IS1DRpPkWFNTCBm9DAFtNgoR+rp
+bRrva0WYYGEz9C1/TRSMy7XFuP9WGXT348N1ZHZ+v2oYVAmBVbghjjjLGMa7dKYAcZCIM+w9B2b
SgXoxZR7HQW1MpmA/8bC1cpa0w3MnCbnABm/U/OLXCQ3ocb+amRDDvt2oA5PMiIWstuHDL0UbcLc
EocJpt0ACzX5lqv7SWk0DvJqKfQUMCcxZWKrK3+44qTspnXXTW14n3rzO8jyywgDBLOSZ7sZwpUy
0g+Q9XjYaDIYB2gYiGFyqlCNZW6tIv/UAmbOnyJdfOxHx8g01srcX1+AHRYrYQ3RXTWAo2QKtJ3o
NCaBiNkFsRc6rpnZG/pPua6+51jOWiDJMOsJSHxjaliKmGWo0aQfJdVuJaxnvLZEGDrTNg4QfT7J
X1wsJDK3krCPTJEuRO15NoxVrAMhjRE1yFK9MOuQUmHIzI8S6g+lHWqyr87L4pEiFgiMShtZejMD
YzQPqlzGfUgSDj3v3+20sNmXU7MPhOhjGs1oqQPin90pydUT5g/LEL9MLCeBTGGs5j0b9D9iS2cb
M7fFOLbJKojntdoOxzor4wU+XYsopnolRaj4y6RmDCnG8A8ek2cKTeZFxALtk2M6tvbhIE0ro6f6
0iSlmwpPyxcrmvRZlLiFutOFPHH0kPaqpjPIKEr/tKH7NsWOHwuPyKCnDfEdF6y6BvlsruottBD1
Mss6c7fw2UEhbWaCk8V8i5JY9ZkAB0ArMT5NM0cNWLXYVmyHSKOZUgu2ZKAVMuRmFWtU6cdWrslz
jlWYM3A7MUoKtMIwO5yXqhxY9myguxp2o8UpMdD7aWtdcqwJNeTQ3xRFSVZZlh8RIoxyw8Algvpa
4lbHWFXDL8VOiWlf+2nUeJka9UYd1fBcJRh6y5HTYk1CAUvVfbXuHoZVDdvcgl9pka5YWrV4jo9C
28lVvG0ZFfYEw6QFNAFPjDHzkrRLl42QLnmvXKYENWEepASQ6dsUml+x9tSWuFxbfouVmNQ9w22u
spUVU/qhpcJv2nFBNeqklvZcRVr10YB0IaZr33M5pq+BKXoc1ACOSLgHnlw313FP7jquQow/syFk
jDQpFzEXXZhYB3AVky0t6tAUfROPHqsjcqqLeTto0Y8x5AFTjl9BSmUnSCfNIxjzi66a9ooh7fNI
UGGxoVLwValCclxRVOvJetn8rfqEGTGV4Pg/7J3HkuNKtmX/pcftZdBiSkJQBRkqQ01gITKhtcbX
vwVm1Y1816r6dc97kEyCZFACDvdz9l67bP1qVfYmdb+3zVpsQxX9F4ZNfRkoYoTMPVscIrU+P2lT
jlnRijvMx63s2np9rKXcLVvrFd4PSJcM7JxM7agsUpRCLcW3Gf5qg7XgkUAWqkXtaz4lLZE5I7rJ
MTV9HWF+ejQGhSW0MhwNlfNHFymYTEinX3FTa1tEJQIzRp+mq0RWxkg1mpg4peFTWpZkK7qCT3rX
1XigRyxlkTyHrqFjDh2HGJniHCZeELDUW9T0IYgM2Bg9vVp+DZIc9NSF4dm6MsE6W1bR1PMt+KYs
O/aqMG5hiFDvar1Umg8C3cREyg9lyYHpeUH5NM6hwiJQYyG/50i279vq1GRwnvq14oZWkIMHjVMF
QTMa92qp+FHQ0FYmzemOmsIPQaJvpeVipwb8gEJuqIFM/VvaF1DWNMtlNk+wWiedgpluraTnqCAp
N86IpXXjzmA1dJD1u1GiIZbMT0nY7wi8oXQQgUXKQ8i+Oge7YrnJ+KzLgny5QEZWa69+2fYJc/d0
hKYcby4aEYpwexYwqFqPIpYEUNWY7oZBZuVNQOImUBNKobV1Vg1qr6EIb5ZgnSzL7JzMSxHktDfs
57ljgYMMZvvDIv+KalRylMVwS4I0MeTNsrGglW7E2OJhH+qzKSVvqZrCcQSK7PQ5g19ZoBI003uw
WbU7qB3SkpnvV1p/d3inW1UOjkpgZ8+SAbcqEt0x6VafYj7QgZyzFekl/AwC7ThJ9F0mm9o0P6UG
iWarp012M611vpYwpyb66Cf90MxdegRdxd5habR1mhCXD5JWi2VFSDh9Miy4bUfV3EfJfQngic5G
9xlJaCoaigN1x6LHpq8+aZ0jmXj7i5Fvt6I4Q0YZgp0upuEtShYXRo1rixBQADJUHOy0UdHpokc0
amO8iUrTq2x9XEsZeLwVRHGxQqSpAYILG5JS7PsGfV2vLQWrbW07qqjJpaCy/B6NCwk0G73UDExV
za+ZoVe3yZDJ+wzOJuQdRIyoj0ZbDxwtCMZzm0a7YVhuFklJjwQgV1tCvo5237VO1QRoB4PY1ZPg
DiALpdFFOapre0fXGJi0vH0yMpMWnOQY4/MShtIBIMjToKmIuYaWiM8AJRC/Z7TTBOhpsHL0A2Hl
qEWPUapDOz2Dxh5z4ak6vob5Sc0MrKjSMm2JqTpaoDw3IXv9SJKYNxVQI1kFPyPNqKRG+VzqB4Cf
sruO+iY/KAbTbRufCUnGG6zGdyXCjkpBYVjN9a5NM6eWRfAgNThEoLLSk3UzOXsmMNcblr3a4q0Q
anxkWnhHxWRBbDH6hUQAamV/RTC+SHVndVeQbsYRkDtBSzBQ06m015RsqxdW6RqxzYLWsh+JvOAg
NNhRTZqFI2v4CxHOBuYs83OJYzQhCN97+FCeYoyvOKg6fsQG6rTOh41QVNdVMXmiTuhzEMx6Nxsf
VniPxaGiJgXyr7ddc1TepI5myrh2j+YXc2TlkhntmyKxrCN1MNBeghJvKRasg9Sh88j66L2TKAol
MAOSMoEXOjKtSmhStnX9wiFHgSmQ8YtI2muj9gRSqghPJaNQkLlLH6oxPpBmBUrCOKdNiRSgtZDz
yQjIxvQrMuPidkGqr5S0ysp1HauzhJOZw1VjeBIYJ6yREsiUyadgia0HvaEhMtK8mil+hWosn4EA
OqWOjaodkGqm1VQ8LKr0YVVy9MHa5ksPOKRl47GwdaqaavvF+e01N6i96F3ILOtS1n2zo5ypT6Rs
hnX8qsEExCLej5xQY5Jm9vDK/Z6h4URYEXR+fPudApAsr309ZBJjwmpo1NHj1EVrQgPyPGbWtpCH
j0BJAM6tybEBs5OZWFJc18Mu0jLZmyyGt2KW37PA/lEsCf6V7DpY0XwKSHGbsldLbkd/MfL2VE+a
Rb9LyKQWSyWCnPp9GDV/XWZsywZS82xoy9G24VglzFvKpSm8QQ5uGOiSIxxkbRNWRNxKlvxY2TVr
w3wSSD0xxen9Cyev+C6dupnkTPvBMkPbJekL1X/d/rCKwjHmWnOmssaWWqoPWsf4V8ha4xDJ7JtC
Ej4aVaXC/gS2Luc8R42HzBYAMVIDdQTAV95oh6YsjJ2J8kDNzN4PBJNQCyenGhSMQrmEH4FZkhSX
+ORZ6g0RI4rVaWBK4cqLsAJhntg7lbnFISy1zzgX9iVOqttFwtRJ1ODk2WStMgLjeMkLJvKa4RqJ
DuFa8oa5o2dpF91Z/RgRnpC5pZN8k9doe1MnN1u6DsGzWhSutaiI9Af6GVHy3oD8v7UoR7NqmDfG
YD7ZiO9yrH54XrQZmqD4VWhkIRgW+UyLuJh98xVSeHPLBq3EWKmLb6PEWAjP2dYB0+61al9KeemF
pppuRohUuzGYyYuZ1E1g0iPVg5mJXM3kwBQoigOBBmFWGDFk6lcgDBWkrJPYmn3/GobiKSH4yskM
VslRVbwQKZ7vFD09BgEs9HnEfqj2q8iyI5MTYDVnTQbSUqbYrLa3jbBAMYQ5dY4w0r32rRc9uGcQ
YcoyYuowGngFbQ/hKxKEcst4eaRiaR0d/DKJUJQjJs5w20S2CV0laMitFb5VMUmfBrx/tc11AmXQ
WFlJ9ZYY07vUibPSGCfOtbcjv+xTRZ4OhD6ghUWLYqXlGMwzzUuKl4lV8S5o4MgI1AzFKR0x8idI
34lkhmiDLYsTybRhPcL52ag/s7BgQipbyIsh7haHf381mps7wLwYqnSddANbL5PL9eFhbVozjep1
ETGMs8PCvzj8ftD6yO/NvDZgIly3f1+9/vm/vf/7z5eh4X19b5sWHcbRl8X4i5eM8EiovOP14nrt
eiHKoTg0A27W783rtett13u/H/y32/62eX1cAG2mGj7lJnDnFKuwDS35EKQVn2ZeP+Lvq9dbr9uL
OnEXyb65p9gl0UK8k+sFexeO2+9tsQT/2tZWny0+mvjFzBd9ly5waYVEdKBGKfOQpd3CpxTdXgvy
TVbN1i6YVGg5Ft3TfKj1QyRF+mGJAssBio9kZd3s6uWfd6TrQ0xDo/Mg1N33H1wfdt0UFIV8Y4yO
15tiXdMOkwIAF+lDquFfhttzfdz1nutFmTe8OIvO+yRWMW4bBYYuggr0w/XuDv72vlQ+Z03REQzb
A+5WWMpODEXsyMQBytZKKzJrmvlgqmHxVnR/taR76BIaNEMzN1sDsuTheqFMHYKIqCRo2bQXFCJQ
Z2BMfhFri+7CIoc3TojiIzKO2TIds6htaReSDJoCG9sB2iwOyQqKguvH7rJuXi/yfES63ZsNiVUh
MGh5wN5wvWcIC3lxg6r4mY1U5b//LmsjTqhzbxwC2M5+en2G63NXoVjJI2I48nGIhv/r9X6/yvVp
fz/metfU0UmRR4jy30+e/vXOro++3vHHc//Hu7+fobKS1rd7Ig3/eqo/XrOMrV2cNkdic4YtzCyG
PysHpKDDqI1C+2HUEC4qMj47c+5OKaVncFLQMwaroBkmYkqX76km1zuzDlY2crQ307nYwwduTqIf
6Sql9PG7cDdEg5uQXyNCdCt1CcoLxAph8+J9aKRfhhblh6GmEd9kTPUbZi6sOHVW2ZAKhGFQE6Nn
qQSsPO1CnSDAwCAiSMgP6H2AmaXe3jUU3uxHJmDlOR0Z0ojBQjorSWRsp4FThUONWYlm/VA0CD8B
TxKxDNSgheFRkEYdxsJtKjRQzAXgiEOKpkTnYJdHXWSUj8REUCuKIIOQBbkZqJI5TLrpd8PFRP+o
haTUyg+KWVyY3rbbKZMQIsTJLuMUvBsMudl0QLG3MusyaP7IqSz8XGV/m8klJ7M46M+TTGOpp4Mp
q7Tp+lUNnoU2uV4TmNQU01Yi0BLrS7VwaAHFMdEqw/2YEUpalWhuSWbfBMklCpZsmy82Ehq5+9LD
1HKXpDYd8ruJ8R175KcBYnRg5SF54xvJtJ8J/4ChocUOZGwcRD2KHsjNxiLe+x6CalO0H5LppVnW
0WjU6ein6W1LFgqagAoNdYRfN0ANqtBcO2r6m6mr70pKsq/eUkzTZnmnG2jHoxJhQHkZUuSGZlY/
4zIge9aCc9J0YbipLeqkchrrnAKB2A/E7iBPLKd9bbJ2COnBgiJvjuYozvQJmqF7rCXmxTIr066A
YbKm59IMPo+pfBrJukI/1iduZ5U3olNrb9SDi1C0j6Je67a8HaibeM8yRWxE0oMMLDDGpEHxy8zi
YxaMGMfDWtxEBTU0TmcwhWLBd5Ip5xDKiCoNzbYhZcetkcDMVahsi5Rs0k79aaRiR9jNVuJPbygH
cMBEy20ujIfBIAiX2qMSMllLdRRghm7aOxMeTU0x5CA0acY1laZ72WIVVNjiaAYPqTbopMAqv3QF
F3+c/QiZoOCoL9Dtaq9DS8qE3S3P0U6EMsuERUl2Wrrqeo3uk2bguvAbhWvVrPW6EhOf2mdulTCq
qbm80FxhzqoWtLSRwLaFKTm0sRS3TM3PcGiip5LyVhAQuBeNsVePgNsC6rpekBPKlcZ7ipk/lFoL
9jXfkLBVQamz1H/IZXfKchsNnMUgquUjtjpN3w1qZO26KrgBFtwcNK1gHCnzAyWBGwkT1tQOrzW5
u1LFO8grRLB5cEcuz20bTSz9+L4H4Q46U0G1n7/k1BA3TYxPQGkp4Qlo9NCRTaiFyMAJEX2JYkTV
SyHB1IlyJp14gLsouCkXWNQSxwf0CPHJcg1FhbQvbAy+YX/UUNiNGHvaBqQSw7mnjtD4KkFE+ZTk
9UduUDZoISQ6qgF8T0PfJlPaQ/yStp4Jqv8h7xpUhglCGb5bBMxdJM7M6QH4yYhu5+LYmXF4a/ac
k0PaQppGusukym9WYkuoYQr0l0r6Y9bi3m/JKGW4MXUSdYLPjhJaL+sgMRTkXVPP+6r75DbuKvCB
i4p7Nug5uqdhQBYzb+yBypQeIpoaxsDTl0lxK7MbH/typG05PtZtK6EtjX4qaq9ua4oFXqej+Z1k
RWYOz5PSJUbj0q9OxNG2tw2e6azNO3gnieKK4cJbVBylJYyt6Sl9kOld+wWMStr4KGEn8nSLcOxA
56EmRcjhL0Lo7phgqoAGRPR7tzEg9u4VFbCQLqILwQiEk0wrCYHunRckVrfvQulCeEvq06z60S8k
thC3NbaklSgWtQ8iELEXSqF2GK3+M4GUSqGt+JoSkIRjExXM0qQnIdUt33qDB0mHlFl381HSLYxt
vekNSU8Jn8hj1r7migEtMFvU08PUKejBtZhqsXAWQn6OHeIaKND5zSoyY881y4HYpGrJ3SbPT9RJ
L0K6CtBjzS0To2bZYTZ+D+MfgOGSHuaGH9peQO6HMXAaApgoI0yvJsxziEzTJaVufxgrGiuEWQLN
SFRMw6W9l6b0dUTwak7Ta2bQTJeM5IacKfTRM1YLQ8HCJDXqNtSRws/DfOqbJDvU3jzmd1klM6YW
9jsUbor5HRZfo3lKLSlGM1M9GDS1igXGcm1wZs6F+WWsh6qh0MJJ81MzcgBRs2O2t0wfAUECozRX
QHP49AmOd1nCkm3lWJDr6BFEsC4j1bXrPbqcvEaIAAWUpyO+2ABuR5sZG9R62/WOxYKNV5vaY9l2
4dGO9Jc4g2yYNCRb9CvBZlwv5DHFTBEWPyIRRYcob+zDrE0vkQBU0RbqfJCZ7SEv4aIReujqOXKC
BB3UMa2LNVx5cZS1ehi0ij+tawDJZF1Qs4602lL2pRXyeb1Q/rp23fz9Ftc/aOOYxpx7vYG0eKZz
0/rOrVF+FGkG5MccJcfCW44u8jmfumNVzIXP9HGh4DSn3cFSLK7SSC83pVGojmwLACSN7RcwEfPm
VQ3R/ss2Os/rlP56oVnsCsp6cd2MhEUFnQWbo3VNf0iDt1Drp+X3m1JbmOVuN7d30bqHpxrngw5W
/gYOPDCydRFRK6BLyvXieu1vtxGOwHnTwGDUKAnFyXXlJETFlDZUe9SXqX4O+54FXbH+lt8X7Tpx
7mM93Ep0nLdaTbNzJ69Q1isilcgp1iyF5E9tBythvUhMHSnTdTteoaxLTTXGztSdIYYUXb05VChe
ILPmzf1AsMTeMCEWWevFkiHkFV2dbUdpXElVwGIPfYXrrCn1m8gsGSAMRTnMpK0ertcaSSiHajTI
TlQoxYYrI7YmRI25mM6Sg63re7heM1jqEoqChCuKiZep5UPXWvIBHfsQGeQF1tBMlBTRb0jiL3Hm
sjbvI/Wetkh5KGSr9qPEAsrWvi4j8zzWevmWtkHNT1hKThAKLDtmqx4qRVYPrZo0Ts85lAge1Acm
MVqbFZ0M69I2C2gBEG+yAJoCSHSjols3t5qyVQfWMvQxb6sgiH05N9mdbJa8bheLX+O6rrhe9Os1
eQwQ0y8qhaF/YXJN4P5Ok1EQAWZfEIEsY18iJSGH6lXZCHETksvXC+qr+7JbZH+iP3pY1ovr93/d
VCkpZjnFHL7uEIDe+hswc/vnhT3BULHQCmwXmzwRM2NBpEQqotLRL3sULzUTXnsFCX/vgNfNOcFT
Xs5L4PStRSjH+FpVeOqGZdVKJkvSepE0fajY4xn3zf04Vcf/nWtDG2mdmM4KMMLF3lPcAb4Zcual
Zg18MvUJOU5dYo920tvyFbGASCgTEm7kwHN07cf6QzyWR1pTEiJVlNrrXBDmcsKEeIujyTwRuvsK
XuxrutCxCH5EjzlaD9+cIZxu819AFNeDcvIpe9JBrPAl0QqYN6pGzg4Td5rl1Fi97qVYgWMgSDwG
9eUBnnQzAnr1esmH6hgNO+l+uXSfJZszssGNhhgCxBE9wFeFw1cmv9HpXngpg14c8i8yv+8xo9Ek
zHGDI7wxTvGHzCoGeyqpTuyBlJ92pTjineoSl5lzM/k4QhTNi/RPxDDgbStAo4/y6x0AKze+XWNZ
N9iMEVo8CiqlwsN2nqygKes0f4a3ygl1GuACF38sRIKM1utXxeks2xoPxpd+Vh7Em3oIHqjHM9dr
sWOpsHc3QXRizsCworwmz/Ml+Jrwhj+PMLA7PzzJ8V7DwE/YNIO2wULS02pH0MVCTn4CPrtULLo3
5Qv7AQ74he4EXaNTdkw+cFxW5Om5suYB9dfgKGXoLTD2AnjoxaaOaWFtkccBihpvmYkxbiCJt+9O
qC386SMki+P+p9153YxU/jTj87ZqToY7rd7Z5oPI/D9w7be/o5r+TCNVrL8HjFkSyXg6sdOEjIFj
19fwzD8CxioyA5JMlTFqEvAgkKy46S9xLHfpR38I76GcZugWPCm4jU1nzn3KiubJulk+2UOY16LR
y1a2C6EGstcETJv2Ils5qUnoR9Y+KG5hdo4VDFVHFb6wFXrszBt8BcnfC0QTlIFPyy/ofl7u5a9Q
OG7wgO6qp+GO+KzH6qmj4rAlou1ncoBY+5K9axhc/OGcHTj3o8OU2GEx1u9Uf6Yj4Zt3DGZoDXbI
ZrBTI5/Gt69ibJp9ZdxqDkfHFswbytJFwx3VPZk3YJgnqtknYyA5xfvZDF/GIxn0rRv9wpiAocH8
hQNKX7bGkVWaAzDtNflADCl9UbdG/jo+0Fh4rPnRsdrAKuYejmp4DQJZP1KyPYbZ4KTfsct2tB/v
EZvVz0gsrHPpnTFK4NWlNpzx/R2QRL2SzS1j3f1Aq++JO/UJCqZnu+FPQtQwdqt+/JitnEblxVLd
+NTvpV3ka2d8odobSYTYp1ys990dGEAEz/lzCVkE1wvKJhe5M+ZIjlMTN8BH4m7jPZlRVCc5wubL
igB4VKXtT8BksekyO3C6bezsgFkC+6SDHWEgPPar8eKITwGcuivf06yUI2Y6J0rk0MVXegO7LTK+
8+wwy3BEvYPIsOcjhp56K3/l+b7eTe8swXmrnMB9/VC/zkf7lXWlz8zNY26+EziGnBW0cH7V31AS
ohB1D4lvuf/Dnv/37LLrjm8okqwZpmHbyho4/ceOD8i+RdGljGfFGs54liJnHWPYvX6Y9ouyKkw3
MbSuN2wzKJswGv3AkdSuxO9Vq/w/vJk1YunPILX1zciahuJZIorJ/PtRqCckETb2MJ5jhVoh/zpp
HxXuzFcEog2HDecPB59dAh2DPtil6i4hDVxslj/wj8SX69v5/0EX/znowrIIh/g/BF0UX/F78f7f
oy6uf/PPqAtL+wdxFarOhMjmNzQs63/9K+rCsv6x5llomrQmbP2+qyBc93eihanbpiSZps5+qFns
hP8Mu1DNf5jcYdsGUZu2wvj8/5Kfrtrafw9Q15mUq7LF06FhVwxLUXiDf+7vvUJVY6GbtMfjttDG
oqPNQEXO3CWYI2yNNnm6UW+e22TCBplMzUabLQ5omXUazWv0i2S3ZcWIi4vWNAoaA1JJRqawQT+9
ee/anCJCqnwYJvUGrZDvGkPRDkMav9dmFHkj0RrbUrO6Y1kSmpvlPRVDcqq2oxFJpxbE8lKCBq6L
tt1300uHzOYkUdOsenU4ziNRTZYCNCMH4UEiJYN9jpmXiByUM8NpQKblSSUTNVJrbogQAfqvIIip
6+QDBUG9Faz+t+2E1iJosb13/b3gbNWQubUx44EUJCKH6DEzRVFVkPwKU6UIHcGsm2+lmEAW5LIT
VqRn1MijeEjtExhKWCtMh36ABC0DMGhWAKNGA9rQX5MM3nsuVQD6q1/Dsy3Jno4y/NiXCYObltqO
EumuneSmPwt0MobAJUCXka94gmJEm3c3NrKb2aO6hoKzOKvyvQSsr7d/UhTZ1IpJNlIKHUC+SGGm
+DW6e8o79ZNeF05VkcGbddFNIE/dGUPOqenRnsdxdEtrNnOVUvsItai7RBomRTM16l0ZSg/iIY/k
0ItbSDcqSqprZocVyYAjCvtsB5N0V/e/ku5C/Gr4POLlcHJWwI5qKp+9ZpqspHvIvGuYgh0vZy0n
PH4x7+e4Ar1MQsWlzu5SnOfmAFDBID/Pbdfs1DbrzH3eiXuhUt0gSPTLqNFDDEvfYC+1620ixtCP
zfy+HEqssrK87KI4UWnl0H+STfWutdBlZTSUnaHKPoPShtBuEmRcMBuUx5FoClO0SGPFj5ipmV00
6l0UgX/vhxzYxBwWx8HgTRcwRdqnEl3qXsnm+45VjaMiCd4HJokZilGdZKzudhtQ21AxxEwtkDad
8OdZGsNzgbLJ7YO5R2hrPIxpWT3j8J0JfLMynDlVVmpeIHHaG0KSA4qOLM+FrvdiAuWm64w/pB93
nYif0qp8QMlcEE2PRkxpSZvMzHarSLqxM2zIwXJaYAyPEHdhFCxU0VN60DIviZazwbmVnshjPyBY
DiDuLaEy7xPEnlYvJGdWhN+izsPSWF9MSxu2U7EW83OY+YppnhCce1TF6ZbnhH6PUh6dSBJ9jxcD
yvQsAe4Gg2D3b0oyXJIZgpa1MvrSrroXVqiTj3tHf8M6p0mEiTSBeaMPCO8HE4pqnOzHfKA8Oyi+
rMHhEF34IQjDSds58u0l/xRpeo5UgU0ewZPC7419JGKkoWGm6kyVIbvE8KrTtCICA8kIyq7EcKdZ
o8o0Us3Te5iDBci/UivpviBA8cY1S9lEyFN3L8lcH5MeqW3WrlHly2eBlwbeu3HDIhMUHopWWEjd
Xa/3P1MppK+jdBrLJjLqdTGRs4Nou9NMpmqmdl/fqHxdGjoC+jU9+huVVk13UpT2HMqSU4TzuauB
6xepjksTTq1JozMqF5Z8FQOQpoeWK6MzH7rkRqjIT1WjilwMIgc6QuR9yEAvBOHqZKefZPaOPaa1
XRKiWxOhMRLtWd9FhTlvBxQYKzp26nWVSG6GdgT7gqVV5Ayyei9V5itlV8A0eX4cxXOm9DgicZMI
DW6pHkd48ckG3y6pdidsfE+dOocvKQAie6pakNwFYwTdpUiyX6Jx0l1ELvDAlcHyp6Z+D2vlPMQR
tNm0fLLmyty1A/XIKC12yPF/ymU53tl2AYZnsR7zQQQeUfHWQ4kpPozz0WfFfhss/f2EKJIWigRv
v+nGg804LvcFATsoAwh4gWNj/QrlOKBK1P+oOjTSevzT6qbOpyC4qUYd+LuYdD/R+pcFhUO7GC+E
pN7gj7hHoXDfSfWXZjHPjYe888zROgUZp7x47juyvi8UCj1LxuoYVhMmFlENrmVNQCF7P1yk1EsQ
Y1TSeWxjuG8y2SWRvNyg1YExXEX4JSCXSBoVClmc1JTFUlou71OdVP4iRz/VpZxOiflLXkJMGPYe
T0vtWIa6pzbsFonc35kqhI2aEJwgWe6xB65BEYHbU0HnW0jmXbPgxEZ1UPrxqF8SgtU3ukm1EhE7
DYSGpUqrb1RqbttpMh/Ccd4raO1grOCEnnRwClnPLLwXlI8kEldba3kPtGKVTqVPhimNZ7vS92GV
Q6Ktpuo+n+JdmlqZr2mMBgYRAFYc6kg1i7sRQ9o2b1lcIZ7Agt7QKGql6mdlF9KpSaGfqUgQEfX3
70ZjNIRws87JleSmDsAZB5bS+3rP4jBDv5F0Af0qXcWcH9jlUZXGj0XVzxL9+SfVaNxesz8GM5zc
rrZ030wUGgi4AzZFWdwK3TjIIefb2F6+0qH/SHAD+C0mNNSVxXxkUDokIXwQ/DSoFfWHObEnRwS0
RZAXIeFd5BGlaf0opUxxRM7aT1cXt5Lp2k6RWTtKsbCkSwVuPuIFc86FZGQbBEJIAZj1x4gOELJz
hrOumpKbBnRSYgiD+A+cgFESzdsqXSft+AGdSf6lTE2FgN24MVdlf28azpqEGS3IzVJqsmeW9os8
71IVJHFRASA2VMn0sahQF4zSCKQM5A2CBQmaf2mbMHdo9sI5D1M6mBFa8Eg6zibWuRmKlrIMLAeH
DIn/oLwHNetRw+zNm3BASqq1QvapwyMM07ovOdSnU52PBG1lxGLofBIs/rVNoH3ZfE0m6OJSLn8Y
Wv3WUcrcpS2nkVBTDbejzl122UPcNeCbtHtLHi2HJtRzFNd4mAcIV3NWAXMq4PzSINig0sMMKJaP
uI0weSfFmbooYh4ddpQca09KJyse2nrmb95gN0/VrRQIv7SoaRFyyUkeI4ZndXRECbly+3AFzZTL
ZzQmCmYtVkRZ2R9xFq+x0chIs4qCY5XWfoUhhbwcSBEoVZnENQxsKSJANGes7RUi6OMZnA4JauTA
gt6iGVJS5in7QbpkExEhpWoB9zD6/aDHI+RQhZFWAo8mmIOUS/JkqbV0SQhIE/ZDnHZir5IS5xjy
jJ8IC9PSHvPEWg7dHA/OsmCknUAq2PPTwkA/wfCc7HJEAYc3S5YhJ4tE8ZoyITymZBZoThBzmlrZ
dwFq37w6Uz1/u5LvZ2b5OHyRhyaaEc/gNfTanwQ0GbN4UEwgUlNhIeolPhd14kzN2lYkLC6IjFt3
yqOvXMjlwcDZCSwteIy16DEOUKHNA3nuGbVxyk5aQ/muBPBmBTGW8/VCX+UtZF9T5b9uXy+YY8ug
Nu7Vq3n8D3t4GSUuniRa2USnrqy3iZiCcaKVnjLWFnEneXpP+6zXqgNnEfzl67V/t/nvbpsGqi02
gZIkfPK3GYajbUXXaPsfn+X6uKCWCWoyJsB9zIjwiPz1mnqa42H/3u6YwztoFtcIsL/u+ePq95sK
DQBHtYWA7vuvhaBzH4YlcgqLydTv5/2//ZRyCKaSvrix5RB4m2sDFuRf39LvT3B9qrQCeZarwv79
wtfbyqYwEBem1rbV6CLYOmuqDh6Eft0VmjW64XpHue4B12tY+wEDBpzOvu9oGoYbyiaQBxFw0UPG
hW/IC7sUIbXYBZq1XXO9CJLiWDKZ9+U1l28d6v64uN5mqyDRwoJqGi7Sxe/6bKespf9+Ffyk2QR/
gl44c3QF8blU1Igd8uyHsv6gtNTKbbd2cq5iNWkVr12v/e02TbN2UjL0/mwybzkqNaHyCEAP2oz8
c9Sr+beGzVg7Ir81bbQkTbLiSGmOYDgPMQQfJMmI7Fep3PfFVR5Xrp2l79tKg1QWc9H9YO3KXdV5
4QJKPBjT01XY9337MEywAkv012vmYG9WrLhzXvP6R3Zk3EdyUXq2riHqCsOaptb1HtWEeKUMze76
hqv1u75e+9umMs+9t2hH9uiTbkMCWt9B1iLlEnXbHFIlaQ7XaxaH7O/NqMIFZmHMcoyWrI6Gk92h
IU/1cN38fRv7nYPB0U/3t7O3HG5Bs94mkBbyDgmI9yzZGz8bmWRF93DlvPSEjfHmeTpQltrPHhEF
jg4/zm3RuvZwxrzb5fA8ej7GOAr50FzAWczJyaZEvuyDB39ID/kJ+bQPKsbV76ipeicK/lt0D9tu
3vjLgVCYTeO+ri92YnBGFHSbNs5zYm1PE2EGz4XpPFvCMy7zJzf0Di+Is+kBitVSfhG2JlKA9Rs/
Pz0HuLQoH0Bl6rdEJ6NQ3DMLvuO9yT5TgDuf52bf/kXbeYPR77BsqYKiwgcu5ZSNU9kP0AO2Ed/F
rG75dABH6xutuPC1LLkPXaHUP/l65lRyl2Vv6y8wN6a3ab4U9ugucQcBBXmp2wVuOXuS8GgwDLlr
z0gIbg1yK0N3WvaSYjDJOfPawU3WhW7GTH28HT1+EmxcI1qI5JSlu6HZDL8K7OU2ZFBUGCD4ifp4
5n2kp97yeRt0MJp5RbCOnsFJYZ+MfCwUzbTa8RpZocsVNm3Ng95N1gMgIphAIAy0S0QbfzzCUYW0
yo/AlMCwbywWzJ94SxRaMHBojZ38hkiAW3ExVCONRKdJH8aOQEXcDnh1QTMXZyb/64tNZxiq/Arl
Cyxpxo+03/LqZYtX2kGmE0JipR/oSJeF89pNH7rgXNktkLxsCwBANeMTBrLWtR6sSw0c5ZLRkCD9
i/9IbHIVn/FOuaNLq9dOgLez89Oned7GT+oFACdsdFCHG+2+uFHAa95EBzy7Gygym/GRFaZMLoj1
IX1K/Y6K6mj5GAluoWfyhQ0/CbcviCve5vNTcM+o+F/snddy61i2Zf+l31EBbzr69gNBEPROogxf
ELLw3uPre4BZVaciI+79gn5hSsojiQI2tllrzjEXlkzgyEfrTKvgmZQWMpQ/1/WzuHIGZtZ9vgmr
QyMguf0h5UGGjGgrV4QpnxlJbj3S+PgFu13lD7C8DuKV7IZluMSw/IuAJl1q3K/JPhaHQAZslt2S
Yi9sflUenLJ/7zYDSHN5bZDOttGYMQgCAWfIiO5g3ZboXFJFWbLF0ZKt8jv8KrxzulLRx9yo0Ojh
GBsVSVXktE/dMf0uMAG9SBGBpy5trAJ+HnyEF724WBAM4uJZIn+2vNTZO99OZR/0LtdDPZHdRmOL
u47hmcE7DHcBn+x4Yjxyy1r7ddqKX+7shn6jVnKHjtvZHYd3wNq1w0BKpnX2ayVLAqXqqwQ/PDvx
u6ORAblMfrn9BcK9mVWDoeKiFgcGF2C4AFsxA407az5l0yF44Y/jR/JABNxYo75CCShxqIC1xXch
rBj403TIVPhbmAbx41Srut+pworJYJR/hY6zfPvBSK6rDXoiS9gD82VQJsZSKWwYwnyxHfEKzfai
bfK4SlmMPPtWFs9W8dUq30FpuxYEsWqTVxsRZjGFrWrFjwyjvVB9ImBU+QEaLeNqlcKVZHPfYYDI
JFfqx7XUfijeucMPxiOflpd4hKU23MvsXSQIK8nPcnEwnyYJORB6I+5IT/eV51siLyaKNh1n8UBy
+RFB/v2KNTN/qWvHr9iIwUBi4uJvrngm4xVsU5iT9Ktt9cuEnLiKq007na27eeIOo87hunb2B7zm
U7M4huTpuOMXT7BORs1cMuRABFR93VB1XafWqVedD+VCt2ZBh5WpPN6jMJJcPuJ2GG63xa3MHMwc
+85Q4ne40rb9Yl4dOBSNDt80bbNfjU8c3so+e6HONK6wRmEU4y/10QIFZBIJP2jXGT3ctnAxfomr
Au43lgE1Zk9+BH38BA/vgNKVcYISDWIoE72yZRDyTobt+NYQk8A1oO5GFcOd1LcWK43veKdx1QPy
eGbmDPfcOIAFXC2jvfEWgClysrbBrDJ4zWE1rsAuj1/MPkylA88aeXMmy6K3lrbwWlg5VMAgTmhj
JKBz/cJk2S453IO243wWsGp5M7c63OsnM2YlZdQLN7Vxs1/hnrO4C6tuy82ijCOfdCJvwE7jpmVf
ihjg/q4+CYefwXPELy5du+RdjHCJ2ZDh+uTHR69UUph2tXAzeTz5Nv+Xqfrx6xWiSAw739Nm+zDu
DldfuBmXZtG/wSW5GxeWP+6j4XKBgo/+iw9ciDPVvIrQq0ZSC+eSdZiFXeRGzyvhnLFBY1W4oY6D
0UOXLDsXMiPyFBlLFrPpMnFHGVq812wR2umegz3DAREAt0PhcrGVJHiIP9kWvz4YeSwXRAEsmm25
Z/0yT9wlC0edPbESQ9e2Cey9pPw81gP31bhzDNvjzrIDWrAIDwrCf8STcBBuRGkyaY6L1+hlsL+4
CPrTYHNfuEzagSvOh/z9/FkM/hnbsJ2fU21XOGh9MG1eWF7o8Gv5S/IiP3Eb8z3Ls/dkHMinT2yF
OQpTD1MW18o4sPppF56ydM+PjT6CjCTCLS1h6I3jmt84uSxlJk5C3jRagnl7wt+Jwf3AVEmddcUs
Wr+9883sUUjNACqxY6r0N9m0DvfceCaf5IVpUCLJmr8WTQEa8235xuKuHd75KxSiHCieLVhDubIw
ap1aWPGrjPt7Ve9DFtQ7L1Q8R5sJ1X9m2KcblJnGBbbmyGPEfcmQgayCj0zb1ayTm8YhXYa9AuhD
1EEFt40rnEI1uDD/813DPEj1YcUwS355Wyz+/AqO4tMaI13hnesvHmsPXzZz9rRhycZ0whvjV1sH
CLSA2ZeNsOc7Rx0n+NM8SlVUSvBuQP4pIkkYG4rGA5sFddWfk19q8Sa7Pf+KkWZyx2l4on4QUHht
b6ybDXNqeUe/BBe9P3MJiAM4R6ONWKvt7HRDyoTvZDuvReW/ADC3aCw6u9zJ2fiZGmgV2oNwJbk3
XA9cYsgmhVXvKX501EqwYfDvKgLMOp3UlnA9KRzhNw1WW4xCpHNipCKaQ38uaB8ks00aCP7hw3zi
kA4XZMHUMMyTnIyX3+6Ho2/cCCt+I8t9TmC699x4kWoAdmgFcAjJi8RpNs0GMs1+vvhS9tiireDY
vyYplcUV26YCEJxtdjtyP6W9np6YogzKEv3XsEU9YoVzEaCw6Yi8s5z2/Jg+jLCbdouKVW2AOw78
71AQ8HrQrW3BTaQhIrmeh5DmSAS82s3DAB16gUOB33Tz8VpP5jGoVuN4Zmcu9q5McDfDlR2xulOX
okJ+MIdtAMUIW8DMk02d7oL0BzGB8MLSatwiTpQMYN9ReE79Ja0f9jTzANuXzCPs9b8Ysyzn7LMZ
u+l6sJbIYdRV/d6h8WHnjzIG7Ia2KoGHbMSNh4uL0PF1pK4GdcUamGW7wDw2fEqM+lESST7BcLHU
Fcd1XSa5proKt6paMdLyN+YrRsAA5Yqa9rBqrQOKHt5WWBxwFaAAcVGeT8wCTCujjbhHkjc0BTlh
sFsZbPHbDF1FxMH83Hc73jAnDsYWxmssk5xbN4QkEEtO5s0zmCTqjmzSWTHqdi0dwaCwN4BhE7AR
7lmgbOUAdkz2l+m+/hrq3xR6oXChu4cYY7o22lZ+lu7lkofScKFJxvjlqh08BpOtMROyCvh6In9J
WCbicC6pSDeeujY+rUriwB+8l7JOSNjsUuUoE1pPSbTVmpcYts7W54i6CtPrVO24FOYmvRf5ZjC2
qraMiB7GgwTOBK/IbgItfBEc9paOxuBas7GtHAZgA8szDfciGxLlUL+TPse4ZiFl19pcdVRd9ODs
VrAhFB9BCn/xyOWRw0McGRB5+NkawtyZNomzlfzMZZbNVCJkt6/Um0bq8Zj1qQ59Nb8sU8bOggLP
WndgMuHmBirZrwf8yD7iQ1DQh/5A8ZFmZ30RSSVI7zR3yy2dFronwUqkgMjWJYVAhCAH+ZjuEGJQ
OTotsZ5yrb4Bfo93WQBeTaP2aCpn8R0rBUNo4FFG+N9+m0A3z7ABAnWVCpRjv80AewT4nZeeTre2
jYS3mGED/1o5COWOr4ycvF9yfO9HQvsw1KrM/ABSh7dBk20kT/h1Wqe2fnSdWei91WypcKN8O5uW
6B5FpGusROSW7aUJTpb4QUOdP0UP3SJb++ye9aWBexznmm0+X1HFroLjY2MClZfD0d068uAYV0tz
0x//Np5Z8MDGmOFOFXcRlV2i7hG9dhQCWHXxRpG5sY8UtiEuLp1vnyL9tQUXt8tYBhfZq9BisV14
zyhy8Oa2qzYgRS+HAyRGRkn/v6fZc9Gu2JuxUEWlSyA7YGUA1eWdiD2Kxh3ghsbn5BQs2d4j67Eq
W7t6UCwWyjdJVOmLd1cFpgy0mpCVnvwD9V3tagHdLbBz01jbFMQL04x8IuBM6ZZMY9Ld21vXBhZr
3phkOjkdWcQ9qyK3We02oWvKe69hfhm2zD8MBQPz0Rx0gIy3NPYaAHIa7dVu7C7EOPn98wT+s3Py
YHSD4F3hDVDRhcu8SNUSYAeig70EUvSUfE0kol6y9/5eJhzll6zAzJI7hI9olUa4wQtrWxMjjTyH
/IZF9cl/g1Nykm/NmUZMTVJtuqAYrXcnqzsie/CQS/dz8pMfOcIhxV9OCjSVNoQHH8wYNQI2pIw9
XjQb6UImO7Wt7cmtc0fiAmxExgvvPpELoe0DZjen2fsSM2EH03UOSHAP/np6RmIKQcVCSORzRbpN
bSxnUpEJ9pwwLGO7jgr2ypz34HR91IJ5Fg2eqWKj2vndWkkr5kwWc6d8gbOHgvhGkcWRKQ2LB1Xj
hLEldLF5bbBCkFJNp53CHX1UOEFwLzlfrYHHskfxljoEBGi0qNxW8c5nQ2+dhN1uTDe0MfSLvytd
/ya3azJBYzeOlhqFuROzKaC5A7npcwI8aUTKWlmmVwtiZbAPmM7Ayi6EnXaSllS8mRVi/tmwz0l3
8j8wV4oMHzIOsk1G82fpvZeuSFgeDnr8AdvCVZHOYUIqz0/eUVsGe+MkUFJYGKfcyXckNw5P4boF
3MUuVN6nvwPHu1M5LIdnaBArvbf96Y380nt7a7BJE6a0LG/g/ph9DtysaNqL6BFwiALcOxSv0pWk
pfwwxkfcc0RVVPUTNxrsL7PHAi4VPGFy93CQC+sqR4nBZsvNDxhw5jkxty3m/GPRICU0nPotemUW
Fd/pkPku+eGNsgkj5m/S2dBhLMrOact7ET6DrOEplq6leh4LKEuAOzHc/c6UsQp9/0KsNggFM3bd
KVJcqqHi4p2jE8sfOwShmw8xaY7oo4IkR0t4/u9s4BPYFC2jvelkW4KvU7ve4DOLmTMRBRL9sRV4
L/4m1RWO89hnYem3+/7NQILAntZ8Tfehm8JEbEnGq17RKOQ+GSdAvuZwWWFHM4tTFS0dWm0mwiAy
KBftRTWX40G2bKAAOPJUMtOgwDebrF3LcEANF2UvjcEb201O6OMbCVSzILddFI5hnSfpQqkfA9V8
ZkdJ4oT8EpiOJD/2S+Ewrj4YBaR0se1NXdo2Y3Qn4QzetxMcgzXQRtB0b0wLsUHfZOHfSOVSnwyH
5GodMKC1CF9w6QA0VA8EhL7PszfhorSGFspqeIt/w1eiQajCUH5fSl8a1ZOltY5HeK02mHKx3sfj
vf5NCmINUUwwj1sHgT8HCNaFDDWUkJh9KdEtsr1U4hha0ICSawhU9PnWWeAAdtjQZkIfRPkABRA7
BGZ5FB0F3I234glLVO32dDDW5oZNPplX29pOryEjA8BR8ZFfKqIhCsQ4O/RPFIesY3BSQXpk6+TV
ZK3qbZyKlrHwvqOMiJRNarb7WtGgJpAo1i6HbfjeAqpyfWU+vQQvneS28hK1bHQlIKzj+GyV78UL
JdWvJrqw0xLcVD23sHvVo5VvJQCFQ0GbaVozdcRbi/huwIXdpj9Kr+Y7gmm3dDne73kk4a88Na/6
e8AsSkt8lfsaGtlWG9Z+dI5b1GskRXBy/+EKcAokUE7OfzRQlY26V4hV21k3A25Fd4g/ZM69vjMx
RMjOXIGJwxLm0CTIaS+/kjX5mX9ZB0A/nOypa5yQC6AWUMqnhAeagEkyahy2Kj+RNddH+vBsHZUd
oyNck0hkutppKC4Io8Ntg3vnl6Sbz/BWvBbOvCs7ec+ZsvaRbxL/R/L4EC9176eECDX7/jA89M8E
VWbyzYSY9UOmLgLetb+jNGAgL3bglDC5LdgBMAGvQ7f7JMpm0fH48FMDQMsEojUECHMsma/jmpnE
v7C9PVhHKCDPgEmOsfE2UUZbiSphfh0hiN3TFSrcnX5VYNBXfRefqLG9fNAA0ufZ9iV4ZQtFxDMO
V9vImenMM2GJ8FqJJGTa716NI3mi1MVPCjN5TKQu+4aIHDCndtOD9jp84zfI78o1v3mbFl7ja7gd
nhmJP2V07jJCo6IX1d8a12eVFL3FV2mHNzCiRyyXEzLmY7wVji0rMkPBOyfLhshQFwJkbvv3FMni
4jSziWRHFt+mnW7rWzZnVDdi+dL05Ov2mwbXdS7sG8E/+3MDyE8Hzv6PD2EiwTOocCch0SQAsscc
IDbEVvdzp2lsBXzJWkfro599Yo/uUxnuCnQ8pIvTwgpmQwsSCQoyMvw4Zv5+xMH/r/8DAXvucP3r
U9Xv0D2Iz40IA6WZu3OP73+8PP5po0b8pDEmt1cZsOD87ftjuZI2+FlCkcZOI+jlXy/+/Onja17R
s0UPTO3DQjPk6ByHjTb4j3/6t+98/Awtp1f056fllZevkrh+0jRzi2M1cGjUrr2SbtHjxS/n3/H4
UKNhLzmPD2FxAHczRLwZ9RDs/vzz7t9v88/XLF8o//kjHl98/Js0qcI1Sw0El3/9qsfX/3z610cB
rlX7b/8nVgNU9TVL05//YSrYsRaPz3McDgupwLH0+BH/8esffzaKUJIRhJHHqvbZQPJMp4XVOSij
KH7NNdyQKKquwC9clekm6sq1phkBiHBYm7JSHvx0xqRE1K4mjCuxwH60f6ola90WHP9i4tqFrtEI
N+EcpWszcROEV2BeQ1/4NOPmUKvy3QIJPWboKBsA9ZVAeGCrvAZKBSWIloWFd5kTEPWfUYBih5YX
LqcVTdSaTbdLpTlCqVMBrUprsUJWEHsYtxUNmWxAhlBPOgRW1k0zVmjwxGf8S2h94g6DkDrcFDCz
hKRFT7g4d6nH9kwkPbYbl6TfyZHlgCnb+2V8jtI3/PcrlSpHz+ENdNBGqAe2iti0gj6pVha0sSII
T0Gdwg40mLsU/zx9iKa6NVpMLlokbNW0uhWh8CHq0wVHO5j3z77D+gln1EcjoFuEIlbEEqBRgdaa
a7Kjt83BaCUKoBNFHc+4D8hFYQVlZ6Rm4HWqQuNwhDqSEwDdV1YRzQKWg1ivUCno5H2HS56IF8+A
vDsA2i3kb5QkB9E33vwYCavcTiQ2fUnS1u+Tr6yvYBJmE5uAgKC/tP0NMvOTNnK2a0Wlc3Nxmlmb
4ZzSNZVIEzWN43QjI9NtsldjBPndSNuKKGDEJKCJ6LNM3n4I5WtddUR9EorSV6ijsu0Y0xGqCLUW
m1VKEHDV6+zFmO69ClWjKt9ay+3MZzhPpCCTu91qkyvpMJmoeTbancv0WSP6g8dzkuToU2W3lcyI
5wmOsgzuraDqkXLNlEj6KaL2s/ZFPF+Tym6PNb5C5MIVG3Vj3xi4AoVKA6UyYTdpJKwxSGfBPSr6
shgupV+oXxPJIpWnXdNmfEuLijqo1VJNVRJ0RtmP5OO5DVphB7p/Oah5to5Lwx1SymAa4EiY5fSp
2VhGkYA1sYy+c/zYMm5+P+1vhcnqOjYahPquHjZQvfYDeqBlrc1ZfVVBzlZSHMNafJ8KmBylbJL7
onCeTOWXoZXyTZ1O91ifmFJkCa1MDUXQGIQl2sB3zvp0n3xbSlBehhUBq4r6w0hyJIlcy978aEb9
5NGVngykGpM43Iah23X4uCu9RLnbpUT4iniq/SeM29tUInC1BElzwHd/JZ0lpaCTWJ0MKa12CrmR
bT9Ub0prQlTS5I/yS1Ss3zJOCUnMuVwDRPLAgKCqSd6qL/nh1jiyeHXertFCQlVLfLMAaeC4HifR
W6Hw9Y6IX3dW1PxIvSUvPQ4P8EdvqMkrhJiob8cSsmKnfegZ8oUhZx9NR2yC2O8IlUjXYiSNE/rv
6CntKRZzE7f0EfHzSSqxIknVaK1U3/v1lD7a9+2bJjHNleKw1RJddySF7nYwSiZqdJLukvS3Mjy7
sXpWcdO8VNBy59B0Met+1Xp6Qu0comPgWIgNFKNjTgaYXr+GLaeLVO4hfaPopWNNsyMxy9gpXhIp
JTZLm46FILwEPJtcXbzWukXyhkBFJhQ3pj/Sq4Qo0rbRfeylV2ADGNCBcriiwIk5DDTMCfAtm5jQ
G68GmlnrB82UdnooY64aRVCfCTvV3j/nP11VfHsNfR6NBmS6VYJJXJZqaNiB4duG7NktXlhyA+FC
Gpo8bwnpuIDS3Fpme88nup+aQNlTYO5ZV4lHxWwIz0FS3rWivpVZf+SaHwF3gcX0lkMb0TUVxFff
pOgF/QUo8zmdJlcoinOoAm6DfQ/g3gAQ5KXhrzo8KfkAuw2SJiE8wVlWlRhpcEJFXoxhEkkQk1GY
2oLWoejSSRJWiSwRu+RLyE0sS1Pzq+qUt8qk3Phq/BkzeduNEsDWJK8UafAAsoMjP/N3UuLRLcCm
IQon3qp5qtvwtwnl8Sw1jP7JR62uWj0lCFZBZA/5KjW7kPIg1JKoLt/ioeix7Gcn5axQCRFIxvLT
Hy2VZftbV2kXlMF70nzqwcSjLuJ4zEeRNAnopwj1t3J6Ebzq6A9lfURdPatKKahL+cjJxqvWXg8c
32vSFyFoPzVZKTAiz62uuVYHiK5LE5zWeYafcuxvoQ6mTKA3iexTJlM74AgbU69HwA4HIim2wmAY
rpirtIFjgSwGKuZFQxHERNs7FPlZyeh9IcXN4BP3r+IAoDRUzU2VezPUjmyU0NJexUpkxy5mjNq2
oRBSxc/ATL7yLnDyut1C9hp8irUFkX4kkZikQsYoCEZd2+OoXo0Np8+AipiTkyxid17SbTI1l+y+
thVlK7R7Q/FoN4m0GXzPQmsyJGsp1ryDT8nRShF9Gsr4hRu9XIg1JaM0pUTbUdCPTYjaOYFFXWvx
bumTZNkAkaeUKLQX2bWtCazuVLLg9ZoSgClvRW9iQgyHYRl6wkKvCEIJEYc5dVt8QS1Z/38vWfHz
X//r47/3klmm8T96yfL+b0ayxzf800hmif+QNMOQ8IIphvZvE5ml/0NXZV3SZUOyDFmfHYL/MpEp
/9DEmQGgKqY1e8j+mMhU8R+KblgatCjTVI35u/7v//ka/rf/k//THFz/7fP/NAtLONr+5lO0FEVD
4SsruBTRkSqzm/g/TJNj2jRdZoQmrIL4lVUaZQg+pjojorO0ctBRSGLhLJFHRJUiRP4aFBpF6VH+
ECIldIRyTFwwZFgupm5fmPeAB3hD8Hkdh7dwtkgXyS+qtnA9jhYSZNo4WGnVhNb72AlrIw5nk+rk
DIWp7Aqx2ocd03vb37xKpDiRxTjXe0LWRVG5jAbimZrJriD8NPTDEPmu0GMK8nhoevNJLYAaVA1O
lBgdhF+Ze7+i0FF1w0aD4LhSZsW85qkNRm7FEXIjtaG5YJqNDYJ/Ev01sCIRVE0qU1yemUX+dNQM
aRnpHFy9QlUuZab/GHpCpT7ofkKtoXBcafvQaoaNarJaDJO/MpKari8oHho2irBT1XENh/S9DxXh
GAIM7dDc21rvuV4mDbeYQ32hqAdZbdNPxdJ3EAnXfj7NgUiZuJHaZmMqCQzaNIadlMsRYGVzC3Bc
XPkdLc9KI9OrLIiARgzP9HCCzZGFMPdLi4CBjv6dMmrhriqMCTGZLGM7GyfSTpW1mmzGhrSdUqrd
QVtbAaukQna8FRfh0gzGT11I5P3YWiLM2Xh2HmRHtWshNRAAPlTZXa3q20iGBBYppPpJQLXN077L
jI5jDZAWOF3EnC6PtIo6SnFjH5NjHp8bSEfbVldgj03XNpUoG2Bl1lmzJM2M3CQ0dkrgyHLHLDn0
JvG3VBULVf1VFLa+Xt/sMqHaR4NAaEdvrvSXuCErerKGQzKgkZiS4BPXXLesZHGrdrEMMUI7qlqe
rjItHNZh/oP4hq6Wz1oR009yxah9zwxyfsOJXVXX9ABsPG0jE9jUlyJxbgaBEZFC+C5VBixeWq2Q
kKbZXWd8ZzkpqYbKYij63rdE9sFamY0CsW+GgKHIBW6ksCFt1bhoGbWCbi7za74mrUy9u2NtGtaJ
2hxifwINAccBc1oDFyffaDBcdyD4nREdVQ7cNB9PhV/7Fz1aK/S0pACzRMwAc0tJpc1pvmmCMu3G
yuTELHubVC4uVdUpB9KDun0k/arVkCBqJ99XyzhvVwKBx3VGa9xQq50OBHDHEzdQdyaMUi3aTWFV
2bJpKHfiY7LVGChPYKQ6dfAvYagrF9rTuz/i2TcQVC/nWsmWlohswY4SZW9fsWelYVx6jLqRNkxq
QuSWevY5wqlPVeyBGZvHWTgaiNQgxWXbqYg61eyQSqCvTF3v18DTVzpnPiyrOD9Vk5695HtIxJF1
wZ/R1lpTktGHEk/vVJcQGbh4feKj7ojfmkRFM92xH9FoeNxDOqfY2illcUqvgEQ70jjquMjEBTTY
nQaZa0bKdfiw7qQZhOs+QpgQpHQoZDlxxLy+JPL0q3qwd+J054dU5a1hRkmKP6bub/Rc0IghwXXm
wZyGc/LF+zbpYRibIgfXkSHfdUwScjRAKjQWJzvvx2GZt3XgNuH7QHk99ogxr9OOGziZziAGt5RJ
G3J9Q5s1oQeZzJDzqqaqea1ymlmT15LBpQ/xUbj6JS6oLAs3oNxPpEh0lFH1ry4AYpZIESopvczQ
5nPSH+NW3gDHAQKawG7Qo3NVz6SEJC4cFVdm1qBLmiv6vS6YdOdPugUZM4pREuHVFO3WiyNnFIKV
VU4cHNK3YppzUXStBCkNSVHEdKCW076WUZUk+TQhpAEKCER8iLFZyr6/SrEhL0e9uusD40cd+CvL
BmUT3tHX9Gew8CDHGZkyFfpJjAUwcvJxb4VKv2zD7CsfrL2IHP4I8I82tdQIS7Gjr448JARctM67
ns5hBcgqS2X6J7JWrFrhZ2J3vQqHoFzkg4gUpv+JDdwW42DVizpU/BfW3FXD1n+qLPSbjVTR4xz3
UQSuLsnST1UXboLo7aQe84qvsfnyZVQNQvdaDi1CAnBlUuThWoAPlll0T5Laf7LS7lp2mbaaBpjg
ijoHDbQljYSgo42Jt2v0ZqdaTpPFgKt3QlbavYyK6W3biJpILRvDsh91hHKFNLqQx9OjaACAUeRC
c1R4arZv4P/I1ensxVUD76Lcw55i+Gg0LqbIGM+xlGLCA2lPUN+0b/KWNqNvWFtTpWcQV2xph0JT
lrKFOB82M6nBVim7gQx7eCrWedhuKOGlS9EihqiskX9lweziraNm21G41TuOelgdy2Wn0/IscO0Q
VMOaYA4FmJHkZo4EMAtdeRNFpFwmYU2Owal5Aae4W7YiUmidcCZ4xFy3aoLLgDc6OaqEkvQIYFe9
Xh3Cttinuq/uQKVXtk+7RK95TLQB/m9POrfuK8epsPqtDOcYTzwN7zClZBKuO89Aoy40kjNY1D9Y
2UvoQDgJChpm7Fqw5eAbG5DxsiJPGCLy4BKKBhIENSNIpSx3BrFDVom9cQg5JpmVYblSiyggEUKC
BCms4ApsNmCmiMXDdjBYBJBVJgfjQDYPbaHK6+pJCCktBYpC2zr0n4llIlEon0pX94rO7oMhX2Pm
Zsmlnarp0l6b0ZZBBGxTLYhohz1ewm3bpxre56TTNm2ca47e4+vhXaanOmQbYJGqJlCr9xPhyQzJ
/RQbE2eCoGMWA8u1x+vrUlbwMYZh+i2HEjHhXAF/uBjwTkXtU4PuwfALee1PhjShbCWjwvdHbQnL
v156QTORAIevoK3Mb7kZqdjIGz8Oyr/cBo+P1NmBYGAaNMQhc5K6exrQQW3NFm9jmRtIzGdQUyHr
REUEEThfhtlWL5R7FFOUjTLql0qhYEUpkrVIjVoT23H7eJmSVnIwVXwAu0UVq3Vf/wEuFtP5bsM9
RZBFNyDVpnY962n0AQuYGvjIWEOLbk4bZ1jKzMIFtkUDo1RnoG9ssA7EGgdhYT54+8Lo4I35bNiD
L0jXgnQ4v8mBKiKPow6P1AvhErcap8MuppNd36oUwL9fky4sVDcvbrCXtsDoTc0stkDq9lEO9OPx
mV+Ye+x8dCoVBuIYtuX28ZE8s7seH/15SYmRUIqQkrPUV9vHS/3vj0ZZETZosarOC1FNzbQ166p4
YrSD6xlvOuaTrDURsmVxZGcRMtlcw+TWsH9dSWpxfrzdHs2ZGyAgIV803yYzIO3xovQYpRZ/Ptd9
0u19T38d5t6IOjc/usJPiHybH/uBlJRF9UB3W1W3of5ZufXsA1K7GZv9+LBWubyxmAz2Y7yJ0qvU
SYj+Z7cNFW4gUI8PE60Gzj2V5vLBp36Ar02txd/01+vjC5KanycdIWcmD+9+Cd2L8UkLaP7oz4sy
m2cebiZVTEEWEkIxzZ0cGSvjVulwpWnzy+PTaox/RDzczp8vxQWOENVq2Wdl2RyPy7XRHpflca1q
Wdtrcuit5OesAosdaODxvYlGtjlFGauUHOweL/X8UW3+ljPnK+jzkfUMCVEMPZ50nLIj/3awTTY7
a5Kuuu2fF6uK+62YGJCwrOmWCoWwLYJA2JK4wJgLeT5LyqUTiHlghLyYHZgnUa9/CCfpRXvqy8kN
MOw8zELebBZ6vDxsQ399BPeeTugkq84gNO/NbBt6vBhSxnRp6uWKjSNzH9UGZnVkR1HJX6qH7ZHw
Gh/K7kRBnsrs1TL6cfX4n938sCsl8vKmhKut+hNt7Xa2g4k5zto/rqRq/m0Pa5I0mjRkH593jf8S
mj1hlPM9etyLx43qYiVd6ZnxBMgO250XMeWUGLaMUNLdx5352/ite5gGBdCTOV/3n2PaoEDEtnkj
t6Qm2Y+BPDBrIOEcy3pdsSEwHxeEdfyfl+pxlfDMdyjkwPVuOE78dQkef+Xj71VJvtz++cuZtrOV
WQWbdOyWRVfBsxaV7zwxqRAPGZK+RrpInIgNldRPTa7Yeyu0x8VJfa99Hzp1hw+3idBo5jchIzQh
MiGTytOEns5sfkTuiomWlbDS8a2KYyZYcnaoDcGCiuGfLucUm8Ofl2EWEBpQ/GrUfJaatI4+UedE
jyIaRNLJoXbtAkqMaCdLoTzKvneudM5uQsBCD7XUh2a+EAgBU2v1mjf5E0ZgVkxa7Ookgxhh805M
6mqyssPQHaIs+5IM6UX0pW5BdiUnvz58TcWXKEAckZjFm98RcGB4pHArPAJSGpG+kyWgHYaLiIws
L6NVPyAnAWZBfwCDvt4pMCo4eVbs3nE616vWIAFOnOgy+Uk7By+w9TG656iQi51fNYdG6c21nwS3
UhoNrBKRI0ImtuEGGxtJZH31xWbTmkbmSgrQjXE4W6n5HCkpCK043JmfAnUCZ0zTNfl2/VVrTXZf
ZretVfWQVF+DfDGna5HQzvcCAaFrGu8DbfjkQELRWoC629Isl1XoswBByNKgIhmnJAHpnuFTcxC4
Y9VT5GunLDmPZvxNFXpCWh4wgSb+R92yWRFGKvxiG+9NbTDtwejWWlRczWoDBMIloIGCq6nnXK7m
HBsp+4QBp6qaJnOazqElCIVdX3cQhxfPoF/X+PphZJPRVBWPhERDlB5DwJ55aRQEMySsdeCf0QKw
rzKhK09Njr997mR/1Fr3XOvmveMiTAFSg7YXGYi6Rv57vDVT8VomDYq6UXGKaiLynTN1F0E1jPr6
onoG/nkUtVVi4c1I0NQMyhKD7230PORsVk1mgPZTVQpoSgWAqxwYSIPac1p0TpDTWhp2jRW5PPC/
ddjghmmsYAm/IpYHbV9GQAo0ghXbQLWlErhZpKFzKMT6mhb/j73zaI4cSbPtf5k9yiAcDmAxm9CC
Okmm2MDIFIBDK4f69e8AWVPsrtc9Zr2fNmtUBCKSDEYgXHzfvecSl4cYN6EgWnTqfbbTJ/gKQIZT
eZtNiCuJK7ihYn5ySCLv8uma0slK+5RoHjF+L7R1h0P1ZW68T6kVfA2kBsTJ92guZ/dsOghXqxqx
RIVK1qQFmQ7E4jbNsZH6S1nmT7zKjdVTbY4s2rgFkpRQZBm05SUJkGYdlZJFhcXO3SOs3eBjiBC8
Z4KFY7o3T1ZPypbTSw+5ONpxgXLaFYjDnTx4UGP7ZZ5CzA4heuq2/dIAcwZQidrfJiAx932NcjXy
Nt2YoixXNSGCs/G1KSAThVbJVIBnaPjpla13CH26EXHdv5mI9OCW6r1r02fsZoYDqS0ISln3ABsT
btLC/lgUCBFrZQNQuSys59YvSMvGDQ8ZgdwjuyHWl9Apfr1Xs06mrZj3w1W37bSjS3KaoPViRO5G
GqImIYs9XKak+JXVrtr2svriC9LEqj4g2MT62SFeBKvS31UssTZ0zMDUZgEAQrJgt1GPZErECDLU
05TG01XnPe2p/uikmNCJmwpOJiEQG88zLslQGzemHd3EJuz1aDCTB7zVqOsbh6gxRLUxEaIljTrK
8Mgts9E7UNv/xcoCibsG3c931LMj6zLmrzTBHtkXzzeWwGIU5Kyspf7l6ACHV01BonHeRrchcLgx
vxaKnPEZVb32aPPDvoDfC+9AOz9E1niQ8edx70cDIc5ocAXOGsfHEZejqoSYQsvXRjdYb4KEn12Z
9EO8sHhRanpoC6qxeUrD2uyEBeU3e2XWQE0XUgicihsgQGzVvOGm1OYTQoJ3aTqYI1G4ACQy5F2X
ufdmgHgqM+jcqxw3WdefgN4j7ospC3Q5CTah/wvIDyJxSSoRBC/icT0F3N+16GFWX1oq1jcMazs1
8mmSePmLssd0aEbg5CKF0RiGn2rGoEsR1L/ibKBRFS6pr83PmCoKjsdffjKVOwO8oJl1+0hkjwBr
0h0JQ3h7cvMG2vC9qLMfTDE3LQPZISe3RKrui+79n0zp/dYZaQlir75YuXlOkh+pK6f9MAPVkRD0
x4Q1mQapbrd+S/XqkLSCpSxTGl+kloxHyJDVkloO0AURXm9ElzzclX7wYPUaaobBKMOqFlOOOdgM
g75iPWq8e7pxcUT6SIkWlkujnprUze9kMaA7J4uIRiaJWvwmK/MeMjbW286vILSIwYH1Dqz8tgzH
rSXEt2b0CtaZGkJt7p7M+Wfj85XPreAQlIBvHHQAW5+XVnYo7Wzq57ST9KUu46+lWUP1QZFdY3Dv
B7p0czs9hm4o6dKpee+MER5lNeK6c+6FnknFrFGXpah7S5MkwN6WT22Cenrw04Qcx5Pj1MONIf33
OHBvDXZhOynQRhbiuUhnhKRJ6lEsZUCLdP8QIunQTXUaVJiQUjveTVEvSAdzfqh5OBJ9Nd0IZ3CZ
vmx9iC8p2p/dCB1NMUoQp4F60srolM9l9Fm5+7xrcZ1otHGV3gjXeiKmcQnUcjLv4HrDd/IAn0t9
2wJ62fR0EshqjINtr8EtqwAoTj5TgSOToMDpSsdLPUz9cbRm80KZDPufiekMsAA+3EY+KmU/QOPX
u0x8Tqlvb9olC2c9eKQP1WmBw6eonuHbPdNfpLm+8TqU/QnFoUpH5K6ELkkqS/COSpn8o1/5GFbX
cBDm0QvtHlOIXAbD8WQ42S3T3DaNdXBHg1FuCAT+lPTvqruGdu3uO5ZEaDNDdxs6zkvT0XKvkJd0
XvoWhCg+6UU0pynrv87W+M66aW9F2TcTp8SA4uwxJNvV6Vm3NOrRyXg9rTf8GGNxplJ5Y+Qkuefe
opgQb647oRuEO8NG+TybbK9Ul/2E5/ZU1ugDu7bbuU7yXtnifabisas6o2MsYqupuep837i1FWHs
oLBq5OIo2/lMFlo4GjcvYr9vaMnHGZMqGpXbAS3BhpLpkwM2ZIucau/mzr6zgnMoIaHYWVIfiKen
lDTkr41ll3vttYTSIXOWTk6SkKvhTIMejKW496wYkpmfQOIlzGEHIQk3TAYIMEVWw26g23g9DI+x
SeubWAab1MzJLPPi9qDct6Lvi51pfq+rLkSFgSS4iu2Dlvi3KjN4G6oCtQpuFNLKbHhtfMURvi8F
c21NNx6s+ZmiRdCUz3nmNeyvJpACltNi7spM0i2iqrus901Sgik1set6zVrwKc1aR8hVoi/r/Y+D
qmKGC5eR3ii8yzhhDomtgWxyCv+7afkJBnF2KP2WPZvP9Ybl69Isv6gYC/iy03hgwcNvWE59HHp0
Xbjz/GRbLr80Gd2sPfUChosJ8GfOv/qUMqAywLP/YGkXXUFzuvBn4k5Uz7yyIrVXmram63AhYmhg
j6luUBsVx/W8Kb8mtpjOKpfDxdHjQCWHheA8uSTWR2VzodevabjRGVnvenLJzimJfqRYVl/UUuSI
zTqvTqgYN+TyJUQCQXRSxYzncymPoEhkE75iRv46ZJ2p0MHMeJKWjb1YdvJj6DxZXcZKTWXP7mA3
B3cMB/L+OCyRiZcZhWeipEHoGBvnJIE5Fi+H9dbHudIcHroBI1XjYctYoiMuUTihvJCIrn7f/zhZ
NDAi3AwBXjLw0c6kTqSSWOwl0mEeq5jZPaRZ1LgJedZN113IecL8WvhIFuoE10OWoHbTdLeMhH8n
Da+9VPWM83K5JZbDemt5BhKo7kTCpti1nSC5J37wHW8xemnEOI5O/ItpE7aSyEZsV9D8ipyvTJDz
fVJHZ4/OZ78g5MN0EPnGHYCWeU16v54jEpanLY9aqNA2ppYUOAv903KckVhO6PM+YSYXEfZgf+r3
9c56WkCLO6d8YuhbMTkuh+avW3+7y4K33acVdq/19Rnl6HDJ7kjWaS/mAslfD+tpco7D81g+6nbG
+cA2IcVtntxZIuYuZEUb1BcHUiOo3EmHdNzlNYppti5yOax314OsO4wazVNaMRMDONQXMiXX3/8P
L2J5kwgt93CkLa9jfQS+I7QJlszxkJKX7D+LusHGM1VbHVcRe65NWZuf84jNyuyhOlUxFIYEgpw7
edgVRic8YYdwmkrcIcxClldS0jZ6qtmkk9xYNpi00U/e0jF7Zw1EBs40QKfKYUKXCgl78VJ2XCUE
V23Jeq2h9ZmaTo8mvSXl7RoL2IfhxF7CoHnYqzaHPj7VB2cS144dTTcWLkkq/LjGiHe/iNBhv3mc
Q6FYnERXir4NZ86Nsl7IE/tpZPwFsveBNidovidE83RKuXJ77xIt5DGvBxVqYL+pJQr5/1OL/O9q
EUlezf+mFrm+Fe1b+0/g4d//5H/0IuIPpLbwg02fjLvAtoK/NCOWaf+BQtBG/AH9VwgXtcb/aEbM
P8zlf54kwCHgEV5DSzcHJrEj/wgC07d8qibSt6Sw/iPNiGn+/5qRAF6d71jSdXxbygXE/Q+aEfoy
fsaqQ16tMDw7SWbeDEKbN143MBIzEkWmksdiqrDf6Lq/qqUcLtqRCNp11NckKFqsVctNKxVy02US
SJfnrLf6Ze74uIscY9t3jXtaHyzCbyoU1XkNn1izP9Zba/BEo7VzRsr9cfrjsfVcxv45ZeVCAXt9
pCtbRh4nvTYrqCpmFXdQMBtcDIG4Kb/2eWkdsmDTh7VxntlJXVKTHoEjm3zrrxl8egFZFfYS2Ye4
bz/Lujo1gZlhjTWfi2gcT5YwdgNhMtfMVuNeSvmr73R99Kw+FjdN3gLraLBt5K55WQ9tyAhGy+wz
+xtUu2uMo8n7fa4wN6/vUVgcQG4aR8i1f86d/D46Df98d6SrMiMQBsg73nsZLFM3hj6Yzfp2XZ9Y
0EzQE7fHdfpcD5nLdrSgU78RCMSzcMEqQOvdJjZuhPVgzEzCm/UmXZnqlPE3l3lEd6hH6vrxMtbX
Mi8vaL21Hngd3aE1B4gQzOprLszHYT3XlXQT6OedCjDAJ6rNyPRp5ySUL2WJ/NHfSjeL98KgX+z4
S8jNOn2uB5PmMIr3/jTSxoLdUWEGImz3MPfxpzFQ46UcXXWZzYOympEdJfVnygvTEFN0D1WDx6oC
DzOj+hnJaWZP0qdHn97NOvUrcq1olpSn8T4y+uBC55tEMCvp94XGoeeUSCnMtseMawKgAi9k5crb
FHOAAKVCOlvWGJ+LpW80WKgRqtp6D0r/Zg2+CZfMn/Vg69w8mT7A/OWUKkv/4Ov4NqGATOFyoY2t
h3BJNFpvlZPbY3l8ovGATJ2GnORbBRCcwmyNrPzsLHRSYkDiUJ0KjyszSPQ+CMuW0lyGwXVZfw5V
gLegFMB7l5Vo7OMb7+zgV1DDHwFIuQT7LTPu72dXeYScc32maH+O7VfSTFBxO6c+ESHvrn4UVLgO
lueZe6u3vxstiUl21iB0sLyFH8yKDPQdQTr5PMG0Rn6SV0m1y8MGO/iSAyQnn+9SvWzR1rfBTa3q
YFbV09/+9jUVKGLlf+zCxsABziakW7pOdNL+zANav5sLURHD3fI1pSPI0qdwT5rw66UXIJTxo+mB
0xk5DeUZymnHGnxoA2K44yCABDCynULjup9DlCsZkfXsvNHvSB3TFdXVsxwTQCm9R/hM07+QHQ0A
h0RYIirrY5oqvJ/jYbTD/NR2g3kZlvYIyt/WxEdgL32lNYDodxaRvYAF/QmfIhe5DfQBma9fQAYJ
yZzG+0iNSiVxs6t7dzh59LSapRkohI1FH1YtOgjuVvkI2juP3vK/dg12E2QHY4zeo4kLtOwD1Lqd
pDNODGfaK/ZYeGFYubSItrPxaC2dSGc5rKv39dZ6jvypfp/K5Pv67feRs1zqOmU0YEuPaEpakDaq
nuoJwkauCVattWPRkrLwYvsNRt3fLwk44Knuu906Bq2nvAABvjCQW/TZm7VsMtadBu0FfO2bVCQ5
aO2qLU9e7WJDLPg412vh902xNLL1kiW19BKtFJdzoZx96oTkTAS4MyKb4vJM8QlZidihS68WvfXI
CrO/iytGCHvpMaeRRRq4/xBYlc3edXlnoXqTG3sd1OKpcKMXaT/OOWZTMiUZX+JgZ2Ygqda9yzq+
Iaq6jkImv8dlP2ZLDYKeGa9Rxcm0KuMIpvTRQHQxQFPeiKq6VSWW4Uppsc1DqGMsCSYKqWQ0mTM5
FZSK6p27pJraEpHjQuukj/cnpxMLCDQeozvlOsBXvRi+LJzUbLcYq9e7EO9/1GapwVRU1XZaflWn
YoY9z/k5pY61L1WeXQe8l1c8hBQ6Lm7ExDsmy2JxvbkevOXk71s2QSKhZNhsotLdjmz2NvGkaN8J
VrgRReyzY0MNmc0sv06Wzq96kNW+NEpq/Z077GWBZL6YGGZGYgTPYU47AYEBLLIwTi6gWGbq3BfT
ZISNuIoOIs2fihb+Ukf6bY05gR486GTQ+HnJbstJ2vLs0TIJ7GUuWM8hlSGcMkPXnQ+M89Qrp6Nl
umevWPwPdR+QyMg3/ki+JD2YwTsrmd32AG1PA5F58CtxT06UX/uQyNKkJeApdEh581OiHoGTssKO
jjXPutJy6q8B4JB63KeYOKyxCg+SIrm5XT+pvCFWbr21HmIWQkfHg7sTbPOOilkb6acRL3QiYfsq
Eq50TSDtpkORcKEAji11uKyHwq+SA1FUr3pxF6qlA58tC5j1AO+8uPhVnpzdgqp3uLgWfz8QYB0q
UGdlP5txuCdccbixLcX41UXb1LbxQjXWU1ICzqLF9GbTGmsWM1uV9Z9VVL5NLYs3Z2iwTRoa3N5E
qpqg/zh5nzDSLbwzx9y1k3dRYbUPx+E1c2EWhFInUFs+T2nW7l29igAJf4pRvqHkvKQG4ws4+FPj
kpfTy+c0HJew4pZwPOSmbkZeDIXwgS8jNQZ124VudrRjDMB0CI4Z1sStq4LX3FJkNs3TSRIgWU3O
L2QZd6R5IYwJ7f3YYwBDczm/NkEEQ0P0B2dGl+U19avsgfOo7NXrxvyOllnugJEoiAHcuAl2Q5IN
7trUvCE/tz+oKP5GujPVDgxzDuunPVJ/zOFFfko8sL9yxPvAivGU1bSnM4+E9nLMdmVbLvPAW1W2
0daoaix6pU3CTL23TmPa2Q91LF9yWk/8Zi/Oq/tQUVpzu2X2CZha5h5UJLEMW18gfmS5qqGt9O0O
eSroI5E/KztId5UaAEXMo/XaMif5/RJnTPcgyIzvnenIQ5/VOzp+UGNnCTYvZPU3yh9Wz3/RKj9b
1GKB5fXRETw6KcGEIiQzi4xgnOU+n9W+LInM6lu+dFZ0HatzmGChyyI6K8oEy9I6X6ZpsB57nJtb
DD56hMgh7SyikPetdssYNxQNywm+cuCB5kccf29jCDyLYeLtDcI3v3QvAqQ9nRryb8pcZTvngeZz
8pSqvN3YDqxpnXtnx4e8hJat24/gxqWLDR6s07jke6Iurg6Gi8cMFfOLXdegaSaCiNuC9kbnA9SD
egYu0N6WhXQO2Sh28eypo4qLrz3NLKUSprwk3hdeY1EPAl2EDxW6mNF/8zUYoiA2Xwd3ET7Ip4EO
zUmU/teUjF82MQIKJv7N9lbavd5i6UEEPJbDrUY7WaDloq5rbUzH7w7WHHzN/OHWCHil/bPGuy2R
7MgOab3Z04SJG5smavwi6C5kVWueZvqWG6XKh86h4lOmdBPFwNNH0PkYZtpvHv8fUJ0t9Bu3ivEH
Jt4LUodqV83JTedmLEnbirIu0nJncMBa2/3jFMVoDCfas40NEt0NfrRRw0Ao0EqI0kuPsg/No2GO
clcOpzGU931SBnyLQepkucC6SSO+8+gqVpr0Jx2kALbdYzaVpFaE3rSL0Q/gtqb9G22GvP9Ef+MH
qY7HyuIPN1uf4j7w6KD8HI3FexSTFTMP1F9orwQEAnhwzr34vfRGk2qE/mqZInu3OvnWw78Y2C4j
1NNfmoBarvQornQFOgkCSHfU7eIJ1pKFNB72GqjfqpaUNFbMbz8myUEwbbDFcgkyBH/DEz4O65M+
7hbrv/xgA//t4fWJ//m5XDW3AfmhS+Oqc1gdrT51Z5lxrTHErP7bwr5sddRy+Lg7rF729b5kzXhA
XH3bhAXg35kVynqrk2Z1jkwKPvS3jZw9w3p6PeTLsz6e+nFuvYWNj9Xbv33448ckpfvnL5s+EZGd
//7F6w83DTc6T2QOr8/+eOI//IKPn9On4bJcFDJld/zXH1Cycj6GWXem2xfs56r+vIbNr9nzGuvy
Lm3wt/5OvF9ProeP53ycK6dld/9x/2/P8XrwUQVSJ8xqkOKWbcLH4eO56AtZYX7cX5+z+vk/zhW6
Irf09zP/5SvTgYPezS+gBX78OHKMukM6JI+VaIgmKAfvwaIRfCgsyuR9S/nj4yCXVdd6t56mejOE
KG0xE7DW6quljPLx+O/7//ox8ddPWZ+fNjGNybFkLytwndKtSXMMh6o3aQysW+GMpt9wv96chcem
YqzBaS1Jqu6ipFpvfRzWONOPuybq+YzB9PRxar1VGJi5ZTsOmCKQ0X08uv77f3WOb4yi5PrXsz+e
Q7jWYwWsAdSyY5GR03Noip+GzIHdVob/O0vx/1LT/p3TDc6LpNj371PTXlUTqUL9k9vtz3/0Z/XS
c/+w8NE69DftAPOhTx1y+Nl2//1fhu/8IT2PCwcTiOu7gUNg2Z/VSyf4Q7iuIAqH9Ym0LZOa50f1
klfl+FQ2Pd+2KTf+J9VLW6zVyX9I5sNOF3hk+fAzeRkmsIJ/rl76vSxLJLnWqZvrRxlY9UakBRM4
LDFFqyNKim2gCTus62M2e9eOC1dAwZG5K9hmLDtLAmQ1tZzJOdveXUkokGWPA5xICl4lylFUFfae
/Lj+ghzppW3UfuqNl9mC+8N8ugvoqeMvA2xuTrtMkqBkjU8e1dBI48Iz20/Sfpn9ls5ygRPGK28z
S7IMjO/SX/PcfK7C8UvoVeYBzAP+mWj8NrQP6rVxW5Yxw3Vem3t29S1po/e1D8dmlUa7fFK2JAWz
RYQPU7EnNe6XQg2GxxAFCdYYtqpeP508aiAqtYn+MunuRnYRbcJC3peFZ2PUEs7JB2WPjRXFhiB7
boPt8TwLpK/So7keVRR2ggltU1H88nLThQYNKrIJaG8ES0SLrt+SFXCdJk+N+ZoFPxw3eHYUCkIV
vIyWE/yuFKwFAj6+JxX2zSFaWolrRQLdSo7xcGO6Y75vljofe1dEBJ3hb8t4Nja2WaBwt1MidrFr
iN0YXKTwYtbDhfiy5I4d5kQdWXBj0lK8fttxQKD5ztffFd21iGQU7q3TaIZrSghLjVAbkA9nZ4Yn
XLxUE03fIAILRsENi7OIrr0aEfvUmKubkRjpZjT4d312LAGVkmbHp2R90yFxRWsrMm/tV6ou8YFZ
ne7v2ATnUZ6Ux/vtZ0Ascz86Tkn2ky7e8wATmubqj9k33mMGYVjH6bA3MQGixt8nGQuGlu194Tpw
G4ubtSpkLxEEKgb2gmYVy6a7yyey8foifUJi5RzSiF2GkefDzjEXGCg7dxYnV2badtM3oBhLmX9i
LdkeSmt6H0d72K9Vn0D3N5GkMuot17Y7CvDzdgIVZNmG/i7B5yNBrAadprW+JafW3iVLv7XHO33p
loPQJCMPCYbDpWIzZl9VE3xFpH0TNhToqCmIvPue+v4x6tKa1So5s63wPfC1LDuLBquo7Wa/Prrt
qo1u+D4r3ujyR+bln5sczEKY7Zn8SEapaeUlpWeeB9x1H/Xi0MjObKaHo7tYFtpFjwwCYAb4M+ZU
cxFM0SaPDXKPe388BRUQ8eWNMfL6NkEfmCbdKcFQh7TUbfdJL+dLWCTmJUSvtB8KBHOlitprabaP
jZYpAhl558tEruHmde0aR7mgo6vkwatRmrdu3BJrxr5lCbdeO/G2gEvXZTP7x+DQLbrVSer7eJWF
2TRxmfeX+nVuAn9t4M8ZFMi00TDRinq7agGS3ncODbE3dT2w75MRamAdn36/TuV+Yoc7HHqYITDj
+IScknVYTahPPMRvKNY0nG73k7VosclAmlD+0Kb8YS61s7WAFs4Q4YandCBHZACksrG6LXF77cXx
/Lsq8nhrZbFNYckAuYcHM3og0pcLBY8RW62wnaC/VksyWHT0DATFRvE25Oyl9WSxkVAVzmElt03R
vk+eDZ2lZJPRajYvWAceoW2IXdADo66mMzVH88LEhjYmEvp9Xsa3tYm9dlR0VP8afTZQuSV/DoZz
UxoEawX+cMlrYd1NlRt98gxRnaKIT0FOE3lGY6hug9bP7tIgbxB9LVFtszcT16WMbata/Sm2t2kd
W/dp0MJbGGeL+ITAuF8PBZgI18OEVH/ntRIFJucG15WTN5fcnqtzg6TWrKJiq50ifPRaGBXF6DmI
1eblrqpvCiTXbQNnbOiGF9fQ9bkY4xsjRlmmBy1fqEBnB3VXh3N8Jviov7PqSFFgw4o0BjPBD10E
EHAS0WOuGMAj6nLIBlyYglMptr50w6MLEgXoItXV2InmR2247TmvW+I1iExifGcnbFX5s12iR66b
yntJDODbac7fGVtI3E1zL62qPlIt/S7TBFOD46cnIluyT7Xn3H1r58h9V6E8k7JVwNV5rIc5ubIE
fY3CKN7Gszg5KCPPPlWjbYoB6EZQD70bc32byO6T4yfRjzlXr8IM4X6l8X6gKfOAWBrZMk1DG/Z8
Tnavl3TBQSdMcaHVujeYut/zKpOnrtXlqSty/0Fj2walsCFIcP7iWDHA4Ny4M3vV3Q9mlx2HIvau
zC9MVWbZ3PYOLXendc19n9nWgbUxBDjaEvds4AGjN6ZzAKKB4qXKBBC7JH1RToIaWBVfS9WPx0rK
T7YF1aZE+f0Mv4Mi9thLhiYDuWk9vc0lpLe8Uc19MUXfJwnSbFYVYFPyyK4MnRXE+7/dHMpEXteD
VU8ATgkf+zi1PrlY/sV6Lg6Wn7DeXx+BhPJDWfabdmb0q5Skj2K+Q/WZvMLx2Ajve0oPaxcSOkld
I+77TYDguMwB4lBT2tVGmX5C/HxrdW17b9RYz6su+RyxjXXzOeuvBTSRQ42r+Rx5SfPgSOT2toiP
DCf21f3rYEe5fe3R4gf4S+5LXYKvpCl+GistqJsa+KQ7Y3yCYjXJvnqSZTM9KScOj9SfF1sedz09
5bj7YKcD+HXMJidlh2wE1JLG1gstgCNjDipvWkCdkX4cvXbeMtGQzwbruRVopGOJrqtqNL05Kvt9
6XfXRDn0DS0GBb99noKp30cdbkQs/pB9+3hh0LlqX6R5daA0e2q9YJN0bvJNCx7LiW64SD3AC430
OW5JI5/h7bsUlmo8B7ssNMReUg+kdoODtagXKXhAQETaekSlpfGrbLL6JspIqrZj4R0glgDKpQAK
AhtpzHbu+x/W2D/HJWF4SYpmc0BGOCnxszaDn242Ugq38u+6kO8W7c5T55bFzp4xCYQVijHfstAU
0s2gXWojACcFxmo/8Vd9EQRln0scD6zZHiHV0z+g25LQIDZpI9ykpP3EpNjZxfQ5jKiszrV2dlMt
8qfc8c9BGU1IjZObvtevFusc1CmBgwmyvHdbo7saBnXlprFonHWU7UuIwG2AWdBtu+8cdnOVMnhW
3qc4IWwO/qYxALT1vAbVS09BsyGrewTYcK8U6wdU8OoQsaaTRntMBW/YxKi4DWXzVXoICOOUln1M
T5gLcH4qDAUXF873hMP9qL9MLU3hBPw74bsVcpkw2bOKBUJY0Fc0DhmO/UOUAliLOoCs+N3xK6fl
KbZ7QEAspMgRZjxFsLaEfaJYJcsXJar1Vs/Yah/w537uhxIFzViKk6EJ39AzplwsOndp7MOmyYgi
RHLQTQjrq8ewLf2rND1UgYZ/pSZIyktTqa923J+dXGbfcsD+wgMYqukj3+bUEZDwMcy1Yx1t55oq
NXXdbtOOuiXkknWWz59E4zf84aYQ3GccPFuBB4j6Ml2BPukeUfw5D63hkDLkG0gnnaVZHUAynykh
bqQiQ3Z0p3aXFlZ8aria6pKpg83/4FQ/84jZ3YrIixBtv6vZuTxQVBiOwOG6k4HdZmMGilAGZoK9
N2koqr79ls0BWL3oNitoKE6UkR0Z4yCYhHlPDOaNyszyirXp2Do6f3ZnNN2mVAetxSc1+CVWcPva
QJXoA5fswjnc5ZeR62UqM4CUsvhWY8l9dHMuSqTPMqoO2TDSK+0R8OnWug+MnacvbZKCzqpDnBgQ
U/spurVbcqImxLSdtEBal/DpjJTvnQyYGpnftiUA7G1ZqXejH7aEFH+2tLir9fQ2KvtbE+kjsDQU
5k1xDz+AFBJ4GnPQ7eKsd154d/E/DPretauvI/j2dGTzCNBnzhGjex4BOIXv3LrztPGc9B0e8pj7
L40bPIBKe5Y2mlAAsmznItn+EqCxNiXSCt+MEMqGpslwbt+PuGZT2z2yALiyD2Tpw9UHrhMTiYpf
omG6LbL6Jc6IoiiV8VJkPfSgGjqXTdbCZiaw2xj0V/w6JJy4t54qADixnmErKl0iGlWKej7/PNiw
ZqOq/OyKozQoOLlDfqwJ5NYFCXYWPlgQq/NXG0RWPFY0jL5wLX4TOd6gvnCiA15hzIRCHW0rfA3C
5Hs6puKYGua1mkhDDmOPFKwRkxTyzpak6dmexMZOrCdSl1kdYUeXcsQdQRHbWy5aEaePKeEOVg26
ZXBYVTXZazRJWPhxUZHxK/Suye2jmKpgE/nJC81Psp6J5WGH2Gx1acw7wRu5s4xxr3GjbsvJZhrn
4zOLBGI761CQWSGdF2eLQDs/dvn8KzP8G5gcO3LaiPfBsFHdSOJ9U+wTJXCMk9eCgWR/8o7N/d0z
qLwXnb9Jq4JuxGSemtxwr5a1b60IwnsHF6Nmt9iM9U+pYHwjNqC7S7QlRneknZhrR3GNhr2N99AL
EDAJ92rjIiNkl+SvyKY/xeKF9av3UKYJy/tGsIEH1+4PcEXnsv0Wpv4jeKrFTFiHB0zH14n6guWl
JxFc6qEHUmX55zJCIBgkCA1aBRGm+g4HAAgj6MMGSMGtBVB3mN9p3xq7NmJZBRjl6g7qPRJDe05h
W7M+f0iw8Z+HPPJpkiY7oRmbfM8hxcJZJv8IozjE1bRqf4a1O4B+pPNvRd8HW/RfpE8DCnf9ratg
PIfDq8cKfCuMKGZDuzARHd7aphrBUVYwr9MQxBXA1vS+w3qxqQ0Qtz5/G2Yw8gZcdrRTwDeAD67f
2RXBMnNp08mDjDFEi1VD2HfwN0gkooBgOPrVR0Qq+7NX6/yb6WCRzo1fxHPqi5654rLRic6u48Ds
JkvPXKxhiT+Gh7lAej6h1wJMoF/iYByRTLUPNOvjjbKzm84xfDQuLJzKPkFc1XEh1MKpn+mDnUfL
YLYoJjwY/BvRU2hNWzpGKq4IDRL1Z7Odm6+og/UeHALqZRcovWu0LTuQRTNh0HKr+lGfjHQWtDe6
W99xb4KCSC8yPbb6ARd8QCbZUB8tDzZma4IdqgMfxVRcn9sYE9zYk8JSTU+wNpzDDLrBaSJ7xwbj
UdKpwbQG9IzuXh74amniQ9sY/CXZlR10XRoPTnlntfFTbANW1rq8n4fsaTa7ap+QE79N7vIGfyPl
QLpr0sfrnMRwkMlFbvv5W2ib79oGKteMQBtjri2GG6sLS/pMBB077Xs0LM6U+Fb1mIljlh0HL8LY
17ZDBT6gjvZ1SNZWIGPv2HL9JVmU3WC8gwHPmsDXLaTD4XM8hXx8bQRaAySeM0yK9lDD5Y7XwW4A
Iar515QK8eialGuCZHxMNbsAlTIpeE57EhKvgKcYA8y5oFHUGM9e/W2smBjcOfoSA5uUOBbGenzE
rlzvW9t+k03kXnNlPBRpe6amnlwyE1elwLBlhbVzF9jVO1dEjpeuZy12KwwW275ppbdFwCqCLRRS
iLl7GXoq3ZOeuxtanueBYJsBbR+ikHoGat68JkH3JOtycZhQ5coBwFPpwQUh/x97Z7LcOJJu6SfC
NcyAb0kCJEVREqkxtIEpFArMMxxw4On7A6v6Vt1uq0Xve5GyTGUMFAk4/uGc7xRfVZEnGzrvt7mG
M62WFgFbOpvh2M0uOVGAigbvtW91A7JMPZAyUWN0Tk1ymbM9z7pqT8ooOrRy+ij0z5rKP7TapD/M
bSXDdtaMA+m2CUdTjxbvKCHkFw12jtx796f6ZZ6iOohEr95Xs7VamBlG6X4pzc+pxt/SLMmrgdCC
SAUtP3Seh0EjNeNPo/MDF+P1o1fGB+Q/Gz4IUDBdcqjSj5FS8pyJjLQ3Z94tbnHqYWpsI78jkUw/
NijMt6KZN2VkyaC1cCJPfsTfYF41zsiwbI2XLIp4HpEVDK7gbk5aLEVCdSHoPe5J/qZGzu6WDcpP
hYg/rN0/U4PlqWxslP6E9yDjWIMvykfZ8o6RamTFJvO5mVKQWdFB1uQLO0qCZ8STXUaNxnRGXgdT
/5x5cWE0okaxceUQ4ExOZ6nPF3fwLijvQx/kRmh3rEIdV67Djql7KAySweaTnpjyMpv14yyxnmf8
uo5YLWaZB7vyjxGsoJ07mfu4KxU2i3I+OhBBmmws74xJvosuQ69pkhWHdWdQ3su41K/mIJ/dzAvS
poek6x5gspbHeNTzp2bU8qeMchCshniOm1E/gXI954k7Pjgcq7Xlao/MttzmXEIQvB+xEe10GGle
QjzTTGd3YsBffRBeTaQ9h3fe+0+qbJ8or/FmJtbR12LjQUMou08bnlV08LljkbggRdA5kf7EPUzh
S/zmqhPa9nZDdcFGCz4m2AeH1A1ibTnOS7mbdH0N8HnwqwmqWQRa6NDNjTq6RXsZLeiZym4/5Hda
6uOhWtxPB3cjjXg5458uyAR0eN9IjbDhWgbaCDBGmjzJa3xjSKR3YFnzieF7O4vxzl+wUpeZvo2c
2bx0RhpmFRIsMRJCaZfj3tf4ePqDG4mX3FaSQUi8KTuph1NExEQHkZJa3wgk/M80E8ldh9PFZiFf
NCRntIn9GgtSa7G0nnBwnjKP0kuf7xdgWJsWziy7b7VjyFgwTeGoS5y10RB5R5hBybF+GYb1bE+T
Za+r9gzJqNsZMwyVBSM6M0tqdy7MZPidNYaxg2ob1mrCSmBwQqP7mh4mgteBhwXZMr+4NRdKbGFc
HuH42rn5U8yUsfnC+DHR3Dcn+ysz62dauvvGc6FDFGmDYbWK+WFGdM8p4uclg+cyGd7Fiz2iyNiK
LDGe1fat6rgsB2t48xoDuIXjPKZGgzMXBe2jABRqTdGf3DMR/FWOdmw1MBhqyr9kmaPwcq6GwTna
T9Grv/hXFaGvm2PdhCqojmjgbJrdkWDUrv5e5GoFXdbwGw/MSWUO+2ZCpBtR7vZCh3Au1ddoYLcY
m3LXeF/KI5unL74Eqey+Q/Jd4fEeewy3diMGdOIrEAYCpbZgd6bODiDTw4i4RZj9AmTl0dejC+9g
6EbRk5OY0Orz4TDKaNdNy8pTMoh8Un6+i9X4NIm23lWOD2AcHyJCCTOcu+loLNYDZAei2Hz5o+Xv
bcPD2fObsHOhF+UqDeRS71iiYNy0Lo2RfOALQQ1OQ9kzzlSphrDN5W91nrA9Jh9q6ZDUjY0kegkn
s05Lv++qiS5xmcIhbR4ytfzRaqJI9Hn6ww9EYicAxH3SXWu9uorLssTT6yiG0HH95uwOzoMD1HcG
hYP4iCbWiaJrXnoEg9Dp2pxDMIlaED6EsHP5nF0MM0xjCWcdkquRxmd/JZIYliJxy/FgibBaKrMs
MFNRHGXav+MbDuzRnvap5ANaqEl2LDj2w9gsxDYzf0+WZVNHy750oSUg/yRV3Ytp9hXOm5LTtUZV
ZritHzDMIYDKRfHbdtNBIw0DCnf7ONbJx8RiKkjTT2QzGnsrjwgY50JA+D2i5atsc4pMuzg7MWsK
w2SoI8v4RahvUCApA0WTvQvMVqOgA3R1ZKoAGatdY3C/VTyOMFLKwWo+cJ47p3VZSO1KhqcEtxbU
VMO4X1daJVG1na6T99zKZpd4k7FXPtmzbuJGO8/DqDQQJBklYx0yKMFL7aY5cRTzR+8P57qailNb
yjsVI5ZAqYscxDgAsl05aYoVU1GfDHcAhZEimTYM+0GWMEQgRcckD+EQT6r+UwJT8BJBCFPhvXaM
YBWclh15pGHng/ielNjoTfW1/t90Ume78x5bTQB2VgEWf9gFbxmv3LXwSrtMIsi4taGLO8l0UUP/
hhEtWBLtBYvydF805ot+6ElCkkl3NizwEX0uqqPMCM3p3atIS/USFVpgJOQAsU3MwhbFdeyXJFzE
CP6beETYNcItgNKlwezlBXpzc15QAgc32bAX7yr8BTtaczJpXWynCJxbmmuS3SQAO+Zs8oZugzZl
UCTFwtYDW0fiZuiorYve6bZGjoqvsdkR9jmTcSbH68em24HBQD9gmLI85bE8e1NF9FGapDvTfHZY
6wRxw2OtjqpzlEDqU0yEjyllV4ncHL3ethrZOE55/aiDt+eRMtN6FMu9GakTHAKKBX8K/TghE7Ga
vqZZg/1oM4TpITYdESoeFwm+3vIDywKPbWutuSUw8NAXOfdZd9D83NulYiFn5FeUq3cZwTy3Mluj
JsJp6XY4DqXLU+4UVz7RqSAcdI+Z6XrXbm2PkCqkravpNXocKudLhy9oOClhGmvTMLcjdl0nrEeS
ymZ9dI9dkOedfIBAlnR6eUz97ksZ4Ibo14sgt/PuZOrxo8xKJIdR8YMfD3GVrv4kgANHWjULBc++
iOmRrWaUF8yYEJtH1GczmHijOGREC4x1B7uxrrapV0TbXLOmwHN1toowLarRu+q2s0+puHaJJPJw
rJtxh7GJNDhneEQdkB7NKKX49ufdwPzcYh7Gnf9sWuvoJqkO1jCcJFQr0NNmMCp8wfQfNqgltGfI
k3Bfm1rOlm55zsiI2Lvtq1yqeafDKOXJm+3zuT/r/fwqSuc1MxkRzhl4ubnYjR5Do2JEi9N7X6I2
k8P4G9D8xzxVhIvZrOem1LgWZeYGzsxcRKTub4wYqMrTFsdzzQoKIaNmKyQykFDgvC2YNLjU6/K1
VzxkszPRk+gtte0QIwKUYjkWqRtAlN5QaVWL85VnQO01HhJ3WVFVzGeVzfgLXmaFcBi+EgumovpY
sRJNlf2pcCt1U8xmw51J8KIIVDyuemafAT3xsaZcfJvbc9/N46eTOBObTB3dwpFaTPDvI5Akpz4z
xr63Ga4fFvEMf+JiSeB7JnqgqOMHsOMa1XpMRowhVL/6CqEvSi4nyi5mznNTf3UayWt1ZwYOp9dR
S8VeWn8zP7NP+ndFf7rTWTxB50UJ4ZZwcdGkSw4BdrW5uYQxYK37pCWT0jD+pizldkYqXwz0hvvJ
9T6kLfd4k40nQ5PGE9M5YzPGDIMt6XyUOCK3UUzRwMi8C1ZfEcA250NPxxBXha7HtNxJxUNqcn4h
KZ4eC/Oi8O0PlfnOc4KfOwOSAhgSKeEiman4ZhB7bEvztJ4CG2Vwoc/7HNHvtsmZwRq9pFsSHGTs
lZdNkVlvw/iJSwTcp94V+1nJS+rKcj+pZOf10X2hdRSn3jqkbfkG+PgR+a0PlWPT0t9t8i59B4pp
aEP52qnycWA+TEw7IZ88ZoKki1F1uEOQztmZj4AoI99/mqGPblFEUp0W19n1zyPx0wOEVnI4OjYT
JiaAHJe721ISm646OLhFNkNDJm1P0jgkNVZTsDV3XvfdZwW+rnlLGX7n9I7DwbDmPy3aZVR4IOJG
vHZLAtaztkJnKKet7Rb4T+u1M7D7Yg94hgKrVEEfYdJg51u0rGsohfC5R8t5KUvjgMoz4c5rubB1
zr3ZOcxeSXp2ElGsAu4MeMPnzchWDEpC/XvkgY/B0IfoIQg7zBjv2mb1nnMuMtOOHq0Yad+kJ/OB
qUHflYciaat/4O1yl3mGK3wK+wyxqHaXiOFR77knrIVQlbl1yCqOyjCP3N8lLp99bmLtAmTDuczb
bXWMm0wa9RWm0u+axAVjmWTeg6CA8pce71cD8WP2m3Y7J9yCs7DPVdYcayx0O/QWnASOdu7b8ifK
4JrQSSv9V5csZ2AWCnHK1YGHjRGxG44alvOOzdmWDZu75WwLUosM+ZgEoENBiOnMADcbSW50EG47
4MxGN3MekmFEpMAcjUcqDVzF2p3LDgQFl2UJqHrsJd3YQOWysACbVXZtKnBqVh+9mv2X8d+Wn6KY
m82S9h70BXA7iU2xwo482jQecX7NutOv0vSY2gDFdIJIYCbnQbyCNW62nJk5VctS86g1g3Msu+Sh
RQ8foojK4Lzp3QtAqCIsNAOOhc71cnNjjwgEYhXldzqJfDl2S54gQwp1v02OjiB1z4Y7ucix3mot
wzmVvNnps2cYy1E20dXCFhneJBxVS9hy1JsHx1egK2yTmfyKNeBJ8GgvtRMKP79zLXPcM+9Wd9xh
Z0bPDFeG5uVGBBnnwTgker9zmF16qz0SKPNUbm7+rQ4j4pJE8fH2ciLXYybJf+5ygnY6HJjsbuxd
6c24Dm5yqpsBMh2HK8PuNrzBDDST8BNotfpuHBcgDhYzPZQoS5TvNEdeZNTMe4JFrTnztm3roxEX
661Z8qm6cwLv3BCMxAVEhLgyndDXWlAvMTodPf1u/BoXCzeHqwFWIul4oICGaijEnxFzYjizA3cN
F7JxymCSmI8l50Lsy/IqeQ7jwlkBEjeghOZVX7VemvjiExxMoy12iw8QBFTCr2XEaQKt9wW3nw/a
B7XG1uhie+859UEmZYnhVPs0mECwXqkubu44O2EMgI98/4wrLWPTaX7evJHsiSC2tFN9TMnra5K6
J9qbGkaYsB8iO6fwcvyda15hABPLbHf/oFnckBZtntxxw6n9AsTsbsrTD7dynhN3ftCQ108zc20Z
4/JKDWKGwT6TxXCK+RaEc/XY+cnr4n1ZfjySXw6GoRD23nLwSzS2c8wN8+/N5pkV87jNRQQSF7cz
QfEAN4qG+OG2ALEQ059vUBwPwewTmw7ad1qdY2+WaVj7lkNOeMSdZszdYTJE/h1IZdLZUBRhqza2
zKRWrUwyu78LEwZjVJCalsxcEiDbgPMNzRct7ruvDLWdS+/MAxBXqo5VrS5iiKo1scnt0F6RRk1B
WnpXQTuAOYCNN/mPsQ9yoGKqOc/FiclzGzqMGTuN1uYZG/bbkkAcm2rtA1muSe8boScqvm7KII/q
4x9appkh6t7OxIXGgeJp/oJjgtpuICmttuWjJkS8GmorGT+gxiJdfhnabUYtHMfAh5oI9TNbZvuu
YhstMPNVixnqDneC5BHNesvYEYG1Rmw7XdhZqEbWm9xY7akA8one0ZOTZkdPFn82XjU4JzdV0+3L
QuavW0SPsUJXOGgXbAlsBdZXXjdtGZr+TAyNGIGEMJ/07HjDoycOZyeJ7jQkyEYk9f3Ul8YdbtV1
YXPPsY3waH21HZwlMAhcKXoETtXGN7HTM2bjyp3Wp8P868aA0dqYP8JBQ9r4vLXeKo+eovbRWWhX
2jr6QE9xjtwsPVicSe5YXguT32/ckJgFnqegGeMfUQGzzTqgNDNoucPkluEIZ93OTO0wtOvVndl4
E3nJxLCB9Eli+2DiiNFdlj+TTXKeE0f7FilNPVvlUVBPMZiDHxhJyssE5dxdyl74rpPqDwNynvvE
ScYuD/TbDRhbHAmaObHJ1BhWp7ENYW095Mz8mXyuAElI0ecPcjUtg2sWITOx65izUBVjEe/MNvR6
/BqiIQPTteuERJOcHvWmL/7/Guz/pMFm+OgDVPjPGuzTTzXI73z+nwSJ22/6pwbbN/5LeALKiIC7
7pr/yhzxxX85nsmDy7Ec17adFRLxLwW2YZviPyiwbeFDlXAM23B1w/l/UmBbJvrq/6G/NnVCT1b9
N+MTwzT/D3oEuuwE6lkU300qyNhZU+re3Peu0o51E50jDhZ4jnS3nv2CmAtXnF8lB11dUq0go3tS
x2roGA910N50Lxo2hajpoQa8Wu5E/KltlVh9G6ieBUNlBg/PuTY4AXTRYsetgy5Hp0wUaXSc2umn
M4ECyAXJ+39/JP9MWvn3ZBXT1v/vn5N3CoiHDs8aZbuJ2v3fKRmqd2YnN333GHULmlpnCFWalwQv
YtaNVs5s6ltYPmkZdmIl9MYG34tr34bD3u/GfCkOlaG/VZF1tzg6TqoOPA4P7fSUdVhv3SiA+sr2
UhivrBn6rSHr50rTf2MktZ9uX4qS4s0VSmdVE4W2S9qHOR1TbTUsUqgOFUcr+pSyDucln04Ms47U
9/IAd64NZg9GOuK76SQYmvDa7a/cAvjc5bOgXO9ebhJLdyUHiQHDOHP3GxLo9uVWMM157R3pF/71
beGxD15KTqJssHaIgpaDtUJ0b1+oWAjRXiucG/3j9uUGA7Gi6KIQB4YRQ7eK6X2ZhXVk/aoPjWf+
MPbLt0gd8RGuEKZ4bj8oh0SQrTSmRPKeVcKLiMnm2Gu0mIQDlzavzqljlPQd7OZI/2KnWL4NGxvJ
UF8KNAt3y5T4Ie3o1S1GUBl1Gd3ZrtUEq85mU63/uQy6+Lcvt+9paAR7e/YODW35PrX6J7X+qp7L
bwU0km+ckOOLa25TFxbcXpPewjP4xRt85fEx77xtJIV91wJ6v7v9G82kcde/51o7hgP+ePgAYPHj
Cqdj0R6amALonxwL1Gt3PbfDbtLUSEo86lnbQosTDe2XmcNPv4HLbo+v2TIu+sC3Ft0MS+Ry9wJt
3AYZUhPcvjQuuHArRiI2Uk2eZN2DImvk2+1bty9xrPif5aIhw7Mui74CcQspQVSvXxr/r7Eyn4uK
fX1sfzY58Vg1kEZEGWsYHXOthbjxhPCItQNnRxk7LGuXU2oJpD+tderq7r7AerQl8+3Td3/pss8D
BcyTwMz/DU5roHmwstLeag3rVzO52XFASVkWKRVZU4E/X+CpjdSD2KZjD6phPbIucHrxJtysDG8V
T495HM0HK2v0byc0mS5Lw/QlzjoMmU4BbvBJMiAgOzg/F7JM962Id4lq/YMpnGnDvXHwMva+WqHo
FHTBXw2ITOxyNcx7bSjuCx1dttRaa6t1ZCOBsGFwYYRLxJo+XUEjWAG7f0AXlB4T5Izublur+nJr
GRpBcB2LGYyP9Tu/3zveCFkL7AnCf6QKkhamAn3dfkjAYmaCW7QccWPrNZGVPKN9Sa1oC4Virj/l
LUp5sxneunT4ImBRu0NcoBY8C5GvtpX0xpOckoI8zJbtIB0p0RCEEOC0narXtlxYoTaM+nqaBQwf
BN6XfuDEk6Aca35Z7P9CE1W/1zp0TnHSbRPNwkTCW8RVLPamZXDiGW31Bk21DFWOvn2Mv+vZ9e5o
Gj0K8SukjPmYw2lgjlH329tBybOvPbCHI5nWafeLKi+9J7EEgAWEVUOtVlYvHXoBEj4Rrw71Wrf7
TYfZTTlbxwC4bxGLoq00kto3raOIX5NGWejKqpM75H9FnE94KO5kHmlBbo4/Wc1qb4mz0Deze7D7
aKcK8ZF49rYyDETBcfFGX1kfk4leeY7anY8GhkERBaafamQZZu7X0FuQRxprvEtazYQEm79M6Ln8
1nqtzOJumWH4gAJ6qPEpgO+NfjDX23H1SUheG0D7uV3mc4HVP+36veuXxAXpLs0H9T8zbpjRhBYB
EKbq7Tv3Q3MXXiURzZlnD1wPCCowEEY7mVA+sj7EWNXj8zHfolTrELJGV89662nd4G5oPfhRtF5c
ENR3jLZNjzGBySyJFxM00AqBwoCLZ0hzFJ08wKbUdyLSvR3CUOfBIE/IJrKW8By93jEtVXw4k4Ne
NaXL2UpHBoVmudtKLHT9M0mK65jDXgcelXXFma1Yr+jnMrF+2YT3rF1p2vzQ8D7Yvmbs4j4DdKba
ozDw5bgOdpeSWUY/sKTIfagmLMNDax68B8PSEjo8QpqifFlgoTG0wYMR0JM1oU9mIMg1lnf6LH6r
DIsMnubLEndyo5OkuhPO+Nh4MQKJ/NjicQjB5AQ34yMpF0ynzIr9czgNzXzIShLnDSZOxTp6qtP2
3TQSeEUCgZM1I39MKV+SsfvtdQlq8tiaN5rSGqhSGdOcYlwAIbqHLG6IBZlmhH64qKtEGgf2X2e1
jsjydVjGdq23RvjPDTNijNKcRwtpa8PqFRMNTb5osdijoB6Xkpcxa6/YyKjfaTMvbr/+f3wndWne
mc2y9TUcJ+53FMWr84RBX28idnH59cbAjtYbU8xfzAXlOiAs1lGhx8wQVhcod6aIqU5lNl2JRCRS
pGZlmvjR0+QyfXeb4mx7MhgANZN9YmNHsbRwPcpCa6gflemWrxUdhJm/uwKVZu6yA0tNxw3Grnta
6plGP79LlhGdI5qcheCoyTNK7nN50dfRqbYOUSVz6sF5Swt45wRhenS7XJaGnRP/M6DRb8Syr9nt
9Kmc1i51QUSTWURdu8hZIEDbOqOFdu7z+5aK7b1Aq5xco2FAWxD7v9qKDVm/lAyFyXeGW0pk30ch
MNkj6ekQDlr23pxBm3m+95GZArC3nIxNsk6fgfaYT2Uy7W36Piwa/r5pphdMNxm8VvtvQQpGPaf9
fe7rIeIA8DiylTtUOwnZTChdeq9yjxlspV3/F3An5GgsG9kQ7QffIR1cWkFVIbJaUrv+qnur20wD
O7PUzcRBsd4n9zliJUunti01SmCGSIAX4+EeKSGPkBfbLM2D25T3BtoBnzgBgoBasV36I0wfTIuC
0E89nj5n/WxPdM5+XR59Je1gkNquc3uuUyQogLq9k4fbDMP9n95vtmW/VB9YMgAxsP2j/TsPBXE4
ldYj+079GkWENQfCS9wv5qioN70lZhfEPMAkxACAK/5HRPGNF+V7yj+kQAwIS4cvWtOVZ48Eu0F+
1F352xd+svWp3bP+Dx/6c22NFwLVE3gX5ZONuLwoyirszYwUcWGvmX6v/a3Oi7NDwQpGzdXArTD/
XkB4bIw82aOhYg0Zbd3YvngLAdWVZxzKSkedl4NQyZV4jKPqUC/ILKXKaBgYqHjV6G9hVP0gJ8Fu
414W5bs7WZlnDb6D75JUWA+g0IdEhGYkP1XhU0vlH3PRbBDLf7G1nbaJDaJOG8KBl7wjU42padk/
GWwYN+YUO4ToSjTVjS73kXasJJPQOjWJpumwM3oFeV9mV78P85+5koQMVO7D3IpuP1YkeWWyfTVN
9aaU91E10XNtFiZSSfZUzLhCbym7g1BvTYUCQdn+wZojWBganGc0E+Cwt153HCR3cGqhYjWNcmf1
LHVWBMFmsiFvUOin3E7oBWYzCyZDIRzvhwdkEYeYTzms/KIKc4Jb41askYDN1nH6k7UUb23bPHgW
Q64Y95bODIR9YXpvV9iAVGVWJ4NVTSL8n1p+Tb35yvNmbwnglq4j/zbmeGwXxfWaTu6mR/h8pOb8
68kC3X5JIOAENltzxRlTwknLLwtl9pX0SsrCzt1V6XI1zPSadSWmDj1Gru18L9UvAl9LslIpg8Bi
cx1O97HTXBOmWFqhv5YRW0+sakcdpgmfRvbe6s6mdkeyc2N/OVbZCGAi6jbJULLwJ0Rl0yKOSmI+
W2M58dxH6Z8/GM6xjYm+Bq39ezLyK0IPfV8WFp2ck55xcM6hk7tP5mBPwTS1nMOtZXKkVHfwgAGP
x0eVVe1hcYG4TZ5G49Tmq/gUdAaGBbmJjCzbAoZBT8BeNAdGNBetwW7YalkEGPUujUcUIqIldC3j
rUY3eVNIoyG4WM40HTvjacqpxzt+ZqezvL1dsdDobBbytXPSiFVfWnB0eAAAMo1oEtCARm6a7L0e
+ElMy62shf1JZgRN0n94dfyoMq79OgKyTBHTJfzQqrQxUXEWDvpSEDMnPm2rMc/gcRCqmGCbxEL2
5mOl2jezjIlhIDx4i7qSk5zRAE/MH6kdZmul3pDzuZcIbbG5YSTSbdTvQrsmkd6Fqp39vSYwBS1e
0WwBfrzk7fqWcha6TO96JuvwbdDKVz3Y6LxkPL26mjVADaqgJpZ99+BLMtCUJPTeTM2vmDiqwDLM
R9xrlG25cWo157VwrbPe+d+sFi9ehm3ALTgl7IKQwDz/zrDG76AM/WLNz5WTkI8i6nkbGyQ0VdS7
BJ2kgMsOkvSk2Iq37aoPK2y3DunNwGnb4wOH4xJTOcaGv/PT4aGocN5ogGk19VfO6a8pxcMQm8ab
6JiBzP2dTKbvZkA9qs0HstDTvUAEs8lRHwRDlhIrOa1FiWHbm3wqvgkcvBel+K5JzLMkLWJd1AjR
5VGuQk6htQxSOf4YYp88IF1G/Xcq+vlF06g5UH7s0v5oxQMVd+kSe1HU3w4LEsBw85NG4AATACcw
eoRAiWO1wG/cvYuTCauCQuVqpjs2f3ikZWqDDCFsIs1SoGFs+hN9VKsDgtQlxyISKaeERx2OLdXJ
0yBn5jwMybAfFZhdVpkXgs1eKyv1SdAm5jgHzF41P5Yrf0x6Ebtk4ayHtjd/jqrH7JF53PTTZyH9
5xTYDxrIBzMjWq0rVqx4LSIQ9Z8eFbw+4SPCi0n0aKR9FP1y6G0ah8KrcNW0z/zBlE3Ewga9n3/o
/RQ0OeJ+jP8KmQJF3lDnSTgMkFHr4VdaTNURYuKdMWsmbFBR0epSQ8f3bu4REhjNa8Jf/CDp5cDN
o+SqiprVIsC5LHO3s44buW4Hwjc53TGl8JQtZkRGMe5DnQrbEQ0CZ9fPIE/JFFVH86LHCGxYpAeJ
kTmgjAkRKqLlYf2nBAaZgtpROcytqsnDwfnFBJHLVaGXnhv8thQkbDiPiZ581BqLWaHVJ1Ld/Q0p
skVTsAZTdU7FwO1AWbAKzwiIaEqP2399I/PGfPfvkXPxZnguOzwIZI4Z9cgJmoymW3EEWBjPhfmJ
sQG0Yo7YaKpXD7Derrjyv0WSPzdYfZPiR2MW0KrVvG2ZRGHbzhOCVbQQI/J611lITUcSTG3/hrmb
cLXoVSB0CJTwXyqKyK3VRSjZ6+hCnvzOYrUIw97GJSSLx3bx/5AZAG7uKrDIyAxo9lxTbkyVu2XU
jzA7xyuUamxW7cIWm+Ggm6weewaPPBy/UyMlMmLdDttYCej/cYkuPCdipRSRaLxv0aRzs9Wkp/RR
tJ1me2bu1tKRN4ocwRa7zSKtlJwPCzOMk8QEO6JOIoWIeJ3mtzD5gbH6XqP1jgTDVQaiyU4JDEjU
aQnjE5MHUvbWxPZbga9+r0R730za9zT1PGOHT3Siu7TxDgi0zp0D5gBnEDkUUnt2MPdt9LR8mePH
ZtV2lgMgrVHwy6aDKaOHTkUM7KYQP4n1iTvHGsMln6e/lBbof6+QzolmdRTKinaxtnDKNm3uQ8pE
x7MVJ8SQ4cxWbUOVD8qhIjeJcAufByVPPXuDrRdoQWyxtuAQXciw2aR0Auxm0q1fEw45RX+pq8aH
SszXdojiQ5GzEy5BcbYaEXhdf+hFfW/aVPNFPWLLN5ZXq1XPYIIeB9/WsSAkP42NcQmwLyA/5+oU
7Zud2BfUaJYj32rHfuyxrkpsg4qawlPFyfby58Hibhmp+pPSvJZI5SKP3IcSlRRRmSfBjqzDS1pl
PBiK6FdEd6PJlFGVOjnkZKfJ8GN0E10LjqINexhZy4PQkBes95pV/7Rd9V6jyN8uyMudcfheahx+
CNeHLV350yD7JkCI+dJV5mtkPGsuGyu71v72w3z2ca9yLcKI5OpBPVQS0xJ36jsnUcFj2YQXkdiR
TvtSmo4voNfwVpXWbwq2LR56ZHl9/NG66ZEEbo8mWuqbYUyfoCpCI/hrjvkDOQDMyoz4K7EEGpp2
l5K54Fb2X00rn+v1Z9am4dWtsctIDnKflEXDM8xNzyeF+xokilnA80WAZgr8YStTwB7+GLY6QhCu
Hxr9rOLUhBLdHJEpJ1ucGVHYVcIICYkERog4ALTfFKqOwRnz/XV3p1Y2L5C9fk4ZIWb+cjdTSRIl
snGMGUXpMDLVH7RjrInnlF7BanWe0tmbFhnLAdxsCfUCGEobjVvIQPKougVyHLJ5Mp/1x7hqtiNR
xuyY650zEHLhp1jmkVB7eOl50sfcpSW890gitCwW41c96+BAG5SvWLzuaq9MDqmJf0vp/SlylwpP
IR8oLK3vkpQghNU5OnNWbc20uptLv2NEwHa51+npHia7fctDA5whjbfBTjS133yHikYbdXermuKh
RUG5tbTld9HAYyAQDKzVWNkbg1Yi9McGOhxZbGLJ3/uM+Aqtv7ZRQXxLmRTPihhKpVzcM+Ac1+nT
oa3rzxoNEckWdZjM9R+bWnerXQo3ORsNDL656lJCwUZ17yfdH5aMYmuntrGvZxATpMJ754gin1pr
+VKlUNAAC/sBhTAlqj8/lYu94BuLd1ppZuemyQmQJy/WnHmGcIKWg/+YJDktBqjyjQdWfE9ABGwL
K8bDuyDH7g5FqYaHdBmYpRnWJpGeS24ULOSJWHSZQxEv/loJylIxVPa2mBlUklGPYqKHcNwjl5Ir
FDCaGTeLxYadW7+YOsKexS5IuyR8dVOO2dOsiYgOREFUgataG6nDnmgJIvYfAWecv2krfl8zTbu4
wkC9IK3eoahV0FicZ2GWySmNLfIrs7tm+F/snVtv3MiWpf/KYN7ZIINBBmOAfsn7VSnJkiz7hZAt
F+/3O3/9fFSdbrh0GlWY9wEOEsdlKc1kkozYe6/1rXw6s0vm8TV1JJ+r+gcq13cUKwXxA85Jlel9
mkPT72fUQ6VvOnvlusPWj9WP2sE/pDz/BTvoHd72HyO9n3NF3jtYcbvZjYOx0g26HV/0HY97O8bh
28RXsjPWrhh5ChbNG7AEpJ0CIwqFI0FJXvYrnhwi4Gy6UsKjIpA+jAHcmw+NYcnrQlyTtK93CTLM
PR/l0I5p+TjU3Nyjax/R+Qx3phG++Lin4YmOb21cVZca9ujKC5A1ydFhtoue1DZM8xYO03Eal2Yl
HA3sRXYrmq0pQkCBNbs4ZKDESU32LaoI2gMQo7lr1XjoFCoPWERbOZAQG8dyepyKm9GD24jNEnFc
bm7NWhxZJuDemscwR4yR13/UgTFc+PLehyou93ExM8wg3SKyjIuC4nBW3isOVn/fJGzxlVHN165x
ngdhFzdd3uU2DnIKZ9B/e9NcKCBBAlGwYNQE5IRkEcyBbnarUGif/BQNN4PTC63ZZmd78Hoas3oH
PPAYTOilpvDazu4rcbNYRrvXxBgx+g98o4oaVLcjUtHoV9Vm8qEUWAXZJ5wI1OpxCKSwG1cOri42
wESkkelDWGxXbKcIbKcxd4+yCO5pHQ17HoUrB777l7w3/J0ze0++zvHwFsXw0AzRryjJDy01EpAl
lnikxy9DFNLw4pbEGvmWoybeL9PCDcpuZxuZ+jVyiyeLII+bPxKgh6R81dlT8Br4VBxmIh/mgRQK
qrqeIRj5FX4UfS2ZEmC5/xrMyRmSCObYUn3DHEGAVLgBfGmwt0PUO3SOfWUH0XnsDYMcenGUVw8x
wTrUQKAcgMcchEeADEJxhTyN9mWMt80b5AqB30klUD1qARaR2J/rOEwHxwk8vLZNtY6KOdmmyvc2
VgaeIHF2ZVsFmzod7gaBNc6r7pyTgRJqFfsVWlOyilZCqUt5TRhLIItRK43Dg60i1WSYjJs5KAGf
OAijs7D5hdT6gWBvwMd9jH3elFeSieSm9+afizQ86bzwgFH+TI7ZKyFeHhpo+ivk/BZG4vBMbMKD
7Nx7Z5gKhktkPQoL5S+KNAMFDLvyEMkRFtQZUDL2ICxrJjbEwsq2ipkdvvKJfl1y58/ZT4qrcA9o
nQR1/TaWxF7itMTOXBC9FhCYo+pf6dDHGyPCoG0KDW3JkOrOIawzswGQVPljklDgJZPN7RljVdHd
92BEO92ATJgM72uV9W8FUJ9LwrR7o2OmnaJIdhDSLn1W1cw9cHwbrdnTLy9uCWXztmp8kLyuubEx
IfR2Ox1LpwDi1LP7G+T4pJzvuDXuokymO8Zv3clyUESxlIgkRxSi8SbZprP4zhhL2wR3AiAfju1c
5piIii+dEb2UmMG1xPtNYxF5dclDANjAJu6Wvv0CowWsKBc1ZgtqN0823wpa1V/DXvLbTbetTWiR
Ee6Nu8wsh3Pb4tur0XGGA7aQcqi2flJcMmsANhFhCCe/EkBPNDzC1nCPyROZUvM2xp/oDhCrIcOP
u9YMOx5UhniY8Aq4k35OUtkciDcWm8oMTcwdxV4Ik8kNYju2DfOm9aJiLZT9kFR+g9I7tlcRosRD
2ReUcCp7TMCN7X1YAmsS6pZ4ddR08L3fA5ljWmqNxzZtFedFBfcqSYet11s0G3Hq1OlCDnBvgGEE
8An16GSsBjqa7yQFIQ/tbt1LpU5SiZ85RtzNOII99oUIvibtre7+8NmbP8wi13eNMW/zBVo3I3qY
EqjFnei43B5grX6xUbQfWp+23BDYza0zrR8ZmrFtlBi3psOozI7/Ylgsz33ahteqTA5uRciWHKoX
FOCgIaBxD7kFTDvZ10Jd0h4HXKd/JeHbgMw8M7mbSlnZGCnMrYKRESDuWncWuuxJ5AjoPHLUvThT
kKGdbShxUbRF7G0kCuIzftld9zWeyz/yumOL3KbrtLa/aSgn77abnZxs2011cY1Dhebc7vZqtqp9
bfB4Kev0PGfWhuD0cDc7iqLIZ+s9TCvOlMcNAAwCBc3amPEYQoKhI40xIh2GxwJjAINDfxU4ePan
Bp0EIvAfCtLPuu0tIu7j+ZoYDW34SSe7CDSCQ0L2Lia7tusSAkYpHBhvjGidA+OYll1/tpJ533UO
Zv7xFaBVczTZG61bIwJrHIJbychYQ0qJ3waY3aaUgGmG3ggpSXFCqcn4TsuY8IhsxrOdTJseJzW7
DQMWyFvaudBwh2UqRIYawSukEqU59pER6gJCso2crOzBXvY3boueY6ERlgPCZZd2OdkCFNi9nd5G
f8aB07d75I0CswCztZ8xBtCtqq2YnCs4eRHlh+WTq4oS/qQaeSQBj2mDCyauzNPHCA8NKVz9rTNo
UkDcc7jB5h+MK6+wleNfMww2ajwWswDhPZ+CDU7zCG3rYpYIqh1H/YgbRACdh/vVLII7R3asfRht
KRmtbZzYO5NW0ZVVY8Wsrb25bs3XZ3FLJ9W1jvg3Bc+KxvQ2NAmgBIquuEdryqYzMuxtWnmEHvjl
gak7Q2NBVzsncpM+T7MxrPybjvObU2TFphEk0bfxJcX78kWRyhKN6eXjxTDi7OLghljRNd6E2MKY
zkUwtq2GqWQCMEvTISD/s0NFSDEfZQJTX+NhAFCkyKaq36nS/R4RWQz2GSqLNiuemswVUQ0wicCr
fW5H5zVo8zMa/n4Th8Etd4ByZCnfdcvwPXfJWQlaBx3JMum0mFeJHlwkXD17utWMCE/aY8M1IXTm
ydxgCNJFfu5cF0dK9WR3k9o2JYgUOnU4ck9GQ9PLc8S+clx7PfRFu44GA5dZD0MaMd89LgwiN1ty
aIvx5nppsU8aUlU0vp2KbSCbuF9jPjO3pI85dF2/tYETrFzMpivPdYptac3+Fl3rtoC/uJLWcEaX
Mu91nu0D0cd3geEh783oWs+9wTZZ07hrJc0vANmHcuwJ5FkmhwXBxWUybTtXHDV+gruPF1PFeP2c
be/Y0VGWcqLpH5p7ABKUxGMt0YXF9deQHZU79fneJGNxXWEZ6nLPv+vMxiZ6txOXcGHT27Rc7T6k
PiXTbeWpmcAfW1/sjFIgz+v7oAcrPrqnwmXvNLZMQKbg4OW52FnoCaZgPrdx+hJUjnMRYQRZvREw
b8z0jYwnIg3TkhBLL5g2/qTFRgzx12LxhKSJua16cRlHHkxoV4/GSyzRbpRG1i/UtOEA3jCGUelz
k819uE/RA2dNCWp7ZOcdDD1MFt3Pj3baemssppegS9QXrLY/vZXuhHwpbba1pbE283KArdVll7j1
Tp3L92Mneh+5WXYCEXYfUCPUArqBtrMKmX1qHJyx/MNOondVmd6uMl00qwrmpBPhluoyyS0wF+V+
5moqhPMjxYd4HohKX+XIz0xDXZoaKUqOQ9hLXGJxI7pLrb4S/RJ8iRk8YlHAskhuWZc+V4tLGfGX
IDtXOMGNSQgVHfZ3an9WGR78jGG39Qwzj4WEZmEx7QolFoVxfCgFX3pDtYBBi4FaVPMrXeDtxAhv
cQ7uOwZktO+mxtg3FfLAHHo8q9hdPbgT1WZzDlAmgy0hnhnk16YO6aGUbS3Z1G1SyFl7Y1LpTnQj
R4q5QWDBZwzIsJrtgcFkd1cXj0HkzzsdRfJgkiG9Mab8m+s92RajIbNPLgUpl9hR6W7QV9fENdh5
9j1LBdU2PSDdTo+U/P6xjZnGWLiGwXUCuPOxhSjPpFZqjnRbYNjEA+dMOKeh0LTiGUdQI5Nhl5jT
bQ5JqorTh6LJqZTG8BQi59tradPhHoA34akrLBe9nwcyxbW8dQrJZQOZ6pubeMbBdNg/dJFxg9qC
o9nhuTtntM1Mz92CvAmfepeIW6+cH+TYRBgWfVSYRW+sIOiwdZv1OUNHflha3mMJYDVq5bueqO1T
nR9AZFngThbvDmr9OLdeEismlmYR5Ojl5eP/fcjbW9AJqBzNHtSSz8DUGkFTLQroj5cPNQbSBOxp
qTkyhA7RGNV2jJFFoFI6UXEw8IkKNqwh9RTqsLytlhBBMkiXv/r4+4+XBai1aw3vmUNn5PuRxaSh
G+18q7n/iCL6+E8B7WhiQ4YDvlTjFEmEQ6kqdjKdGVLxzKARn7Q7dp3bucAAaoTNaV5e0BQiAIkd
kzrMpuKbuv70Ecj58fJC+ul08hZiaG7ET2pBzX5ARD/+kwaU+/9F1NPfh/AR+kI23n8rdjdv7dv/
QjcdtdPdW/brP/83MdhRE73lfyFZW3/+1n+pqL3/ICxPaO4RTyqE1Lzhv0jWWv6HKT3B/xBMW39K
rP9LR23/B1JfYWrXc4XSMPn/m2QteEONVk0rITSga/3/mMP3SWCM0syWwpaWoxBmw9z+BLKO8NJ1
BRf5MXeICInCRu+9enqqZjo95GjRMHKNbR7ymJ9q4rrHDNdZinQDULsZ0icJFzSBYrnRbnLxkKLs
8+o6tp3zUPvZM3cou7XB2hSosBjctkugNlxev6xs9k7hMbMY4ki2jPS7T66ov6WyyrDdiX4dlUa1
6WqmrPVX79Zg4dyreiFaZxg+ileoezOwQ7tHcWgd4x5l0+ggfDB8dZn10JFtQrFeZtz6FaxUD7uG
lxcaxTcHUWW4v2V3cGX9VFdNy/6Qz1qYOKJ7ScdKWsBSaEHRF6B7kBvdr1b15rFDbIUpKsBSaDPN
MqYdVUdLpZ6+lRlvUJfTaaymbIeiolhP0H7OlofIsTiVsGJvNfgPZuomXA6bFKieJ4I7IoTBDlKX
G62MANuGazDIEACWC8aUmGLc9WCBWwsoirR06x38CsUGEaAX+5750CHh9gJFCpAnvwNesA+/XdH/
gwbd+vcLBPC2kARG2lxzdK7+qkCPJ6/ui74sj6Wtn8zW6tcfL6nXMJlzYRoFU4eyIu1uZsdByRRo
SKT+dTL//ljgt/8u+udalTAgTVtKsisxS38SwwvDotuPOfk4GDVlcpl/I9dV1ofC6O4DkT0bOv+F
p/CfzsCnpMrln1Wo+4CA4DewhP3pDMyda81N6KZHwuxpluBb5cJeiphwCbprRb2fFtxXjNhzVdbw
BoxmyPf+0J74GO6RxuzL358HgcPi84lYAPim5XLDeqaJOeN3V0BsimbI8iY9ypATgXBYQiwhDBao
5X4sCntldGjkXXrXWzdOzkOezohP0cfFM1JkGwggcttf/VgCAHBna6+LdP/xVq6PPtoWwN38+Mvf
H7S9HNRvlo2P0+jg/fCk5UlXeZ++PaynA8lHMQet63kXNdOhjT208r2BtivG3GoqJ9rYQ/XNtWgk
VQH3YeQzaZPaLOjxvVfuBHAKnwBAt+LBpUJGYfyc+va2GgX7doLj6Oqu0yr+0RYlmgjRJCeMoA1r
6vRDd80dvRNOhIjeR4MgSd8p6JOG4pEta7tFtvT0D594uTA+fWJSCvikjCS0BGL/168JOl+KesOM
sJoMR9tg41dXEUXL8Bx6s7jY2tvqHKWMKWR8QsBkrgnQ9cnXhN1YLmV7CT6j7vuMxh59JhPSQgRD
FU78sBKjfuoZylFX33U+7Wi35CGgS/Sseeq/6RIwgAOs5ET6IQY7p3urinE+1AZzAdgtQNHUGrMW
Kir/n+4XFqdPH9shEUEpaSoIdqx6f/3YqdUoxLU2OvpaPxW6Gzjl86320x8G/Pp99QeuQqDvFtAM
NtQb+puoPbcwitj9NmiJUT7AKoLFS0fw7h++kv/p2CzLEViHPI9kw0++obrSqd3WaPyr6WDWiTrN
afFaMB7ZVI37VAITWkFU2n4sB6JHseXiBcghatIR6fo1kBaDcmBVduJ7Q9aQnKdki9vygcuy2XR9
RYAAaF+qqPoPR5reKhdPs55OTn72POe+Cqz6gFnO3BaoyTa0vO8bNCQbYyHH4OA4oWX5Hknfvf79
x7b+/RHmIJewLG25rgaG8WmVp7k7RIFbxsfZBd1KK+VeNvDWMDJVaywND3llw51r90NLaQF7bjNP
KJisKnyMM5kd8gil4D8c0qd1RZLtYUq2oSZbGYcopk+HJCNjsPpQR8fQ19yr5nwzQ1fu6wwwH6at
Y9iCAg9gi5EQ4mxaVd9FirYCjst/OpLlNvztNv04EsdiiEAEgCkd69P1GjNvNWqD27SN/LUj3xsi
KY6LoWUXxcOwFjyHEoR5p5muI5XjBt9peWizcjxNQ+qu7VY9p56gRYEIZ+cIZ7vgwf7+bNnLdflv
x0jwsnZZ+XiaLGfzt7Tkzk3R5xcjj5LGudOtpU+1kdAsKl4M4TXfUevNgZmdVUTqbRn+UP28oE6F
eedE2R0byncS2CNA9++Jo2MYN6hUMPvCOM7uhYEP04esty60zLdgzIgmFMZz14UfoNPmmo7s9rya
AQJIrn/4ZNanZWE5+3AvWNMtVwnX/HxH9pOVRBWerKMpJ0hmZOCFVT+dI88LNm2TQxdo0egJhgit
VbGtSDsSJO2Jzm1T0FFUZB3kB5XExj/cM86n3cZyYIJV1nVtjwL93yJeeqrlYvbB1g2x3quWhmQT
FzFr/fTkmAuwkJwjUk7mR8+3reUEhkykIrGTKAkFPZJ54XjUDHM3zYgQ19ELfshWRykmWChpAxXU
WrtqSG8mM5Sd6rHWkahqrTxk/RGyqCd76c/AozTeiqyk3u8bJtft+5hIaDlEwax92ZGaLRBAOdkD
vMFwN4HjXRRk9N9EOK11MQA/8dp3H5fVOem6u1wkdNp7vsc2OVRO2b55M2l45LLkKZL3MD3olKG/
DvQeXiiKywUM+ZEXDF3VePj7y1otl+2nyxrJFeWRokLS5ucQcLar/gAMwzhIth8HQJas3tBH55kP
DpHJvbez/sHXrg8tqM/RW3vpDl9huXMt1LlWIPbMuQEgJCP5nAQQO2HGlN4zNxPYn2Nd5L8KW1Y7
xDBffXDsB+5nDwhG7WwE20z8m0N09FpJ1yjxNf2p8lb2tfxW+k+4/dDri0vhAFyvZ/0aB6HLfEhA
JspJLJ96uzjNjWTbQUBKCtaLvdPyfBjPA20wRlN/DI1qN87gLAmS2JxcE+HUgOhCcC+/hQ3tFhDf
mB2oF2yFG6PRwaFNqPQjg45O4EO0tKv2YHnFvCpdo98MCF+dgOlSXkw3jrhdVXWxmwG0neQ8MnR3
9J81/8/x/wS/ivs/v4nfHajWp/WSm8AjYpAIFwpUj2TxT+ulqfO2aFLOkhFBY2jz5pb4uUlXFfzd
ZE372GlJIaP5UXkMcc0xf3JTmuvKKx5Cx6JlrgSDDqjidkIwDGOLdvv3l9DH0/mvl5AHhXfZbwiP
189FQWQILiKjoXm77IWrof+S+QFwAJO1HaXRauA2Q+yC6cYn8yut2f8EVfF9itgmK4JkVwXiczkr
5v4zBdg/HB3l/acL3DNBFglKBwf782LK/v25PXmN08gRhapXCwmVygS406EijVWy8wX4PuR8E4yC
djrnWWQzKztkcywAgy2LXsi4+u8PyP6zov90wmwkMiaWStPm0D7tSgl+wOFVCf8w2qnYOHaTPGYj
2y7gznmfG6/81Q41eH4JImTaWflLp6J8s4tvdA5NuuN2/bOjoWgYYXYYZni9svjFdqY7+6DPEMRD
GAoj+x5A1rgdwsrb4Wjjvu65K1C2Azmnxd2BOujDdtsnY3Bfq4iSirv6yFd5jcfmvSiL+ErEXnlo
2vneFwyzmwAHreJM7sIg8Naz7u29W0c/6jgML6ODLCQp6n6rY3bBjnZJ9lX3HTsMGD0cZ88gDczF
T5O0ZWKlZV2epD3qQ5UH5w74+h4JcLNzEGOuYjN41O4M+jdk8QcBRVvQz6JTGfvD2i7mcR/2zR98
3c26Yuy1w9Hzbtcldqe05kNB3G4XfVuOF+lg2qRIof05FxD4gGrK+El43zjZ4RWY26NvSn+nBqSW
5BSRb0cBzSLnWaj98fr6aTC8+HSNu4ZBmQYzFe1dsMsenOozC+p3Qw3zgw3pWipaEs4M1CEbQueU
Lp0LxCbR3irSbwpo+TlKodwNEcFXlE35ae7lt4xmN3s9whG12kCfcq94UcZzhrx1VbH6HnQHFq/o
0nGlQz/cF0AAX2fBQFDs67Cfjm0m/sDyLR67NH5T8zTQB5qMvYd1mSHHsoa43p7ZuNy88hC8y8BY
X1EUH5uh9e/SZTzfgr5bx+PAN+n1O6FjgWAiI2Eh9FvmBHrAjw+DR9INvS9FhiNB5gdfICujuhH7
VnBXA14yyA4jAN42QOKEhXoJYPZtpjK/a4YRjY9ro8s1mcOiJvjmtcS7xkFenKZII2AcvJ+hRBGH
DTK50ANanKVg2TOa6E+UzdnOZRbCbxJ6ahkkY/okQMJHLNqjWw/vg0JgFRjklXhOiQkZ4++mQfpI
8+IqnSbYRArN4YhhX0/Ds5xxeLCpCjbu3G36yiKDgap52+OURNPgnqWGrhcNhAHVjdoLWV/NOA1R
o5AmKeJk17m5sbGsNkFlwzROEtV+cCP5IOy+3al8ZJ/aMQSaC0xX8Yg4LSVL6rSQdedu+SdcdVFp
YT6YlXUOe8rGlknZx6a7zn1sZd28qawM9SIJfIj/rT0ljjgWKfhTv7a2gYEKqawd9ogKNF6t7HGP
8wqHu0y/+lbOWLBBJJ3ARbpPU8anIK3ag+29EFkTPdQWmShdkuLAL8z+qq3JerF9bshQPAsjGF/E
Mu2SDWImwYYJ9XJIsHQfCBDLZHb4gX9B80E95iH2tMkTT8YvUNHdK3ugMs581LLOjFNAkt7gBlcz
+9mbuH1m6TubMdFMkJeDjhp9s1IUPCGZPKsGtc3apUreJTapK31ISoUOcR2BTansMLgT008XBcCE
9OMKz85Yybgg6kEyxzPi3LmYGPYpBq1gH839k8QkF2JTufQjTiXTYCmHI0uMEIMSzKmX3hrhuQzt
VhD0/mAs/NDlg+NPG/ZW79VbGXfji1e2CTq/+TkBOcr+0Thg56lvnuDgEmZEX8N2fkFzoBGqaes6
exXTG7M/Yo1w9tkw2y+lwqpjgOM+9zZVLqthFCbpmttqVzZOfnHBt69VlMivMH/djW3H+Rluqb0u
jMb8VvmyXcWYihqUkHtKd86TR3+C+I5DlDDBsyyxzFS8n8UANT8PJL71uEUe6KrHGgDFF9fAKFJP
sThbxNwA32CUye3KVvJuUkRMebSUx2p+lTWPnoqoYxx2tCb8X1lP14Cq8V0UVbOrHLs72o3R33DC
cgoz/dAnDXg7haaUMpsKJw8OnR6tTT5JzKT5wVHhUzaM9c0kfnojsaFRj2OWSoar8m98lenRGnDU
ajzdhWmVR+wcqHKN3r6jTfIKaBz7YNuchjAiOSVPz1AA9jOsaCfkHixqm6k3gSs865t+XccN2KcB
CWVEMHs9vOWFfGkRcF+JshKbvlbVDt3KKYIYW9IZv/t417HBlmhGnr9NRlLXsHyEO2l9l2PNs2pw
CARPTWyiNdD33Cyvc4Pu+YNFgq8L3B7ZxEKfsBRwiWNMWXnWkGN2OM9xXD9gYCpWXgPrw/ItjOH9
lzpz410a2GDbdE0YuBUjYytcdIi1dQtph6vO69ZMKdITzNkZVmFtHi1dkHiEawCjybA1BiibnovB
JYVfS4AsZmyarn4hMT7k1XQdivoZFgh7aLt/Tbu3NqN5Q8VCzoyX3I0hkqq45guOgKkMmePiREzr
Hc8LXDxpvID241tRO5fcdePLEGY127WBaarNDB8vDKsai2CVFfaXkFmytM6GxhRqVvUxNpakvMy7
NNC7LVsdJNikFVfsMSWgaCYn6hIqspwAfZlqyU/P2AJiC4xx+gJnhwHfHnSenEvvSYdUD5rQm8wA
ASkjllvTdB1cNF63lKBq25fg9Oysq88mADs3qo2tHwqLXJXSPuBXIrI6URaSau8Z8yeKzzC/ahme
5owmVxeXHR5BHB7gn87z0NR7AxqamSAY62PHpY7piEwMxlsqc439Cjt/j3jfjO+T2XhMZR1um4wZ
yoSPfJMm07pUfXKqGwc97Djj4Yvno4RhsyfIhWjtogt3XkaokGUO5REJw4sXDd8H4+uYuWOA8ZcW
8bSuPN/5kiwDD57jR+4CbxVpdobkYjwvkQsMoXOlDoTsTGsRSOsisq3nRV8iUvc23HINiy5pJhNa
bcY6894eyr2btG8mKuaRlXicMvK+KF+o/Gg7YW41wOxNHiaZEaYDeWMvwTCD7W7g/aPyeFCVPiUZ
yn23NSDU4rmBMhjsura8s1XHmIa9066GGR9L5wtbavR47kCsjEEgNnjnqZ872jDpj2nr592PMgCF
grQFh5v9LVAYiEY/PXgyeappjaxMo3vtBsw5gFmJI0FasQIOmbMlXsAoE2Ffhs+2TSTn2iyjTTar
fRLBlDDnuOLxluvVmHT+lqkAoVrCjJCgbs0Rt0pv9pvy64DYn/WUDK8yZWkmivhpmF8FrtEtnGCy
Jok3w0lMts+osnY7VNN7OdhgDFIX60P5Eg91yMCtQXFuxDvwlXRpmPECxNkSA/0tgpNRJdjH0rpB
/OnwfEeksRqQQodivOBUN9bzYLzKdmGJTG/U9og9Km8fNpTb6Xj0coHINEFzhP+4hvzaPIcUcGwr
CJNh2973hBkEYfnDcvHxuRlwVhY5GjDhtc9p2cXuPrbxQzVVSIpqrE+5diGuMLibg3kVj8Ytybca
1e8aBeNKKWDLCTKQFdNuZ0nIvB98fFF9izSsTUnrma0l6sHsV6xeUDj3I6SFqSZRiMIJGjUgF5pB
uhRvUVdeqwkQXYs+szbSnwItvQ4ukytz7kas8pZJWBI7tzuExy3LdW2uQ/9H4gHiUaSSuvUBZf5z
S79hNdPW2FSaIl2i5kgAWOSZedABDz5NW2blp9wuqMZ/Jq3YZENObwJZdouYiF6itbFxnjdYSI5u
Elib702R5Q+Zpw8hj4KNm+CwjZduoNnDi6zL8EtZT5glfKe+MgLklqhGg8C3+jubI5bs3knI4dLP
bmSydFr5HuILDqjlpW+inGm/jz4aKhDKXP748RcfP/Lxxz9fFkxNpGiervqP/zv4/RYIwNvHz7nZ
kkz+8YOa8eG/fubjz1NlEnFHGffxpz9/EKuX3unRJJln+b3f/qnlrYfEC2bEUL5/sGC/4YCO92WV
8VX89Z1FW4oZdihH/K+3XSJdacTnfx7Jx3H+dkx//tBv7xJo8QVrDjph0UfocpbzYeLiZyMfY15a
juXj1z8d329v+elnPp24z6fmz/dZ3jbo8mfd0IyagiuOF+azLVRrh6CMG1PhQx+jDhjU+KZTCDg9
+V4j/lvU6eF8MmqF3Lans49oFu0bTzTCOWWKkbcf7m2PDX5MbkoWdrswid76JL+mNW3QpnSIaWp3
tUzsTd2GL0M7ulzqnbc1W6KtoipotwT6fQ3CXF8VSIPKHHw8LEQ22EyIkQyiCMxJT1pZdn9vzknN
1srIjrUfnhqvzC8Fs3dXLWlUWXZvL7nBXoK8lxKMAiTceiHqRFeYfzShDh5j80c9oIUTSeQd8hqU
tK/luCOvOWd/bozzGznrD8kIt3jo15ZJTJiLormi27exPZ6mcTpe0ewPx9QCE1IPJuQx+6GeljkE
oMa1N15aOAxllJqHop9hlk4ppZTXdntwUvtQuig4UwzT07hWDtquRqJh84x7JMgVLZJ8k9t9uhpK
spS0fQgcw3gMiAnBkBAU0l9XBj7ZCgM6DGGD6WaHpF1irjG/RLS6N/Wsfnp9J9atrZGZhzD2h6PL
pQPm+z1lzyZszkaLJc1yShiWKg0YubVXhBOEsgkj2o95V19pTLDv6TF1kguajZW+Gd6xyoYrfY03
0+r3BTD/IEE3lTXUQeEAIlG1z7Htexco+7uo5uzZevpWWvoe0WC7r2OLTm5m7Pqh7Ui4qGtwIXFE
jzZ5KPEVrFSg1WH0p3uZ8kCVRKJA6YH9WN8NuZOCiBqYY9lfRY+Jy+3ZiFQqKTha2ul23FxqKuqb
h18xqO6U6cNSmGwHexhOtLHwqr2fyfEUNMjC5ynmdzV4ALqvUTn6sGXN5wQN29qbjehAiuGO8AUm
Oa7sTgmwWYveg28N3j6vS1xQU330OloeIZPMCQezyjGyZR1r4GR0UMZMuAQf+0XXcHs08lazSVFX
b0hOig6lFb1Dk8l3mWm/+1MMQX9amCOt692FiKesniNGZ4J/QkXEeXXlPR+tuWZME3LmyndGjMM0
Ur+aFIGL4WMAFFFnrWPH6YDNxmQfb/MSQaVvIJ4Ggn20ohHTBhcWeUnxFzW+S7Mxj/wSmOkRRk62
mG4K93uP5Qna8o94/oJcMD1gCqaBbzfXyVuXfVRvZ1S4yITnN0eyk8wXPnjuPyWBfGeKJGsFsUIt
nCrj5IctB5ml/pJFYkD4gAdaBijKte/YiPd1uWWxex0J0Nt7i2UdoTY4ura62YSPLZ0jmA8JERBW
AdWbiYDpKBbiWvPkqmDuywL18/yDDDsP+tTWJox5VWO02Jmp+gpLBUUghknWTfnUNAkxJfxeN4ys
2qQq2lHzlJCQ7Tg/sJOTVTMZ9/WMriXMoG+oBfWRTlgLTXMETBT0NzBa0zoF4sVXW1qHqnK+QwXj
oSFhM1gOeDKFvn8NzBQ+aNm+glM5t8pCG2mTDh0vqsHpCza6ffRHRy4Kyafuqe90s3UVCHc6puth
TNlDxPLFUqjt2OcjXZco+Q017bQtsJXP08G3BRcgUpQwTdfYF/SOMhk34gQGF3pWtk1/sMcg5jg6
Y306ERaFD5f0rHEZPgeiftQ5KHAeGC+pQ6Z0Er1oIqpLAUUVF2a8j2LrigFi38/AkaSmiyr7ozP9
X/bOY0lyJMuyX4QSKJgCIiOzME6dk3DfQMIjPMCJQsG/vg8sS7qrsocsZjuLNMlwNzcCouS9e89N
XgzoWGt6itFGKlTvvuEQqwJ2hqyVCv4vMqUZPr0Fibqw5bYr+peUsoWt0j+F4T/6uEhWbeiMwC2c
bfKkC6V2uQKJX035Y5EV18m1zC3NAluK361tW1vdtpciUu/BhHkvXcxp3VC81DNe0bTACQF4DYFW
2Hrbca4XDki+k9XMegZkc+NQTBBkewnehuyC6gHFWnQ1zLvExCBea7oT9vAzRDaBS1eASVwydP05
eksz59tSU7jTS+lpnj1UmSwpIBnJJ7uNd5L8vBEbjUuW80VzB8SN8QURnoAL+cNoSjYs+HWvfQsH
33XfpOhgd4MQMtUavz4RJ4hkI208mCpRe18go88WG/gsQYpJemdx2HR7o/Tf4gUjqMziw2Ohp1pw
hFYnWcJjRdyQ/PICJOQgQrABmjs0mwEXeUa6rhJirONgYD9b0Cet0vFgpv3GIzGdDX34E2q5ucrs
toe0UV2Tzv3sKODugjaj9SH3FEV/9KJNzllgfXtABbHExet5Ya4nYbDWdUrW+UBd2E+4MuPABdFl
EfSAIK8+FNbOK9lv+MkEJK7T5a6XJ1zECMUREW9Y5isfmkKWEGk9LLgLMVTgolT7ZHnUNJSTvxCu
bniGvbIZPdmqInHP++aYp5YgIHvZ4mltndqqfakD9vU+RK51V7uI673e3CcOK36mqpOpIVqlycR+
sCE1KC3lxjD7/ECO158QATtCFblnKcKwPNDZnjXoi6hdPJtUE1dLhWpwIN4HFRMnzPwz8Z+HCiR2
TW6eg4eagdPDXrIh/Rggepa8Is/OyFoa8c8k44PlTLAWeorCNvbtyqSax/A94AoHVUkwd2Qj6yX4
tR+rQ+MF7dYtkGhnKKz75SY1AxIGeUcsKKC+giih3kYetR8dsjQuOLApTiWBy8GfsFFADXK30KHG
DcUKwlgHIDDdcFHRd5nkzmZuJIRwq8Zv4WdPKQL/fScIGMLiNJP0+pu6OCx5IoQFQJiZBu07GLP3
zsEMibiaxZFQZ2NxgJf1krjGGgh1vov75B7bE84ZQ565iX67Ff7EIc7s01QSeKps684YihhbsWJo
6K0fEclh/inCu3Vgt0OhTtefhR7HrVXVd0ngpndEOxwBPvcrVuXDTkuIep6yd34KSbpPTxs2brif
CxPsAHbqKS6Cw2ROhGHtUc8ZW900ey9terYzGDaTTzxtOJkIeps4PKKrVxgUn4o26DeN3QHDr503
FQwYbfWbimlnq9h7xy5t7Yz5vnNCiCdWezVjliQO4ZJI+M5mZD/gbuIIDBLSWHwP6sNd03C/S92+
4GZXIbRD6p1av4edNzKySQzCDoa2kalRsR/jGsGm0JKw5mpEayR+9ycRXaqxfaFPkK59IyhwZ6dP
s3hoGwL4HIHiSUHCXTlTuMGSSToP7tbZaC7oA51tP5JZJpdge9dTd6FZx1e3GJ460VP7rKhH0nkX
xj32gudCe+3p5sGhdEtRuky8aJvWVFP++mHX015vEAdZsqKxBLNzVRhGzRRb26+RRY+qi4C0a51a
dGTwi7UzmdqdU0F9hQmTHrxYbquFXH97kJExIr9j6ZS2uEiWBy8kxyuWYOrczuxOcnnAwXKSs2kf
IFOBeu0Am1X4NYFxWachN1gstrXYtAO5rIP32iYxfQIjnz9Q524zu5MHkQXjqR4bFGh2dQkXXPDt
wVg4wrf/Y7ry2Do4/vr2MyBB7qjSU2alDeBwSSlz+T/MLTRRxRC1+wo+laMndYooS52G2zf8r3+T
zSwxsAGXxcRpkwNL2gYIhNam8tNWJ28BnpcJ+wfcBThfVq0fvVtZHqKD305pjZdheU8SejS/+8+3
T6i+kWYQAFD0hhMl67RYBeUMRGs2np0OI47+oNGMdH75/e1J4xJhNFpg3mY7ZIBuNSlOyDfw9pbu
2qvZf0TSJC5UNLTRy7hkVqQa0fQTzMXYxdWTlOQgp84CA+vWpUmw91SyrOAKwBFgLg+ZLrB13gGl
rk6FA99gNcOaSeowOQahnPaUgw5//XLZv3MiaRSOX7Nvg1VMF8C6am1S8NqCb0Kz+3Fc9p+3h5Sp
YjNStlpZS8LGlHSAkoFhofa9S70CDWq9RCJo6pZ9BAV2XB5wFyKZoV3eHpoUs3M7kUKJg2A1GL71
ARu1PfpJdkDLDWwgIwzLU8bWLrl+2xaM/YQb7PZAPXsjOslSeSCBZYJiR0UDmNftl7f/y5d/Nn5N
J6UN8D51ND1jA+6nvdTWZD++6bymlaPAUS0VHCsm4Lh7rTybkMUZxFE2fTAC4kElwNFHRNPnGJ6l
hVwAQiNAiz9RxY/nfnjM/TOBvm8Qdehmhj1VXvNtZl+7QrL6YI32u7DEm9sTYdCC7QD/9hQS1TPN
I+wjqzuyJv6uItbNn5Hb/QAv5qLq46XdsryXxvCIAvNNA2hDrvM6eqxAZP8TjzDvLVS7MdSXdJyf
iC8fx8Zjs1mb4xrN0rHwy7NBkX/tD5TMLQs3MDiDnh0l968DJqUvWDIyKlVgP6YLrmc2dcuP/utB
U4+i6dDFhNK2q9vPc6nU3kjZsy+/+9tTk3y5+G4vefu12ZGO0YzO+9+e15M+yey5vNntebMm5cxU
zrXKCrpCZQFCbLLzNa2GP5h2rk6O2kUFyQ+APsmmodpU1AsRlBXAShZBe+obc+Mb5yIN/XPTGchO
c+AsADDW9AUfDe3fh0BPEFkAd1EkMwwEwTHMgp/pwyfHXjphrrGLsoA9LM5P1+ZX2qe10SeQ1sa2
ls/ccsL8Q1BLe18DSyrJcHOr5ioYPC4eduUhyTc+qetkbqZP0CoIx5xY3JTEWp8AGp9HXYx3LlTo
dbPU7qK8pI9Rt18Kmee+QvKJ++pAIcHCeKVe2PZL1nRq77qAtdzW3FlolDdFUs5brxPPIlUjPv2I
RXfIXOyzxpiYrve2d2c3wDNjpR9GgKpKm5DCQ+vYuDFYLR+iYuqPh5gtC0tFFNcxIvM9lUj2+q34
IwGjnzKgTpos53Vqpz9IlKVE48xbyZw/De+m8PsTYJ2fIsnbneV5v3TuX6WnH3EjPXht9NtxS5Pk
V2MTRbCb4v51yKy9mWkXxxtGTJPF76T3rev3R7azr0XjW/SGadSJYvpdaf9NWYStq6URoCt5x93x
mgQxegMRtavC9ndEROKnHX4w2vMVq6NjW+wl4vgFEvSDJKG3o98/56Ccioz7rB3qXV+pgZ7L3O2R
fH0bv9lnDZfU916ERzg5IlS5wTvxguOkPbmkv62BW8cwNOWfuhrgb8w49jSytcY+0ccsAgNdcAPD
IpufHTYrhWuJvSjebc/5JUsQpwude01fbSKYiU4S3dhR8nnsMFm0VOBtO5pIHZ7dfdIUD5R6WeWy
Obfj7WBYh053l5LI751rwIMynH7tmMmDYYtPaccPQ9STNNus3JwN5eDEkJxC4LBkc1K6zojYNrfY
xNlpblXmnacaq71N8ypDSWK5Hftka3yJBE3gsol/G/ZsUV0wzqXC3uV3ZDaNHw621VVsDw9A7h8b
j1pF6z6ZQ/8e5/2PMo5xPY+HlJq9m9YY86bi05foz0DCrGyD28IZqktVlj85+xnukOgRctgv1loz
1PL4aE3ZhYHepK/029PVhfzl71E434TbvTFA/xxzBG3ahQSYdA9zWRBx2GpIw551kcX0VWj/D35P
FsQuppnG5O4UD7b+jQbmqxfep/UCdIoEoGWgnFX1azI9jn78TYYpxTOIfsQxpXdxYX9kSzIuEsuP
RPdvU7Ak6CYpYgE/4hZtqVDAQUPg/sF1mWxTwt25TO07YlvfWt+LNyk6Yerw5k4tr4NeBKKwwNE6
jdnZ9ptn4eN60HQTKZ0Qtx1C60Ors8gAJWs9MHxmadG7xS+QW/PFljZNej54piGcQCF4SVVb78u5
pNWvznHXfrS5WdL6f0/8LMN8LYhqLCj29SF4MjheGflLreHex+OSWldalEEJihrRkBOxSfi2GO/s
HlsoAoN06rJ936iLN9LYYHN9H0cWszqMaGxDjnptKPJ6kXtpJ2pXchmzLBfYfRgfTUIqPXpSlNac
X4OJDMdKFeFgIt5YUcfa1+xefJ0+DXpYQdgUY73gWys6IAalX5w8jFZcgBDCKP8V6mA0/oG7dNEJ
H9NBP3a28TMM/CeOMKELI3N7/zCRADoVxLpNQGmXoJuuvYdnfqoi91BZVL4Ga0vY9xsFJluafxA/
l11Ah0BmT1U1Pfft/F6Thr0KRH6C3nKB7Ug4DKend9E/CgpYIvmFMCTL7Uc7w6Ii2+BLuKZeE94e
r2Pid3VioqhxewIIE70v7QqVq0ZK8jNCS7cK+vBzHsx+K/gcOXdlbDy40HAyE7qwol/Z2V+UJs6z
i0+J8ORfcBTfHeo6aa09dhnfdYcMrfFCelfShayv3+LEe6VrQRGto4IMb/G7rYgT6YX/CAhh36mP
0AwxCUvzziyMayqwRSfB2xjRCqVTiCAOXp5LeHpYvhkNs20V1L+iOKUUWIcLh1jtej8UO01hfz0R
qAqW4gfNJGc9pH59wKqAzavv0bVZJquHcTpaVv87JOEeNc/80Hgg2cK4MDfIZiiWl39MyqJMrv0j
UB1uStQEU0o0mI5fZv3LSLAddVnD1dK2Z9GTTUTnnvpR8Vw0AuOYQtRWxSQSYPtep2Bdpkgm1yRo
3qMSDjTsA7jFVFNX9JK/BE2BA+4nmL0FROeYscQxaEQgTCg2Bk63zUxKN/VwQXyuoAQ6W/almqmz
mhIidx+bd8Eiozfr8BT57p0/es6zmkCGZCj1KuQVAjUeWRQpfQpvy7dE97OUl8B3/QpZ1JzVrDnE
A16RLhz2cxepg81GbCszwuLgfxHyVSNfrzz2l6ZpCtrP+k8mhkMeIHsiKoXx1bLqDZHILOMapFVl
V7SnBNTfbiSxCbJ/8BL6ef3cphklFEf3e5abyTbooH+5bZacS3d6VPTzLoHTyouXKGuHtyRGKOZW
F1EE9SYS1pVEuq+ol/MlxEdBWG54GAKpLt3y4FdJux0FpxfvnneyFt/JNJKqNVIiN+u5BAPIBjHL
lsrSwv9v8i7YLTbMKSfgkPrZvZeinrs9+MQyGVaxKUgb3GeunE6JttEEUdaPvAFqFkG0V+HALRoy
TX2MqeTu9iAmlHukpu+kMz/4NO7hOQyLKxHRJxS54LKgq3a5N+IsTOF79ah+LVU5l5HJECN5B/Ki
GoHcddp8Zq3aP0sc0ub87LsZsR2ma5090u2JCqH71RdD89KKsdjhimCVmKbW3k+55KLWNR7t6jXq
KoAByz+8SEw7sfTwKwM+kOOCdrK4vTaOhaI703q+i+eYedVjNVObMBaClsPjWaVzifvyWzttsret
xrvkM84q0SQHjw7d2lN6Xpsx4h8Z2neBHJHNdWQzeBm2iJxK8NqRg7MFINzuLdD7qzYFCTr0mPan
wKC5XrS8Wk9jeK7o8k8mNZc2uBv9/WDX0zOvsrHSFqywotOdwgZyelEhw+uJVxk8XnMPBktcookp
Dm49YkbLIGwgGw2ceR1bhhg+xNSZh7C3j0aAxShmOZGnIj13I1FaDdD0QD21M4HwGRl08eKzxERH
E2M2APy73caPWbt7Hco75DHthtvMYUgND8aYzlykakIwum0VM1Oi+WPbjHYeh2xfexTijZq6otat
vxl61BeIBzBROqcwQVCpbc1aUZ6i3HkAb3UUFP5YQRnACqw332TvcTP0drWTrM1IgyZi5wc9B38e
E+jW8dOtcKKJtJbmGo1KXuN0zPczebv17FxmDWt9lM1H1hu/A2dw0JJCmYwWeUsFz1UXHAj0Omxd
w+ycEwJKYzosVv7ICDN3X8403ZEhCFmyh0EVwNmpdERIE2s4u2LaLDG1JNLYuk2UbH0iFReow58s
HJpDSzUPidN4J9PwvPw3u8y+qYQjqAL1HiMSo60ZNyRo+6H1Uk/kRfsDccc9478N5Gqc4g+gCE+V
NlZERYcIWTIUXhORBAnLFIfeGRQnhmqngm6BAGoNxwEIbNstaLDoK08BqgT2RGlgquZrmvzKSzcg
MqmkgOppwM3NVAPRRoaZhFiKDc+9ZqVaEGBYsqOAIliTnSi8Qg60U1ArAI8ZQU16ZN47Lpn0oY2G
H4pUUxF33aGM2LDNQ3oJUhiwfeGcyZBdLNNACQOWTJ6AkRJldsRqpo0P9sjOOi1M7JBFtLPUEJ5s
j3jy3szbJzjWh9T5HWZBzBocxfVIa/UcpvFD5/bGMaQn3UZL4HxS4lOKxVmno7+p/AgBVt4X24Ia
4XKNm9vOpjQ8B5k6T63YqZIJYxr9Y9zVzdHEfJW6Ds2efn7MRf4Qq8I7EAEElEiK5FK6tQFdX94z
H76aY/3BLQToz0Dr6c9NcJQiAtpLJc+yqjeLLtTe69qvMk2HU+cmT6iKF7fJeJlSoIZd4rMLZn2h
y+GtIQlm9gZUJ/Q8Ro/irEfWSgwCd+2ldEjm+VP1TUdZ0b1oE/uAU7OjItMEXRJ0HqyU6YnrK6GW
Vz+40F5Hgk1IZqhxn5fOsZuR0kSPZd07+Mfdsw9RxUW0TFfCfc9RRNhu7+Mw6TF0l86XmIWxKzOf
GjodiW0y1pswaL9u1vjbESvKtt9myX2MMSnU2ELn19o9mHABV7Uvz5pDuykbAjErhyViLsBvZqys
UJjj/kQhQh2YIoXvEE4TuI89SSrrm4XiZvYzh9Y9e1zg69AdiZh23flAlOx4VztPt2c1bYNCM8DT
CqYAsXfJGqSPNQqoWAWc9DBhM40QwfL3cvCCPTYMVgWpT76KrjaBAoLilOlVmvRNlIdwJCNUKUAc
d60CbfO34AVatbtZM83I+Iqm4oW9Pj2zOT7QezlnImOxiZumyr7iITIPwqMYrGexzdzkq3QQsSJp
AVm/eO1F7+yGgQZuWSBhCrkDQKey75zbch9vF+TLulhQAhjAMWki0zOcJf/0064HbN7IRrfVBDov
pMHpl5jnIvmRU4xbs8N8AT/TryHywz5U4TG3OeLook4FRquVxgHbeWhmk/zFUSNvnWE1pmZycOr+
obNZcQEI72lloZYMm3qrg7Bb3Z4pMza0tyE1c1WxjpzwI+3Dl6idGOnoISFfY7fbkZQzBMYfuwdD
XShwOP1MhybDQN1gDUFnBTDYoHYFJkbh0NFp9iBqanHWUNor4fMeGZG8cYwUYrDA/af9JXHtn1Iw
HoGav6tiVtQmdK3IYpyP6R8jZ+RecO+NweEkWe6T4iKZ+FS+Nl5gghLNnE4fbcdejMQQZquEk+2A
bounlIWRgcpM681yZGhGAh30WdzpEYTbiMKDAudeIi60i9zfdCL+us0ns1oSq8rjlD70lvsLMhuK
2oA/uZXvGhtNEE8dWUuOZf8jnjl3ojJgClUldmhEKNBcFlz7vSPscu/VY3FOA/hBDQYC3bXjrojZ
5PoWy3k/H4xXL27H0yCcgzLNu1l7+tqorr1W9NxhJ+dHmZXjcVkDe/mgHuBSs3GYnI8uGpyHnmWk
OVoNhr98a5AT/JC1S4dn3tBrKzfDMKaHsvM+dARe7vZg9N1nHBvRaTJqd0uQwMWIOjNcU5nrN4JN
yBl633s8GMhnyc24TqOZHMIZJzjj6BPN9n4/W+ZT7bbejrHEPdtdeEaMwnoI8E3NFv+gfPUZ5OQl
Ky0eY/ivm3YytuSfG9vlojIXrEPcOT8MIiI2abscP8prJ3fCmeaQUudQBOVbXsaAPIs22C97/mls
yYDu2U62/kGqPNhT5CcqEH0flEJzkw9mcwQWCNt+kd2KrrfXwoKO0HH2WBgQvsgyYVh2alZjRVtN
A6ataP1xI0Zg2ZMfaY8SNJO4GVg/ProZCSBjhKVs3jS4e3QhUZs2CdfSYNxVrGSQOLBoyr3s2Wnd
EhnONw470n9tBNiC3foK4hy8aVVP66qBUDl4b23tN2yDWC5FqHtKrd4aVsZrNTIG3QYiyitwnwI7
gP3MdBzmhsvN/jWXy260k+z9E8Dhirtf0pegd8/ilvDXEZYcyohjIen6U1nr4bveFybIkoF49YMJ
JWLJgtn0loOiAwAg78Zo3On+XRgYrkOWZSRtUv9me0i20rrNmxOuF9S2PZPq7Th53g9jQJvmiCWT
EcfQ7QODzifciNWWOUSvMwvBDUtX5noYKALEUUITfRdzCSBMEd+g88YN9+TGqBzcWB1iCX8IWbSO
FDJx1VFR4F5NADvBZk2pGTBgWYKhJkPu07Z9x6qHpkNM4pMvj8QPkslXx6dGxl+L+b/V+VdRcjUh
pEXsLQyQzovt3O+fI9G+TVxWeJQgqfzzEjQbmt4pnm+owC+C+EpGrAyI97qE9q3usmBifvSPiYh/
4KLXm3LAiAYVgmUJT6pauZ8Kl61v2ICfzsxvEwM71TJ/YzYM+eFdMU+Myd5wpXQ9rSU4GKI02pUb
ITJBH6AXjj1HAKuLKJ7Yx98ZEQZBCUnsNpL3etcjikCzz0iuJzZ8GU93GpZ8GEQoVVrpV6Cn662k
jo3EXhXs4pFJVJTg0mljON5FLnVKhvZ5F9YL5SIrHmrZXRMGmZVRfJHOqLAR821qs9jOsKqVMx+K
UMcbl/I5IUCcx7/GxG44GSIbdsGQfhE0A+nRxixDVlFi9fY5TxFQuENAfCl3uz/dsychR50u1Kqg
bvve97HCLVJFu1xC6S3wHJqDv5Qzuu+Egs5Bja754Ffm9zg+R0FlfVKoQPFczvMlcbz04Npzs44w
q28MClSVCdS0UsRwu1Z3tcf+WPRs/gLiYq9AiIH3z+isK/KCAjIscPNCSCmRb6Lt53KuQR6slCQ5
JRryDVF14NSN8sstBQCPnPtxuUIa0f1qg+nVssorTIG7oQIHEjZLjBXzrtk4R2rfbHI6QVuPOvOw
XD2uqZag+vrDXEaCMciYZhlUbLLkuKW445zI/5yJxJY5PmfPyd6X8ZD7BNWBJJEm+Ypl+FJl6rGc
nR/tFP/Oc+8QDyWjWgqPjaoG2QiU8EEGPyuW1/ZAhdBOlsp+znLXWW4iNfJGuqKwN7uLFbKo76Ma
mjmKHwIvWHbguyWgdqL4ZjIiBzks9VwebhN2yN7WtM6Y5shqImF0k9Lw6NJzf7Ya/6s2/WPmBLgD
rSOsaOxZbf0r1D7XLBeX2bkvo0+fnEAr/MxlUEyrUjFEAx0l4I3Jl+Q7lrE0Upj80i8PM/UqmoPD
cu9aqZ53BR9nNPyXsWW4a8w0WxlGC/aQtWK3LCdGm0hYhVvZr+7DmpvBLHFLa0rdbuTcVejwVrdP
3vS4tFNvgpFtPHe9Y9COx/7GKqKegztr8QZPMxMBQGG9agMGuRiv1SjB2HP530BUt9slgkuJQeJq
oJ2mtsj5jTAhdB0hRm7NsASxd4th481bfsz9MK76xoZ4yaxS4a/dFIA/KhGsp8m5g0/IUXBkwwAG
Wjlx5nK//NyckFqxdPU3eY9UCMlQEyrOpEPHdCLeLOw2t/danqsZ4MAjraoIxu5tu1NL01pbNndS
l1xxRC1VeiaduCRNwrdbNFSUQ0qDbonHYFt3XBQ+nqbcazh5BXNYV+RfVmGfmszHPrZwstKkPOSS
iiLkeQR2Hl97DtJpOxVn14dPFS97+8KAKFu5v9yanUpYMD8TZL+ScR3sc4PIR1Y+bz30eqNhc8fV
T+AZloGbNdcHys4FtFQKSe0LyeZTmq14kbNEkCRzSOBHNHcwZBiD/awsN1khb/OYxZulXEE6B6Rz
tUybXBwVnvR5j0XD2M4K9xnIfq65z4ozB381eNUYa0RiPIJ6jZCyB3RNHeic6O7WYeOYewGlfkOs
x7MzdG/tssvKG3lue4Jxkohp2jdpl8fDQ4q3e5PPyddgcdM3jrfvFs6rl7GsJdQe31fRHCIk/mgs
ZyQlc0DJeLkehxsfqeodPu2f29iNl45Cg0DBPlaHHjA/60ZO2Wjbz76q0zs5Od958QXGbPxBG9Sc
wFK6JUL8HE0vTuYjgMvppEST4X52go1LptMaWUN2n1J7gJFI5D1ne8kjC+iBV/4z7Zx1OcTWhpfY
YRRGHoT7TnAHHZ003w7B+Jp1U7wJmgwRzqRp8ZttsqZ4CHwbbKg5iPBqzIxYlpxefBtNFDc/bg3S
pnwVzIde6wfBZzynEiHb5DZHJxnUrpnuNRWvGd2Sn4ZvQSkaqNzNDh2Ot+8jXINzDU8DZoQAFY7V
NGh2rd0xx0YsgDA3VADvy3k3qvYB7BGmlinLn4SN8qZi+MZIQyqlY3XpVbODJ7Oy2BAmXT6M7Baf
ZgScHXqSv5A+/z/b/X+b7R4QQ/Mvrv//hiW8/kzK738Ldv/rL/6JJPS8f5Bj5DqebcF0sN0A8s4/
kYRS/IOocR+LufQsD0AA4LF/Igkd+Q/H9WEsyMAEiwge4z+RhA60QldKCEOmIDFtoRX+z//xb4gJ
/bd//xty4m/ULCA8EsgbLwQVJvCE9zcwUCtT02hHA7TdtHJXy4JQ0MzYIHG2folT89m9ENqymRn7
j/iK/uVA/a94F38jq/Hm4Bpd1xcgSYAy3kBK/8LZqUq3UoA6iBQf4R7j3WjPxAUgcKegi6sfN7rv
fSPM/3982wWS8y9vi4rO7ZuEt21+kEobFwCw9xDJ1hPldH124Z0U/5e3/Dv06O9f9G/QIzzlhKf1
vCNqrG5+FBLB6DZCP59s2vTt//z1UDL8t7fzBdQ3VDuWKVHi/R0zqXOjRrCobkNyeEIVsQfXsojt
WIuVvmL9S46DvTDUvQCE/8SW7RoUAzFj0i1W9B5xuqDISI0QJi8JsOtyoiU7KJj/c1O4wCtsbJra
7GC0mu+h7MWqwky2mwrMkBQtmclXIycepZksqYou3hq7aPfECZEhpoA3pcN9SJmEJQIyGI/klWTW
6Qb/Xbnxbm64niwhCo1tZR6dynoicNvB2jMCg5/wm8zsO+DJ3xGsG59CZIGgat8zUu/ZII6vts8G
EQTw8yjz8PnaJRa7lDo5DMNsbkNpwnek6CSonx285qeeRq48m4Eb73VVTq+uCQWy7AiSzd1FyCPX
VNGuciA5wHVPhP4eaWL8IoTuzgqJJw1K+xvY/zWp1ScFiNdhqjda66vhDu+TBYJXthxZIhfJjqOk
kQka6gMld08TpjSjEc69L8inNVsrAHRz7yj0w8PrqJm26rr5NCPFiUG/XibGbpqAzBcV5AwPfsTG
rg4q+0VX/JuMCQVRnzNh4YH0LF7KirJ67fvFWpTzYyWqfT3k07bphnDLYTsYavpRGicPcRJcxZke
dE3tIMdim4iFa59sHaf6lNST04QWYDd9Z/P4Gns4dyOUQs34OhFkQlpdTZopqtJMzt94p1+j+ndZ
6J+dVjkN9GVZlWoDG9l6ytJiK4f6M8T3aEhvZ5X0BW2vf3Xr4tscqiWrNN8sr1PY46s5ufdT9eAp
ltSZdthKkoNbu1S+WPbQR3/CIlZDSMBiXRo8paq2jqUBv5MFhFFr2HRGTbN36bDlNrWdQnPUfKzi
g4fbCr3r6kgEAxb0yvk2ILfskZevHRLKV5kBBYWsYJkmf/SyMCw0rZ7YaC+ZLbCL2ZAZrLz5QeER
OXelfwcVqksjliNRzMSfZTzbmO1vMyfJKI+45qzZW5Nfjxy9Aubq80GUA2ZpLudibfbIXc3UuuY4
jBAGZutY8ZmlLh8D0TzBGmJVI8SlSgPsdwZ1LttE2pob8RHpxBblLtVWxfWjMjjoMZGhhF+xNoLl
GGeq4ZLhD3pFxBonOvAZdFT4E3jOA68FhaxljA85GANkzZp2Ae/ebkQ8XFlkPwIQ+OvyLZcckxDd
CakpkKn9/BHkCXlJkZ5XrQMRHjvsEsuJL90QaJrnDIafO+M98bLjct0Q6fuSFcPdZLlk/eXtp1Be
tAY3sK0qWvWODOAaBASv9BZ+3hHNOBTF79zAzj7F5qHvEJgP81laMj2S30rV3SaNOmsekKyBzuj0
FZLDq1E2mMhJTCSmgvNmkrPBuFsurQV21NyGeaKKfZqG26QJo6273HEViu613FO92AU9ZhAMT9ji
HCs99BRiOqvGQIz6G5YJd2cWEfVhmN+FaJ9hwt8RJbheeChrsTzYOFfWumOMd5pmF3jDay85xtpt
PuXicZdBhxfPI2okmODjRkTQGuhB+rewJ/+yc9FvF6DuKG2Pzprxc0nrmPEhF8flcvIrqFSTxWAW
tQmq+uQ1t98aZZHW6hPi5Rbeo1the/S4IWNCb6ZqouKGqCg0OfOUOcC3MOTfhiN0BJNe7CVoyDu3
w22a440vQr4U6bOmx5ukkfONdJe8l4kzAoW4Wo8DJMnwCaY4v+akOrP1TcAPY3EQHGbbe4ptmqB8
sHbkh2VQPSYOLJJ+2HdN+WpYBC5TBMY3QJLa8vfjTDaxrN4Da3hV/fTaBEsFO7ynNYfxO0EmE6Xj
69IcQzbx3M1qy6CKLnzAClPxOVHJMsY0xWeTuK+q3PZRTYpQY0NIonLhcjUyltHjsh8HJ38UZvFY
BOpPMMtNj5M/spb7mGy11TxyuLSR7ZweCY1JE3NNF4BCO0pixyhO4ayvncmhKEbOTkcPJ+awok2V
azLiVzUALg5rjEAOFgWMf6I0E+afdTON1yY3mDUDpGzUXb9plDJ2pslL3t5Ds1EzdbkMMyvjpxHw
1SKfkLLRmI46aOh/Ta8TbGg+JDUDPAqrAr8fyJf59gWFgXRXdfHpdsEDl/vEtoQvnEJtQN4p77me
BPNoUhFnptsPZmRCSywSnFJOeECUyNbUxaN09JWp/TO2ox9Nhm09kQ5m0Dm7wFVedRIESZBQSRpj
YiAte9s1+dcsvHqdLqMazdBqNYgMUUMzK2iqRJYkQ7IlCnNdDUP26A/NdKhqJAJtHaIelPoxnUoq
BAGQG7/xlhgZ7JEk/Im4mdZiKB6bkpvCGocHp4rh5uirKl1jtcjg82Xmi9v8SjP20TGqDrFq/Mwc
ff4Pns5jOW5kC6JfhAh4s2249obsptsgaER47/H174AT8RYzIWlGUhugUHUz8yRfYeAkQ8lJHken
OT4qcv6eqsnLJk1Kqlsm67cLCz8nruhgfakciUKA1uQtgN/C/q9hxFqYLwncsXsTsy4G6/lBG7qd
EBB3WWUFv6pyiFBxBGqIINbcHprxvmBNEo300skk0DK9XhxzMt+aGrZpL1O6HBFcqI2BrAe5WQPQ
p92FbeaKGn8UD9WfVlvciv4FPBsSD8DpmPJP2eHdnoOOpoRBfsV35Zha7mcD25og6Q9j0vWHRMdP
U2vegHp9XAQYUGoPUYVGA8qLtHfd4FKuy5G/apI/RgmjfkkWKKpaxvFLvxv0GpZcaF2WZrph+SBf
3eO3DmjnS1F/7GFsYZBkBSKNwpuKCpOPM9NzyEXpfVgYu8tECtCaAc2WKSU6+sKzAks8BQ2CyKK9
tjCpUCBK+i+nJVTXSAX4jbHbJXWh2BYaMsreDaT2l0qthk095IfQAbXGLcmnMQ/b2LBLRkvIaqO5
YeF7EgZz11gM6xMZAQmLF/a7yTOgL3GthZWTN8Q/xH4xt4LaHOWlviijXhzaJX0JBRafAVOIS/u1
S7PYpA3i1rQkoFNSRVN1jKsQFijbsoCckLSWoaFsbQdz/F4MOiQTpWGApwGQoqhz7oY7mWmVQd5q
CKasootEc8M/+1nhmd6oIxOZ9ofVbjzo9DSGClJpN5FqMscem2BfMgsPPgmHT5v/XkRcwxmYta06
X2RhOVpT/IHdKV7z5gThlQwIEK2MkJRIcStwQ0jUhV4iiK9CGGBM6KqtDsFyu1AsjQezWsW5CBNj
hwubQ+gmjdT7rMRPSmSsxYBDuG+oZSXyDhJLsYLCkUq2P3h1G5++pbPKBLGImYvx7E1qpi5xguyg
GTtAI1+BqcK3oj3SB8MlLdPPYHBTBZFUnWKI0yzAbAq6oMPSTMotCitx28nlE41T7JLq9rvl1mQ8
9IPNjSTtEH2rhGMZSUIFTDJxxaMsjsWO10nmLnCR4lNt+lnEQXKnIiMbh0mAwV7K3cKSWwtUyoEZ
jv+7olgoYsOMuV+CU4wO4FiTFxgNyStWj3A+SmNFE3FfMBVXZVCmzLrWk4S0iejqBHFANHsSgmum
/YQZX3ZLjapLYuGEJzpzybtQTE5Kaiq12J3NoHaVOP5KuyGjmTfmBJLgOLQALlnagshEcbCtmmlA
kUgH6rgGKG9QM+P2Eg4CQRYfsQJeO5QpzuP0ZVtZDfRk1D5zijHZbO2I/Q7XPJ5ZBjS8tmHgBzzC
vWSVL5Sx+6UllY3blH5xKsKUKjONq2qVvXAO8EZhTllVIU90jN9cxtBFFercAEB7hSi/rFZIu5MQ
fv/wy1J5hlEl2ErEYJhqFCSRiI5ukUz1OqOHrRH5llT3mwZXIMywmvB7wnrUybZFKwEBOCrvSk05
qjEOgQLBoV52KHa53a+D/0lVz1TU//QcWNEEkS8RzFd5n4e+avzkofxbUDG9bzS2tvAIaSqV+V51
lYaESa93eMxSuxWZPDPjfM304cmoGF5LpbF6kKNdaEJQzuSguzURdVuGNLqRkaAo9b9aMwWuVrUc
bOfkoYhZBCF7HHfsUc8aA3Q5gz0Tm0rpSfJQH1q2FthkBLHuOGymicuekmLZqiXE3vYcNiiQivSe
0IKYevqMbTY0Ak9pJmwJrfnWpZLmNKrwHFfGk1wNOqeJvPUzZXW7ARnHrcKuGWEPnxib2Llq/SDZ
WoMWnxQteA5OGJS0pxa8IjYFchcE8SjexClfaszbB35vAu6lBDBHqKjY8bMvY+kiR6KVd7Qwu4TE
KxzEf1abwVfUVzxsHeZz65kEULdjZ4UCOOkBLqaVsGrRc8UVd2QjnPvDxH1tjdYFtj4nckYGUT+C
Wm2bAvnEND3Cvnd8DtAWpi+1yUhrInL3WXhOiEbuCkayQaaPUCynr5XQyaLIfSbh3nHHoODsbiKs
8elyuXf0S1GZ7hhqaO26kSC1qTaIEfrEKa7tjhPkQFdNmnGrk2cFkmxu/sRMTptcnhbxnylsyFZr
gj+M65WWUSaNt9lXahmnsOaNESfGRrIYQbNaMmnFsUqr2B6zH33Z7PVhZc4eX1VUhg4TiG1hioTT
DEg8LfOGInUFihhArRmk/8VlSz3XoRyrU5eRqLb02ZcRG40Y6FCkLtCrIo+yZ9HRC+W9kCq3keBF
DYgLhhB9jAnOoe9GXPYqu5pNpdWfpQr9tJ0kvGXqvhah7QF7WswJThUSWpDmN3Gp/6XzDGaKz9Bq
iP1H1P+w/nP9Mi/c6m3xLs4gAcpC2s1ldStj4bMi+oeIzeErJ9c9zKpdDBLPNLY5KLHWUwdN07lI
VGJxxTY/4pgCLwGYtJEL+DfwrCkPN+ja7anaLsunXuMkG3Tl2maafiVK2G7EQh3tWcU7z1/zXKhM
DtM1/R+4Awh4R0e0PgYGcaVCxIf+IkxG4S+6FtHSk59lkxFYjFcZ5GTm5gVNYJj56X1ZPLXq/1GT
9TTk0bNR0La7ypV6VnNkjwqdXBGLqiEcFFETnDxSG6TP8hVwp+wA+yu9wHRl5lEbyl3JihmpjaCz
HCoAqFnIK+DTPU6Ncmtj9aToDfQmEbh0UtFWmCnTTlV5NZlublVNPVoL7isUlJMQMElJ+NrY1SrX
inSnh8tyVcpygFSC6qucUBwjzb08qx+0SFX2hD0sWO2g5IxUJ6zyq76aICSmSe5ccbzrgDk5PRt7
wCcsgkGFQ7Yerp0yNUyHVqFP1F90NkkQ2wQ7b9YOSrXXSV6IO7IyaPnbGbsMyMz+V4/02kn8P2G9
qPi45DZkj7Rq1gA/11ZB+NlNjjJZS8E+w061wWWd5fTR6mVp2EyfH1guLW8932F7aty5fqW+GTYq
2gSFqB5GENpjxBl9fzWa1tW5N7gdozmLjlnC9mdWhX0pyk/Z2L4ZRQdnYyYhNOTzOTUaiwUF1IsS
6/5spIsXEUvoJamwx7adnTlmCVtZtSmtXIjsKWrSNFBmM5EuiyNSBowEt3O+kk6lctoKSmPj5CS3
nlXKa58Yxx53vUfiuPBVTMOHMp1wPiN8K2Il7AYteSLqm+9KWbsptaIcCjZBwbrUp8CKxaD08O22
3HNQJ1CdJSwGTH6VMMztWiCBoYjYeeZF+Ypa4KRtdZENombKanaw5hkv/dh4smGo3M7WCcNRs+vH
bDfI8iWrS+0wAXxQw3r0/6pqcjA4zRAxcCLzQr7jv2e13luZPXJMSyJOTZbFA1trI7a6gWExThMj
Z1zq13LJ/byH8Whi0YMPwxFeWg0Wsm6ykzOCq6WUZEVaxf5zvFRyRhKESSYkmcs0jq8BBcwbXRYJ
A87R/s/IVRpKs6vHv3UxeQArb3Y0WAV7ndaxtilDn7hnZw9ynrmNyqi11l7BOSuuDI2m0ZufKhfe
MxhJ5OkmYrgpT4VMs3AX8QHKyF8S4Tk2lKZXoTiG6azimostvzCSxh5Ye6Uo0OBYWC+mhrEXviET
ZqznrkYH4tq9DqBjn83NQQe0HtHhiFGPJ+Y4lexYUidh0sYnU3h/jiqumo00p0iQq5NRFQWdppjZ
m4e+ddT1+up6JfbphsKjm9fIfVw5mYCGOrffeqAyrtPkF3ITpzgr3DaMIydtQo5G73ojjcfQ4cQ9
+VPT7MocKEY3MnwkBce9Qsf5n9SdRknvaRrbcoBx+Dwlrnku7unAxPeHUhCGghmvrBHUU6YIlyGh
vnqajkUhrW5BOb2qlfBFX24cpoYji9Wn1ZBeGjGsISyW0j780IVfeUFahoZEWgmrKTbZyCKmBttF
GRAVDHJaoDMzDEYnqYEJsZqneCvssvrxBpfzKKgcIKxF0uzaSn+KifV9turELx4wll28XYE9aGKz
qY0alMLqoEjJHk8oiLayOpBagyJNK2I8p3H9wcwnwLiK5XIh3P+sVbEyajYslchdArBVBs0Sm0Zn
EmTBqBPrcGRKiwt1/ZPFzry35kxIAzhvKqff4zjBRZ7zWzx/Lq2V+ExRTrpARiHCPbA+RWP4AzbV
VhsByykwI81Ci12HgAuz8XKsL6OMPsphrwMBUD7GDkpq2CAHgOh5xci17q1lHZahfhkFBtCduCNx
Y+dDfhd+tABj+tIZNrYZw54jDbJn7HWVgolKUD1tiLyaRqZerT9rbTc3KSbVmiN5qwVfehB7AT5b
NleepQIhsrCpGLGE9Kybr8qkHOiSQKmdKS/tpCPw4k0LbDWnjNYaeRdm2XymDWUG8IAx92phv2nd
shl+6D3DPiZlZx3OvZaGbNyTdnbLp0k/KvqMSU+eBLfTcraIBs+8jtxmpbfHsAqQjXvpLlTQsE0w
hkCS+CAFGn+06BaSVNSaUmIyALpQTJXXALueWtefpjwj2vTCjR3qZ4VzEPLMaxKaR3SCWyux2I3C
vorRnRe5+ZzSubLHqtzqMW+tmcpPBoOv8aTcF0G9jynoqm48CWiOm1Sx8LlUMKO54j+JSz6rQvGu
NvxCKjQHq+0pENBA2glwl3ShesoqKKQtD8t00cgoYF1hjvX258+pYuuYcy1gnCq/qbbHw9jghPhz
Ec4vuSR9AGXlY1FlmmN43v15XYySlZwSS7umWFCDUfSfEaOJOQNnVJxzvhLJEflqneDdyuEUhFN0
Wu0bEsda6EqTk2PbsjX1qdRV65lqZkKcHALx2VE+CmRxak3KlCv23Boyi540uj10MpHu3cwtSWNt
MFBl35ib0cwNDLvJeIPSvCWW/CHTZs5B+9IyX3IT1YRnp1PiClmd+TnOxJxZk6yf0pb4wtwar4tG
nb0+xI6cs3WKonJ0QSlGq/Xizyk+JJzcxbBn0wld8c+gEa0elr9DXhYyRVAHtnRi4kUCPPd0ns6t
xrIfk6nf5GHCa+Dst8w4ejrDqODPlc/SoJgYQpnozYRMMfjMwOPliqaHoLNuY+6L+b9xsL4KExAJ
QSGQ8PX7NLBadIQ3B/MuNBN/X4KHJbNo9tBCPD9sjKi6EDPTJqeMmpjMzJTXg22nbLWARkmJ2ypT
JHyk+c1cu+z6hAVyiso97aSc9nu2JYZk3AcpfMIwzAB1GMmpV/u/DUuNcwZqxpAdCD21RdLgyjau
U1KURzwp1U0Xd4MivuQj/Je2EfW9NsWvSV+H2PxoC6Gc3RNKMTqUaHV0QekPrR7VLQEdxgKxD509
OOTsXVQkprqu5G2Tp08YMuqzbva7Ev+ov9AD60NPpxBVwCyk3KN5+mkF7NnA/OcDm73moJH1Eqbc
wriBBBNwmu+nhadJW/LQDfki5EBnpeIzM40Sb9FAgZ72yIU43GFDCbfCaw0ShVTJbmnMPbZ2uGbr
PvXvWQhBHHuv/IQDgKfBpJ9DjUc2bKIzBfB82QxV3Uw71YpJDlCDeiFUxv3P99hMEZwGsqZx0KKN
TsiIIl/e30KPY6HYtGNw6zQsbTWevb9LF8QTR3wx06A4rQ2AdHEp0C9+MzyJjkovr5ibVxGfu5On
wxloKYkv/FcGBi8o48PHaj8zB2x0f/c555VfpeF7xyfXxBJz5br67cPINQP+WLiJYEyrUqGbFz/v
ejUM9IlZ62ss12bAOl2czmR0UZccLVi07DopS6csSjSxmUEo/ie9Qu7FuEFfPLanP+tXRG6VNMFC
Jt/U7Zhiq72cWJ/WiEyK18itMnPeJik7gMSgN0WUiP2V4LydQGXekQ3BrVefFQaLkAQWBnSZi9UO
D1lGiJDpcIQV17UWnspL2yN9Q17y+ISSYZz3EpwRpygWBxg896CSL+xPeJEy5w0ZsOy2g0JjrWYj
zl4AJUXBNSfxN5bg4FiRZewHYy91+g/VedZeaUNxgytAcSKjm85/P8LrLDlcqBKC/hR7VBFAoqWi
EccqtlyRR0QXUpGo0sKyGdkd2xWuOlpxqwexzHQnpVtjuskC92zS5RQeRG1FpeQM2d9ktQ6lVzkO
DuiV2V4aBO5kyu/WrIp0IUOIv3wcaCHHFRklVN0EPB+3jTBdqUOBfmvl8aUTs3+ZylNm0hvQzWwf
9UDO3upE8RvR8pVMfQdOPd0WbeYoGV8jJjNeuCQ/hWggk8omqo1Eq1YffJCOMpD7FbCA+cc8hj2j
7Ixdo3EqIodAm7UR9C45W2uQpl4Gwh5x/VrQ7+KaHKaAdMHyIvORvM28cu5J7J9aw9muCi2HiCus
WxMOgMZkQa4VHIR1FftGqX+PCPCanHHPViA5NbLkxZjQCFHW13F9oGG/VKpG5IGXkJlSEuozYhq2
pXj+7TtKoDqSh/girgPniI0Wg9Upap/R/09QxSehK9ZqY5HRW4QjMLfQNeIQT7ARBq8h+OaPtatc
oU49We5ljVV8Mtp/Frq8I0D9VJn3Vh3mSwR6vOjJwAYZadVRkxizoaFBpZKXvZiWCy+K4z5F1hcp
ro8V3e9ohEO7q6v0nFc1jD8ZAr6WtpSVI2BJwfAJ7664Tz2jWCsFzdG0DyDd5W6MsWayY10ze7Dp
rLVSQxH3QQvOn8HY2Ujn1dcczj67m3UKPg1HtVIjaHogItXgIXM8I76lUTIa3SW1CRwefCbbwFnd
BfxTNsUZdXwf6CLQYAMmcliYJ5LR3aHKpc+swww5Abv3R65GGJfs5bBbLi5t7o2fC4ifapEelXT+
lRFEnB5s7V5mtuSrafFW0DGO+29iOITK70WTN1AmcMCVvWvDMvB1rWN3JMv+lAhcfMtCp7JO844U
Dsi7AkHTcYwhn4erd0LClmowKJ2L8bkS6ePTNR6hbGzwUqL1mcZSPxkqLO0aY2VpXUeZQadOYTGq
C2k8QUm9LhkuqTpK+2rJ6VNIZbcApryNOQ9RYW561CyAOQgljh1W1O7//lXyFN8rEuhYvO3L/38o
i1xgEkFekfmwqnt10Z7/+63oh/ynv/+37ppFefv7E2LxngTyJsOswMkCrnCngnJu+B6Zx/PHUukW
e0oSPMSw0iDVnu5FbDaXbKRIVSpCxedkk9uQoCwcKIt1s7gDbKWSZvgVlbWVLC8VihDAZHixgBZ+
PulL2ZCVtQIKDLhYCvmr6Ix/6W0OBWkXd/SEVHNwqdrxkEbWcuU9xHuxIsmVaFho436D19+6iHJV
keAN3TmU6dyLUY/pZUkxwPzTNNaxXFQNjG0p+j5/37PEA33BLx0ARkoz60jgaldoXeklVfWeRmnH
JGF8Tyi+z6dgOIlEe/3RBDZISwTheEs5hY0KMDzjO1RIB07V2Hvo+gUe+Tg95PnkWzGfSA5nZSPn
2nCqS4B5ADa3Fc3yW5ktU54UXmwphyYOUnbWcOHysvGEtHxMMsaMJMiBmajsIJWJbzDvX7sSSk9a
Pc8AqFxJ7q56A7R41Ok8DNrmwEwKJN9CHqbLBm0vrEyuSErVHS16eLgJf/LTkgWhAxZe/jJaZJOu
Za9WSeI9NrxRCyq+3j34PialNR1gyUHM1zsdcgu52il+ghlxHkbD2ERMDl2JWq09Kv6uFlGXibh5
mNs5+oyhk+SEbENRx9IH/zDCAk1Fzmh6hqG0535hBxW23VkRZdiCiwUhfaIIrkVWY/qg9Q9cOgkH
75m2I7naMQAkiila2xEuOSdSwGTzvxke5iuGig2hwT3tItSdt3g/4gi1uS6Iu80as7xiIMipW3Lv
pQUXO26tTZ2BIunbCOmrSkMXXoW86QXu/7SqfpZIMbwqMp+qamQyUaHi1jPSdLLakIZISw7qpEF8
aPT9TGEE2e/xV05G6gfINVhod8ZS/iaK9qKN8zd9NNiKYvWoGdoB7c1hMMQwEmzNOll6xZYH2bkv
7lzE2lmdqSftmowcdbSoz/rVFOL+1scAV+SQgaUoJQ5Yp4ISnEAH+DEauwI0lGDkwFZRt8CEKRq3
ymCcoEiPvmZkDM04kG+bLjcPBI+BCLeCtR9grexqcMz7UeNtcPnnu9CCQ1+KZcsZxJKPeh8s/pTK
yikJKpMCl0E7lwEKexKd2loNzvihKKmRE/FqSEHhUnFZbBfUHhwumOY7IuNPEnNIR5O04YkJbO+M
giY8KeREBoENnBnm03OnIq03Qhffa5WWXaGpxXtv1TN5TCN/YNkBcmiUbIDpBya+2k07KeBApXKH
2XoRNC8jxxiypWnzAkOHK1yLq5cQBqA9iX3x0tWISBVtSS+SSVSc9pb0RWyqzGZ8mbzgu89sqkCi
l78IqCSl4Uswoy91bFIfU4GJIEss88HCxEC+rYwH9qrSJuzaXElpuyTMZSbc2KPMBkfi30+TaJHP
gLdFd4rf+owaoWpEWw8sAWmxFq70zWu7WG/HcxCqw7nr4hGedKUc+wgdc/31rh5pZ7LyAZ3K0E6t
1B2I422lXjdfutR8dCO+yGL5AosYO2BHmYmQU3JzM3xPlo70XNQgH4et4egTxEe9SCavHMEltz28
fXPgixCmkrossvHolbMXNw2p5UFX3bpEG21EaT7J7EsYjKSKm3b5pzAvR+Af5TXREygh1XkcldLP
6tS4LrxiIdGPRZjsraTOnnKN5RgFOGf2arGeDQW+KF5/kJIzSEc54EGEIqhWOCVUwuarybEDmdIw
ABfcJo50fAHGcNLUAfVkDMw9ph0yJk3/1IXJoWvKxa/bEbVGS6/QprZ9Myb7afV8BQuL/DCgJ1O9
dgxKc7S7ZR/Uhk7qImZnx3aKh0D3UYjlskVka918bn7MIGHgRn51XbVDasfh+fQNrQ0wWKpGQxtd
z7WoJDaIVo3FnUWESP2xbng06FGN6qf7S4gRCyNYhUFAZsoTKeQxqPOBmEBo28oGkavKBI+k6fop
YbPJoQkGiTL3BwlCw6ZgBHwxyuSI8nWAIArZLjBLrzJjkoJZM225/NZ2sYswTDUmVoKOQ8zw3IC+
UMwAHFWgYLaWRdq213XO9FPhkKSQXOIPnBwShEU1ebS6VF/DeYIvxFCMZZtOkbImXKHgHY1flmVY
nkLGCMTo8LYUihic2miMbIUwd09ZwR5LHCQ4OseCKGMpCRs77WsglBMzAd7kAjKQRjljkWQmdSdT
lNJzS6HUPPbqMaOR3aXvxNyrAw3MfRzlYE1mghHCei6TL6iCGFUV5VVIqn9z1jwijMxcWYTrKsTy
SZOUNZWRk8gZ6Kln1dpmocbQsmRWS+r1KAYtQ4FkhjptjReMFpPBcmwBztrz7A/cWY8Km3DVazmh
j8yiRcikL+CuTOp4gCmp+LJxgb5bOm2EYNNXcr4XokFk1e+PE/YyEkrwCxOzrI/szM7hEgxez/WG
tJ6C/4jKO8c6CbcRTR2TNe27SW2Y3Q+AVVRY3HPXe5xMsr1mCI07zjjxyvBdEC1s74yM/bmvr/O0
FrER8NnyDH2TZY5BkWKuw59tYzRnSyamrLZZ4hW1mfl0AtWuFazhTD3c92bOw7Nqbq3CCXhgQwBM
fWSGWtC+s0wTWmwgHtnZQKQyhqNhdB6k7wakn375OzjySW6aXBf8qF62RgbDMNNwEAyajydVvwl6
Q8S51zK35/14gKhPmoEdNysG3U1FztG1KOMMF8LzksvVsV04XgjKDJtCVxnrUDTAboeR65jjGx+S
5EUJg2yfLgB2RVk/WHoHN0LrtmqSXLVyZkqShTQA12q/I+jLWagLM+kQlr10WAb0QeCJDELXX/v7
17D+KFgsbGlaMzOszlvNyXWIZI3eUl1gUPtBwZlgE67y1KDOd8o0i4d4/Q9/P5ILZP7CWuHCUwdD
92QS3rkNna/J9gIGiet0Hy8bXKLmbXgbsbvfQ6fexY50Ld7Mj+HbOlKcqkaEjD2BwS8ULUd94big
3mouBNUdb2Tcgk+FBNx4a2vfwksobNaxCpBA1YusjfQeDl7lJ1txm/mFq3/zC5fyWee3YqOXOG+U
m/xFJuB1Xt6NBAqRjclOu1KXQ+Nw8zCOsbecBNETti8NyTkioGzwL3QyWXckQvHL2MnnRLGV5/RL
Nzy1dBZYB/7k1KlT/FT3lEFbfTKqCxBo/Ra+UE/d1l9DdWJBWBkhPEeQMouD1LpAWRTZ6Ym4Epk8
4YzOwUEWDOwcy/TjihND5iVgj3ysMPJT/VXCotjm2ck07oLwzVvHnOcpj7SzsfYwYxp/6h3Gkg4p
8hO46nRWsWk1drWv/Dq958/sulUgBTAwsCuydtzIkPS74iV5ET6wEjBKIvbgln6vucqL+pXJB1nc
KHDeo3/dSXlYe9DU2bbP8R5vQ8TEzXCAHJcDf98kH8NnPmyUW+SYV97cbKvfkz++UkIN8ODev0ge
fRRYbU90KVTQuJ55qmEh8jlxSi52keGsGhuw1xkujE3xoI4JN4lwT6DYEOMc3KFzgu68XNrRARZT
oOcg+DCu3ADaHxMbZuHzuCX+UnqIPULiom4d4KXx3cz74pi/SBftXoy2qt96eZvh8D2pe8hzQw/t
zrOexZtxl2dH5sIRdlSosL186/dkAxZmw4ktHPODeWJwzEHynuyyab0CQk4c8zZ8RbAbvOJfc6rf
hdtE95mn+PlucdXDA+OkS1Ebb+YV6CuGGqbJ3y1b3k8qRM7iWfqZGPdvYFYTc7hAh+8+iEO8sgDn
yq6sXCn2R9XHidHxUD1buwjzdWsbuznfiMoueZii3XOSnfYGQ2ZuVae/115x5hyOl2CGkryPXugy
s3SHb6RFYmmc9ihvkn34PD0EPzlrfrwzHk1x1eId/c5B6LxKN/ka7NibppAhXzswG/+aQ26zDLYM
S5iteiEYKJyg76Bb3ppDgGPztfdoiX9aAe342DbdNlpL4zbRefrM9s3JuFb+5xTZ7VHxKxdXbu0Q
dn5NPwiEPBs3PC7l29pUDIzZVVOPttCIConf5Bd0DeaJtt5gQjyLyrXbSgeGPuMHS5nyhc63Gupx
gPtMvzNseWeFDwan5rZ4tr601CbY+RBsJBOQRffuYI7YHbbSV/shroA323KFU70TexsXqGVPtvlW
78xnCVTUNzQ+p/H7S/68Jnqw4lIStk2fs3Er3JkVJR1fKeMg8Q7h5bt9Sz7h5NSu4Wu3xdg0rxUM
2GfOicsvlMUu2+ZH8Vm5Wbco2TEGC3YLA+QznxCHdfjV5qb9ElSn89luFC4ykb6P9uVFfxs94yM4
NofQL7bVb+tFgZ18kcqe+41FmzrqCX/4plI3vbgJyi063aE3nrIbfLzYG4RN9mBu/yYqNllP1dHW
OLfTbolZY0bGWjf+huIJtkzS80jcGD/4OGdKU8zziLWGADor0J3MQs2zhosGSOUM1gRrHhVksNSp
5NrxyW+ql+hTMMga2e03J9bJ7WbaOTeIsdmGVritdKVbBe8I3VGH/hg3fNlcTBQkrI+m1fuwMS/V
jYS5WYIQQts5CKMPvhUDNPY63W33wYPOSxUcc/OEIXJarsKzjO74lDzwcwuMgjdZ7pMclU7zluCd
ukUz7WxW3e/wbJ4qWIeO6HZH4Xm6WsflIiCismM4WcdQOwX/RkCDR8oNmQCjiN55IgKsKN60u3E1
3sNnHgnvxk75EY7tlvsv4VDPwCAnj2ZH2+al2WMGinGK2uLFcgkz2NG7/hsesImHiK8bmV5iG3Qv
igQQRS5gkIOb2EfItfZtiE+BGiBuZseyXPO5ofDnVwxdYZ98QB4KnqSddKn7z+SYvwIYY2pH49za
oG5zasMmAxBn5OVcMpayOdjWrIfi6Ku7tnbCXT57ya/VUZ+xMR1t5JGp0gNkI/QKlhNqDncW5cFg
bN7zXVttkZTwVBhc5zvhhASLy3p2FMwyCCDb5RYVvihvCpfW+9GOXANr9k2ZN7LXvVgnSfSrAyFI
zdjU/nTUfYvbRLoIb6nbbdm6y9f4X3hKSsf8EYedzpp6hXSBd6F3jNzHJ8wmSP0utt0BjTPnLdYP
wHbzaMuFPR3W5lO3PBfv1ht7dOlYC/C3oTo6widzfuy4wY92TkHBXlN6PYMFP8um+7JEfHoYjE9N
wLLgAPJ7DoebPu2XQ+a0fmuHBID8+kSr3lfxKt/ntxzR6IvRT7Q3D+BZVLd9j16q2W2/ueXAdnUH
5Ut44tP1JBpxHD4wY7zwQSy1DeUlvqfR1rJuybjppZ2MjEZNqcC3xD29UV7FeK+b7rTT0iMc9K3k
L5g03rpth3PX3ABH1X8CIG2TAxlQPFAVbJyG3w76HrMvmVmQX7y0GAbt4SG8L3zSg0vbNQ1JsBnR
m9xifgJXWRzomeXsv6mP0Vb9Uq1bDy0TZ8tsQxL6DnaKYFvg/58SbStQzfCgFZL8YgfMh8wWH96B
gOLsUqUSVtvxovVHPfJJY0Dc/aVYltYpDdLbCU1eu8FqV4Tnmf1GbGsvzW3EJv8Frp4MP0mPKxRt
LDU4aw2cyZAZXW5MyH6+uc3h5lE6AXrhmlc7qXAi0Uawwv7QH7IOdvZmLvbyE/+/QUUSaYPBpRxi
OFBJvnorU5jlG3QkPfKUwgMPz5k91m/sFJLyoaunrnNa885BUuhPbNiqf81TZ4HP3AZsQz+SfCfd
WKCwP8nxg6Fg8dRe4ktBpnI/1m743L+mtQ+SkTsGuWZDR86OugGv+obWG/HQf9Euk0JOxeNUjDNA
34YlFIg9wzm2c7iQ4nP4aX7IJxaJ7F9yGz4MZndbek0+ymO9i/b9oXtXn6r/kXZey22jbba+lak+
xz/IoWp6DhjBJIkiFU9QtEQj54yr3w/U/56yaZa4w4nL3bZFAvjwhfdd61nRsqcjjKb0ABKQbDrS
WabeQJTuLJvnhm29V/HSRFEUb1LiCJJ7gk+wAHqQSe7d4ZB+Zu8jxwb3JpoHk635mewQ7B7JT7xd
sXrGW9a/4l3EhhXpUJDQzmNhnLJnJIn5vgCmsqZMekyWfr0pD3Q7nRcBiuBu+Jlu9UP6GphTxzaP
LtuvdfKMB3WqVNMOb94u02YZDwvriD7NeVl5Sgy2fS5NCxQo0+iJfVyVnFwicCmN7jrqei98T8yh
mAdYvtYgTjDomI903JzsRWv2wkN8wCnTwVTkNePUgVT0B2LP4czClmOM2IBRpUbpbMQXdCuHklPH
GkKERq/9zrQJh+L2kdSt7bUdOvrguV847FF/MPAF8Cxr9q0YfggCnibvfj4rzvUWFDKvDMsTqjoE
+c+Qugm5stm3zOI91OZipi3SdbSA5bMztxleMJNd8BRO5D07B/eddybaNOk6wwKjLsnGyg76QAT7
YvTbhijY5xBKyAxFTSdpa+3OgDy9oa5OnUKFp4mUfwEJhI5ndqD9675LTFjsqIIZxpJkE5rL6NmR
CML9fBPes+5dTPcNOXqvVJ1dQIYLdlD+EokCQmq2Z0SBdyoJRI91RkoL2/oKoBh7H3FiffIwWFVD
tvEcaFbQoHbxsXsy/UnzTrZxsYYMRpX9s9cm2hFDC91JiaSZh4KW3yJ/IWUXsvUjcUGc2v1y47Hx
kwkvWpgEST/xgqYoxxew5PbuEpGtyfy5Jtt2m54ac+JuoqN7l3GEstgr1Qh2zhQCHtUf9Gc4iLJh
NefYZKwtimXQf4jF1/5D8sjXlh7EdzhVR4oZfCzuKM4Ib3h9wICyFxc36YyHK2yid2p3HBSic+ls
EJCMXfaj+8lsTHAQiqrqznzBsPsj+FnYAS29VTZXP5ytiVnT4czHHnmS7qxHvIzU9bJtu47LKTzE
ufcZB/SwOA/ZxBnyHhXrYM4axXipCR4Y1+v6ldJHlU+JfebQMHPv1UfhLV6IH2K/gGMIE1h4CJkP
EX5yy6sTaRvqRwFVH0v4rBqmII/aldfMYDN/OJvyxS02AWLelbwVZsY6xubmzXKAH+YKqvibRehJ
xxvKzf6JhF6Ad77GB2KglZg53UJbWvtiXz0h5nwxgYPgf0T4ybuKInTRbz0QyvPgJ7OfFM10yD0/
egp87uTcZFO2CGyb0Gezylcv9d5TttGn9srofPRPzpJceGfW+TNrY9xJ+As/6S0gurCGZ1DY6dxQ
kMJP1HdhK9o5Rvm5BQRlxuyvb2idzDwyCRD6zINVufawwD9Ih3GyGUVinOGMlfSQjYdYkw7Dknqe
e9c/Sa+vuURbfkbZh6YtnnMWxvw9Qss+7RbqHQOHh+Tt5Y13xv5qPsL+9H8Gx+aDRUA4SIvkLTn2
8ZJAS33vLLuVcWCO4qUwPum6bZVtv4YRZLwRLwddZiBJZ9q9Ve6sBgtC2KjCLm3qrdgRO2eU4xzX
0d4GZ5UjBjsjFTTvxNthrxIfmeXdSYfdYhfggTmmd+kJObpFBt0UYQBpds6je/B4nybOS3RmDDev
bKF7EFRTce/fMx3JTDlYzia0u8qX8kV7K1+YHr1H8icn/kO+aF84u6q7ZCstjM0q3Itz47XgbcsR
lKYLJk8mS+2NvfVT897adGNesicEasS1oiNdN2ylF/0rB3ZAl+U2QyeZz8qFSMuPZt+ztWY0/Sj2
ORm87hQQJFNGezRf+25jzZo756PtXoJyIcRLTVymxMqw6k8r27gjpp2j3+jw4RDXYmOciG/jC9SB
7tpkP0lCkO1BXcTsAGqCPGx3yV9Ml9qmv8vumQXRHFrrni9bLItHbd0tuQPiVpmXNASf8Bh7EzKJ
KUkQ9pdSF2KhpLl1N26f8RL+SNiWefNuLn6SORCWcybwF4GJfBQuTDLb2GWn8hU7hczBU9oLT742
dbWq4VWq1aWBCLq1IqjxtGbWX7+DSdvgQM2sWUnezcwoeKUR72Noeh9zsFP6msQ/03WTwGzPwYWH
G//r/4eIsOKwyhkqVrgppYZkroJ1HM+TA6MSw5QyRK9CpJQLo9K4br0UZDJhE37rmgB5VWpneYC7
xGfvhUoZhWhbP4RikC8j0h5nXtZgde55GdrxlwDZzbSms4HHe1CQwZVbVerYLnXpv3/pzGJXq5m+
DHUvWncEAauVyoYyKqJ8bZ2tc1pazdaCjg6VPk0pwqJPmMeZwEnl6xd9ICRdcJc0FyhiIjAm0rHw
2T545gsiy8L2Mjbm6B6xIFJ4VvGeouSgRNuTiagFRyF8cKlYtJlrIhqQsD4Xd60qf8ohXPEkGIHX
5t7hetc+6Da0TPUszTlzEexUTy3c3bnbn5XM2YGWl9nCujXmsddAl0teFRH/MQ+iVmUbvXJM2NvA
8tjtjZL8ggGrBZUZGmdO9qyWL72KenX8vW92wAn98lMIgqMFQ73oysdKGELmSHWadtGp1TNKqP1L
nwnKslLBnjb6QuqNh7B37UyQ7xQOnkD9HxNJPRgEzk0MmXgAEkPJkFFIJ3L2Ds2deVuZz1k9aIvQ
RQ3kdMNTO8j3PA42MIS8UifKPk0BjpLR1DPwzh+mTKqm5Xg4+jyCIIttmXTlqsZlxTwTRSuy3pi0
OrsVe++uEDCdYMbol05eLxvR9acjDQxmhrEzI6vbNAmbTOKgFwpYMNpAg7q0LPmDwGmFUD/DmfiI
M8DAO/hHX4Za+6m2hYJIhLcurKOFFrFdGCO8MLDfBbnHaVgyp3/9x39+h80BAZSlUe+myerz7780
1TQRLxmabqm4M/nQC6CL3kVy0ghmYbcqnIHUAlPQsF7I5E+VMXkucb4s1GCdKQAlSaF++v7j/+S7
jJ9uSYpo6nSI1Atoj9FpXaWlRgHwq/3pdOpMLF1KBwFVDGEUKJEKRLVLxCv9/edKYIf+uGxJVgzL
1GhuqfL4xX4h54glNFe5kwo6LQR8FDjFCn3pG+1Dr+OFH0TU9HGxw4a30y30nLSTOdmmykq12vWN
rzJe4+UTkGSSNYi4s/hGF09ACjWxRx5a2I4IFiHIBbAQwtkDgG0L9x7IP/qTIxCG4dvRPWueSK4Y
SMVbpI3b3xgOxpXvIgPeUhRT1WTr8rtoviPJQurTK4cJzPTAAj9iBaI+O3l40RzBVG88CeXaAJSx
eBhYTERd1S+eREjHbsgygWz1hHKf0cZPhqKhk2SnVQ9ANsfbb0jVe5YRdR4nyxInat6xtUcOgMsk
WivkDyAxDsgT5AADX5+7pPGPnHCB7RbHVVE8m2hAsh5lahXzeDPyTpBWUtZNiEnK575Z7b9/qNee
qawoBhZZc6ReXYzr3lWJOAjd0jZjFkKC2KDk5O2Nl+drkF6OHEXm3dFE+FuGIf8+iDuczn1lyYXd
FNoRNs2+iY1Na1D8rnhjMkqwRpvsh6wBx2Dxm9ZcdYG2w/8B4LCN9rrHiIrK7KElfsIkBRgftKme
rWpklmTvUV7shh6ARqbnS7F0HsTa+5kWcbH4/mbJf9CzmIMUWddk0TIl2J7jEPnlZbQ0FWK4rHAc
sNiaukYKrQC2YU2rpY95pkPhxzaU4FUH7Ukcy8rmIimiZ1cC5uqFEEb07kza+9kMC0iBMBcUF1rB
0LoPTgyo9/uve3XuUFQadyNzTNa//vyXr6uUlp4aPl+XkTWtJag2GK6mw4idkuLmKaSlPnr63ztt
EyjULl0EcNRkJpEpVre+y7W3R2HiFlUU9QhDL4aAi7BEEsy+sEON7omRh/1spI30HjWhXM6Xrsb7
VDW02F3aGK0Xf35/M66+voqlyaoI501nIF48O/wm/4zBDkHRrJBkisyNj0i0fzLha05kJZ2U45uH
LysECDI+nEY+BCZ1pREn02GTw8benUl+4kkj9p9WgXSujJCCq7vLogx2T8QpmxRXgs6Pjef8gBOx
wUZJwTRo1iNlqRoxVN9fmHT9zpq6wWosq+Yf8xIaVAaQWNhlutFqSuy6gisQ1dqiAzVD7Eu4GiRr
FVE4DyC/fP/p19ZFRthIPBMB7ikXa4LaOWqtxqwJ/cjpEShNtCP0vGmDpeQaT4GWUCBpqxvXfG3W
UkWISSp8H0h2Fzi5kJzwpo/awh46niWCm3fdTN+/v7Jbn3FxZXCTZXyiDFhEfrtBL5aqGd+YfK+O
SV4GSbF4L2hyX45JK4DVIle8FLm0UFpaAD2ziNUxwLQ02ROkTeFL9edaXu/wy+wxNdGMRz8cRdvI
yTd+0ewaEX+oKUuE4UV0qQwqBl7vvfuZu6hGGClZcD0ssP4JDgmV0REY5RqPme/8GIFjpoNK4/sb
J42v8u+zvSKKmqnA5RQtJPsXa4qqZbUiAAuyXcTpk4plfKKSRi4jggJFzmtmlNET7m5aDuBuXCGn
a5Kx9c3Ax3//Vaxr3wSEK5tVTZaMy0kn1w3R7DMlt/Pkp+DSbPdk6tdGJdHH7Um5rJyNArDCUzbf
f+6fuxNUkybCOkMHqm9+3aFfJl7LlaqhCKOcNBdvZsi8kyU3e5pmDX40Jt0xePL7TxxH/MU95/pM
zcA4rynq5e7YKn1/IKMAd5gKmjdAmc1W9jUrguf/h89RZVHiATObq+OV/3JlBB5gLiuM1Dap3QwO
gUsguOFT39hrmsq16/nlcy42W4IS6YRu8jkgKSrBUmdovjnl6xOhQxYgpSp9xcfIT1ck3XXM29mb
GqyMPDhy+dQamrpZCNaouVLiuYIeS1I8cRGwE5oMxEWTukmeg0oJirRN385VADe1S82I4Efs95lI
iIKMvAVEOIpe6D61ZSKqcNyDC2RZlh2O+YGy0vLSXQzNIo29mJxwOnTkX6VTy1URwKfV3EuHD3zm
wqrlQIlnskUeSS8/qz8aU0ReEHqEOecJrp0uPLXGjOMprbYRgmxF5ptkoJQA+5hhbmqrWbpChiQd
8TGuTdd7a2NdRLgKXUfr1D247Z8iTLxZ6NDBNjSTGuYgGYtC015J/AyGBw7N+dKhwppaNMAbHbtN
ECIeMDvv2R+Go+vffz9SpCsLExtKQ2MyEFGGaZe7pSgaBIVjWkqQMUAA2WsPTZTslVY+mIX1g2pE
MxH7cI+d58WKg4fS8lQgTS1W/23qa+s+UQ+Y1181KZ9LXvY0CNG7pBOSKSsV4e6RvBx6j8JOrgPw
d5+LRidX0XPqKabEZUdiUFHirzbCPbY2ulSq95w2tE4FgKCK9SNq24NG3NVQ1QcZJHTZQPoOEhoi
sXVX5N5cxUZYqfyDICKHo6tnXouXM9jHsrrFS7KXq+aAZc4tPoM+WSmK9Nm70tIRYHqrFDqUQj7V
ibTMOlqPPrfdIcZX9f2IUtMchDTiCjwL0/F7ymobzkqjPni69Pn17xp9W6blHvXtrGwgVMjI+arI
WoMjtzXagnUhnsqgsZ2OOU1SXxU5WeGzWEd+shs8+cHV1Hs3hA3hFU/CkO5wu8Dc8bwnrw3fCqJj
t5UHk8dxhccqKXdqbXwSXk413yxeUuyID2FDxk0C2Hio00fOoIypkWh/Y4RcWShkC1oqxScNVaZx
MZk4MdRSuehRR4MhS92iX1eQS6e6RR0yLrQF+OxPHwE7kowCOYvIYw/Ljiaoo7T2je8yLucXE6gi
Gyq4CQuWh3V5RKHK0jRtFqc2OBDk6eRLC/5oVCMFEb1crUsNQd3EXglZe+qM6kNKxUNZoKzxPFOd
p01GN9EU3FVbdTcWMenPU4fCCU3UdVkyoWJezu2F2zeCV+tEGWMZoN6VmUhlabwgLnc3Tle8OfEA
ndCQI7s04Gx5QruqCVi5saiNcOTLWwTflvXMNAkAZMfy+9xf9SHZGX0NXtZ8gggQL/H/xcL8ixuC
qWPSBV2/SSLEiQpRvyNNoxo952pjISuOAKGL+ocWbyLsBJTluwd4f8MudQTkTxhLZDWcyhbKWaeo
ZoMuPChNxLX4lQxxDraWSsaKU+sTLBvRjcXz2kzF+YjgV1GjtiHLF/uwMqyyKMRTBaG1vqtki9Z7
cYJBNWmi4pi3yTGqe6Q/ygAsJj19P/L+3EGr42oqGSChDUvTLvaZYZPhbpIC7Cgm7Sb8SrOu749U
6xa+nm9bOX4cBMRD33/olTHFrh3ctWGwMVJE/eKKszJNa7epIzsNkXyiJczC8jToNdCP4F5z0Ekn
eOS6UxwYe1TUn99//NcW8Pe3TRUVLluWVEnXtcuNmetHWaJGOXF3WqXSW2wYHbqM9I4w30G9DyJ9
32AOoL2t0ZMWQFu0VCfyRp10ovlS1MqxHv+YhPf7vsTLn3UmFZP01PePSr0D47cOUiz6RnHraf05
TfDFOXSwadc0vv44pf2y/8k16tZ6HfPFMd17Cm7gwfwMMOGDoLxxOrg2MBSKfjq3iZ2QdvFRHlJh
x6ys0A5DuAYGDg/XWMZavTPQeWMZ40RZWS/fP5g/N8xcHsR0Bcj5ONlcbrvUDLCmYJKOwnwXWtkp
7aUjSIaZmElPX7c8dOK5Khs3xuOf21dV5EiuiONmnQ++eAm0kiJG5RihLdT1uo8aEuzCe18Xt99f
nnTtnmoi5S6F4BZu68UUxrar831+tu0m2l5vOMOTxD0W3Fgq07dcULahKi8CUVuYsAXUklm2UHBa
1f3KRxQIpIo8C4W0KsG5NbKuTELcA0lk/27Kos6J8Peh1QlyR4oftt8CH9DgewdF65gDnG3lV5u6
eZNIIpzoAYwo6dZQ08aV9vJ9HKc+QwMSxkpz8dksICTPeFVoWxpwCRWjHxUQWAuikTKvp+2qguk2
waAJrgESSUL4MleAqjgmWHHMdmsbZyAdyt99AW9NCSOgyUutSHiPuziEWMNKQLY8rz0FM0kuZjjj
EIVkdbJwyuQxUjGRdyNB5gs6Vo3Bmy5uEnxi0ehoO36xDITcnGst8KKvvw4Qz4KdBPQJEzmlVnBw
bfteldr6K45lSMXRFE/AtKnkU9jHIDn8H9T1UL51wP2EtLEBcVlTWcpPAJ4X2XgMuDHgxpf0jxtr
WmNpRjIt9XLADQEMV09loutb4d0J0Mt52lzv13GBGi0HiOJo9TpNIJFgmvrEnTNXsvLh+y9x9eUi
coD2hSXD/7+YSGI1Z/PgppGNpxNJFZcthtLRNKobh7Yr9UZGsKVz7mVS16n1/T6CcbspSZYnkd0q
NJ3QJpo1yA7m6TJv1myhjjAP0IODy6gUjZg2eVs4zbY1h1tf5M+dylihl2gTmRQ/ufu/f5EhELER
g2a1pRLuRc0vs65Ylu4pjPtXbbRyfgXb5NrdaISPzR//9zecu6CyoKumKF5W5HgN9Cb0mM360Pkc
73eBviwunBuTtfznIZkiGDMjfQbK9/LlW9uVYSINKTOGHtJisOD8T6IsQp1l7MOezBKdOStQKttv
dGvSVoxygORknfYLmQwj9tIozSFyDhZb3rF956vWSwwzR3YIG+iQB5YSAqfb0/C12YYYClWi7XCl
LGPqhQnCrwlRdtZrgUBvIctO3MopWfPbXrw561+9T7IC6w7shflH5ybiJhk61S+77+4FqQaJHGan
mrIpSEgTZU3k/6ijHyrgl1YAV9WyI9XztZ8ggPl+YBjjG3A5HfCgaPKqkkI4ycU6Z9UygCc3D21M
xrh0AP2bgB8gUJJaFfpovzBJpVX54LGbYEuwt8xyKZpvhqkeY7Q16blzsa74cWOXbJcCFkhQ04Qz
DvzSWEQVtZ220yxn11fy0ewoZmQMBlHJTmoVPltKdYiz9GR14jYDVE8IGF6m4q0wtXnuEjmFjfJE
qZoSpHUcpPxRgdZE6tUIHj77Kc12z4yVeSrrWzzGj40CAiYzio1XK+AtSPohMdIxDICn+kvic8xl
2IsoTjsRrKW89RgOE8JLYe28f/3e0GPSabnLWU5FxUt/BOKtVVW9+uwNKqzMf3j7Lrf2hVOOJYWY
lS0v1gmwJTNs1i1Nztn4QhRtiz7I621NIv67IyKMOx1Y0jEoklPgFh+1V64GUT0KPrvMqmXCzov8
AIvjYVCLlm2pNQ0L7yP4IVkgR2oPUYLeP+DwslNYZOHImTIiHWW0oH82DC4z08ppo6B7HOdixeCP
RAj44KUy3DoNToLUfaxK+lmGcGMZuLbBkESVYyQGb2s8xv0+K0ZG3QU+ABFbqKSJ1CWPbuesifuT
3PwpLfqTmKHVcaK9lfY3zjjylSVIYjIcN800a5XL/b4s8Var2LftwZE+wbW9Avt/NiRvnlvJIcje
a0mxFbs/66OxTEO4472KqbFNHeVkNtUhyQHqmRldv2ysVC3LDgGF7CQL6j1Yqqzq4BXR6vt39drs
Sk1L0tnvsx/749jdQFvtCjdN7TZA0WYkq7ymvhO3hyJMVkMWrsXWWCgeDi1Umn3Cl0NHMmnF+hBV
qCMMD+uMd0+a50fQqa+xKX4OsOAC80mK+1NYijfOVFcfryTRlqQXw5nucvVVBSvwC7NMbex0d7ne
FoiGnt0q24iiv3fZbCVRN+8Dd9mb2s1coSsbaz57rDzLkmYxV/8+tpjy2qpUc8YW4SlTguAZYOqW
t2appTNNCA4469feIH5mkfhJnXoBsW2ZtM6dJtcHrPmTsDKRMQOfVsRk9/2TvHbY5ctxnFHYg3Fy
u5h1Y4LXAM7zJIcqfQU3tugH7TXQmC5dz5hwPt2KCbUlV9PudNdaq537fOMbXDlX8WRESzF1Dljm
5TYwM1S/ihOqS3nfHMbn0+qW7ZZAzKtX1WoOpFo/p7G+7ULzjsxeC51HGiivRBR+Voa7J4HyNQGy
L5BVi6f4xtt5ZTmWFFQ1lqKyJv3RnW/gWxL+mCcooWvO1elZ0/JjVDKAfDffm3Vyqxl8bbAoxGzJ
miTLHPcuBgsjw0nlckhsqgOLgmS4Ap7JBPLqLNO9Q+D1/M/uxus8PuOLlZd+vagpCh1oVbbGGeqX
g3s2tF0hOhSvcCy/DOgYO7zhRrVDf3Sr8G1ce9q/ftbFeLOEIAxUdSyUWfCxSt/BYCpB6uKEI/mn
vEsBsJnIGlVl6Yn53ZClBiYcc2P2Fi+tPsOyfhyJvrFqLFz6eUXWr8RUfQFUH9PJJ50E3FI0LLMx
L7c1xFUpZEcssR4IfaWiWAtFYmNssro4fpGPkWjGtB9h82VnNZFscpftQGvArgTDqvSkVZ4Y8yRt
7nv/05WNuVUmKOmMtYkHm5KLTGxglfZLMbc2WdHcWTHQF6FfFkNJ8HN+DAH41AJWUwygUbOLm36l
1LjU8vpnEFTHpuRbusldl0AwiZ3hoEV0SmSLSKMUk/bUN0DYRIT6Zj/MlTcmzqaqBfPFEV+JsnkL
S530wnoi9Eo/BaRtdbNGJCRHgUizyPGjfREuLS5loaKSxI2nrnU0QUbg5ou4QyktxqcMaRaVxZIc
rGozuH0ECzVhHdFzknxSRiB4gaWqkOtpWq6/5g3GCUqrZRm4LcLNqoVNByiq7QMCIurwsY7ZJCqW
ChgkEiN+xEjdR5YIK0G78zrDW0IWQjJOBXtCCMMrAZsdMQ7KMiEWyBSyPRg9PDqM+sFM9qDOZ0rG
fswQu1WZsBRqUONC/MIN2UFWeLawBxl+eTQdc4zEPDd+uneLZC+UFVoKB82TiqU9/ShN6UWO8C0m
YfocdCtYhhNDB3dL4+DFAI7kZJi8gRRbnu1p/KzQ2YmEWtWAAxRPW1TCahwSnZ7vrd7YmHqPiZQv
Oc4DQNKX6FuXSgj30PG2rV+/pobbzZK6X34/XV59fyTDkJgcFGQrFwdWPS/zqteZkOTSmRU6MzKB
mH1G4gUqIbXX5/VgbbjEG/PgtU0K9Q9Or4gp0CpdfKzm9TBUXNKWK9o/kmjdJWFMPT+5MRNdXY40
dpgKHVvaiNbF56iIg4DXW4nd9pZdtzWeKEjwMW5dqikpcrpJ5nt7q5B3PrE4uXR7p3BtxmdRNXTu
MVXYy4OjlcV5nLUaHQU8HFGO4rRG/94K+pb/fYdQgEOfOXHc4ZHJf+6RqT0DibgVCwDJJsVHAmm3
VVU8hDKRWqa+cWKZDpYGLNkhiKaFnDmJpYRXsHRsN0o+U7d6rD13DVd8Y/UNMAXSphqtwKGQUM13
CQpxMRDHbT3rU/2o1GDgQqbLuh97hJEwlQtopV4/Op3E/qQkg01OM6JvYyqRlBx7IkL+T7kMEeY0
GPDJ9SKd3H/Ms31hpmjYVUwDYjWcxqeZQgbD/9WFMzPQnzlKhTHhzFkPPivYF/CWIPeyE3l3SIP9
p2PnMW8ocPRmkutTqGmCnckmlayCAJwCVagyNqqZHDTElBdgHCUQwhG5xkR+kEKAQL2KsjNGKsCk
ImzurgHLjzCidVUiDSr1mHVEl/Zo/o2scsE7WDi0JTgU9B6NRl+XIibKqHAndYfHtgmehzCDvhGP
InE8n77DB4xYwe/fwWvrpa5wRLfQuzFUx3f0l/XSF0stTsImgX5Ij0l+ivVo07fiMpSIq/n/+qjL
I1qTwRtOQT7angFJMYEvnFBjB5M4bSvhxmVd3SXrnKvQpSBH4zj3+3WJuZyluVpwXaFdeqTpucnc
69LFuG8PpP5NIip9wMkObvjGZV7b9VCloSTFVotz2MWuRy+QFSQR00tH2xcCehxjeamqO8OzNlLG
8+W/v7+x1z9Ro5I/Bpv+UW0ATo26BY6hXQQFBrDiCFXmJDn9SxoV54o1BKrT/PuP/Jo6LvdZoz6W
WidqZeNS/DOUGVR/EhTsoIu8qUrIYYPGEbOlRdCoWEyGSj+UsJnIgmujg2keScBGENOzRyjasdWX
4jGv9gILVYnZFZ9pXLEj9Yel1SNt0IQU6gTJI0asbUJEbxS6HExxw0rPDH06kM3sOlk1NUzetxZX
GlkD1LY3DRzdGe/KxvfhS9G8LYkjPhQRxrgKJlxsKXYay0+dlT8kQtJPHCqxCJpnXuVBE7aEcCaT
n0BttsV1PLrP8xJoEgJAQsLSKafPZArH/y0woU5owPG+v6tXRy1jVqEVRGsaDervo7btHLLSPCu2
2zw7Rz3JxlRSnGEFvu5OVudVPQvwOw63CpnXBhA8IAqZFHTVP04GZSP0XibrsQ2h+hwMPD5rKE99
VJ3iUYPRFdke7s/x+4u9tvrTeULxLo6/fO2uf5l5RKsIESRDPgxZQlJwNVMLnda49Beptg5M6T5K
8+O4P/n+c6/NeL987uX5ORjUqEk1McbY3C1NMurhDJV3rSy9FGnzT6jzb6HA/5HU8UPqJ1X591/W
lQo1KcQ6IjGOpcwKF6XyqjUJ9CCUyVaS4LHrmnbmI1t3qcbKRVQR45L91Ahzo/s0LHvRw8tuwsyg
bijxoB2nNCZaaSvuZ5RCP9L17j5wlT2syi52AJwqESI/Qfp0dbxYpQosz9HeAjSSc1lGltcRu1fC
GPQCwDna8FTVIE2G8MDcCLsX8tTCS1bsabFF4zYpcWuT3PbyZS7RzUAk9gnbnXUXpriRcoHzhgT+
esLJi4Jxyl5fSI7EbJRYQqg7O9LSbTQy7qqSND2CIZFSzROtfWsGtSUEjmOPVGlL5F53ju5Ccm6B
X5JpwhJcwZgIp64MQzhUur0aeetx35wXyovJjrgrGRtEKsxdr3tR3YEYrOoYpPUdcQ/Z3AiFTRdq
8xb8rC94P4Wh6OeaV63JmK3utMIjLQrzKwm9N5aYay+NNQZQ03jgbb0UdUZRVqK7zKirZ5yuUuWl
AUdRieqLlmkbGr4vFRFlN2Z6+drgtdBk4IYwaBVfjifOly65hUwQemTcyQDvkd068kwqpzkkXH9M
h5LGFlzpW7buBEQaxs5d5weB7Qbxoahpa2Yybd+Y1A45+Jk42St6e8KtmmFES4QbWLzwEmqA6mCz
5lGDBVjSoEF8/w5ecQqoeCzQechMN9QqL94LV+gjNJURzCMnXqCfwuEuUvHuCulOjbkq8rdIZcfU
J/Tw10PBI2zPshBm9ykVchcjomBVy6ZmFq6SA6l66LewOi1JLcCJC7+dSI/ouVEWjq4Aj88gXlYC
ARSROEZDi+S++o1nf39RX/WlizWR3b4mjZspk/LPOGJ+mdEsvTfjSlYiuyPbPqeoDkrNPFap3kwL
uVtIlpPN0hh0eCxLRw++Amf4BHuvSzZIlYRLP+QYALXS9Mwb89A1IQaibVpH4y7B+KMw63bakDkN
k21metvaj05ClO+9FGO0pmJErsg4KeB4l1p3BP5473XVTqP1NWkcTp5VaTy3i9hLzlXIg4JSj8wt
PvekFRgtP6JOzA2hNah9VOHnjXsqXplB0UYgFUDgRmPnsqspBo6rUzaK0WcXBCmF+P3qnmnDEdck
P6MR4e52Q+qvWm9ttaAH0iAcdpYIu6H1PsU+l+9poNHdjiAGKc6Yz1nnqN6k/uQOvC599IN8yGTe
JtU9dFS4JyQrWhk1jkTnbdH8RpgFcFXJ7eRl66GOa6b/yGQFoDJJDTsKLZW03YSzlKmsU5mEHMWj
Ljx2vuCmeGsAakD6IgoUTTNyTZ0zPsXHlzJXPLSGljAX8wzlqaA8mpr/kiBDmii1Kk3ajL2SKZjb
0PowWqZgPag/XU2cORq7maSxEbLNcv0dYunZddx158J+cgNt5irpflxPGuOJGMz3cVNYRcpLWRRH
qa4/ZXp9Df/d+LJE958frIjV0WPP37bNysoqGuTeBmp9M3P99ufOEZU7i9XAVYNwSbUQS3qRE5li
GXvikDk+QgRkim1gfmWVPUQjd7QX35O0/7gxFq4NBQRpiohohUPtZVetp5kQlZUS212QRmAhlQl4
38fYLbsl5znuj2/tG1UgxHOcv/DZhLF0Q1lyZdOCQdBEZ66NK/plgZe46zyPxw2alfL42ih71g0Q
w42Vc2+Qk9pWn88HfKQTH9byrbf4yuxPqYSeDmVcdoiX1feEHnvdxn5ihzUhklkS2GoKw8wAdD9T
cuxVKWakrakdNN6BRex4wENL28lScp+9ylzKSXDn1Lm8UvoxArCxgBCSyyVqq6bunB20zBmBSUff
JDiUvcWSXQ17wqL4ZxX7z9+2ReWX6fMjzQhedb3q4j//254/zv9r/Bf/8zd+//v/vTynd6f4XH77
l3aHxfHyL/z2Q/nYf3+t2ak6/fYf8wRBTb+vz0X/eC7rqPrfLtXxb/6f/uF/nL9+yrHPzn//dfrk
3oMhxu/8Uf317z8aXa347UxqM//jgx0/4d9/PF7j33/tTkUfnRJaQf/8vF/+0flUVn//JRjav6Bm
j+pQkZIzVXXGRnv+54+sf7FzxyCDUm2UfVDvStKi8v7+S7H+Rf2J9YizqKJjZOONKtP664+Mf7H3
pjSl/y/CzmO5cSRt1/dy9oiAN1sS9JRE+RI3iJKqBI+ETwBXf55kzUTP333O/IuuligQNpH5mdfA
JfB0T7f+z7+v//JnTfvzxOLf4l+//2eca/y90hQo+IMi/dH8oJLw9/ei0oesLZN82dfLgD/8uLAq
2B1NDMSVZq2ERE3lKCc8XTdN4NAqxhOryD1/5TcIJs3urwBova28PC1cGv7jVv6/Tu7v8wYn51ke
LoMml/lPXACI6gQ2Nxp8WjccFTgYbycEG5xePtA/BxhQtm+zTWG4HHdG6QEzdK3uf4vc/l515CR8
cjpItQ5L2T8itx7s29g4ybSf+wbXLKZIilESbkzNTfEiKvjFqoytexjGvz/xVcYTdiQi0t71nFMs
EE+nWv4sPJTCst7G8CIt17VeXDF8tzVMpoKOc9YS/38DzaqZjbjlP+MalRYy3cDz8U1G2t8LmcMw
++k4ez2eAh7Ka8P76BX1hllqX0SYumUTZqx+mZ68JNNDGGpOiOze6C4fqc5V9lpxIUoY17d7veTI
vOpZC9QAO12OB1EQPoMFzXY09JfJTNpjGrj4qkYf3CQLUkF/8ioOg5n0Yx/gpFFj6bmamHBjfUDn
YzCxtG78dJ9SHVste8NrlZ34YG6IKGe82jPC24L50K+fTPBb68g2MOBblLZuJjezhyxyEBdK8LvB
cX7tV/ndhIxzpJcSLoiGEiimDp1vZqg5RSyKTnWwh/o5jrWLNsXoFAq2KUqXJ1OhNZHjYuyl5j5v
ufgi8n1Cj/rqIXDTT04TemO5QyAcwtTi5KEDfdtFuzy0HHUn1dYtiZabXVCmpuC3DClKkzEJTI1C
cmdDKEI9+1R71sZAzxaFXsTCrOJHXHkpYooNStqRjYqIGX8HscgOEiOu1eA7Ca6awzWW9g/h0/1o
1ACPlBEWVAIdnTdrXAf052UquHf5CRjNV6HbeWhlfh7OWhyAZ3vg65DObAfRd7ORKLLNRF5ptXYt
8sk0e7MxsA3xYUeLDI0rW1hnLzPzVbfUl4bCECp3BfJMmburAhxiooBAq7sayqLQf7BtbdU03bzr
ZY0gEVp7To0kYt7H5aqrzd+uh7prr6FUAdEO1QZQS7e3VBv1b/pwq87nILwOse8oiXO6ZJ5879zs
6lTJfa0seIL82hLVWY3lraMyeCH3pHeVOGu6tt2qRQhojvX9zE5WcxufJAoPqSIdTVb2Pjn59faX
0uAxjbgjTo79DCWlI5pEV2ohEe/yBS1MZDPGZKTJ7GooAcnu1daRIp0z+02L803jRgW24tSi7QoY
Dt56fcO982pe62ZJvr06PlNtfoX/uXI1B4HWQaCF6+PzJdp0m/sBYlAm5WGk/KRGx9Bj8mhJe3Gh
bu4jg4FYSWIfA//K3qbfVVQ6rR70yaQwmJZrP7xdQZwiOiiq+dmWwCnjgJGatShM6SOoHfXcl9H+
li743FaerUy+yKUs1prRUM3m0YmcElxHqlkzLbValz9JcD3RFEKnRSpfUt+PkI2sLOQmfau+dPTu
NhSgwgDv6DFlD7OPRbadN5sBvz38pbwY/x6Ubb0YV828FUXoyOUjG5W0n67E/ZLxYUkRwOsmto9J
AZYGEWlsEaOGxlagzQ/jUrzR7Kc3J61PEN3wjec538aleG1RfWLm+I08SY3XkIYkqpRv1QxGp9Yc
A0E1FIZ1VEmySCEnLUZvGoDQB9z0CkGfxLrgi2U1463TQ/3tAh6p3xTcL+6c0MkTOlojWx0llXUv
xRkYX7dKR4YSj9lLYuhLaqFpaIrgM28+xNobkL+vwaEFAcb13DYjxUVj7fWobATD22Aws/kZJKjb
s6kHxocIiuu86GTn/g5vJMTZFb9i4CXBDiXAgpsDJC7JnFEbd7phf7YlSwQmi9j28u4MMxK/2cTr
nD2MoDjWGTrpKzvn1b49EbhDOkk/LoOT9tuZkqd2Yo6YEerzbc56KrJyne5B/FKxj7m6CiBwZaK+
OBXsHcLRrkTsLal4RoLKgqhvw5T2EoBvyFAC1UCvDSfxupCW2bOiVudXw2pw9FUHIkrhjZ6OzmCZ
6OO36a7Q07fObx4sRG1QbuOxszaYm1jGT4uJeVa18GqMHV5kwc+M5E808Y/bEFkks1mhx9+dQH2n
SHRwc/HWN0Yk6NInUi5/he38NShahAKN/NvUWYDqjsVjyOB+GyaeKqNRPDgO3ZYRQbwuRvloUg/Q
cmnftWEuggcso8nv6JmjdB9CkJGhVs5hb5hfMUy5FcBuxeqrL1aEJhQkCME1cJ0g0/ljP6CJZL93
hVKAmKLDbWBGM4s3ji7fuPLooYbC62xRwhNL99mnEZU40NQoFD3fRpEVMK1QDPtpJQgCt/7Gi1gl
dJPH2agB3sG/pyxfnmcT2/GhUS6w8FP9YWHAtoztFo/LteaKq1nglTrF+bYd3Q9VFApMJpVSTdGi
XcKypC6oo7RYNUjA3/5Wl/Uxj5uvikYOSCdUqRHPQSqp2fglU/FCR+9GUtR6taMR3m+VvrnqyLgp
w3TOH0qrutYsq9QXcKbHBX1EiQGFSfBEoraw0QuYkqGm+kzyPHiAq3Chl2UVx6w7WZOFaNc8GHZV
rylt/aJNzSCum9eOexv52Nl6A+YzjcOvvRkDLxuuLgYsra3skqZOX6eI2t1WbAOSQDgEye8s6ba0
wmRYwOJbO6WFbrnzOnL14eiX11scoGGzDTGFZZJnskJ5nfm+ukfaZlhHHmmvNb33DYtKltOGnLv8
O6+Hj9r2LqWjrR0BAQfHTppPKIFm+Xc1vVBEaNZTE121icE1e7UKnc+jwKqbpZZl0N2VgPdWQ81E
Zi7loUJtLCFqCdU9s/T455iiGKNCDw2znUab14XGKrToBNJgXr9QV0qDYf2v14J7muKr5DHbrOqO
m/snBDHwJxybUumxUx3sGBY9TrFz7QZklg+1hSWTaW2ThNc8ls3z2C9vgUsF2l6hYnRv5dUmBTa3
suGIrr0JZTOy4b3tJmHXAbTHYoE2a6RtaEaBgs/vWut+brRfJCUUwgpelSHq813hm6faDpR20/Qe
Fzib1GpahYXTEftwd1pRXyFcM4lCI1qb924HCs/CG+d2L7pBz8O6xFlVwJ/AqUWu4pL4ynI4hWw6
gtUYlcs735TRiiqJ8rvlXdZidmZ786/YByvk2kykVIrxVIIbh/+N9juwgVLnw4QXd0NhI1Kh7lpf
YuipBji72NbehCy+PZ+l1QkYP5iFIyIbfJNvbJ06SMKWJXiuzB/Q/+H1I84L0KtL8EshUp53i4rj
Jxvj0r54uTlhW/jfsmzEe8VG6UxmZY1iCNqMWP7M9h4vCcKihAl0nFOqnjlYAhdJQxPDm1XVlV/d
MDyZDcWnhnJwaHnc18x5V6jf0VpgFH50ar6FgXJKfbyq7QlcxyDfKCnQHh+/o4JXB5gYEvQIh/EK
FuvE7B96Aj2MPZJvXx2/HHMaU2DqdCk3hVtehra4Zll1qTX8UlKQgZFCtt3WUXHp40Tfe/DVbTe/
FsqCrhKsQ1rbH8ss0dAx0s1NOdinGTcF3Z70bWwwVjsLlwX4sVcjF9fb8AtGZPQ7bMoFRkNL87Nc
kECe/DvwNAwjFc+JqbzcwqDU/Cgk+o23yTgz8MVVMchtEs86Flcj0x8jCzHNITeIe/KWOhqYbB7l
MHSvQYtvQkW/dWVV/ktdppep6q5ZTVZjUleb7qfk1aqNMF4IM4KY1bnUlTpUl3/dYl/Phc4Yaazh
lnYqR2LwWoEmmQ/QMUyLbyC4vN0E3EWXfwSkNytjJIR09eiYDinmg/k1iVrmS7fEjcBGuR6RSPto
zO3FX6KtGGbWP59MO8s6Sps55DoVoi5q+l9yaE+NWyEqqqINn/6dZ3xEIxNs2477pHOueclCCsDm
uQjyxwp/FkKA4up1NpKM7RryPLm7sdal/zKkwctUWcyRvXvqZ+d6Wx0XjcTVdIf7UqbHhhCchCLt
w8y54Pd+TTuiGuEtvwhQQk9F8UUZvVD0JBjk2ieZnIN4vIwqbghK1KljJJR8kX3zhEhDWPccO09W
MxcEh4ptcnGm8kEQ0JzbzoUWTPAfp85Ps/o9pEwSi3Dho6LqvKu1/Pdt7HuuTHdplAbYn7BFkaIU
6eHEPBDFVEP3XCIl5FVqfcHQMqnSHypegDP8Uvgk3WNKPGy5Oaq13BtfLncprK2VM42for/mDQvm
7TEvyWM+UBsOsniBg59cYsPfAys5y4S5pxmqq9lxrpg37VKAdju6MtCPui+aEMq/hMk6+1YpEp0X
NaE9y4XZ7jaO1Trc2PZenzmtciBsz8vLKP2zNB5nyG0Eh4RIszn8JtS80mAZth3djtIpvnsLNNk4
zpu5VXmuTKhMx0jKkfIdU216kggUAXc613qZ3tV1ftJqHoSNp3jjLtpe05oPK3Vee93/mQTBvVeI
S+HyfgmDpnjhFr8qxxt3VGLz7UOuM8U040u6uDWTkhzRFNdU8gcolMVG4K0WyfUiQ9PBlHqh6Gh6
uNgGEbSyIA9vQaWqARgd6bpwQEzYaKrfkk4Rb10qrYR5BIRGneIdFf3wxHwerBojKI3QAlTSq8sC
uQo8bSL/YpFcaIuKUqCbbltr0Zjzrk6N81AHSPBHsPwaQwv2SWw9VEXwPUYe4kCyCLPcybfBpyma
fheNvDVDHG2nUQfIOVRnFutz7BOJdUtxMBVQMGgXXnbHRVQUp07uDKD6loekxrnnjYdmzJCrdNHA
pyH0zMsojk6Q1sfeq/GPnwoRhYLC7UqvSsRip8UTYeajrhpA+UT3OGuP8lIVidA3Y+kb2wAqnpvW
4vjXPzWB51GvYJ2tpIlxdx2LNGRq4EOceOzSc/a0rDFXaMZXSx36dhKRSbCypxcljrcPhwjegvCM
dGPS4z8WY/pAFdnd6vMwHkcCsaPnYNMQW94Q5suMpvygNdXx9o9umPiv+sn+r4/+bALwOsjBrfr/
2lDrEr6omykZcITUbDP9525u3/5r4792hmdkhecG/9w+u/16++mvz4Lbnv/68K9t/r+f/W2vaYlS
7Eil5l+XV94ucnQylN/+Os7t9DoPre++x9P79ofbP5gsH5NsFlQNtbYDfMLZ0mm2y/+8KcEvEaTT
4eb/ZOgAgixMsNCGLW0oGS0Yt3U7xjyQUUYdks5WBa2R32PPfRxqv9lGRlkhAdmZO1lMu6avhqOe
XIceUyHupTxGAwL1UxdNOJIV7nFAl5Puu9+7R87bOd4+vP2DSXcSWjEC6E5soXxMIYksLgdf103e
MS4y/3j7ienUO6bK5HzqDRgz3aWvI3srcHs8am1tHnGoNY/RPD5ibI7+ikuGSe/jK2f9rSMSjkOs
fO2ngezLKzeuUSLsUeCOKvVsx3vLBeqkIqUmsYZA7kAEKFwkNKzcKs9RrKxBFAb2a6G5wa9h3mSz
dUQ4AqcCcBrrGGFlw0Rbw3FLd4PL6t0oSOUPgYOvhK9H+a4xgQRFEI1MJBS2yv2sT+6dDrG+BL9P
1mjs+wbf4qVPCSA6ss4Rsbp8fKxH8NlGV91rftGtqza4j3TEi9PXWI+PsgCjRvsQbK30y7AzlmiP
EMQWY6S73JXntEsBT3ruVxfll9qy3RW4kAFN+oWUpqDciRXrenAWf7VE8cMEVcMa4suigcHUBL4J
g/k8+Hl+kkUas9D51RZJxN/mbH/5FTZuWoNzxijLX5i6Awps+q8GLOk0TpupKfC9duqdSPuLkw33
XW0QBZfTGUg56YrLxNs4EjUa2z/QJrirehmOHdqtlSWnUA6/CmMen7quszaWjUpDXXobwAQg1BkQ
fuHtRWQUh8mRoKexbWkLSzxMJS5tDCCPmpm3LzGSXvU1BMVS9dldZK1pnuXUdpCLNtvkaSpdl6Al
t0+60/qIUwFgj+0B/7oOUJb0nx3VWA4gbZoJXfMK4hR9AuwvUK1bL2C+14AoqfmW8/1Yasbey2a6
kGhpNSi6re0elAyufE2DAoXdjacg6MUai735ABgu7GowoVRvsSEZrwZmt1RgxlAGz2ZKGRqK2MmU
o0HdVp7r3vIBC/hIi1fNvrYA75cuSWYd9b84A/IVIwp2uVWDqMb6Y4Ty2qT4SFDS8AGu72w9gU0P
HTnGZo/TyDZliipbnIJXCUxxny/eGYMiUBdE+OCaqcfp6wwV+FHvnUOAwZs1ovM7dPUXqeE+rs2r
zdK4y4nEaAzrmyHKa9IYaohZy6HwiaWcmmwBRJwS3ffvR2rXDCCwqa0OF7pJtybq5I67hJ4U9tbp
ehigjnH1nSLGuN5+0GW0rToN4fTOwN/Bkm9un1woI7y6kb8bLCYLnPcuwg3uSsN7iSJKIq0PGctI
HzpNzi9ap3+SuFJScbPToIl3IxlA0nnDpe6QHEdkb13YNQ4k6egfqqBBkCfbQ6fDcmmGfUoJ9d7r
sdjJJaS4vpW0r6cDmconpaHPZMnuRsM6aQWs7rS6d+/tJBtgjdAnMWTKYkyPsovOWoF+iwuvspqw
pC/zn8YAMb3rYoZtRNHGuK8mgLm9S7kqdiVC4jr4PuLyfdt47/PkFQ8mTr+qOle5C5bMovldBiVK
zkRGizmf84oqQol9RqRYktkyteESuZfWqtt9AytyNpOXvi7vggwXqnlQtcfAeJDjeDdncjhCe8C5
Nm/XFL55UYto5WT+we/izRLVOKLKJd0MNb5HI5aT1BYOidNhOQdDtiqwATXlfMgmLT30ZX6RfV4z
dxrDRiD7c3q0Rtt51lKys8wdt1GCKiZGpEQwCLT0s/vm2A4Wm/hBkL2IbtxoA4KGpnyb5+BCJBcG
I96ZgNLmVeXvlrT7GS13Tpm9oJSzY6p7SaVcAxxZpwJqAc29NUoj7/1Ivbdx9r1rHQP8DUpzQkVR
C1YOAUkuYsj6VvNcI+9d0wqK5j0o1C3NUzoc5IhKRitRHtb1iI6XGy6md9EjUpycRcx3pseiS74s
DFHSSNzPwGX9YV7pRPHNVIKTL8LcwIkeVz6JRp5uD19ZMlGbaIS57ssAwzHn01a1DI0KI6V1OiVa
2GNkWUf3S2fe1aJ+6V3jimrjA70tF7+qQzSWn+B39ljJvmhGnG3Po68l515YGw1ygoxRUx/Lc18L
VkskGorNBHEzrdsHtAvvkiZ/mTWmjUCIu2wM7dH8TEzCYLNp95VuvMnYfPTcZhv3PHq4B5S1nGZl
G4TlgJPvp6455VlMH2BAWRrla+552cLwW8wfxlRfjCI+m6l8MF3qB45HoX0R5lHYfZgW+AfpxbmN
idWwzcXiLM7ghy9GhYlTQpnKzpawK7wni5xrNfJeFgs+RMmEEHn7punWqaQeUdn2m3o0aleIDu8b
JbpCZcxs7zL/h40yLRk7gKx2/Ih892tqvBekGAIAKtPkvRY8jmGqP2beIQle3zeQBE4+HRg9uESH
UeHQ8UoAkhXeIV7cY62Vx8AYQiMvTGou8o4a/MqGI+ZTAh+m/qBN12lGmt6idFr4zQYBtRC23k/q
KU/z0xxjBR/rGFVR8bQjVPcLEPjJEjxpJR0KpqV+VxQNqepp0aollNx4VCTf3NR77PzyZ7XEx15c
fIo6RdeCPW6uWgar10q0nx0zWZ9RWUIFEoMLA1gJnfs7S4MUc9dP5llqWFa1GWhMo8mfJmf+TU3s
nVAlbOr6q01PfsYwrFiu1tQPDsD90RwvT1MJagWkux50p2Vpoq1r5COZrf84U+DwpJOQYUs8VlHi
rvKsWReGd7HnCt82UkmKouU5QvaO6ohzcimvGUF71HiZpX3qMx9WV3FPXB2Hs9stIarJV2TgftcT
Yup9hxW6EbuhbmyaUnNOODHus7piNqh61WWqw96fPru8+XQ7Vv3KZhDqOS1Wh6JyfUabd2NQ5faB
DSVwdSdcmJMRZB6gvXXn4DMbVTVplBN/SI2xphTXo4TwAGvQjdQgS5S+s4T60KNN6yUdHtrNQfOy
V2smP2pKc1dONulFUtX45ZJSlQjp2tLyTnio1jgjPVHhfnQ1y1pnBQu9i3t0YeLFbc/yaGTG00yQ
pCoveQj+gYIy6SB8ETEPcp9puCRMub1j9vsyjOjNibV019fjx4C0yZb60rRqp+EqaKAmQMeM9CLE
8qFPFaC3ijUdTWcMSHE30FixbRuLI/E+mowRmZXvQ0DhNAchuq1SCZyGchuL650540UeyeFjxtxu
0HH98kSTrBeAD8qD9zUubO5J0bxq43znpslrqfeIR3p4qi1AbXo5nDLT2UnXxHbDfMgj6iYeBvC0
8NINbZB0BbLsG3mdYhU69LpWwk9eGie4yNJXpjqulX/aC/E1sZ7rUZWaS3LhvEwfM6QBZWTvbbP+
GIcHo187vvHZLHRe+W8GF0G8vh6kSQdObl0HvirddwjZcgt0d0WPl6oYnvYrQEOUYe2Vjj2w+prP
2m3+62/pZK5twvsWJTBWOZrP+EExQHQO4bJ7tbcUgk9TG7sx+dkCr/v3V82kZjYCLKI2CehdTeCO
OZxwgr3axVDR54yi9ewNm5ndEcmrX02rCq30dUH8kP3GDWLxikDExhHHGBIU/yMjZybkrCarglcz
rNP8Bb+bVlCYo3YWVPnWYEGqEzes+dkCVHX7Wf2N/2r4mgEjBxkbFM3YhiDVaIZNqwzx9E+5b4W2
sixs3vh/TXuXrAI4zq7VGIxYZwV8//YnpBrVz+p1DNhPVgV3mNbuLQFQG2W0B+ahtUHFbuz1b3Vi
FWJstCgp86bysc5ManPjtucb0JcCfh3LgBJOxYuzq20H+qkJaFuZodTHRFShOlenawqsFKOrBSRY
Hbxuh83tAmhcWznWJ/3D1FSh2p06L3VYTV0O3MrbtbOPxtnFZFvq24mvP7R0so2SigmbtjJaq9uj
Lk/dwn9fasBZmRPRHHWzZiGZgOqV0lgTk71h/t42GaONzzo6YFiBh+pntY2g36+7nzppiy2oZrBp
l//ZHInAnZ5iycPu8iDCALpfG9SxqFA0ibdVH8X8WXT+Xm0CoTFcBjIU6Ay2UXypXenYYKFizLta
rue2/ZSiuqhdqm0CcV8sD2oLdU6V+J3c//uklHGyOuFYOAd1KA5xJ0fMQ0mes864HU7tzpUDwMB7
Cx8rUpSnYNkjcE30km3cSpzLFrEDmli+Elw0KSy2SDn2Fl099KBW1dA24WjS6Yit9Bv8+4vFW5VJ
7G0Xza13SaxrLPfz5dbAr/vsm+X2RZsYrqXToJBQvsQZknZ6qe8HOuamNGkHZ1gp9dSi9YqhCCYa
k/lo2gFH+K6Dbj9NdLPRT0q3VR6tXOk0e6cFi91k5yb+iZe1ZLExH8kWPstxKmm4ew83GITdMFDH
8p5FkmKZaorYzYstcIWG8tfBJZgFiXxXHWDwJWaZHKy4ehYjfIHFB62DLkVDjEO5oTh2YnxU/5VB
Y25qBRNTULAO0JAJLX47bg2vo4PFIoJaOOqn0Si2qfcF/BtbJWd+76MWE0eHErWeUvleiNggA5kb
q/VerSX7sCrPX7tNi2iUwgizQtTX2emf85h4aHEosrsm3SZrZs2wR9I4/eBNlXOY1YLVZko8oKFo
jD0Dc1esv9zK3VBp2FKkXqiFbVmeUa6lV6U6MBTsinVr049JEbrQ7HQftCJZU2NleFMUnsv50g9o
ImeFuIvRG1y5qmWm9yAouir/stsUN+OY7NGUnH/1W/iCZq1VfICf2OhaT8REc/8gW2OvlzSQzFTP
13q0afr6vaqNCoHaPAsj5Qps2dvFoNHS+4NY24P+DGeLLplZXCMxKDvCCvQuTQoRR4jjWuQ6t+Yk
sfO+8qgdVAmFbhNc36qPrN0S9XRiC5ZhFAYgXc07yxXV1sRxT68L+1C3+qkNKEbMEqtBqZqZjinO
txJ+cSgFp3lDXgmgYiu9luD/xm06QXHRI2rZhmpDSwPcWyGe44gg9TbQfQ9HkqFyN60ROBt0yIdt
SSYze2O6qzqaflVZd0RY9J0HNeRrDYuTRTrZ1mnO7uxYh1njqQ6jjxoQcaPm+/vKmeUdSPKQtorz
oHvHQGhvSzR9pf5ibNIg294O3eBuv3JzLd1MZoW3pB1XB3zFwH8p0rgNiGSyxP0vUkGVV3rgGHlZ
gbkpOFhV3WVLKsMuht6fMi6k7r4V8EHXtaRwOhTOdgyIW5b0IRJw7tOZb3qZs0aMkDdxSF4shcyQ
zNEZPIFJgygPkmFXIdlQVpSaE+lpsCGio2WbRQhwuxh4tum7Ewkfx6Xg2YVCsa0M7Djl9EXEKdAE
mZHpqMSpRxQKrucP3aA5kcjiTB7orOdpwWdTVhcrEV/0u5MVyJtgk9j1cYiay9AlZ8PNvv3iLggI
jZqitWFaUHVW70I0MLa1cnoF6zKsa5c5wEB4wRxJIgy9PwcYlMbUCacE9FaJdDNKZaAsbu1U1VC8
oaRKwfkQ5CHWn15dad0ZxPteAUSkl4RHfUY02DGUKNskQaJDHSY0sl1Jq2sk0CvS4+CD3adddGsa
tAV9OcKPa66g+DD96CDxm26Li7M4TyUIQpo9NG54gbGgv+8H683JSOAqbafTcsxHcR7dZsNysNUz
l56PHPJt5NEREAP+xWKbR5dJHyjggpVfFnBxlUVUpg4i6URXkfFe1OLaFc5znoADUigvlg6iR5pl
S19RHeIFLpXWceEXmBHqv1X/7AbMWUbmYQ56cixwE9SK7+I5ok9LjmYnUJrxnnJIMG89+ymm/maN
/qnJ8qtplBerZixUQfKhSTxFO5ra5pB520J6vM8T2giDHjoRC36/BJgc9mSg+vSexPiYqjKQM4Lk
SROnXUGPIxqa8hdjoUZUcYXtVE/kJFa+zhKszdwYYCVSCr8AiFk0VaHyxZTItBhWBhG4H7qt3Muh
wAiqKYJzqfnb2jHPdj4+QWNMKR0yQNyRZB2nIiU4UBFGlO1GNKLb+MJ6rrugOdJkC1OBCpVrgPQQ
mVMcEIN7sAQ+na75VQ/dp44W3MZaiAEqTC3SkUcQ2OQX8RoBgj9tRoD7xyQyW0B14OXB9OCSmMPH
RS2SG6naTENL9mDjlA3fdV/SnGvj7g317F2G5t269ehpe/03LjQvf8BTsvtZ1d+afESgvLKHUw4p
bHNr+RWpe7eYBlZeDPNOIT0RisMB1aBuUo8AaroW0EhcXVXHDssWEDg0bzbznH6rpqDr12+dKZ9z
I6BYQ74xzoxeCsFw9Wr3kXHzVLXaStfgtNx6Z8D3V7UIfrRy+SEnJiCR0ftsgoRJ2KhjCB/Z/yLe
cGNb/B0VbCBxBrQaxR1w5/+T7dSavGhgYHv4BWAo5uHWFKXz6/sZ3vSV87wADt2XHWVEW4somgXr
G3YhG7hJlUbXXcGj9J6Jb2JhV1ilJmU0iFZcNIVk9GLCoijwDrffnGhSw724ck+aYxK7KI337t1s
keHo9TErBvK3kXZkoBp4zdAcSUCflpj79t/h5M4/4eR/LtvykDv3/uGPBIxLlHXW9HvStH3BxDEt
xl3gAR7VWJoxh7nL628xT36IhpKzanwDD1JDYS5ExgtBJgcqgHBFgL+bFcwnAQmwobP0TRDys+lU
ALYEn34zAjjxt4PD3butohTY1tgTncaCZc1MyuexjXgRgCBHWvqtwqZEjVN0Dqj7WzyPP1h7BXCo
KkpBUTNfiLI+ZMuMrWa40sUdBWjlwdebdJ8np/p3ky4PrYYi83+/adbfiTMKQ86FmpbrI2L4DyMn
uDS5N2pWt9dSCwBcHb0s9CiRcmMuU73cqX3uTWWFqVA/N3gEXZeDsCnHqaWFhOXsiQCDS0d7HSvt
Pm7M7Q0cs6ATuloWJg/PnQVpXHHK+4475zKEEj15pEz68QfNZluvo0kfdyFFUuCGWKb7JW8f4S6x
qCYH5ZeYUJRWb+B/v3zvn2PGQgrEhoXhg2T8hyhAPDS5GaT4L+l6Z27TItQiP157CctEqcX0t7Co
uYHpdRP1185PTzeQnmbxKNNSgcAVmjyaowcHVXer8TZMfvvFZaorx0NXA7G8BQxTg98FSAOhFpXY
Lq+zz52p0PmripID4qhUgoFg/tFQ85D0iILlD3TIyRIgc6QVRa2jUSC7jfQEpDIfJFU2gfAopr2n
w/df5hsOKZN2c3S6+uD6KDnAyifBTpCBdVL7IBQQy48xDjUK2kAW5SOMvPJd0IL+zK96BPYonl9z
oAmL16H7rlZX2lU1ATmO67dA2cyCEBw3BTD70IDECv/7E8Gh4O9sKmQ7LRPSCn5V8HhRgvmfE5gD
5a4uZtxlMoEk5Eiwuut9nDBNKGRlJe/dxUXBFOOfsGqGo+s2ZtiOyTdrco3s+srs49dZDb5a4azw
JzvBC7tDc81F3I8vaWn13uLeGVT0r/5MSp1xsFEC7MYm22iG+VOXyy8vja9gz7ayS1/MoPj2cyaO
Unum8MGC2pr0UECV5a2rrzvh3WX2cF1K/ITnJuJ5uB+NwnEitJVu8A1MN8lcbEpPe436BHGWepAP
gTdt+qU/aU2vb/PRRP2xck6VIZ2TA9w1zyHUtbRJEnZ9HsvpGAVjyyeVcYikGaZl89BRq9sjp5oT
eHXoMIhOB00OdjasJeXGQi83TG2QN8RVYfC9xqXYyYSnkGE3OJvVg0B3rF9qxm8LYiQVpLlt8V0E
2Nf4zE2OTRR4Q1Ld/m4SyFmt9qiP8XdVFhgrQXgzu1+3gDIu64ur0cFsqwEBGfVmKOBW6zkvS9Se
VV4c1+kPL2sPgYhemSmvKjUli8YiW9WGkqL/IQPnR6TXYe5gh9yOEdSRoN1Rhvy/5J3XcuTGtqaf
CDvgzW15R08Wu3mDYDdJeJPwwNPPl9maCam3Qoo5t+dia0ttWCgAmbnWv35zEQsVV6BRIyzVIH0f
vktiEBX/2kaHvIPD+GUP04MoirOpxy5NIhz6xKIKX0hILqNr1OQHxVTt4vcq6n9opvxZMT0EUlGv
RBLhFAWuWLa2HTLelCVmYqf31VbL6EQTUV4a13vONBi8ktUlK842b01JBsnXkMovfh4f/chBA/uL
39bLvqMcWHR60dNHNuKQwCH1ARG8GKhDEujsmLFThjWXXXK5Zltgs1+bcO/t+rk34POLdlj7shWm
kt22ECN3bW894Fv6LZS7kLfw4Xonrokwv6kFHjd1vHFKoqjTAQZAHSGAEeZ9nWI3iT7NYK4i6doO
wtjm1Y/Ge8fS2Gzoe1YOuVEOPbmv4eeIzxjNc0BbhHn+4ySqxzqp7mepmyDZaNXRHgcth78e5tgn
2OGzBni+CQ2SxC2ChVTb3WkAJ4MBFLBQ3huS/lhp/EXMseJkvPTRO0i/pqnXNo7PhtFwejAzyi3/
XLsw/NPOSs4NN9leakgSZfltLJat8BGyZSODaybjL31WGeceehruJOtxzJL71ByPxPGMh8oMAHo8
HIbGhYQRBGlAFhiIVeXAeaIHzt5e4nuH3vKoZW6+qUOdAaA/XsZ5+eFks/mUYdSL59YFu+znekHE
0nkvPl5jzGAKHWEAiFMC31Mn+b3BQAh4qwSQ7RJ7V8atuR5Na9jSoRMNg7Ci7/O92xEAPWFiv6mC
SaKkHZ2qzeCuk8QeSJrlwWudrSIGdch6ZowweBKE4cThCVbZycpqscu08rQsibtpJt1CLrzcmKDm
+3jQILKU5bHoZvO0BMtNXNrZFgnMvdYbNT+uXoimIXTVXnQIXd/qWRCc6YhoNzrt12Tyq44GxlBh
cXmCkmadPK/9498YGxr4z580U39YDAxwoa8dat0yN7FrPbtBtZyC7jpiOwu+BBWF6FuHcEj5rx3D
oL5L9lWcTfAVhXY2Ma6F8jAdRLho58RLvVOzfKn/aOWvqH9DUccQtLGh2ZYzhvC+5UAA9G8WyOsH
2/aCc9gv6d4vrddEBNlliiZMfZZiExiFw2hq1s+4PN709D+HalxuI89LD3maGyhHeujmuSAPQyMp
oxoSLDsqxznHg3kPic7Zq6tUV2F5WGeUVvtVhXBYwqpsID8kjFT82ViHtKHrarQc7LaHvRnN8dHN
c+Y7IiMjLA3WTsLH6RUJxLqOe10OcG4wPNxaMgC4hSF49our6KHXmU50zLzGPdeyCAkN5MH+hIga
sdmDHXXdYXT8vWcAqWTUnQxapisC8N2SzJvJND+sMc22aW82Z1t0zXmKjZ8CcvqukCHDcT0RHOwX
0Q6D3G02DcbRs0uGOaCE59G0SS2NGBuyFz+FkX/NkoHY8FCHzhIiOircNWYQCOCt9DzOD04335Yt
yyUOjHuTHG9iKxf4g1qbHqanqFyMk5+cFi6gX6ISYAgTEkhOw7418lPUz91eL1y6ZCGW9uRoXguS
Ya2GhSHKOp2N+xKG0wmCfXpMqxDuMcoFMEIj6060hRkik5PPTs3Bk3ob9TMiqLzYuVnT2vTwy8uT
+DaBIY4pGBAozViCYRDDuNY4KQZw1qJEqaoOZpZWrpsWhb7lxQcl4aq6DgQ4G74iHNYlr+6idq1S
ajOgV3/ksftiF8uLqi7wWqw2zMn2o8k4L+rab0StZjufcR9M7vzNx2kkW6Zuo0s9g4P9N7QSfK/D
raJG59OU7GMEVbODA1aT/Zij6Kzo2aWZu2uPQppxHWFLJqK10dVu4Uft1FUqwrSEiJawuJ/iDaTG
kxEbt4ZNkDtDlfXSB4y/2mdVJzUzx8cYFfs4hW6Vh0Gz1jA+lmRnzGzbtVMuD/L4VBxyxC+w+hv2
fr4F9pnpIzljUG7b7G2U1GAd2jllevO8iOJN8mEl+9y1YKAjbGKUOG1aJAEJIsiwIvNZouZjNG84
9SmlXX5SPULNwSigDakuO0SIVsYcrhbrjNyfFFxx1fd8Tgf1OROQzrRe0FrxK0oks0S1vnpT3P4h
pnP3kh2+9/DUs3Fv9OPz0iXDsSywokus+KbJx2qntzul2VIEYSziinWj04sO8Oy3nkBZBpHyyyL4
eoV4Dj2ZRX8rpsXHK6A4GR3K17SSGtTAPEyauG304DlyFmaV5j3dLdoQd3x2YO4WefK1iJy1ygiq
154z6eHuujlQ1vyGY4tYdbrYmrO4F559KGcXoYlzUA20J9nGfevdwZa4G4vW2g0tLK7Oa465QtOk
HjDQjkRS3evSyqGIZiQRBNr31akN6s2SW0+5BDRrqa7RUvAYHb/QMe4pWqyLY8KbotMfWpQv/H8y
glXOXhli7zetU11kBNODopnTyQqtjIEMkowo/Bxi/BHVG7HEFlgkZeQqNetbiuhxpcCWKaQ/8Yb8
1cP4BQfkb0jTjhHzFXTF2bjR0xElERfdHoseuoo9UT2VEXURZqEbq18WJLrFW6tpuzbXXtUHRE4I
oYf9wSqnbpU67bMU7djsD+y24lXWngo/CDEw6oQTbWR93ormKWN0jUiG2rcAtElT2vpYqy5JoxGH
MXqP+WzdCq27STxY0GED07kl2oI8bki10ngBY/ZVoNcIZ1KMkV0sn7g0vXeeRwcztWh61fHO3poe
C6QbeTyYJprwEPiDBugz6ZHkeEnUtRmlCKyo5BNyP/0hqLaDmwSXTkpREylFwryDS7OZ06kWUeNH
BF584w/RhxbdVGjOQatfdCv8qrWF2Ej4k6Snic3kVdTk43I/llxriJ000yOvW9tDdUf6w4bdB6nL
lG8TLfphlNxDWaVyYBN64b0to3g7VHPwXS+KL8NELCDXbWfEDy6GEkNXf2ZhdjQkAFKA/KLr1Y/Z
3HwMIKeWvMaJ+rf2euwogqXjEgOYQyXdR7FU4Wlp6mNhmdDFMGGm0TiMGksnCG1no2lYTQ0W4sZe
2Hsnhq1rTemXQkSwY91EZJmvPYDAjc3QXf0yAbCrcDCe/Mx/96fgFgxqK+uleOi3+uCHkmvFHZDS
oSp6K8mX2y493qjtcs6k+v3XXhbxoMcqfQtI+CO27xNnQwEaXaOk7kvM8vEwn4zdHNPJQxJnO2zR
TRCGNlkjRbW1r6ueBkdq7lrMQ9aD8HZStCL7cdmSODPtNTUZH5LFawF/Zq5INlT6+tR6xzgIwaBU
eKj+qI45taO4RjzT5VhJBs9KOKUUGIZ8qcSsvZTENJfIqRUAp3BrU1bNHjnBeTeivsFQAV5phOSX
wq+QfCp7LLO1xULNACIP/WQgsyd7UQ0AlD6HDEVeBNhfhjdApZVdB0nn66TFdvHYuA51L5X9YBA0
5MPpCG77pdsXlYmVGdyTY9IakLFcnylOkp+SOS45Wl562+VhOOfUjo6GbTprq/UwIcbIbk3QjYZI
V7sdFvexq8twjWsWM55uAPW2fs5yl83oQceuCVdaA/Gcfg09mVuziMqDPe3qGEqrnrje1rY2ZsdT
VIpYPZk5icpgi5x2ynHXMkoa/WKk21OXYKfsuGMovtuxjj6dxa1N9l07lZyu7EhpQbMobFT7HgCt
3lIcZKO9FeF8b8wGBAxUF3jbEidY696K7CXWU2OclEB0jA6209MadRuknlp5pwacqsk1B3R7lnch
8YQ5O+h7U1TfrU7bRdVy244sVKW6DT3mlY6Y+p31ow+m50Brp01nI1BLptI+pjr+i0R9Vcggdl3h
XWryYhioAeTXs07+HuYvVQz2oJsofcODsumYe22+Me0rrtr6uhgHhCUS8XEiG81f65cXsOmTF6A9
wGzpq5nHryrT4H96GDfjQ7DO8/s0gSVEZgroActGaZaV8iRexJEd7TmwxXc1cptnzjq/m78vgXFJ
9YUU8SVdQYUHGAsyyVIoNyJIvyvFG0pRztW4/+GFy90Eb3usvOdOTFe8KfGGc5/HcLhpKmfvy/61
B6qANYZmS/o6kItYbQup8pLjZlcgluXiVT+p6fg1jFqUruIqA/JJKgjnYoXiIPh18qV1c9+SzwiN
NNlJNaZaXZk172zRnv3ShLqUvdgRX6VKxTHo4dCF3SqX5Z3o2J7VkivkREYNNeSgqB9+YA5ZgYDr
Yo/7Y27Tu3e8XFZ6nzj6R9mzLjUt3g0uO2dQ4HYgkWPfg+uq4yKrjmQ/i35oKcGK0qng10jaaMYV
lChXaqL6RbuEmiM9UNmV5TOEasGsPgV0bhjmN3Vz7D1mE633zKCJk0XWSJXOztT7yOXgXx+nqUgx
18JrT9c+B3v41oUjOZnMK0UWEbN7SFyWRw2Aod4GrUnqrVoXCkPQGLAw8uEHgk9ieug9ypoZ0ma2
UZMLNcDqnHdC0Z6UlihA2rzSIDU6S4oznB/NAInLNZ40KA1hvCuph8EeuVYMohDC586aUSM/PgOC
EjmOFnocoh5gfQAkYmMg4YxpuUTyhax7emdZS/cWfgr0oEetKe8D/F1hHZYXI2fzbamZkkiD8QDb
m0JoOljyxPOhfCLlzu9lPWZhP1xgXSP1gnhDSOxLVloGpae6y2lsv47Unf4E4KMkXsaLt7gpV6kz
l2w1TrEM+3Ra37A/z3b0JWd9SQw/ZRG39ZDu1c9y5FR3qZmkpo14pvH/KjUk0dh4nXye/FoJi6XF
nNz1ge3wf0r2CgOaYJ0ovHmKDAinzCTk1AX+mbvWqfaY4Na7FO2hGLtlJ0eYUM2Yefk8lqK5R978
raW5XUTwgvSBwQVYBox68ybL429qDQnDGHfe1CBY8aptVM1bv0NhIj1qpCTOnbBhzP3oXglpfSnA
l2peT/vIASlQMQV7tCWUGXJl+kP+BnCkL/TBaqfoGWgb87TNKJSm1JQ346pGHEuBKUHtPs3xS//p
4Cq9mmzOntC7RZfzVtJSrwKgC/wZGC+V+RcBe29JMd4nwYzcMjLU/Bv/fWHBPVb6SdLrAXdrTs6i
LS+zNBMovKzc1dPeRg9Q2fQN8mWdE2r7TqJTsmxhRpZscIfbKVWhrOcSaYVgFchfpQJR0UYcq9jl
dgpkLBhqQ59CrakdLLKEXVRB2zIJgY1T3lq5sBj7nBwyf/F3qyF+zOPORuw81jZ+oNWXIgxAsWdm
Wnab0Yq6zVvTaAaM8uI+WXoKlMh9QwuD7XXxxk73TQ/mnWxnEqmttdviPvaojuXwW+56ad1vYfuX
NEeRtRqn/ENikGNPDakU3Jwf1wgvHZwceK/9DGmwjtZH1uk10G+PTnQJnePoku+mvkI84BoZlGQv
VWTQOuQ9SJy2lO/m5IfPytciQ2bNGQn7t4sOFZ4AWa3368wx37B9ZSjOukoq8HQfh/JJY3AmcC/i
9/FroA2pTfSqUau5kIHRtNiozWkhxCoyxOOcu4KOl+av57EENfrY3lkNGkJiXgtVrKCEui9Lwqj8
+EveUflpsdXQkUlFR2vqvzDpwjY3TM/qleNklxIEeXHKfKdgfp3G1NiUTfHR58mNrJyWjBKN2naX
pwmq4pJ3h7HKVTeAYbBZh1eC16u5vIoeAa4H0OHKQsIxbQP/juWs9oxW6tLTFEJThn5yhY7lHDbT
Dlh8y+XS6DFM/yWLp7KZeo/W2QfLNXBYalxg0mpa5jXVRoakgm43KjbS+QKYiPGOVDgUTfepM/DQ
sDFZmwMbSfEFdRRwN/SOvRGAp9CB2VJw63TDBi4Z1npYe8HGGH66abqXr7vaE7M04eP6dKfmIa6O
6j/3GClRgqkyU499qPzOT79CAtEXl9TGZNn3y/DETHM9Cs3dSAxcWRb4ibOjj7pVVgWGFMXHMyhv
5SCWKqgh1fqJLQ8BBzDvqsgJqGqW6CJrL9tjHlpHy+00ZuG6TRpYfN7LLNoaGveLAhMUjqG1M+7q
g/mkzDGafIZtm7WwPdEDDRnbqB/E9NCWd4oxjLZi3hwyJPa4+0a79nmxObrJ6ARnIu+ur79mGwMk
8oOntXCcp5gJ+KrUlsPU8Q6UJQe7HgzGrsoOvbR5KbzqRuttPEjc+d0fP5VKPRQZ9JKAe96D1fg0
qU6dEDvdspsPHAULuq5gNMVaEgM6OiJg+HpNLijNSAgMGbMPWaHguE5wQi1OsdEzRys3cvque6CP
gzzqxvrasSVLZKWowGOM+iDojLwA0h/k4S/VQHdL+2RZ/XUYJ3tt8nwynPn3ymMpZFyiMbUde2sz
jVNMew75dqTBILjjM6ur45zrlIAukZKepPpKoB522fc5Kd7NmC2C6dywHhedvQ7KlulBztAQ6SRi
a9cQucbcPSehPkOpsx8KyfjIx+FWNObCvCa5tX04WM0CD66Q5Kk6onh3WJWAs9uBoyWaXXuFsXGy
EqCkGx0HW0W56HCYXblOdHEpUtYiYD8Ol0+PwhZuDqqX0iP699fUdSm+FQI1htPgAtR4/LwJJ01W
KMSuzN0q8lDswqWbI9rTFk9SvD3zb5NjKRZDawzvaYcTcsIle82bZTKQdaDkruVJLmdiynkncRmA
CIcfquGUqtn6VgEoPGpBVfKqzFWSTNwQWfkkz00BBx3gvj/jUIWMXLbwKdMhz2CZt1H+s+pf1Raq
9rMyfUtcmgKrhktpv+ZBsg8T8AF3mMgwaJobj9nrjjb/TSOb0ijqh1h8Dn7/Xgvm6n7KM8tNSrYE
Vt168hBgWtmlxQdSjfGUVQjFeE1w+hr89U12d2UUHPxkXA0QdazSBeSJ9mK5mEMs7QFa8Br4yzu7
Ds6aFu4LI/uhTDkKjR2ukNA0GoJVI0kfUeg/Bx0VWGhRgfls5xL98jAFUJyOcYlPo598g3EIuDet
FMxZM+pZoyfcB4OXHJQxlGJ6jWJlRZwDijggh3+ZC4nWj7JPKE9URmEfrmyRfSpjIVxuGS9VFsGw
1muf2p9pm79IAyN5bOpVikijaj78qr2BRPmhxnWw/fZzW78uxLTQ7XY13i7StwGUU3KGhg62Zctk
N5aLr+mqZySaRzUANjwmdgA0KzsI7vECvAuh+20RZbDVRnDeu/BJtk/TRHmPjSP8VCk3GzzpYEV1
WEiKX28XN24WmOul1D4VOGy6Uk48EbeB1QsTEoisDs/daGHClw0xIzQHMIhIZdWZzyEq6ncD5Le1
ekkZjA5rZ3DXBZ7echBPgAfsWXn3ebnh9TCALLr6Akx4kVwl1AsHVfup3q3SbpMi3C4+M83cTfDh
h2yfVSTmtRCzLQyaoOgm+8nO9l3qvhomWzJs0x+xpNTGRrMNWpMRKXWI1fiPZPJEp2SoXzvDFxvG
O+vA7W7hmkGEl1ZiskubpCUSej+byI7vEvMlVALrAA3wU8LrJCoR5lv8IrJ20mlMjVH73vxw7LLc
9M5H7kwoCqWdhOxsJDqacAKWLX4M1uQhS6Rly/ltT8pnJRXEhhqSDv7d3Os3cbVAFbDoz2xHnHDr
ZBstvXe5INICapqJrkZW0YoAR/CmnJsm38Vd2tBQFPKLxrIC6Po77eA2RbkNJx+XEKN9UP5d2cJx
nfg7ePM+HaCJdx/j1q0LNRyH8Zi1HGq7ckY4bTKyWtf4Xxum+yzRcbIvP0qteZeOVrJnZPDxgqbl
IHJxLz1FqsS5LIAegMjUjJPN9DR4wrb0GypCdJjs5Gx37Cv3xaI/K+/DXF5+oF0mXdO3IkND3Eo3
OpxEin1oQdNtz4CY7wplMSZ2jrhdaESblwqcH+FpAg0wsTbyFs5LVnPJw6MvyTwVeX8MUCDB0GpZ
eXnNdTVVVxRK2XiqlbtIdz3ZgynsCYziZFG95Hbx05L4qbzLfr3cFLV/8mrGdYv7sxgFMhkounrx
NUu3OM/+MJPpQT4eQiOzXcx4k7aYYYDLe8jTIPigZGYjPOpDnqktHpHwcaAzxpO/jTE0BwEhDEJW
VvI2q4pYwumqv56whWeIzNRD/ukZdzjY4pTMqgPssFdAeZydZ7lRyBMczVFGztuKgEZIEjWRtbMm
dZsg25a2dQr6YbqGN3TJ352WjVdrXApufGq4E4sstX0J3+N1eeeSo6VYnksP47oR/qM6SQZYPtgd
6ZTyzPfTmkqEV/S7i2FhsRQnO4zwbGOL6m+ysv8u9xp19hMEf2tBPNrCE7XnnbRi62UgmRklXyE+
GJizJ2SX4G2YlPW3rnqaLedZOUjJote1lre8DM4o8KT9oEXYVRS9drd6G3+vNeujfrB3mV05m6bm
gcqqQh02mo8adJ53UCL9UJaqcqBg3raYJazsYTim5XhEJnUHRf/ajni/o65/LsfHuGCSjCTiWZim
xSAxZevK3lR9S36eRqDYKmkdki7F+AuNMwzAAMdB2WhG1i8W5B+ewX+Yy/7mXfzbf/5vszJ2bOtP
VKvNf1sZt+37z7hvPxlg/tXPWP3NP/yM3eA/+AT7gGs2FsSuNC3+v3bG1n8cNk7YlZ4lEy6ljf4f
fsa2+R/8v2mlXd8l18e2+K0//Ixt4z+mJQN34KJKp2P8kf8//Ix/tzP2ocboAexDw8FO9L8cbwNr
xqOj1uqD3oy3lY3nOp6yXlwTD+dXvF8++vE/3aS/MSn+u080CUe14KlZcB5+Y9PmpU24zURlPm5b
jApWi1+/mC5iDtqAMYz7f+Fj/s59k1+QDyItlyRP2/al5e+fogoinFQZo2T1wch3eBPCoPfma71k
765Yrv/8zf7mo6AHm0SG84E6n/bXj8Ir2KCEWuqDhBmyPPuSZNXE2kqg8p8/6XefYr4Un+T4tgxc
C/7rqXUueufY4cwj0ivYBj77RBsDwGVT8m/3z+Cd/4snsvws18CC3QscTLdVFsSfb2CNf0sV862s
rEGHZ+lXX5Br6btnFAHwIYVO7oh/NJoO9e4sdgxEbq0Ib3jz32JPf2fWqisxTVzhA8twbf+3++vB
CtO6YKwR92k7naQ/t5ca6elqaPMVtv5ja3ufIa4i/3yz1Tf8M/9bfa7lumDNJoReRz73P90BzXAq
yzMqXiEtY6jQHU1vgOI8PopuemQsDRciuqTlciUsiT5TS94bu2HEgP9eYjfAj777nLrZ8//ksmwL
O3QVLBL8tpDcpurNHDHxobNbsKDcOeDQL5PoR6Y/fvdBEYfSjl9I6aYk9t1V+cOcFaRT98OT7+AY
TYE8utH7P1/Y3z4mOMBsTxQFbC9/vV1Ln2LaBnH8AM2gwcPaRH7aD5t5ph4cbVYE01XP7L6TLvxv
ceTG7+xj9aj+9Nny9//0qHxyNQYN2v2Bkv4OFx4KD8DxVTQhIWqm66RzcOvpdBhd90eSvJRN+G9R
sH+3CeA0//++/W9PZcyKGPkfV7DEtAqIna/ulL4r5+yULeGfb7Wpq9i6v76cBMD7Pu8lVkGmqbi/
f/rGxJM4foFq/lDp9Q7uxdlljDPqcsStA8rYuOegeR1yxouYlK7mGBPw3B8fncY6dAHJ6OQPnn3+
zpzP5yDk3bG04DSNwa5u9WsdJciMhlsMyB9tq3+sUvygq1dZTwVJ+u4aUHfbYbou+S5A+FlH+94t
Cqw9+Dnyz/eutG+kBh6rfTVbT/OMiLYCOmj9C6yms3B5QTP8zFYOUp2V1d+WSyNWAKW8Kw7QzwBx
jgU1DeOjbbvHwWREasQHjBgKaHkgrHpQ3ijYX7MZKIn5fWyn+0RgJBRZp7CajhV+8Uhl4H1m5X3n
keKiY4+0LorekmjfsRDRYQ6tXZsu107oB7v9yPr0Pff0c2ZhLD0EO/p2aIjjsDWD9Ev2hrJtlu+T
GfAK46BjUS4+WE7705dbsbwzeoa4PDbbXT0CHk3mT83DrE6XrOo4kfLSG3yIwtXI9zIm9wAZ5Tnv
egiX6Mm4n2rz6NzpjL0O/X1Ta+tpLt4NPtNuuEEmO94YMOsd5/nRSCi69f591Phy/tJD0upA/7qY
4QDvwdgFJLsZzIQLj8dSTdjtFhUEMTYweftDh2I/y7ZmpT07uJBD6i6+sIUktBkqgxfdmFC54MYV
+FfG+jkc6p/EDKzsia+qjWw9GFJdh2S4TYPPya+RgPjjlZSVq28uuAsE7It1cBKxccfsf1yFxIXi
Xbs8TBbyIw7hwB8eAxTERQFXMBv4+0EbbB8yaXuKy/N74HALylAw//4Qw3S29fxdfkS5UCJDTqU/
7nfy85JZvLXwNwItf0dLdnbknaL4uZ1qvHcy/YqZ40biUVmFcU5avA8etBBrugoBqwxMzK+iB6sy
sbRtjMcUa1i4E7xTkdMxQe0fsqLih1stRBzcfpgshAW94WUo8TojA+xsuzl5oZQXC1e0LuNuJ+pE
W7cilQpjKJGzuHOj4dOXcVmmxcNq3GDei+y2+iyMrXHveHgidaV7Yl1d1NV7UHJXkzE8ynM3FS3y
gnepksJj4X2EPTrO9iXoQGAn5neYNFsrtJNX+SoT/8hS1t1bWKqEFIbFITV4Ngmn/R7PUzzDhqvV
pPWubar2mKXzi5GUzQWGJ94OedzzD2SHTITDpt4JPZx4PywTYld6p15HWEJfqVy4i+xSENJ8s8zo
wetKYgc8mT0ktxLpgjm6kCpz1kp1YLtljDFeVWwQ/oTodkK8ZjWEFlEVAr4H8Xs3UEfYWcXiJIV5
np/ahZpQbVuDPOpjOcaceIXqyF5PU+5CmpqvKC+rDbQV/ScjjQH7E32hjWW8+7juM9zmq1pATmbr
65oIr4/sxWuyd03YB5F0bw5spZk1MPC6GBG0Fg3WsQ731+05soKREnjyUQuC41t79QeCfo8/M4vM
G660dBm8Hi4LBzJuObnHqBkilEp9vmk06xZrb23tz9iRgBTB0/MW3OxtFMvNdNabRNug57/RUeSR
Raj1+1E/OMGwnRoP4Jdw1d1ImAjBBVGyc5oJ2UVfbebJvMKCY3W5Vc0PEiu362dwWFb6Lzqegf9O
3RnBFqhtU4kw34Q3ixM5F8gKDLIA3begbn5ljyf8yyGJxOPJssTR69hF21oekxVKOw0q187VtWfW
FtIcV9rA0c6aXXsDtQbH0Lgs1lFtPwEBwnWd6mCb1+kLHlSIK0u72AY5Ny439G2qsa5y3NNR389X
xbhTL6QqXtw+/ZLHgV7kX8hKDprOrWGL6zpcC+dO/xCh/pTGJZoA42EMg/PMLAbkvMJ93yfUQj2i
ucOopNhPBR528uUn0hor4JMlwS8t4YUq0/LdIDQOjz7QnRbAdiaDau3wWsfTUG1xUvnsAX3I7HRR
pQTzcYQwawRWuUvAilY5TtGgJyGDlKh5ET13JGqTnQ+dogs0goeF8cPtW2cTLhnEpyDrAAcZabgp
ghr4nUS+RNoej0zGLRNzS8fUoDSgJk3qBUuOyY1Rskcnb+TioYyzw4TdZoC5j137Um3qqt6Y84Iu
CdcG1FXzRhh+B004OCZlSQ4XZBAm8/GahWwyIatuytplDDVQtvvzp/A7PJHZt2bOTLCtT1cHlSsE
N2nIcPvIrXjd+1O9sxw+bGAzF6kFYpcMW6RKTLTls6ty1tCwIA21rwg776aJ16UrGvzcAvMds2ZY
+XqiwTwW0PkZtcU5j93zjHf+4q1pM6MvcV2ybRBMVRPhK/8zSB2apAAZ1KxhMZvBaqtziDCVE0fM
U+kv4tGC/YcvYS9r2bCP03X/OelIS4jPqFD4kIlXPZadey0nlkAc9k9LCVND7uWOe7voTrJ2cF5d
R6P1zSvx0VBbkNMj0E+NYhvXsB08kylS/bNunSuw9Gc+sWwtX38hkkzfLGVKcsKCVyQBnoBzZHdw
MUu+wVLoImgPAP8JoKx55pYd4SsDyt31PXaqprPpohIfrjrBup5gUzdF9mtzLm6W2a0OcrTnmQYr
nMKgZy2jsJqcS18m8ap8Mjt/eCoFQxgTZN5c/J9zMT4Ynj/+SCN/HWfuKWIq9EZQhO7t2k4bCYy0
L8Ng1Qea72STjsk3vx30cxGk40XzCZlN8nBvVenZFMNe4J9wE4kJZ388V9edGdkbstzmtdTGQx0A
gEJrvS8Jb0uMawBNyAVvXJtT/pJwlGJFARMCXtMsGg5BPd/rYhFbXugEu38ZSF/4FXwbTd+4iZg3
szlvydQ4NrF1gz7wqRxdPH/eVE9u89rDu9t2vSe97gwCLSbMLKxLScIY8Lp5Dyek3BhVdZe5KB8c
zT/UmN0z6iXxOI+LbTL7VyOZqyPOcRuRdcs6Kvp73WDw5ngE6JhtdCZ08SzsXux6F1KG283DFvoC
vjOi+9BG95b8btKMzW6XYCOzn+ri7MDXYlFkjwF2/05x9eF9w2tgfSIRp3rVW6wk4XJAoHK3RYiW
FbezL8f72U0cH3o/Gju4rYRJVHeNZeBuZZfrRGtI1Us3uk+9NUz2N1tjYDZH7OSkp1BoRTQmwupY
+i7rfw7sw1Bk0EWreO9ZfGCADxLiUkca/HAEDGaP7oxcoHXq8V7OWycgvm6ZA+QNc1JD/Os3UZPp
eG9VgIUuKhKsvZxDDItl9GZxieFp4nvacyJNu35uh70fNHcM1jNmPvW8KTt7Y3SZt2292aGOHb63
CSttWcYBU7KGMsrPN6WfIH0k8tXza33jeXFzkOYxcswm2rEmfAj7i7HHsVfDzQhvVNh6cThv3FpH
6sDoCt1osDW08AdDGF4nSZCx5ae7XbfvHEwgHRcKQ4NpazDke3XSlVZFk4lcHDdOtCNTZB/JTCYy
CZyA7SzYh2X5aArb3C+o4hM/sg59AFWYU2EP0wITRjO+CeDlQFt4yUNR7Oah/ZELLdzNEfRZ0k5w
zeoCmT2E1zhSdHPYYQBLUdQl0d5GYet37rPvZcmO7s3dhclw487tS4A/2nomFGJFKDeeCHjZ6Sa1
wdL7B3+KKBBLynSjt7BP4yWAAkjxbpgDWZ8Brps4fPiBcUVDh//PTJmuUSY7icxbqPN3eWD+QpfQ
PkTVOkuof1KQ4BVrHRqY/YrKE+osNCNXFgWZtwwM2bVzpQnOd5M6y9XpzLCqx9qKTTCJAxRMlK1Z
bJETPUufzNe8Q4wR0s2kQ1fvGshEU+AygfPwPTAmrtTiAY0aujF3Wqt7slj+c1VW9+xJr5Uf3apS
t0tpM/EwmlYt2UkmBtPkKXSPBlZK5mc3872hAb4H9V5WyiiCrmWO24XJ9Nst9WGf6E25SrTvDnsH
m2C4mrAT2C4WqmD+R1YIVssNY6GGaecAyxXXpfBOy3HuCEp+qR4h0RSi35mUdk1JoSHjEgxmCwfo
8n7TXGJ/a9OY7uqE3Bibqf9g9/x8qgsmoWwbRDqESM5DD40eyUDQOHiMqWy2eom19PIuxD6jkT7x
XsI2/YHREP4ajYZmMXs3be7/uLR0nP+HvTNZblzJtuyvlNUcWYADcACDNxF7iiLVS6EJTIpQwNH3
7dfXcuZNe5n3Psu0mteEpiaCIkGH+zn77IY+Df+85FjziXU6TSSjIyGrkItbZvfeMJ2Rij/lvjzj
wfW70nmlSbcZ/PpchvoWc5dXl3N6VcU1XMuqxYugfsLwN9+MOFeQxl7vjTrLtpaPNx6xEbf2AFXd
c/JtRHbQJowhKjjw8OkvPdJkUJ5d0dDIpzW19ZXFrhmXu2tJ1RUPsGvx+KL5gvyEkWNL9NrCgarb
UtkFH6LDAT7mM4XTc12hUd+mN02w3CZ5tvarEMs5aNPXl9372KaXVkTcDN0Cys69sM0LziflmkRU
mINaaCGk9xRngQ4PgPuaD492How3ubL2kT0+2uN8GzcUx73Hhaeyp0HDaZMJJHG5qLSGx7Sm7smz
6Bjl5Z0syT5w8chF3fN6/Qx6PcDFhZq4Cf0a9L5alLq30P2xqeY3B75Kn/clxmExnL4wsG48G+rM
tUu2MwgvnnE2XUotaQJWL9yHhBmwuPSLEG25DnRrW8j8ThdTXCcI0rpZrZLltndfvAThkVHOx0KI
k6y5J1p3foD4fPK8+TZLu4sAhpit5cisDk+4gn+hn1rjH240YOH14hBaUPUzPu6skcJW9wGQni3k
vuz9j0qnxVXWdLKwhmLOGX/aukUfI0qy8O0Kv11fvKXPnMphvYocoCLhkMLP7Hcni/VY8j+NNAfn
DfoDyLPud9ELtyz4NJbnEB3NjTWhr7MeJiuWQDDTHeKefmW4F2OAcUwGld4weqZnGYmIJruNN0F2
j+2GRcrlMWoaHT9rTxQaFMH0er1PZVU/XdHkOmKna9wPw5eAZ4L2MnXmW30uw7olxaX4bgbuad3U
DyUle28xrcAu4eTAQOlw9F11IeZ3deRvKDGCTUcnzArWfA07Ziy9s0xMXfRdu2h0jEnjL1zV3NV1
zft2jVDweqNt/elIesJHOtGA6I0Wy6l4+NXUA246/VZ/qmrp97J0P6dMfSbWT1QbxDvIFAJ4wTZj
XGYoo4QDzesl5m1rCGJouXuiaXp0vee0Vz+xdV4KUJVGiohT/UC+rIHMjGsyhA/TMr3rtykNjSmz
KVadPLs+YKaHSf4VuOxbQTeJB2eRvAjujloCVIzo4jaYcKr1dTZgd0x8ww5iTBjacG+s5bU2kKVW
2WNNRMMyEimmuP3x16e5JyUdVbKxuvIkLThk6ISPiQnoNRTvs0wWuED0HRrwcSPoVA6ohhx51ao1
Dox6dhZFoqeX9vUB0x/AqZtYc7FqM4aBPSvyvOV50rPptmbAxMBiI8fp3pPZvLkCC+o5c/FHILOP
qO+RhRfFNOBdkBNhxgK34HYKsgV0JdD3lkVlBs6egnrkWPhcEQ87wPq06c9DJrYD2Il0dW/NqhQ4
u8Gi3EEWolu/wmfkVQR2itlfeDfCb5lbdvWAi5MI3iZvcWrGL8DDTd0Q/9KH0BQsCr/cyt+7wbq7
3g8dsSWNbOjsMdnfQJVeY9j+y13I40nrmb+cdttoIk3RfyO4eu93C0v8evtBALBDfAqurXYIAQYf
rqMFxjiU9GzzhOoV56JQt/ec90Md/ZYRG7ebLZt+pC2CpnVoxv4xG3G6qwQOvoD/N7PlROhIJpJY
dCMJCnvttCINlWUTO0NRobbqcn/t6/ORgcvNFSPNDU7dGNCtcDF/pVtNFLuBjKjeCuT8Q4U1cKf4
QNyMJVkvgo0U5C5nfK7iak97aiCxHUuQQbWrYR/Cu8BIrZ7jp1bWWAsdRhuhS5NmBoa4kEbt8kFh
XIb3IxrrsD2LhOeu2V6H5KWLkGUNLVtM5hLE0QzW+dp7FotES+arddZyiTovf2m6+TQmUKHmsDdW
WZcTLud6n56VUzGcI9s5O1P++4rSGAZvuiEipa6w/ZX4iGPiYa5cxdGG5ODvhx2lIvGFNcvWpTUO
XJzBkoTyFCmap6AZBBqSy0OHRZP4335Ky9vA88KKEu9RDYhVFZzOxubapQHkLNK8RgRP92WSe1u9
lVxt06qAGZKyijdnkr/7CfdNn0ioEhQBkSUc5ft85ghJFhClpXxvl+5SGbTeYZnSRGUuGyrHG/7K
mEgh57/2zLjcAznrsy2VlNGdJ79rLIKh6lAcaWhKuNyYRNwgsysvoAw3DKtJ4Gz7dRMFWwzHEv4J
dCWnzz+1TYs/b7EF7++u93JrCHrUarlcq7nrG6X0mteV67A30+SBzOaB/tDtjid1jN0QifghgqLc
+tVXwIBxl9V31mz+IE8EvIEhQBhhoREj17GVHQI5YCkEv2klHarrsT6URYQLBKt+Sh/rFDdig+iQ
NStk1xbzDwRuFHdefF6Ch9GD316psLu1M/rQTgrCNO5azlK20gYmWJEfE97a0ZkOpl/RFDTzr9D2
3gyS1ba05zs3wt3MCeYe9mT+XtWopSso7BiUatrSrJnQeQGnqf5JqqLckhGKPeMB8cyPJfI9jFrp
dcOuhUYYVYci9XCZlcmwxrkMLXgs7iZz6J9mM3/J0wFioUvMluZNGsF2cadH0rOMjQd8t4pNkuFI
MIS0VRrNK76Qy+QeyxCfn3KxkU7bWYKRnnOLl9y6n0S/NYf6PKTZeGNkQ7VNBUZKElUz5NFeZxBn
7TazKBuSfrq0OBKdBFRQNUD/JSoAUCkMh32UjM9Nb8tDHiMrotymPfqE30JwrP/iIuxyc+hdbWV8
dGWgMdIo2S8VEZ2Vmb5BsEOtDdvpZOGiAlusuCeZM7LwNzcfZd1326v4PG9ld0z1A5Z0NTQzBCFC
p3Hoh9Diof+Bh4R1ZC3IPx7c0jt2yUz5bwYGQAcih+0wVw9ZTfzH9YGYcEniDAqmKCoPbVTx9Flx
wZQs2syDQUopEk5lYYTfKPBiqd0crDrqQAjZ7ULYhWtZomZus+xnaxri2Ofmj6JioACv3drkWJnc
lKOVH68PcRr+CJo52Ai7do+Tr/754fqzBM3zRtXpV0w0yZyV84Gr6RyJ1nSO16/+9K2tensXuSQB
l9jqOE4/bWSAo6VRJObxvx+qMcoAFKtkM9QhEE49xS20IXTsIenJxtDv8dnCjVvVY53feOwCdnxK
I/sJIR9O5UG/nexp2pgqPl1tLK4PvfaiaFp9XwH4b/77F0nIH8pSEA3LsK3j9QG4X/z9q1776EBL
4jfeqLFJUzjcrXF9Hxgmw73KfGxTy3ws8evZpgXQoArlQcETP6UifrFlU5+cDsvR0YjzvUEc1ZFP
6bHsolVO5OCTKZsTv57O0iJfwU6z5BBkeIv4cRGvCIjF4b9o7AfXMsRDrMxqIxPcgIIAzmNnue3W
oSLQuogAqT1CLhaU/hagvUYdGa2u302ja21A+A3SMQgD6HteTjTO1eNi59UjRs8e0Dg4xfVnRNVS
fvTy3jEuE+F0D8iUAMVgj0F4dMwyu8TridZQG1GpAXR/cVKHgwi7kLY3JPC3/tIt1C9riqA4aveP
QpuBXL8a9KfwTz8zZbsdIucdzbVCSxn261F4PwyTEJwpSOtbLCai2xy/E9hjx0E/XL+aBvUEcLbc
tBUnuNea0zGS2e+EQfsmZWx4vP7o+mCmwR/fVg1OkyRcZ+glchKfmDMIMMmjq7AhsB7SgVUuyg5F
SOac54egCwemTTz48/yT48i5kd4SPmG2WY7NkwsnMGzKeU9QwEbou9jTd2c3B+YOOcCpztuI5Qf7
3yi6LYg7Yl+Ln4hIUP+75qabzl7fpNoIEv/nBk+FmK1mrWpdnzabubPwD9O3OMIHTGa7iri42MRp
KsYnMOmPQypJGSGhoTtmeqMpw3IXp32ws3HxtbBADBWesGh0THrKXTaJs/KTDaNEsQ+7beWl/hZS
Nt6SFlZHcggwxuCppOki2Mj9S590CuNDa1nFy0Re6mLAU5TFzxqL4OO8c3qTl+A0/ZFczZ59Dfcb
SkK+NH2HJBs/SjZAEdOqCGMUpIvpHK9fXR+Isv7j29itxDYPfE7O/kDeCMK2oh6OSjr8kVH98dX1
Z270QlzDcgA9JhU0nIDHVbwgCEZ7fCNQFW5guTuYPLcfKExu3djjiJ6H+0rF75mqW1jAzVpVzby3
ou5FpB6f/HSj5tlENWtnAA9jdApj/ygwNluRbludqsAFpJPRwaHlIbIDuWBlfoW+s0u82zYx96qc
PoK6el3c7i2dqBgtks1H6lI6X5EcZ0EJH832i5ugle/jJmEnURezAMPAsQDcw/kwRQNOMLS/aory
rsn6HYzhavPbxlk4tvBHG0ffPahZyI3lQSNDPONLr1qXKeK+wGvfEzf/aqX/RWOCHSG6OLePvggf
/ZydBr5/+1hELtv64jIPmbaRoQ76DZhi3BHf63NLTAoTYC1wSmaKW8TtFEYCsS0ek4Asq2qItjEb
MnZY7G2Y3Vu2d84Uu10jP+LM/tEsPElDyrU/ccyNPV6WCqjRcvO3iPwyZhr+swiiL0Q+XygDwL0e
4lTC+4yo4FyX9nvBQhuZ5Gmxj0stGMYJ5r0yb7buoh0m5k6cyH57Zxe6S02F4ZPFeAqi7U70/b2o
K9T6Uz/vl6y7yRvD2ZCUh6I+5oBb0BUwixtumgesK8cN1WxzWiQIOKOo38gGpr+jPI7RE16J0TFv
Q+lGIEueB6/B3pSZsjPBj2deFwadINRyn4fNg2UO6Glpn66IXhJEvzUUhNsODZUJwuLnZICLkDAH
7dnijq9NQJina2oaOTBEF9JA2iuXRkcY9C1Ogtle6zX3yJU2tkw/48B8sikWwQ7pmYmbW8VksfoD
uABcfKpGqAQ9sFAWZ5+i9o2bvVMHx3/Pt3E0xexf2DaBSVcArSlgKmhbzp/4Re2yRE7fAl9pU8Ji
plepLFNtLFzYJ2YkXpV/UekRfVJnHGc5+ISGmgIGaj0U90AlGI5RdQNQYGSb687geikjYEZHS/3G
Q6RjWyl5NCzcnqdEMmV2aS77kH4b9vc4zL+lzSLoE2pC09vHpQsVHLSnTKS1besf2Ap8TgS7rYxR
QwfZFifymZI/Wee9cYIUv/n3F8XShK6/XBQ4pJbnuJr/+GdeXoRHkw8ksm9y67WHTtSktKz6JcVE
llre7TLuo4BI7Ak99L//2+J/+NuWKQV/1IIAReLUvxK+Wmdwc6D+bF/piXce0n/xhyz16gIzGMI9
l2J+lLBF5sl69T1xCHBj110YY9HHMCCgpoEDTh3BSLnD3CY4TA6Qz79/lfIvpDBMQU3PDXzfDGyb
oeG/vsqiwbyeSFiWjc+rVB0Not+24w3bMM0kEhsILhb5BxJlHUr3T00Zq8f0tyZzxDGfYo6NLIwM
f1vSEcM1+LR1L+dnsD+9svhE2fiJo9Nv1sTWERRlUaJwAowpbu+vFMTI1H27hgO72jnX78mMV/AU
0RReeRq0CcihS7n2MsywBxp5kWbVLuHAjZbpFnt8/pitiEEZGMVNTXY3JQ72UGjMc3d4JLnoG/ua
y49AZo+6YQPn+ZTN+Jg1rZZgvAkNMsayPrgF9S1egQujx8aen7JJ7f/9tbbsv5BjudiuJZA5eNhC
/oWwWk1xafhAH4jzUxRPprOBo0r3q/kmjd7JnFazovLqAEYz3OCDhpIAQerZGpwt+Z8lxwGIsu+R
NGVkVYupWjzu28HYZfrknkfwnCXPPESIEfhJEwyPTsgAuLLK09IG+XYwl9/5Ygxsblhny3rGxkB/
JgrEwo7UKlefUWtAhLPAq5HkfOqBYhEDkiUjez9BIUQnEx9u51RdAkDUTsS+8kDfgBlKBFIryRG6
Sbr7UTGYSgkIQ62dvXsLHTEz7c9c4OmA+mlVzew8TehhdOJRFerfq4yH67y1N76zZKy2YA6G1aHE
LbqfKHv0lCHPBZUCyhd8FJRZfPaCcWRumzuCFRh54YJZRAOBbranRyMxVneF+UKhB14F4uMAzaWi
ORmAXHAYeNdu0D1esfbKKM+Olx5UZXyXQhsX4Vy0LkP3hzVQ7oXOwmAkpcEy4ZW1UbtqGPcS9jzu
jFyQ2pzU1ZZxSYIfU3WoPoWdzMcR2tQqzdxXl18yIThG5fjljIrwi2IbOv0dgbSHSpMEyEViCQRy
j+HmR6QTMfVLrQ9Rqb6NcXrE9nC4zDLDfUh72Q399GqHLmQNxDbp2DVHlEAv/2G5/g8nioXzkWWi
BHADUn7/dWuIejgmjtGme1u/ZX0aePyMGi74ZXS3hZfQtCLzgpETY5Snh3d6YFZqJp2jAOnqLvsP
/N2/Mr4DG4cd4XIf4WIsxJ9eEllqo6xiK95nRB1VeXJP+XzQ0Hc2Ilxt5kOoGWflOLxq6hWC6s/Q
rN9s3/0P1+Z/2NztAL61QCLhQIn8M/W8j3t884sy3nc6s2jquasQ9SZEJcJs6VYwxX82tGrD4v6U
DfOXCMp5q/ENqflj8ClWLUGlWFf5z2YfPwtHzRuQsBBr8ek/MHGDv9DkA8dkz4EhH1iW7fyZh0uB
7TAGH9V+SpNwjQUPpqPx2hzaBNGP0MNs2volw3/H5WPDuvBWiXA8eqbTbAT/EYD6NKfxuOljP9/A
n/BWQqNRMZ6wvu3Ea3BWGzdjiHllH7yizIXwYI45zWNBIk01BO1hTKeXfE5K7CRgxYocb78wddaB
4QavAb2QMB9F82SkWbO5YuKREXP6NMtepPYapC/YDCPAWvZWuV26z+qC/Jw+Vltui1UHs/JF5oKs
4uAs1bzcBcNyE8/MLQwbk3mnksek4baxcZhDTmbh2RkYb03VZrjxDICrgfk+Z5B1DXuvMccrVbQA
U/MD41kxwCVh/UYJdT9INuSlKJ7w+WbXtPOZzBzjEJjuPS64v93S7HfS3odJ1uwJGQDQLqeESOdG
reRSn+qgqh6zGfNEmbJb5XM37Zs4/u7GuPx79fH/NVG/SChcx23XxD+7f1Y2sRvoCuv//ENw9BdN
1Nt32/2v17iJAGPYdr45Grv58Ou//vcf//MPTZTn/c0Trm35FGx/aJj+IYryxd+ka1PNOYEjBf+A
Wuofoijzb+hqKKSQokibng5u/R+iKNv7mxX40kRTxIEu8F3/fxFFCbrAP9e0iBcs33HZdSxHy03+
tC3PzpgVSaQOo+EmW5DSb5gc7UqM8aX18AIdbRpkrIxw2un7zw4bGeJXTuloMXbC/Qyq+tjT+xXR
LsZPlWMuDdeuk2s3gWhbSe8zTsJLP5kF4ZbwLNsowvG+rsIdMZgzaGZ4F8tbjm+5ns2jsGei7aKA
Bl806SYcl7fxUzpuhUFb7a37Ze/3aHm9iG7Y1BB8mdZbU3I7dzb2BPWh8afy4DhGvh5mUBpRjJ9e
BKXB8Uf8xQqiI8LpFqbhchrJU1u8NCDYtb7kYBzAjjqjz79RJNWPmbAOgWrVrggLxPtWvXaSgT6c
TF+Vx2s77Ymecoa7zLSXezLujE2OZcGmbocSk2TiTKw5DVZVB08UU5tm5Voq3zk+7U8Zob3NgGuY
DExPaU/CohtrLrxiYFXHK9F/NjMKUIcFd0kCM0bD70VrSoG5n0bM+Kq7ZsSR1YtxSpM1Qw7LIKI0
yjrylOt64HOKt2MMb1SpKlnDLtmqZZ7InvIfc0aNbZmVh8nt8rVwkcDDWrX2eSWeq24YT6Yyni1h
AUG1r1KNDy5AwjBKNh3rRjZafA4hI35biEOFM7epTeN2rIKLLJc72DwvVHOfDi3bUM1YytnNtsMD
cG10/kH/1s4ivJ8VU5mi/RgTIk3dIopWHdMUHCyccxc30Mhkh5Ygg9IB5RJcDPskA2JESvj1GOHg
M+N0jNtuduubw50YzPe4RMe+zIIpPxzNLXAc6l9mhrEwwnVWwnAOUsfaJcQ2w4Jxe2ymJXaTTrst
gSRxBMIwpWSB40rN5NWsPfe2x933fbFXTVfcdp7XsOAi6PE+BoOVtYyrWpB6NjPLxoCf6dH0s8uj
Z1Pk1dYCFsMuNb0jI5mkC9N+rCxxSkP3QWREjZB6yaj3w4kyb9NYyXtdqebSQAKaYlpHw0ZUnPYk
ItJObvq8aUkqRZTRQCuYjFSdWnfAJoVzagRLSU0BI6qoj+0A2doZQf9mQlXqVKpNZBvjjsT7Td73
bwyR80MUlsmmVzD9XY/bbKpWJua5EEDCU4gp+yDceu3VzUXZ413YNjurxeC8RJR1U+blJstJqrJi
9YT+3VzNC8TQriXxq/LOHTzDOy8etkPXjS/qGTrTY9w8+rkwdqVDLJBZLb+SLkeTXaLYh+IThjMa
GpN7EcuiXZ815IIMxPCRlThuSr9T76N7H2ay2wcTpPFhIca6C729go0ap+9J8li71Ij9WK0HT8Qb
23LPXpPUQFVq1cxvhTV9kxDl4WjtnlF544CD576HKLl0mfQtKUxeQNn7eVZMllC24/aELy36Njik
PfLJoN7JMHpoOrUNzPChHS6haJdNEyieITt7BcJnG+CQtFs84TyHZEwqMwbfpZ2vApfWVsXm3mw/
g3lxV1b7CR6Qrz3Tw2rE/DQX/QFFgN4W8wSsK3beQMPZJG20N3zKBDdqfvbCzNZYDjq7rFkONQXg
CRY4Pix2iJ16EL6oPDvW2VOu6nLTxcXn3CtnjZ9AdGwLkBQCyr6rytxYwWhf4rHFQ9v2LjZR68dJ
ja9eYNPUOa8hjO0brYMfRv8Qp5j7DDb5ATpLcBoWevegidZBhIFKpnAYGSucan33m8yo2CD8CsPc
m3wOurWbiu+RAKUxh8EwS1AYwzWfvTwncqL9iWXAeLaxMF6V2pB2yMstVB5rHXhffiGBj2bG3IHN
htXZK1vLUfyKnakul91UDmjridd8kDsLzPwOQxE4PTF5GKqJMS1wNWeyYYJuBMaNU5un1GMIndq3
U9WjssEVulHOS16Z2IYy0l+3yWHGE/oYkjHjl/hM2EZXHSPLgIFkmVsFj9C0vf6uzqMXNFJIGi5I
l6DHVj4mWIUOlUi2YRMKHFmg/TiYDANCjseW4RS458Z13XVrBOJmIJUpGuHIuim2KHWaY/NkybU/
F09N1swrYhISsNfgQzIg3+e/Axx5Et9JV15WP7RzNR2sPQFCAH/pfMnMs5NJyQ7H9tJV/Vo5goa8
s7VhKDweM2p2tgQMDYNaESkY3dZuaGIxzEgffO+Uxa+cBTU542a68wzs4gZlH4aGY23Ma1yUW/++
tJxVjneBdLzinTBDdSsVSXKLFx/6jiTXDN+TUyyru3Zf2NK4OOCRiZLD2aPzxN7GvHXM4CluDftY
DkZ6b/QmD9mYH4xE7lXV7t2E4OYOxrpXM2wNnlO8AjDLeyPXEsKvP74FFsvSmurtCPfrUHo1tg3S
3uWRgWO6HRxq6Nb7oT2wr5L/a7THeKkvPrOChxTPfxjypKg052CcoQuhtgbo5d81SwDTNXhYcAN8
CFFqHp15+dXPGKXGU+1vudU+KiCcvpsNBqus/6DGUqtiYVJzjPs4JJSSZPOjEqSQ9tAU8/LiYmVX
lpCvezK51uVY4UtVfZeu02/rqfyu+1mC08KY0PK9hmHJFpIFzlGjf2zTuTgOGCnkk80w2k+3g+M8
RhQgcYY3TR8E/Qau8E3Ql/7KzM1DiJymbRAb2hxHDITm9QBThUNhuPOG91jEhFXqgBG8YWQe7V04
URezYTqLOcJHjf/hNkbPu2d8rmcB6mUAhYCvKz5UCEkZR+cBf42APIY32eAoJur82Uq9N5eRAU+8
koyEzXBvV5YiTKYQexl0/RYv7XZfWtawnSDtGcv43pjRzxKix67x0x2Y8q2sx5YbiCtmMkO9sUVA
zE+/9mJfnoR0BCFjo7WWHnE1kStgNVF3SZnhumQiwoBb4dVRD8Bckr5iQEebu9esHxZEPmRHl6h9
PE3Hj4LuFEEgYqEOL3VA3uiSsHO1DBXuyoQBroe/1h0ZpQTHwc2tvsywts82/GbE7d16iqfkuMwd
jAD1EFsVqoHK/cTBqtlYzfIQQ1KIXfi5S/SOQzQ7Yv0hG/y5E2jitgqxHYroeRlJtfsZF+bWIZVW
ZctDFrtQwezEfQh96zcstQgIBq9Xa/EPDeXTqhm95FC1apP5TFdIYk/1Qm1EsvX4nA9UK4SCkA/g
Fux18RhCAW3raNNBL98QFEIYZzrM23qeWF/NXRRioLt4X0laoeEagTSZOmWp+MLLDLtyUY0rnJy/
2kh8oK+Qh9aIL/CNsADBWGqdL4CmxgV5Hwyocak2xlw8hnV9YabEEKdPHpPljOnfA2SgfNNJcDCV
ORVkH6wBGQmA2pT5szeS9do6D3PRwPTqG235bW+blgn5NBTnjtrHU5Togc85NlY4cwm9uSdOvVt0
19A/uuZoraayefBs98Tg4y5MFwe7vKnfw0XheAnr5AYMqeWUXTAumwYD7BObw6Vdmh+5U79R8lLb
tUO/gtVsgZ609z2w582ICA+GvTpUjl0/px2+gsWQ9HdWhgFvS04mdzfXGyY/rKb2PgomrCGH/mXy
rIGyXPOy/SncLl0+3w5GEq8dG9bTZEeHbiG9Gheq/pgZv9ljEmryHje94eDV1jHEfq2BdmEkHkWq
I85D5Nsrh/dMqkgpbiy8WefBHtYTmT7QZDVllH3VswJqM2Pxt+1M398ZXnpJQhOST9XXH3U1wSWz
q36/hKiHbCNSG5mjBB7C8dWJvd3iFXezhya8hI/xDsnh5+BTjSYpzBg1fPd2S+SnI6N1nbv3Js3G
ye3ZUeJkjaYMh8tQWgfI4/emzqcInfYgx/irtYdb02eNptwAa1iUXyo7QfDhTxGbulVj/Ta787cg
Q535KCiWjlWHuHNq7xyy1klTuisszPLKtnXWkMYZeqFX80z1FaVEtVOJfOQkuvhy5ty7b5IYUgFW
RGnwIAc0wEaDszzR7wLAliR49D/dLiqsGvg3eMxJi3d1bDxyXaVj5BcdKL88Igl4dEmZ98mshwa5
aVzS54UJVBx9Ils8BI21ckmpJ7CBOm68YxggSJbu18FQHsvMJ6zYO8Q66F4McodR+Fq2ci9D9RVY
L9OybBa6t2GqflSgX5YMXhxvgiiO23jwHM7BT6rPH97AHuLgEmZUPwSpclijNQzME44W38zoDYr7
pWP788L7JRK3BeaSMTnwFYS2xW/vnSAabrrMe3RJYs+ww6BVwr5RJbjnYsfpd/Sb0XDUT5Vk+UPl
oKST9pEwZ9CkkFmcMKYLHNJTNTb3ySLei6bcM6VYuUPHXJ4d2gg3mVvemkV0xmWMDIhJQH3KsedR
zHB8WW9hczyUpvVqY3OQEbzMoe1+pQMpDeXdYmBgGdfpc+DYd0nVXGbPuMcrj/Hfj77SAUgl2rBw
5eHZXzXOZoE1eHpv4iLZWrb5rAqyjRN2ZaKpSoDvJXEuU+N81GX1jG4KxVZ47pFsGwZFobeJpvQD
cJl6r3a/+jw4Uf+iQVMTSLbT/5xquZ0pcSBAMHTIoKVOHAUUAsycay0RSYqzJ3p8E9XPwJ0eMhxi
rTCh7RPevevLtV0NzzGZ1/jJ59ePpojRTTLqyJt9oGjekSIbon5KSm2JzrDImzyiOP1xVeHgPpXE
1QT2XtmEBrjiDYn6yNQ4fBs5kfQ1N0b/uSmdXRCp57C6G8bq0zMxiCKzLxwkBlaup7VM970YX3XW
WtUOmyBMCMctIAu6L5QVr6AXGWUU3TO5QvepHLZRwgDHGRz36REdJNk4htVvJqRhKEPT+3Qy4gOa
gkMJ4nJnpKZ5it12R251e+gGTXdFBzIu9FFljhSHjykz5SGCFZLIltGYY9SoAxHQdQVkD5sIhMi8
TD0IAAcXTqUV5nWj8RSXYmuouNkboXNfdG2DoIiFj6IIi985vC2i6bSkuOAVQb5pyvq7lLyAEP8v
m3tombzs0tbeW5APAw4PAKQSLtvUt+g+k6CHPLGcswT+sxHuRV/RvpoK7mbwEIO4hlkJRGz5JzuC
GDDGlHGRfXZV0m/hlft3mIPoWlXQzKs7ascvb7C/jPHQNpRxychpIbsgWbF6zvNs9zhJo1CdMqIE
q/Krigf/kDsVsRMol5BrjFsVtPdVRPJIZ5RvuHHdTh7j+rA1vxpjnJ/N+AKjA0VBWJQ4hLvPTuRj
3VDfD9jxwsb1dt5sPMvBuPT2+CpaIJiyBa0yK8ipsbgg1udcLBcMGWu4r7Zytp0/c7f1e9blViAi
WlU57uCICO9ixvjnOLKILhBq61cKW81YHcG+t0OYVquyHoGbWHcuqaI7VYkPuywpoqufzsCAYGrI
rC8z92Cb3iZBq7Iq0xJtEszpsVtnC1y2QJRn1NHdcxGnhzBINgqvhtsMxHPtmoq56c6EfHeDMekC
HwtumCSHObMrAunIjZ0ijDoza/yV63FG5jHZU0uzbyu2DQuoc0P6yskeB2szeeIWl1JusgkJ9LCm
3AoJFu4+LF/gdkthM2bNenSM+eBaVUlqc3c7KwA2XNneI9Ke6saIV2NqbougRROIBnFvabMnJjz0
o4CT8VJWdBSQ/LlBe6+mk3SHdxjD9AvjU5bhgxk1DZZoRK1iTE9XMmaefYs1udyKynjoMwH3LoU2
rQSNX+56u8lmgCBESHe3uHvOVA9HbKTQ0HroEijOgoTDdvS67JC67n6e5LFRsG3rnHwCEsjAUYA3
cmseHqf+V2kjUxhbcvBK/DJt376rewfLocgkBNUhRVz01AX5dOoqgEpGtv+XvTNZbpvZtvS71Bx/
AEggExjURCQIkqJ6yZY9QVhu0PeJ9unvB57/XvucqlNRd1KjirAZ7ERKJJrce6/1rfsp6x7VXIcW
rdibaR7noDVw7bXf3YhWYCazHyvJG/CSbGfHSvS7ityfJRDUzWxv3Ayeym7HxnzpiI5HkNvvnSF+
1CZ0CCIYIm9kq/YVQmnssQ1VDmvBedhZnikRp2SPTeF8T3s/23vZeAHrfLda0YGB6LaLii3UrM12
dYPNAqfnqbKJisfOBjUpwhYD5qO4L0zal7gDn4pavA5GTXNgMb5Whi32pTLPelRMt1q83bFp3EXM
hyODyacpsZqnrNtMkYduyXxWhfBtPpFCQD82lkHjZ2VAIDFeYtHvqpLOaIWqc+iDZOoYN5r2m1zp
SMkszre5/hrSUD1GBEFFirrDSAu48UgZzuQKhE2c1SzIyjaoFItfpB14Dvzdap/a6EKQxI3u2u9I
j+wgYlPeSqYnH84jmkAu4p4EsyQjGxzSxaOYtXVMUegZecbaopaKnLT+72td3K3BNFXbccMwzuwo
VITUOnsX2+X5elEmyIEXx5ZnkoDYAK93aj9dIMqyq0PGms5DjKZX0LA6ZcJuicyy7mnIuIcaVeK5
qcxkT2uGxPm0qc/OdiHiOMEmMcb1ealwxyC2J9CGLgzFRmYdHaDoIe3k9tys43EqyyUUVdWcxUiK
+PXapFnUeMupaDiBFTI5DfVTabUpfti8u40mn1Lk+u6J5Xfnxon2DPL8Yk9P3ttd3/f6y1yv0RKv
+dr5XX7fxyp0P2eNfew3aS6cU0TQBAjsp24F0JDQ96ENbZ8rBrz/uEgqylYmK5+FVVbnGZ3ZOSFR
ZyF6katQ3ZEItH1akTRGJF2qOf9UtktUsckDvePejqgZMXbwB+o0IZm4QehkpYNDZggf4vViYK8J
Jtv89vsu2/XOrHKbsEVth6T4v57bLNCff9/MltLaL5pD++8HppoBhmhZzOECPtEB7ENKSfKZ/uvC
h5gAy2G7naYam45d7zKfvcDrfbRv9mCEajDOVQ82XqPJ3Htl+6KKqLyrMaCtI67reaKBTSrbbakq
8+RhaSzMcQ0szEXMb0ux71AHFwPWEWhBtYWquByI760oVjLfYPRa5sSox+lTWXHin4CnPhdRd5+C
rN1lnEtvyAC0OZ9O6UVlMVmlK01eMhOiAGjGz9UmWLqpxhM1Aa5/GLKd3gbAdKWM+cWOW4QXrG7p
QkpiJLxXVNPF3jLoKsKcflsypBEOjiTFRklwjPie2pxYZpcORL5kr1ZUNBejISLMUknAMfoML207
CcDIdW3iUepoeHQKv781V2Rs9QK3rKpQjG3KsVlkR01raNeo+LyiGdhxmKt36zjYtGEw0pW5eazM
BcVrNH5pjfLNnMmVRCxZS/hCU/lEnSh2iYv+oojwE06d2nGQFMyDQiMbuMDFCnvzg9q3eGwMC9ZI
VCCBIr+kIoqqq5ofrV0/9OZ97NjHFg8hoqGwUPQ9S/cTuebIdzrxszTkS0dRXbTNbVEsxUks+FEM
J8Kult0JYb8RVEYWp3uDh/4knQEfZpK6ANbn135R5yx/HW0A/thMH6LBefbJXZr87J5wnH3T1p9o
xlPvV8tMKVm9LQ5H3LVed+Mwfk1K/3F728YDKqxLbBIS63uSZj/QLQA0xpJhyuU9ak3QADh60M68
uI767BhMcEaaski83quBI2u9dj+mTrxr/kIiitGcQ+ARg01U/UIPu7ZfOn2ph03/FVvqxln6z9tf
RyqC793lUq4hCVLf1Bijw2dxXgPsprWL0eGGj+keWASVm3NTmu5rE7H+Wdk9UH5XYdSYb62ew9Fe
qRLT4Uc/aZZX1Ll0wDlX2ifc+cZtr19t8k4D1yzJqSq8kw3+JLW7gGMjZ/m2JE8vLX/mjlMwMcE7
XS24ymsy6GMiN6gq8GchYxTW8trY/ndJ3ttt39CDImKOLIal1w/GIpFBTDgYau1S3ScdHYfQHWjT
exvGWOTeeGyTVD5WdDFrdyXdmVkGUEc4Jp3GUb/yJ1RM9raPjkGR+NZCe8Gl/vWeNItkb0cMIdTg
vhsSxYKWL9aQhUwpnTubERwmdwxsNj1viPUVGeJ3nQTxun0fXZ1iXEs6HxVzj4fJ+zx25jeOlQKN
rPiCXW8TOvE3t92GQ1i+k2IEP7wIYrTMoZ6Qd6CDepVOTgNhgRJhiYe4anA5TW13oF9Dtl7mYtyl
5y1VbZ4LnX0sRDbAkX5KZf+LzCKAKRvUrdySel1j2qVkaO1yBhEm3+JezPFNlYiv2HL4enyPUCb/
svrtczSIH1M5dghG6LnW+BTIUy1uHK5sD6UpYIw8J28Y7nrtOZ9kyk4Kw4Ddsf7UKesBvMZ0cPNx
CjpMXUX7iSLL3zHv93YgsgGTTB0ODXi7fU5JCcTrlYk6frmY5q8/KSo3YdBtbCH1guJP+5Glc4oF
74s5AIlxy2ijD/CVeN2tq+rPpuHekwZUEM4bZMn6uR/bk+1MD4j/wYZL3tn2HHgHw8nAxHEcZfKa
JW578GS3LVMZ3nmGE8IfYG1M8AOf67Z2p9rybVjmJBulNqI970g3+91I4BRHHifz21xZlw75Nn6p
Xb9ZvCey7KLGwyUrPzzF5IbNBjb3T7ten5r2Udl1sDi0AeeIbXF7IHNzBsFt9L5t8F2CRTP1A4Mo
L+EY57mvaU4MzlOeo7Zbsm/9GB99WROaoFfiDunFATF6XCI6MSwWbIxj81tSN/i2cuO5zItLM34Y
MQJ3BM+n1TUBrmT4mboYOaPF8ND1AtEPRHYMcWA3HslnirhIYRxzudzTp3qSSkKg1k/VYJDZQB5F
IR6u77tofH9mTtqa1MWhU/Vz0gM0s1ElYCTvbhwTkRC5YUgLTZsVUb4cBqd4I1XSZ+oaE4VcLT8N
ogprz04482w1okuTzbVbXPnPvWJfGk2SX0jjvvOr6Fki2BfL1IWlA9sNjDhg+u9o6h9Jtz33XfuW
tVnYd8mtWxn3wh/PacJRcfYfPbpJQm8MfWyohEqLb32xYJZXX7Xn/fKKD5OoiBtmZ68V2oc+A69S
KQtKO1N3wAEcXCFNdHRYZ/O4Tt1X2rgUi15GGalDMre/GFX7jZDxZ8QUD53v7orGWY96BJ41lmoN
WINcEuxKpu+8uqbzuan5zEr+ANaWJ5RQBSga9XXZxNwLnfcGKUXDGAa1ZcL0LMcaPOJClAHjwG8A
qlCHF81bNmLjSZ9NV383Y9Y4dr7TU0+a0XjhRBsWenwwORlYCSMbZzk1NW1ii1y+nddY5a61mLZ3
MEiyhZlYQ15QZ660mGv7zkvTYDGd9xYWOtOr6LaGJgXUKhjUQga9yyyFPCY8A19gJ3zuc23u7DR9
AIzUgAxNnyZd/fA8Oki5M7x7RRv0uv9oF+dr2VYQOlgWDOlbK8cv6DlxrJOOzVqjOlA/Kk4A6Qwj
Kf+WaHHwmU5A/WPQUHUfoM3OkTdD3GKgP9dW4BVWfvSWlzgz9FNWm5dm3ttmSxBIM4uHIrLQlLao
lajbyAxhVyLBIFV8o82Ao62agBbVLnLzMm3eaejvESZtGjTNXNLKv+kWRUDEiYKxmDgQIXxnkjDL
yRPgjJtmCRNe5rd2/AVb+MFcWrS+rHwcjzMlEpJbOq+PrmEmNyo5ZbPzDRyOw0f96i3WN5pmxc6a
xhBwE93msvq+7d9RHRNLruWOFluDFwkG0ezIV8dUpzGBBZNKpnCTWC6uYtLmddjDpK0WDqXDMVba
feiHnALUNr7XLa/iGp8qjppIQ3Hrlqxb3I7AC1LXnUp2Aern5ZTQMr4u95X+YW+uJR2TbesbZA7M
yQNZ6SxUWg6Za3Um7/e7QTA2LWbro8dls5Iiufolmw+6bIQ8O7tzfWQd1inn547GubXSt9yuBvh8
+ZZ58GgShXM7MCkR5TY2W5nI1AxI6+jVT+W7mTAXiKP5bsmjT9ocb2Xv5YFFThzMLuw0VfNzaSsO
Gfb6VGVrqNKcUMEyv60ph+gqMArR2G2VIIZ4UN9En5IVrognmfEGR30WyHw+VrASHSb8O2tLTEpo
g9wwPZjC2nA/t2s6ndoeGXNmMZ9U6WcCmx8GFpFh5Nlkkdr5E0sgNAqLekd4c+zWjkDpLOl2pLLw
Fwlm3AOEOFgq+P3vF5qr49DOHDLk15l2RbDWHFf4ckkjN5LnFmBFYEWADKbsIOv4oU76d3vNLGAX
Yt0bCJN6X9AJVaAnBHpypidnn+TpM9ObnWLiyjDotumpKurevbeiUYXCm9/YFDpOJo+2O00nZD9P
hsreJrOo6Ftzqk0rTmRtpINsxqOOPKzds1izWDXzl3OIOlVoh6KFvk/fF+wq7CtAXHIWecpAMCUx
hE4ZtJgmPuFBSW/QQp/NFg7eODEutbQz0SeQj/6CMKR207uCvhXgOgTgo5U/u434aOI8u5juyc/v
O4rsp8HC65PE4sTITJNmdhNDhTvMnLDKjf7jxt56IikdGajp3qxNhlaKbl4zlKwjExJf/PlN0xaa
7OpZ19OlHQG9MsP/pPu63Av33W++S636vdETTGfa6XOZrs+VoE0HawMHRTw9R/kTAM/blZ6IMmiL
1XTv5VBMh2I1fnXrykgpnSSH5dnf1fZ4ct3hF2H2cl9EuPcy880xvha5/GkiQp8qu7oVFcoZMaaX
1YrXwI/x7RimCNKpurfX4pPjsllXfsMEAz3B2u9RQlcHQybyMDTxcer1/WgBVnMWm+ag1ocosVJi
fIgstfMWmyiKb6ze+JMF5xC+NdY22amH40hTlOihIoKj64dydrxjXcFEmz/RnqFHKA118PT4QaS1
fVM20cs0q3cLqg/tiLehsjnBtX6HYh7QRjXQi15+WB0d2WJgSdMxtYlJMNmVQwSq1jjBtBvC3ENP
bk0xSXQ1JxKj6B8z6SQgzTCDq3w8aDKIW7wzu9iDZlxQtQ3l+1Qgf4qGr31CNLbumMs3UcuCarpj
IH63wL3em20sn5jNKlH9lNXo7YjxiQgkmTNsfHYQr+WxX9WDl3poztbR2i2cso9ytR9I3GShRavT
FaRZpOE4wVNuZutjWqpN72+R2JwdOffFYW29Db4DdMFmsZcXZXUQBjTXonzM3ASKnhif/Mp+GdWP
PiPJHlbrjtX6R6OHd0IVoqYr7wo3Y23Df6I5kDqoogijaL0Ic6DMtXtyrmznzLj7CAYngN1HL703
j1R9Bn2/YKIQ6+ZA1uVbmg436JZX6Bud2PtwSGGcgSysfrVVXgf+gN/BS+WHsyBpz8tMBmNqPSeO
qU/zhCOhX+T78OHVdnLMW6ZJtBgHgpxuIAnQ7tGUXBALkoiSNp/ePLe9S2xJzoQnNzrORkd4S6O+
Df1yfZG2kWMsx3FZYdUMtN04IAOS/oCn0g5QyYS2xmKQVEdL6AnoXftCCrTNzvpA2NCyt6L0m/Ts
9DTa40NvwFDsIPbsC0Ixd0k6Q7Zx3NCvRvVsuGQMSvOSIQUPEtoryCkrCAYdeDpCtlKrODLMiSBs
TuPRNY52Mw5PecxvZmcjCj0cMzcx0SDm/OOqPv7/Cu1/p9C28SQii/73Cu07WKA/iUP+J3X23z/1
tzrb8/9yPCFM6f0vkRW+InwCR4ZD9IAwPdCHv9XZ/l/Cg8HtmaRWwPrx8Eb+rc52xF/kPAGScYRl
ucRZOP8ddbZ0eZM/DYemT6SDZ2I2dKSw+Ld5Mf5gnpuLS8s4r61bkhchR0c7GZnm8gOf9LqCkC7W
jhZ+Zood8oYcSFIXreny1rglKVuFMTr1T1Q7pIE7dKXjT3rAQB1TyGVT9M2yKzP/KW0f929NNvix
8oDjgAZZpiXZa50a2UsVKYRFPQEv76nGQ7NXdDzlsQOsmR09mDXJYZa86g877+hWl2bmRUzt/ZlT
FEMQMIlDD/7X30qHVkx+TC5lLOWtXdeThU3MKF/dZpjSczd5ngp7P0qmMG9H4mKyCZHMPqMg/Cia
3DEwmMe22hOMu42TiMHg7M0ZYF7DaBzy7zEdf3eH5KyoCYX3NMoDc0Z8uXaj+OQMLnQiRaSfOo6Q
nCJ5Y4FhcrF4eLWZcHJDNYcFKx8rP9UnQBF0VYj7Yk3+DRX2VJzizshoDcMLQzRuF8gjyryMdZjn
ptpluuFMktJUBcgqgZ0ji1+yD7BJqQG9IMpzcrNU5xFh5SFwo4fu90VY9Q4tWZfhjPGlovOQIQ4z
RjoJoyBKyaxHdW4aZZxjx2DcMZvQcd9TkYsBvFobqZc+mtT4w9VW+zYPGuQC64UubFpDZPTQjCKF
X6+VoP4R+mvpkE3NKnqo7yAVkHCslpwTKJOdln5pHyAcQUtgzNaEGoxcRvrOLBp289p5BJ+VJrUa
FkjjzckSPR6mfjUYctQ5Au1cTlVG1nXaYEcrxtT4VTHR6MFvOj6S/16PGDMzBX5gzAgMoO/ume7e
SZmn3NDAlESgbk3qhZDYkXBcd+2MXzCzUqahytArdiJGPx10QIMfcJwSYQdC4ZJ0QSPrUaQZJFyl
u3XWFV3bmsbLD9OlJoIrUiMEb4g8Ko6et5Yri7UuigIT0YB7B9GkFQxTG1Ro5oTyt9/7VpaihU4c
nF6+M0XNCQHepM/IlSJmZ83YFkYeNCn1QIz123Hjp6oXpOKODNtzzrQns+xZhtqLyWomQQbUdYyM
xrjl3Ogve3udh4fV0G+spmjIspjfzFn6vm0t95JwLELXUaenhAwOuLSWBRlWm8Eg6uVQMcI9LVGk
PiwIuK86VV9InbPDJocyWppwH8jvwj3tOB07azYfSmQrtxLvVgifu2JaSoifM87OoWmmNpjbHtIF
TXUZKGdV55Wa6zLR2duvpUZjmhHiOYxls4+S2MKbpBN62Kl1zkTi3Tp56oaRCd131kS7NaP9Og4A
wLx6cV9GlP77ZEJ4wYKtD5XpErmcyZc4B1RG9xGr5+g39UMr+m+D668/KqeZD+xm842aJmTWpoqO
1VDBthj0vK+gpz0u5RztZ4lXHABJ+lxlfU516kTnReuCEWkyhhPYixjmv5/fmSYJqJmiZi8s2u5e
Z8ivQo454Aek0UNmQn3kyAboqi1CI8HlyZLa6i4o4vXB9yD5oaMC9enbCqUKgz98g9abjKttoLSu
R+F4zfPorfLOwDNya0gr3rP8IvRNujamxjhFNetA2FxpOPer9bIQ9cmtxQ0XGmg3qYLYsCDqXKdS
PpaSBQb6C4l9uXAeAGkQEg7z+eD5a/mGdLILC1en2MoLWqlpZb5BaqOGtd3orijNMkQSjtDG6qrn
rMkMkrd7M0TvsQZ9jU0icSoaFgtf//3iZcQHekvySdfIXRpNHTwMImbLoRfs4b8J3I7lVeG6tc+x
TyLUaLVqT9Kauvd+rhX9i5pVtfL8e1MX8nvjJcaNrlV3KLYFUz16xq2QEAbR1rFgqtFki3VVj2vr
pk9arxtZeEKbnNCnX7zNDjTRmb0GlLtVOQQ2PwLDuqNt1LoCZoCrTLzjhvu0lKVF4S9p6DByID4U
6srISYFR64r0AWjeqYCuS745aFPt1Jh0jYY9ET4v9Div2dmla4blhg2aCST4nki7O/didYE/Zf7D
HCOfyiKwEbqo9R4iZXofb8IQFsJkFvQeeJSlXcKqa5ZjJ9yEQgXzj0+kyGlUFTP9YVFsq5N9n7Z0
AlLh6lBNFsMf6bah3c30j1fKAOiRTBsXfz0QdAMvZF3qXa1mefAtpnCjbfDdlQaLSFR52NLd4YEQ
t25PXq4bdIzat+W5c9K9tHYMPRl6I8Q5bBNbDmFyPgB0p1KYJHYGXmtHivXCPIv03LofsEwxCzlq
a5KXwehWRAxa0Qv1nQBKM6VvIVy0kKK5eFhLQ3KNrSD1Eqo5Dsh3Vu+qy4jf5FgQkQdTbkhD3+vI
sY3Ihp9yiz9GSwZHCqqWv3Ds9plJ7DJLDCHHfHDPfWIfPCvDodoZWJXjqT+lGax4HxUSwgLqVJeB
4G7V5CxHFmHfPvT+YOjXL/5E46g0InXIOhgAsFbxXkyDvBFF6+NBmiG4N8uMCWClZECPsjfdzEff
x1P0PHYhlg4EPeZEzlcMI0anPWgURql7JD0bxamNTk7tDaEzo+GotIVho3DQ8E/1BHsaUUWkhQoz
F/Rni8caCp0Go+4X9q7IV/fkRJMXpCVylGSM+yArHfg74A3OaGSs0FyBlPlJzihgqVg4oaV4d1mw
HZ3c0OgZJ+uhxm63j8YZmXte68NSpiSPFDlsv9GNmLuKNZixI1GeW3yGpK3sbMOaAjNaf4mpGzmp
e8tFdfnLSncQTDqVfCac7iSSCVj4FhsBvcDZdzOQs9QEc2xLNCZ1hH4kdRPkFQxoz2zB814Nw/Qw
Fnxzay79G47Ay24wa4Uslehe9OYiNBvGG9hOk72zjuthGcoi0Br5aVR2y6ERqWJ+i+MqB34aGCOL
vNGGqK8iBPxlTzUaD548OoNi61hFHyCQWTevHVb6pkaE49DFnGfYokleKvgAHhyaDGNz3APjxFqu
g2aaNQigBT535xv3rRDyVkZWG3oorwIFLGdvlYC0/cj12e3gT9hyALvKwhczGp9e07rZfhnh16yC
IFut6J86IjkMJrJQp1uZl0GKCXyQBQi8U+cmh2R2VHHW4sEtcmahRIZoqzdJIhlRUW6vqSLkDN3g
Jvs5wriAmlIzI0Rfm6L5CXuVphwLvRFRNBwiwwcf67Geux1olr4AcOAtZU0luaUT+K4RH+KOBqGo
MCU1GbDMVLLxuQO7fA2KKhhsJoBw55L9aCCljV0zPhDB9bkHMIt4w0KuUUiCLuvNhpNY5tFOMLvM
eR0Fcd04HxlNSbb0BYg40sKjPdLtAsK/pREP0WPvoMIxsnqCbZ7DEddkINeabkISQdM3Z794ntBR
wJyBXcMpESdmB+P/pl95Tp+bH/RJ7Ltx7upwniShO8tKnxmo7Z2eXfsSuRU19cq+4ahx8wJlAxWJ
mqpPksSDX6AA1y/F0DloivIore/mCmVeUJomwjaJtgfUWI8yCICh65BYsSUC9Sofqte4dZnqTLr3
bJYgJiC2nGyo3VAYw3rbETeN+r9ezPow+DF2R7bJlUId/OqUTHVznmPfj052mbew/f6Rq/b/pjbf
3uU7A5cO95omp/Lvd90Myf90I7g6kJ+Gn93y/LMfCv2ndfn/9sG/fcyvS/Pzf/6Pb/++9GYA9n8u
vfs+5R9S3j+t0bZ1/bn/LL69vyzTscj3cwAeIMchXu3vvEjf+kvCMRaWDfLkb0+0cP8yTaxXiiGZ
id/Nx8j8d9UtzL8s5aOJ98Fb21K53n+n6rZta+M+/Mn58V3XB27gCSmE77BK/eeyO1Vp6+ZNn58K
lEBHf9JfBwdUeanxEFRzdPYohX0D2RjUb++I+vYUzwv5AToxj51tM6lsmAuq5RHNhr6lcH/wI12f
pNF8K2Y8FrFFqEcZgaON1/qcU0tihJ5+jWQNX7B+PRQKor6KcwKQwSPeiGy3xEu4qA5nkDHei+yd
AzlCO7CW67zBkTpVhFNCJL0Wvzqb4OTZjW+dqSxu3cchZnFnNj3jLAqXGU/TYcmIfadFnQzf44Q0
FO05L7LCKHIN7obcwkKPoDNsP4RVjTqch4a4A7NjbOClpBxbtf+Q5QC0VgMNTQbD2zei4p5c5vxx
Jn5kx9mhD9OZPIa1MJezVcbfjc7yz0SbiFetBaCLNvqSiCy993Hh3qsoToEa4nVWc7RcMrUyhB85
PpRpeXJKqBBBhZIu6DLDCHqfMApfxeYxnzekK3Ku0G9x0rgiOXoRh6V0KTRa/vIOb2LPIXq8W/qN
oZA3IVP46REZ/YtH4U1TLs9fPPODUBymVtX4s8uyHfCYLxOQu13poyMzOJ6FS9Za+3YiwDpdD1Pd
c5qbvXKfSxD+INX2NmIPq6mW0O87Xoi5aMu0dkt1i/aZO9560zQ/4jZfOUcmS1hzMD6t7bJzV6O4
+BaS144XFp5B073uvhFJsrs+e9HJvYuC5XZmDhDheY6c9nyN6TZ5waxsXWRGzO8nYuH3i0+9IiCt
HpcuP0dAa0MPbg0TWetMpZ3cKi9mbazT72PiZrd6uyAN6e+LPknzP25eH70+7/qU/93N6wMR84SQ
bGSc47ySAfplV45AA7tsgC//L+9xfb3m+sj16lo6/oG++fO//BpOttka1uEzhWJ5/v1b/P5VmP4j
mdet2P++7/fzfr/t9b7rTScXzGBNsmauP/H7gevNOIsx7l+v/vH7/eOZBmEEkoFUHKN7+OOJf1y9
PvH6NmuPeypyG5rMJWtC+kukLnDRM6VDTk2Gk5wW84JFfESyX/pwCnIN2NXNyVqaX6vyIvMx/+PC
WJz8ouyC+0i02JQoHdN37psnjCsiClU7fbn+zPXewWMYD7uMgiJ2zu7Uf+7oiQUEK8fdXmQtNrXx
gq/zLp1r1oc+FhzLLI1LpCfjcr0mktIL1sjsbrQ9o/NW85mZ5XrqMnsKdMsiOa/RIzG7KFdxgQQm
CNvhwndT++LsENqKhljx4jMFnKBO4CFb2/KoGPRHyliwJ7h81NKOD2MzOZc4lsT4bNd0ATqgJ+eP
mZ7fC75gqI6X1UYwFFfGyOCSz/D3fSoZAjGY3XnenrF00Xcc2rDlcnFMpwmoRFnJ2wRkGpqCvD44
2+e+QjwkP6TxCMMgFcHHy5vhuWp6d92thWders+6XpiysP5xkyZDFjZT/m5LUXPwLL5hRCtDUfrk
+/m4OVc1HCF8uLe9zf/FbI9MbVkkxgIsU/U9j1BriDYrD5VpNXelyj9VjZZh107loW99FI5YL2hN
YXtAbzdflFTzZckSj+lG/Vqix7vU28Wc2ci/rc4PQILNF7t7nMZV3JYc6c+Tm9wnj+nkyL0RaQvB
WO2e5rSGH1kll2y7oIkssJ8mOxPZZFAILDU9wVeV4gUxPBJYRsTOnaiI/8ZNtLLam7BUdbjSDlNl
rBcDzPTFRNx2YbqUM0+LzsnKXdf71yluiWNBZHK9mW0b/fXaR+uche/VF+SKk+El2PRR8IqWr6Dy
J+Lu88Z+qBygio0u5c4k7MJKRzwpUIYuEUlLF7yx2XG0wbXrF6y0NznHjcsyr9aJiKijU2vZ7F3I
4EHVTGz81HlhI9xP1w2rE8Z8kEmBS9KLirvWqcu7tSdss3eQgF5vbobCw4JsDfXOUt5pv6v3kwJS
ZnT9TvYYOdIsfiri8rFj2RXUyiNoLsc3mMe9ZpLZFKcBWd8ODyhVEyHzGDjKsBai+JwaFSi8KHuw
JQwLu/A2OXKGCC5x0fHOMJvOznbnQkseTdc0klOArrjVFKg36KzqM8PVGi0N1/5x5+/b1x/MzBrF
9vXxf3n69abN13PwxfBwfWsQueqmSVMJlZIX/P0Df7z0P65WZfHWb34SZMn/+Ztc3+/69mtZcmdH
j3QXy7Td/fFL/PH8riKmCLlhjHjfAtyBRq07Xy88g532983czrrzv9x3fXSgWR86TlIUDPAMC0ZC
ZMpDFRO7PLR4VIsZVW/GDic/2ir+0BG9VrNsP+SqvlpzN94NWab3+ZgWYba+u44ZbIX/qZgRTbk4
WcGguzazRid0bGs8dhGStWaW/ATaaiqtIpjXlNxIlLansrE+G353kgydU0JnnJUC2k4IenEVHUFZ
HZNqeabBMlNRjPzNwF6NBm01WKrcJZ6sqS2il0bcBbFELBFD7wcHg+rSWrNTWbgXN430ETVVr9BX
WtYZ4wialclrT4UBX8sZJSF7vHwt3RuJmilADf9O873eG0mmDvhJyq4075QNp7XV/SuBIXkVfU6A
uxHGA01D1mLBPtPix6JvltXdAS3ctEtK42vZlDjP061knj2Up7m9712r3Nf9mu69MR0uA/JwkwMh
eXzUtVZtjXztJ6PzBoy0vQ/CfqT3o1aCw+rolGsMQebkpkHUzqckFcRwptA27FZGkAEzSn1PnBJ3
UyhBp96EM0x41hahUE96UuvPLdSm6TMM4nkXFS6hS0I9GXwPXdpnuDQoaMs8NtnySeKZwLaiQCF/
BjZATqt1iNHg5Gg+3TqhGf4iLdpvgLtwqlLr2mX/LuMeG0LkjESpEb2y+P45ovNxaght2KcGZmHo
reh31cwQhOxQvZI8t47xbWJ2Pf1FhD5eJB8XdygvVd59rT6poZB79ALhhHJ2R1f+vZdRvvdn9TEp
swvsudnncKjCBi+iYNJ2403VtLcng0XFTCyKiaHT65uvtplBw7gj+O6xoWsXIOUtTtYCKnfKj+OE
z6PIXAfj5+d1jX4mg39UdQ+8ZZsapQiW/FUc+cTEXYfl7sa8tdaxAJuRPGjAsvtp8ikaCkS0NXze
wm3O1PvdG7PyZJNH6fqXcjqGhNEAKDTh6dW3GnDzHqXksXPJBVhKffEzeTGbIbmrzCKEE8/ZTc47
8lzpCKTjfhSdfyvS8eTYWMJaS3yd12V5kqJHLpp3dykhh+CyoqPy0ZK7mg2UGLWHzhhfyuGskAnQ
BsG0BLgYHVjk80052zHZf/MTYwhaZ3Z3GV5ALxJFyCgSi9x/MHcmy40j25b9lbKa45nD0Q+qBiTB
VlQfCkkTmCIUgb51wNF8fS0o372ZN+3ae1aTsprQSDUUBALenLP32vygcMhmSLLSwOsDpyOPJyhV
+IcyNzgkaMSzwN+bMv5mtt6LnXXcUlF81KjpjwNc7GRw07OHVcmpvGsMiIna5LmT6KBqkwwJ0Esb
Rx9V5aBQpDm8R5IxHLHvHc2cJg1WKlHAtbXEUWcRDSSn/4ak+mNyYctPBX640pUWtX0KVhjVjJ5h
xUmJuKl8WAZADwxSwx0PUELwbVLWS5YrbLxNEYRx1+YH9BMu/cdgqaibyfGAbNfa0jSr9xgd7UuW
3yE1xf+WJD5aomrZNuQ+Tzba9C6l2h/Er9FQiNOoptexrdvQH/vbJPX8mwHrMs3SO0f4UMmpouNp
7eXRnQLjY0q6Yl9RzMVjLnflzHFnDV42py0JGArGbUlI8t6Jcwi00DFlAm9ZNglE1YDzM8xzOFv0
JIKiIy9OEF9IJJ0McRxf1yUOBOit6yA+qTzQzTVV7TPtZIJtsURMYkYq3BjkuO6gb2y73NB7s6+N
XT/Gj5Eb+Jd6wCFdeFyPhutv9ewQu2h6ADRj/95gJV9NXr6dPvx4ZSQafnB0GEOMTKYspAIszmKV
MMvmTApScPLFbxnReaI504HoQSFv5y3/+5DdmZqi0tqnSKRJy7YgNM9rqt3aDc6ckSJd2nzGzk3W
//AtolZtapekN0/v7FjpaWkTINqykmaS2lyXdhGOUpA0aHK4gi197aBeyqxE7WUTSmVgaMMlAJAr
cPUJ7Y3YjDnRz4v3VunO2aa279MXYcRDVI1Nqs1ezarrwyIq8H/r0xK38Btim66o3ZcM7CSIBgRk
oHEhTsKwP+Ph7C9R9KQ46ZuY9lMVXaI5JlQ7tn8nlDA2sk+JWKDcOCbumZEKUW/wZnXdqQMAdOsB
LZdGB90cYeIgUPsU7VtXMSnZff+7Scn6KznRaGDJ+knW7Wgix2tiYOaEufPcoXkMWTzcW7S7N6ko
f0a0PAnewrnRVeAynDI7jhCQat8PPdAZgOBOtLzphyKinvWwqyn4oSTrqm2pQAmYlbjlKrixfIgn
qf9Yjfk1Fo/xOFzFbgLrSP0z3sS4VauC4UTYb7EsXkaHj8FFiAheapcV8YuzYO6v4EUfdPXYsPME
noOUyGlIDaGjEYPLz5D64+KMspA6/rtNe5KOV0DSNJjKIPkpsxrwtT2S0Numl8hryRlWQbrT9bbN
sX8O7r0CEDwYGGO6zF9NLWazv2/8mjzY1n2qfPGQV9x+RgJ6Pa/UZ1EhrEsL+0DV9Ke7JOLRNn75
pT5iEglAQKEoWtgNuZNzsFrzuPpYu4yFhT/fo/Jl5V/GH9XA5WWgpyBaLmaJvFDIRc/W2HtOO1gL
2YGfbNJfY2u/IePICcpjGM+aKA+XjB+PogvBHgR9xZIP0fCOgW+A1NV5tXM1w27j1B+kK8GIcCG/
11ny5qXOh1UhXLQmClvSqvD3U7SJvzXl8pksTR7m9jzsB9d/XdzGPNaJcYzQrdY1nyvdZkR3NTxa
Z3rvqxKdnD9nRxzgUFEfU/xhZlz9dGFAdNnBbxve1TjOonrvWyPfOb3BmAi2Ic26W3AXmMATYDFl
bnubFuLPLfk4KS2v+r2iRoP25XEeq3fDabJj2jd0BObu0M8d3PE4/uZn5bz9WnLJHN2G3TFB076K
QKqw912cANhY4J8B1BxsE/fg6FzR7wtMI0a9DxwNLw9swppkHeQR44fotsgl0rBTy/e6WpqNpl1m
TUKRngE+D/XpRhWOddEeMGfQYnhNApKnugAClo6Cneqi+6CY7ubxt2P1yE0BNW3HPrf3PgEdIXiZ
78OwBtp29lM1iJc56SwQxmzhvxgntXWJrbNj0Sl9z3Pq8YHbcZo722ENepHTWF3w5KEdt9vXwGNS
pfn6y+jrX7Fk2IwQCW2IUqDtiLkjTEpZ07O/rVFJ3M0lpQ4jQJiE7eg+Tfz0hF/Zbnz/6Mc5ywg/
Q/Dmjv1N95CpRexS7K+7wq+X+2GB+AciCGEODeO6WdwLOLxv4IHr98ZFMFkAXB0zsN4xESbgKLb4
nNiye84BLycGL0wFW+bJiPU1hmPPju9gVe6Al6FY6dwn/Jq/ZQkIcEpj4j76eSJBOtXbIBPqhnVd
nZs/EhZNQzSh6/A6si9aD1M1m9L9JrWn5TrgOWm5+8+prag78K/P2XQYB+97HgWsrmWpQVIq1tPW
jVnkyGIdEowW9JFVCYQAsc9VGPG3qoZs7Sw+ZpmgSHaeW74hI3zqCf1ipsUvR4TtG8Vw90TkaNbv
7Vz+HKjM7By5pKfeki/4RYgnmIOd2Vn+1hF3BeI44s8qZt3hEmA+iVyDBkvcEL2nkdXCLt7YTk0c
QtPeSN8BsRHVm3gJQDy7WEFWo4iTY0nUQAlk8ojRg55UJpmupv5ZxDeuWekz+PBhq6YlLCUgmJKM
DUQQgyD7MGDzgjIsMoCEUCr9riIVmv24fhTscIi9uvUUlcCxye7cUnhUgVFXxc491K+LA9fHTDgc
FlVXzhO5htGdBGiGa8H/Pk/Eik+1emmC8TFv7JfWGljx9oHeVUb+iKoDBXEzOyEMDKhIm+QdFLEm
IaHQuzxrD7UbgDOxUFuMj5BH/WNjgHzwW9j8Q+buEKuW2Vn5hzlH+WOp6oQmbtwDcMV20KH8NXV2
OwzVbaHWGCFGi6aZ2c2hyToqqvygF7V8DWKM7dFYJmFjSaTHYiKPlXQbtAd+GBjys0G5fGEThBmO
4n/TsUpeQDZBYu8m3s5LmouR0zooIzzTMdBiTe36u5v0NKIsf8FwsqkorX9axdOAs2+HR9s/9H7+
mErCtecOGmPJ5LBr4l8lArobQFlQ7wYCkTGVCK90Qr/x2XwRAReOZlXxKVblvq7S44Tt3XDBG1BN
pITVH33q5CG7HheLHVij0iazAcJXOEz1MVIUF1yGDjwpdD4TiaM+uos9+4p/Xe+5kp1TNI34JfV9
5yt/ixI/g2xnPHtBrHauALSfq1MN9T0AaG1P/WnMyuOSzBe/RnqDjKdkapU3Ky56QzOTjFLVYYAY
pcMynxIpanrvwLbyBG3udyR0QcKZh7Z77ahWtPjJImDxsQTndkALCWEL4T5zIerjHHZcQGbwUPfP
mVL0DRM2PWUmzQsmwRO9BtoUAlxTDKcZCyooLVzEBE4whfePE+IKpF0jfPLBpRZHT3nDsWrPr3Yq
YnofvLMeVLX3yHPdO5UPYJELyiSM3JOIm+PAoRud2mU4jw1T4Arfm52ItFESfwZmS9JrkeGZzi8P
jT/suvgtRVLZ57haEhsS4uC8I0dh/Cg0W4wIALXnfcxxU2z9AgTgCD1o6ObbgHozaZw45OY6Y8Yq
gi1njK0N4rcZpKie3OcuqsghHCCZN72Qe4ehvxHlWxxPLFUq/wWz3cA5rqjWBCvrZTWwiEqe86Fp
D7FKHoCWnVi/0TwSkEeW9t2iZG2ql67Aw05KCBCgFCiH3b/ma4wMYskfHUUKEkgt6t4tKrhlS7bU
3i9bFNSFgwoscc59hS7cIjeSMoT9K1jiF6yxJfTvKaedBF5GWuNH3ahyD9HpZWlv44wmcpcQupwW
YH8X1uZh1b1UEEeYTyjkeEaB/qfdOwBsIAVVOOLKzN/hC4sQ1ZfP4C9XLs6q6hLVd2VRA14mGS75
8slWcHGkCCuaRs1cPOANw4xkrlDRe2tkCd3jAs8nGL1D4D7YbfY7n+w7XepniC9e6Lm0PIgWWGAv
2sD0Yh3i2YtI4TRaF+RLyoZ0sQing6bwXLAzO8FifhwWgAXedEh9ee1ElB3o/zWs5Nmrpi8Ujco9
zckXqqIkTdr9Y7/epNQjd4D7jW1V2GdivtLL6G3yH4vu1ksNS7+JfBd3TwQ3llTNbMAaAxr0gCjs
6FsS6YLhgV/tuTIDWqoH4Y04ZOyXEZ8yV6hiV5Ysv5cRcUZv2Nz4BE21P6NYHxCUPPmaROJ4IvNz
mA7JbJw7v30linwIq5pMP4JoqV9Fwe9y8KY9Sov3xSrMI9MmWU2Fmkl713dcFj2wZLDl/moHSUsU
K2qdHf3ZuBc0ZiF+/ChI0Or85hnBfLpH5z9thoYYbZU/CGE/jwUANFMpwsQLD+NTThPSxoaNX8oT
MXvg5YdpY7mb2u6SdAFpiw5bxbizgXuhPMPMm93MyDjQjrLTGeu7hkuE+zrw8PLFCdXj4rWzrCZM
Gmz9TLZqY2IxYKKyjG1bBcGxHBpyPcvoHHvziZx2ltZil8X2p2N4z7gO7goiWTYoZD9wcFcbjNRt
CDDWy3p1pTy5M2JVHI3yiQT2rE3GCzqW97Kvwmai9wpqIiHfVYmTO32yxsyePJduozOQ8ezXp0F3
VAEbEv3KMSQHPERkwqYtHVg+UwVDxqbV2hX9hUQHl77t3Eo8rVarFJWX6l4GNJ4TKDq7pBs5NEbs
BtDLLfnH5tGBBH6Aaf2Zx0O1N7viE/l5ekzaAdyi49JkRGb2Rx6Dx+AJ5G3AB86AtjN6g7pkXO26
pS73+RJfwQF0p7pjfWiO/qHxY6SJ08ZEkHUm4yE9GWSk+qmdEhAJwSRr529zTz4p/fpiP3f+qU/b
7GzrbBeUNj2o2m8PCRb61Q/vYMM00xvbuKpM01Xpyjs7Uzf4ZYji9vL64FE6Plua6ouyvtcR3kcy
oOg/uOAqWL4CWLrYA1o7MHL3Rmp6R+4YqgZ9/hAMGXPm2HVoB1G5qtLYk5OGrd1anb9mcN8X4s11
hN6aSb3Xmkhmy/1WQMPeFKDUkM7406YSw47x6VASKcLO6rqIkwSUdje2we00NxFlQSIm0e9eNZWC
w+yXgG8LdcVTFZPXm7Xh7AD2qhNhgmO41dVnOpOq4IwnqZg3lRUgDyM7XAcAeFzgwkn9ZBX344D4
uItWnXIUo5UyPC80KugQrQNAzKDKYBiPPjFlCsdTZyrChfNyRxGIurm496mWHioD2XbugCoLCuua
4uiEf30ANDMcoJJ3u0YvHlkNBdQ2DEfBdONGlDv1gGoZQuhD5c8XDEb4gSdPn9Jiukq/rXaNTenR
SWuoXQ3VaM0SfQI4llYPSy4/6E2hxzkhWEK63Nk1+9CUKvToQGgFqZUE8SNj828viSiiBDT6M9K7
9gUbJSDap9T3inuSl29qU25yIk5vCE84q8goT+aSd0dp6Xs6/6tBvkKCnwHTFpFLIaegUK3bnHux
Cq5i0t8T8jJDgmg5wfngh7qfcLf2yQsrEWsnuailECRPFulpUZRUIRVFwFUjZetXb3YPBlnp96lC
Pmy7vbFHawRxRgMIjzpvwDSeLOfRIJuT9sBwYBan/KmmD48rgYbEsReJ5vpQ6B1s1F+uvHGs1SQx
11Df6BPh8SfqFRLD2Smx7K+e//98/fWsW1/++bWvX/FjA7PZ1+98vf569refSeliY6bHSvz1jUrq
dIHDkhV7w5dPf3mbP/7qv31Lv8DwKWaFmf/r0L7+DrMhTeg///gfv+llENXrMWOVhkMSfupR537M
gnf9F/88vj/eBzXmjUA8v//L24LnurBnSg9/f+ev13/84Nd/onznIxkjHX69dULpiVPxz7/y55/6
OnFfL5OySrZeFaF6XE/zn2dUOFBtU8tc4bvfIu1QbAioVaZZ817IlYUpXOjw8YhSdtA4rQuDnYtm
xpykZCeJqq+XIHZKzaaYNfPDrWu5Yoc3PIDRlB1cYZs4/amEzcvwrWCEy3q5s834J1t+kJY1jG6m
2DHMQGNaa0zKGNC+Rx1oRAPIzlmxmq+qb8HQHmcLPYuTPRb6hy7Q0TtI+pEO5rdCrC2TGcDRbHhA
peMbswJl2mY/1xZGN5NGnA3NtbGWj1yBzRha52aUkArRkmxYYnjO3lgpBeXEeL+YzE9ZPO6U7hGw
M5+MZXQvLAbUzEMhYDkpVz04WH9pPLBULADJCIgZIitYewhViZ4Mzl1LsEtq2eTbuQgQA0IkiuQK
CR/SngtgpiGbaezLH0vH6a1pcVkrAFJMFRVD9Q3jZQeHknaNx0WLHHiCzREcjcY/UEgzN+jFPyxq
efNovKLTgUEmpxukOVuLmu1Gw8vcOimGmVxh5EusvaPmN2Q57Bzwr/oK7LmR7e1JRdhgCVwRdgOh
2P2sR2va6Xb+HL0SsHFuM3BbkEqymDnQHNAG6wUwhnyuC5a3DSPZTmuwRPX3QVAFnRYYx2YopcBj
aKTOccyHKKzMLMAiTwM9SxfM9IF/aAWhOmRZRlFq7rqZyoBtYcMfekZTXbDdwCtpnvrRDkAjDq8t
xqyNZ+fPY8S6wm1g3QXibcE2SyHNox3V/Zh38VD8mJnUQgOJB0ZXIi9Sd0Q8LHcp8MiWEmc7dfFe
enTly6W6ZRgLgwnxgtMbxhaHFQdP1KBYoodGAZFGAleHk3JfRqveTvAotpVRtPt+3vNd2kyA81aM
9V2/BAQ8N2cn7z/KKb1f1ugeOxnexDS4oYPgGi2P5+2/NE9uA9rkL+rD+z+Ue/+jGsp76DS9+l//
U66CvX8V9LmksGDOsC2WSuj6/lXQl0T2XKQDxal5pulSAos/o4zHgWMW94VA3ZHaEVa01gqNspL0
Z5Jo78dUhcsBirBhQYqUB3ooGM/jeACabAQP9jSTn+mVdzkXQu2pJ4aC+L85cPPvqX/0uaQruBws
38FpEvztwJe06tyZGi1+ET8/GRgKuEmIfII3VYNO7ikNZj49/SK5w9ufnmeLiOj/+uStrsq/nzzq
H7gPVymkzyrvX09eCsnNnXBFnBBrzHdNIU+5mSUnVn4mCZqecazBS+4jdgdGy5JhEGf3bkmq5u2/
Pg7r73F3nAukoqTlmFL4puv+La0Luslsd7kXn4aGBInE7+zT0NOeFwyCo8pe9RLXB5gyz6Yft1c/
N6djSrFFN/apiZRxxerS3rCg33QVxu0YwQzzFY6fxEygAMQM0yhCzWtE7HBkO2e/H9W1MZRcXRRy
1xn0pKsiqkN4kriFwZROdXvIg3pFZPKQrg99sbz+1//2v7l2PRmQE0RAjy8gUK8fz188oIPofUx3
SYwVh9iRkdjjMAugPZmxt28corDtpbvR7cjeUi9HRzancqro7xcLy/bppipj4gXEaB9JZdWnyMYW
r+MkQO0d6UOxJPI4yPFpiGpr/3Xk/29kz39VPf/v69P++Uv4/E8h9B/S53++/P9GF/3fWZIVkuXu
76Lo9Zf+IYoO/oPE1cD2pMudzx3wD0W08x+eh+jZ5f77pyTaJibKNE3GB4+tOzJO7MH/kES7qKVt
KTx+QPjIq/6vjMiSAedfBwERcOGZ3P8Ooyf09b/Hj+L+yNqhjZPzl/mAPA4yHfG/Ar8/F4nszzO5
hAcnJ9ZpffX1gOQp7ITIjmLOm5M2P50VN/n1gBIfq/HXU8E2fyv65TZPyx1XJ5Uu7GVH9GPvvQDj
HMRVBy8Ms5ZV/nIVCkjGxKtYgVeaSv28NgY6xIr8enZDKWIXTxIC9mDeRSVpSpS72xtBuH3VjaTp
sbsLZ3OFJw3LkybL7tDgpMb4slJr3eAUGVA7Wr/ELMeSTqHiw27l7CjcIyCTU36X56E7eue1NfOd
6PGqncctAo2bOueXq+iHaojpiOsIJBnbNFCcrqKmR1wbYhoa/ltJAMgO/TgGJtKczjj5aJdGjQ4n
jLsQbVZ69BrMAWelRajlt+NeGmlAOSDfpor07iKA66zj6WDKCO9a8mEi2tsMXVZtp0b8suRzoMx5
j+BPhsqYczjc9IGYHcGq+fT48NjEYbFWYRv9jTog6u/I6UJfQruqL42F0juLs99u5j3mqEZPPeKF
VNs5GAUP4XR87wOo7M2MOrPbnOMcTaqNGsaUgz74GA/9JbmLKTunISisVTdQX9oqbXYuFpXrGLGQ
IWMlCum13HuYd9lzQ1zFvI78g955alJ30zlH7C2cjzzKn5cqg8hrjuCx4uxc1o+ZOSwfSu6ndvxF
JHx0KiMwXiZhDuPcFTtVCLoDdfHkjMGu8VtcM3itd21PUQXuttgwWk/h4kU9S64s2pc9KLvUGNEp
GcUZeuvsV8kRYiDKRM9+DsquO0e9cbK1fy27xjhxai5eiyk/dqxfpORQEkNwuSOe29oajnGfag6T
LQMNmsMk+O+6giKu1ymcfoNHTTvXSJhsD1tTQwdwiav5REcmDfPOfFgWk051JpNnSIAhwctEsbUW
kqiCUIyy7407AfvJzfP4RA3ibcLajuoEDUSxlh1MtwpHvMaj0jvWQmiWjaI+6HZKAINSRCgeyDwK
OAIx3y00bpBPOOSBBBy9dM4iG8m1sgQhN1TqDWlue8vqHt04g20J0zjBQs05GznjmAthjffbwbc/
8e+W74k6qZbkLLs82zPNFBMRs20u7Ov953ip3sxqMHdRmtrHJI3wNdSPcTOn+9pWx8CqCJczME6R
CkLVdz6wkin3Dh2VQ+ntAn/k00uMCQe3RhmVwCAyZrk3aX3pFLhXWjS3dcnN02JQ6GdlHEZC67vD
sMQQdyE3O+4eFCbbWopCrIfXDodMxKFHbdB4kj4BHuukEdSp3Zy2KivgpiipaYDHkaTOOEWSX6WZ
3iHhqkP8mSlxRuX8rVfGcnBgqmwN/yhLI36y+PFr5sPTFP6bBzZcjUMLw9S7qUv7HprIADYw0JdG
Oj8EDb6VR31wFZ/xTdpo1uw83/iOCE5x+o3UJiIw8y7Zx6V6iAgl6N1lC6yXlPCl7rei0hW0VgN+
S0nJAowl8/9yp5V6NXTyPbNzxNR2TRCoautTFxGpzHvQs/+BUIDivEtgCFgbGS9zGFcuctdAfMRU
uugBRLgQ6V2NcUhJ/ndS6PMQNJ8RHPdbiYKEbG4qNk7OfqCbPHfbzAvMSYGWPEImtG273t5ADNRD
1W4J48t2PYJr2N8jOrT0CInb22NxvyyLe2elUUPTrmnCfFA/yA2EFBgEv9LWfh3arDvJCsU+Xa87
c7bSbTJBUkykaA54H9eqeIZL17F2c4rfi1r3fp7nj9meqbSSFBRpTx0FHMkQ2f/Viq0LpReLmQg5
dUr1rK3Gfu/n5Vl2SLuKVN53WEys6Jh5oj40tFNRo7MdauL5lq1Zv7x4E7tVOO84CRb/cwReX0um
CCwiN8nY3rde3B6hqX+CsPiZVX52iTRl5tqo9D6Zv3t97ocdVuyd4088IV3BdpaPLu24X0jN4Y3Q
qjXUkTYN/t9NlxbjMRfj73mq65Dc1euognkPimNXZBOM8Woxwmrq2hNTy4Own9q6dj69EbRl8dp7
WFvGNHDQ0jFr2sgatoUYf/UQ9kGS6Ue6tNj2A3YxlRVcFHjerW2K97S7YatxRewAoBrwMlvoDpfm
bojMs0kmUt/ARCqiGHoa4JRN0HCWeq1/ls73uIzjJwFlh4gPRpXydg4QvYkFp+EUiBdLPQxWV4Qu
1GWcu0MTTliTNsEP01+QPOGXiX00OHNqPYm6zG9lkjAwt/mxp5hIftsqr4LSQUy4iZGxfTdmjE1W
AT8rCMZoL9hmb1mfW2HiTt/oYrymNjkBLghOc0QfyPXxDrnRCmvRv/XsEreLG2MSNr1xCxlyrwgP
9Kyp4uZ31cYxFwLqEoUogvjQLbqjV8uT2cVxjU+qoQhZHKHCLoN9Zvs0F5CEtLcp7c810jK9jkER
OqM+EWJj3dcmIVhxxcfqtXT/qrWMnnn5zsXR5OZKnx17yUJP0yUhfIhNJ4uNol27n4rOFXPtndMm
Z7/pANmi9z5Dp2T3RRYtpsXmBukCFlFHHVtYD9scGeoesOoL5YZXK6WjNasqFBbdxmklK9e59TOZ
NXQK59ZQDU0YmR8qsjLwyTKeN5V3AiP9yP7mfuQy2oL+QvHKbZwq4ycZCZY9Gs+ByO5iS8N7B/0F
U7rAfH2GdTqTOeWvFo7lNW+4eW2JRiqOM8rBlXpl1nH2FT6N3USSIhUl7A5AHKEIgHsdLBMJp/AB
y0FsVsQBUlutzkZHp0fU5rnq4ZsRAKOIGF+76Oo9WhAcdrMHPcYxf6U96wz48sfMAKrpePG+pZ9B
O9kX4LRL8AZljULSJ5HBw5R4b4oFSbpTfJto7a6FBwzXUkS3tESWsA98mvTekt/kiPV3RLNAdnk1
TOuVo5whC6xZAqYRvyino80bHOzYsw6DZhHZgYNqCLUJ89LJztxeaw17LDe4uE5Q7aItKhyE3CW9
99G3buyVCuvnKbNgE5N6muasSOF/PdRw4x0CdIiNJXGnNPclbDbWoS5KNZrzynSOSq8BB455CwZc
XsQEvXN07M/OD+qji350cVixDM4z1yf465EEvNkV+Q4HxNnQpb8tx8EEV21yZVhwwSXFbz/wK5Zm
R9puyQXrOdb7AUpxZ8hfcU5LsDQRv9Fi3U2d2k1VDoIwJvew0g7AHjgCDT4b5hx80Jgw4OCS/5dy
Puca/lu8Dp0FaSmGUHdWY79PkmsltbsLgKAMoZbzXvn4K2aMQs9Uw8VODkyPXy9b2j0bnXE3YkBi
BgmC+2xgcTo7zqnn5tgN2QCDvKifRGdXaOFTAl7FOn4XEIIbu9EHD4Qso2D92Foglwn62edaty9l
rM6T2xDc1/agqW2FHU5U16xnwe44iSLEate2DwaBVbui8hIAwYu1SdmmgNjNLm7l3ZvsMWCYdzQ0
+MjLjJG7bNKIi7B+0W3pXpcI2mi5fG+MNXTUNOyLieVbEiiq6qM/YqvyXMegOZgfVIT8M8DVgO0p
/zFlIJ8Kon7IaBzLXRHIiw1p4YaFyF2QaDQ3AVQ/F7K9NRT00ob26qbI6VRLJJrbhrmyDtRT2H94
CGilq76j/GZVjS90DrAGdaJ+An4ehWZiobJDBtabtXsz5su0svuxaPPmtOulLx8nObypNDjJxHub
a4CwIk8QT9Uoq2sZk27DMDqZGAiCzNrDNKHfnSYc6bUzFsrPMCIKMDyEWy5cZkqFS/yOjmc+d/02
i9jBsHF47XwbIK5kWpW9PjA0/ky70n4ozPLSldSHWS+dLOiJ266p3LPtNMf4nOCXOCSx/kliuX9F
2DhsIzClGYaeJyPTnyDfCTBy0h5Z/6NGC/qSOG55SJNPZUxiP7QduTRLdqFhe5HzebEnMNHDW0Cx
hCrWnViC9IrFDrkngUysXSvIutD92uVV86l9zBkasSmvfsehyPSVzxxAnDARVLQIf3qPezrxW+Kj
pNwX2Ekoiu4p5XMpOSdPjEjwOxmfOjcFsQfRmA+c9lTs/5QuvcTRkFRGXUbGVqtvcYP1wWl2sclN
mlRdsJMz1xHxV14y3FSxAV+6XZgHPP9U22AAbF89GgIrMXFU9keZOWGd1WGaGdWnzNKtq01u7YbU
ZKeokI2U3MnsgUmtzGlSThjz0ruul8UzgW8M0KC4qWcb3dmadEGaXIQvxYJMUgnWypyXLaFPMLCp
WyP3MutD7qFUm9Vd41JdStFosd2PD0LgAiQ47ahKptW57u+mcXmzmvJ+EnK40SiH9ym0vg0C3y3A
83VhpaotNjpuR3Oh/o+wOlHzA9iCcYv/4KX0OnvvsrmfsBvsO2dGFULvcdKNu6esPR0GgE2h68rv
+I5JbokAjRqFBMBu/lS+X3Cflr9J09onXZZeTa3vJJttVpkrnhbD3UlH+jnITfcC52AhGmFte1ve
LmZdcFPJkcVY2RZ0ASKWlmSgNI36hf7LDVE4hUjjESJysjMLSHrum2I3N1QAgqppr20GRnrsXjov
TsOAcWAPQdfam0KbV/QQXU+7UbcEPVGq306FZ4dUaDepSr93bgctxUACTZbJU9JjvFAAw2jtYBny
PNY6xOyQD60AnmKqaUz9S6XmNzXF9smLN1YXX0Rkpyzm2MKIMIaTm+wKzWDSBAP+GZk/2rN9AYBD
FmeqypAaBM7VCGmJOVVkheXqjHwPCUQu1rgcsnUNCCcIjEgWcapvsk5/LZK3K+FfM7dz80/0HiBq
SulkVBz6m5juEpHA3G1oO00kto19S6SRyXB0dGePEGcWb633pfHiX6gIMN40rfjuUh9IoI5Gem7w
InR3hv+cjrkTIvZDPmYO919BIK0gEoRxyis3X6+Xobb+EhHSoFIcyLPyXYUQ2nhouxqdAbSM89dD
65DdV68PXy8ZvE0iwsaCLJlCnpv1ISlGm+moS25d180O5KUioC2Ce0w/0enrr6n1EL4eGsQXZ+1t
/zwI0Yt44wDJIvUoWvgeD1/P/t1LNcJKrwx18tYDFNCMzsr7qEVlwhzjxdeXJ4lgMdfdL9GZNNyR
lSGwXFg4rQf79QzA613BMn8/TNGai7l+16Dby2Ufn0Cxy3MZD/8ZoWJlFWkn0sy39pD5ZzQMem27
edl5SO77HhOm10t7NxuiR4dWhS0Dz7leH76eBdTn/njW8TF9/UTPAkCGZAOlO3dEiMNqtj9TM+nP
liLmU4t63NFSQAO+rAoRa/29aVJsQPmYkFFCVtDEfoI+PC8oPv94mBDMES7zzy+CAmKt2dIbYa97
b3T5eIYppllG8ixYH/78WsVq/Vih1iKWfjz3gK7+eICbiDPOT58ndy23eeZj3JLyQfWvxopOS74Z
dLqTU9ec/3wwC0EazvqA6HBc8S4Kla2bgiiBPdsbeXOcmZ7PxVC0Z481Ohc0gim7M1o+IQSaLLzQ
I64vSWgjGnn4ktZRIcxKQn1y7sST6b7RfRrPAhn8gXSIm8mqx7NeH76+7tc5Qss81VjpfNiHdV+t
K+B50Gcwr/rcFgHKGyPv8f+Vb2Z2He1uOOeTU6hjk2bD2QDT93/YO4/lupFt234RTsCb7vaGniJF
soOgyBK8dwl8/RuZrKqtp9CJG7d/OwhgewOTudacYyKHmpZ1F9X96bLIMYKf4OuLXSXKe3U775+e
iEdI9WXSAVqQcEMfsvtKGKJaZ61mLA77qPJOFiwNXAUx5pDO7U+XRSnftLN7BHzqxjtLvoKBCuOU
yBds5KcY5lxnDC23ib4l+iIHHhS21TdwR4xV7QBHJT6OCO5+70F4tnSmSWWpu/S4BXHw/XOADJl2
aMY53bDfRgGQKM2ABVF++CCtkqCM1DpOGQFT2Af9Foa9FkqxeAZF0tEyGMlVg8TFCV99r7qP4nY/
6qOzG1LjsbGC73NRTvCPSG5L433VIFifIWOQVdBfxz1p6YXrfqbaI+SSZiuKOFi7jv88O9GVldr5
bmC0joNkCnbFDI9F5NCPxbYYqdKlJgFZmo0unUxq6YvBWsSk4ZDaoblx/ZNmFum2svLnyKcnbsuc
e/xJ/RBI1VKESqvNH6vat9Br9z8Z0g3HwWFUqmXPSUakj5tyvkQum8/wGB12QVeWy+kMrPApwTfz
veE2rXhZX/PBUUQ4wwWug6KZMlhcpbsikHyl90TTk67RkziASJv5hIs2JTW1V1tnv6hm1+OoKtdW
CMVvnBDCu4H7ruXPHTkDG5Bz2irImXCZPmGFbqbtqsk7dkFK+y1FCJzlrXvtle0xS8fnoByvx7aa
T03F9AyPgYXiqhnuugEBoWY9NXg2qoHBcjFp3yu8JxoZenvaeMwyy3FvgGUAuYCdzQE+96qQieBm
dvmpKNvviZMPGJ5cahuaeaS3/jpYXFU9FxBgVQrzGE3PaT+136hkrVwTTCmK5nWQT3Lamd+LiORG
YC07x+P61gSG2HrG8DI6PsO9hgJU777TsMl/uOPwiuYTx5MX/+gJ1wbTrQWoFPgztGhAHDWVP/jB
v5uAjP3cQ6opM+atah+N5ieC08cEXYW0uEURgaGhN2/EQN0zMJx9H1AAoSyxEq4gXQnRX1bYPmdw
xOFDWgVbyu+35XQIdUzOzhjqe6vyYKfY5D+TPobwT0R/4T4Bl8WAnN6CrK6N90uDdtQAAbo0AzM7
GGAro8qvZjttNlYXPDFDALqOF3vqGSMk3Ru1gjd4ohJNhSwWOxKTJYtLSZxUd0j0EqocnX6wfAmn
j5/Glo57h/8CNRkYta6Mz4Vx1z4sJl88o1PLEPx1sfx+59YzXEDAzL0rMfDVdG1ZWbp1TEQl7TWH
FnuXY9+QrzUgqndebegx4CQfqgIbqrDEs25As4/G/o3s11zmoEGB89jNujSmcpEy8Km0XRyXrxF/
DPNwMr4jwhcJpKZsw4yx89NjWzaI82ciaVA204Qqwm/LzCclmKTaGTJ013Diaw6ulWxl5EgptoSj
5eux8I4gAWp0azI8qRjSB/uuRsW/sSD9yNIWIG/Tgk7vv0sX1FVYjSXTc+e2NmtcsmmIf4xS34zT
A/nM22z72imsnRpx6YqUK/RIcW7cG6EO6jt7o7BN7k2EW2mqj9C7ozPnVlS6/Z5B3BY4nbvVBFO7
GBvWJkaUN3Dt3QObJNLDbL+ReUI6WPuJEzpZhTEsjlGg7+TqhRPYcnd+rn040FjxOOo/26lbT4sw
nqtkWnaxKYE0dvHNnXAPQiahUhBmw9azA3dXhAKC40j9GZU95yzpRaLQvXLjor4VGu6b+QQP82nK
evNOP3SEcVTseSFa4mNFvt8609z3squeSkG6q9dj72/QSUd+c2gcu1yXmTNukrk8DAsndsj76RZL
6NaKuJxiF3n1h3jc+f0M8JM8pT4wUdwwuTGtgfemNMnk8ibOn50xccicaZ5JOAhPmoWhiywD6rPJ
8jyNfrXpQ6ysM/y/1nRvqtmiRGvC9mnnQy51qUnwnNVJK8FK5t5AsUk9pNjPc3I9ZhE6Zoafdg4r
Pp5/RFq37FM8SKt8dL8x8Pyux6TZpJrYewHX/ypuUSKS/5UX0XWStN1WD74P4ZyCm8oxSovpOQ5r
qsneCcghk5E6MPbe7D2Ch9kus763zRlBOf0YJnxOzVSZeM98/N7QOZBgFMRd43tSTcCjW+MBt09J
dQSWcxO2pF1E09WoD7ddkf9FMdAmOCOWGrrRlhCLkDpuV4XJMZW3qTvUIpFaxEJyLdIof6auiZ9h
YZSiFk3D4HTgpOsTsQvsHZ9j4to304zpIGgfiqKb9kjRYaOc8hFjglsxZlALkDTD19oc9uQpEzKA
ty40YDZgogQGWZu0VgZtPM9EQe+R2q19nAtDokfbhJokbTqyB2l/NquQll9kV8vJsztxyMPsusi5
8ARBfRsLLuNBavikh0+tOAHePGa6PjPCT8RJkNrF6bU2N7BCqXn6XscIhUGsi6PWTLvqqG5vUF7t
i6llUu/fk9FebZeB9mSSPUxhT/4K6JiThY/5BKdP9E5yqk0ZGVjA5ApoZR09wNknl7x3LqrOtC21
ijwMtLPk3OTFGZZgfl4wCp/taKIiwvRKApjRBRJji2MNc3HgSq2WSZCIHTHsdOVCranFlOZMqdQq
WlmSrndjrGfnEm3hWUhOUp4af9WDXZ9mn2M7txnAzajSt1TLPiMdXEcPlPrkVBA91CZTPdKNyPdr
oYfjBeQv88Lk73/LG5eJ2In2qhFes/ExmayXNiWg0CMOJg8T7B5M/taJfCtblNTOo3K18HOgMLzX
i0TbW7ZbHNLQwTbAMPCyILeCYaqZUMpVq+qeGedlaDJfgG5RnOMedelYJjfkar9mirWii2YhV6u9
JpnO2/1yW+921yM4Dg5UZn7u0kc7YY40VNm7DflUtUY/uj8O5fOUErPNmdM6kT7OkZCtNKlvsIME
poJcgCCpT8tiZ/kqJpEosApqM3IWEdTMJ9SaWjipIAgeCOGmm7rkbI7aPi2pU2NkJdmOet5J6/b4
5qNTEhDM5lrCw2jf+FSb5bDehnuyMr2WfUwO9dXCS4ZgZwJKATtgEmLp/1XNVEm5rB89WvODFTMM
ZwhXJuw7hF1CXYg6j2mLoGwgNR007BLIBR3wmaH2vLXhzi75V9hTLosADeXBAHoqShAtq5knbzEC
/bRlMqiWxkxl5CL4d81qiJqyPPZRSHn+TiTDTWaF/6hFQLoQSlIfIPAunr6ekL0cepd8ajlHJPWO
ow2TJCQ86rjqj4gkxCZfZtQcXeu5+Beps8cM0mjiMySvK9w6RHEhNkW629MCokBZCG2/yBTQSKap
c7wfvpTBUV2N+2G2sVcj/SVq5CEMAkJy5V9P5mnEsaW4PdDd7V1oTfe9v9DO8QbG6kjCLMfu+bCj
jZ0OR4maCGnwHMaselFefTSn1UlPHMatuNnWKdaXk7zAnxrp5FebNlb+PSaDI1xtpnU8glgzHQTA
YnOitKRaJIibhCsHWOixA8/UxzSe/JGisDX8cM35IV3SbmfKWSiMxPoEdwImgdoW0UjNs034LcZq
OHt5kxxrygpKgiNU7KtareT+2WKNwg41Iu/lw8XNC4aj9qg+KVI/JkSW2V97HX/hCLuHNoran0nt
WJoAdmlyrvQZuot7UC85Dwm7klpVCz3D+yHfm1ZVg8mMhQlgOv9lexxlbK+93GtD9kbWzt4lYHrf
Abvm68i9iz3EWMCI4h4X8uQib2ttooI8uhDAx/kFbG9Axqx+h1TrXhZ82ptUAESRd8ZXZFlbRPQO
7qnvAJxOQMO+Dkb5R5FFgh10bujTyWl5W/g/QnT4uSyPdM0c7V1ZSpFb4Zx8jqIYt94SVqeQ9uHa
jsNubXgjh4r8WOp4UZtqscg7piEeNmNAzV19cjFr0LEt8yogGSmyc9Ql/Lup58T8bjNJ9tYuA0FF
ZtFwHIsiO7kWh3yBi5AK+gtXMA3ISZFLHjyMnB0pnY/WgM0jyIYbozSYPkQhlC8k6IJaywrA1fWY
6HeMIChGcuYyc0jq7YhYOGnA6qFDHfaNEXMMaiez4lclxeSjpq5J3mLx4NfmS9q7r27u3zS1EWyY
UaITrzF0eY5zlafLsgd/yeVc708wFM6dV786g0W/w9EfILp1oNpR5cwxGoOueIsCE/3/aBbbHGp3
GYd0XKksjpaf7ZvEfhrms9WE1xVKzcp0pg2xhjfplL9B4+U8a18PE5ZWPD8flOO7h5Fa5ZjjAhLx
TDqtDvM6AWoNPIBR4dFrtH5D4ka4aXP3mjL9nZ+G1sq7N7xQbGsbKohwk1shPYoJ8ZHgFPBQE8u2
ZpDKQKUno6qtPjgiCXrTGJSZCVB3U8ef1qVmC68c+QPdgvI8Nw7kZas8gpIZflT6HTFo9kccYsxm
fsJVvmKMOhbRxp/058jWbgMKF9vUyLIjbvmfRsC4vonHe9GAXOkqLdipg5Gi83BICeYSZavvJ9ff
q7NI0JrpslarmYhIpp6PyBBQFMy9cWsQCwWEugxOovD04/+JPP8H+C2I+18kvBtAvH9jc2/eC7C5
11XZv5e/pc6o5/yt8TR0+z+6abmerRsGvQQbku3fMk/EnP/BTWJARrQDyqs67/Q3/9ZGGarjdtFN
13ccG33Cv2JP2/6PhY0v8BCBOo7r2sb/in9rGXyAXxXfuuMSqMdhDjfJJ2QU8ej/JzmulyozQ+aJ
t+4slUcMQ3DCl4eyWQQsdsILygoee26di4FgD1I/3jB/U8gVroHAIKYsH58Hai47RBTphkQoX06F
6955Nf3+wa7bFPuaTW91JIPFwHrCmIDDATBT55AdPjl0N82IPEvMsN+yuf+xLHCYvJSs6iSeV1B1
X+NMfBBdtndByt7m2azfS2ICQr9VpmVQHMLBXzkudYvcFsyfSDKemOha2V2zLM+aU3y3CI3bVz8Z
QDPAa/ct2QgrY6B5HLfZsm9yMayjMN9HPI1pEjURquQvCPkIevLmT2HLKETHX6NCjw5Q3le6jZ1u
DuZTNL6LRSd9r6+2Q9DSW2G0C8HTOyPLYoCxEDyVDzOG4AmrWxIkn83gn8sxl+QQvViNG7Jw9b3u
I2YXVFhRymwLu8N/n1dib9ZwQZzMPekx2fRxwDnINmwERXxzWwzDFdb+OpKKNyJgtlFNmPcAztzE
27dJzfmOtIAS9+xtUxYbs86cTW9Lw6wVPGpJwrC71e/6EX7toJFms2Qktrg1WTNkLGqGs6xMO38x
WpAXjZm/GwOqMbq85NUGDs3RGn1a6Ps7K+1eg5TLibsQkAKP5GQGRN3VTbyDncVJjhZUQdL0LnGZ
4JE2/5lD9ZlohbwZ+fjgLvCjoCLpDAG4HDHAoVG4LMCh/Pm2meL2nPg5HTuNdJ0C+C6l8bgPbMCm
vAaOv2cITQgXPOCqcW6+Mx0SBwsmABO78ZhncbmBiBoecqeRf6y40awGmB3gd5FITmcpVSrCN/bg
oHYcKdfFgkQJ3BcNae+tXPpyXcUQRcaZ5EL9BtMgRXOrfi961Gga1wz0DelNY7RS4LO4O0zwlume
iAlmctemE3FtXE9y82cAFOsYF8OLnlACbQWzPUwgW1GlycZqsXf1bnTu3UNXfZAWUJzSklw4N67K
vW0585Wue7LmY8ogHqL1WthFcfwcEk1wRpCLdjPhYomTBVgV+RkoRhCRkqskkgfRrXUX33BjfxBQ
UcbYXPX21qPyuIuM2kcSBTuK49szNjTV0QsA+4tbIp1n6pJMY+JVjQeuSOAZtEGJgdL23os2/KRf
qa/1haS4Fn2mnJV1s0hW9gzloBTXll7y2ulEgbaRmQzJxK4OTGg9dgatQ2YhO8MBChHU9QHU7WZm
TBiRodkazLOM9KVBNXf0cKjdIeWm6lz2DFoQM9vwatuEHmJIiN92IUxkM+QH/rVCulBpOTdkkfg+
0jZEABXmt9m3dpyB16HnfPKLl0yyoUJkE40tNBGGz3/bI5jQIgYppX0U7LNtBMbTBUGqV+Y5S6Z3
+mU7gjXEwRmSdLW4eNFd3UKInRQUYcdqOqLhfamD+Eav/HYTS40YRFaqUBmx6XYOgNuHZBRUdgzP
j4jlvot2ul2KfR0gKB3CaRdoASOu/CWqwIhNJQkRuLBvsdfFoGiGtpuPAj9sbtOo08d+Z9rau28V
D1kevztlclsWlnOrkQyxmkLUQIzs7tNhvo4J7tvmuTFvjJR6raB7T2lrD4in2ulu4u9NzHM9Nu9D
a88QXARdORoHeXsbpyRF9LLEUA4jCVk00FA85cvUyuy99pQHcQeGVsJOIv18uUk9osN5b9LrUs/5
uk8+8Zdt5H7Q1xZKkalPAlUmK0ZqjWbS3aK5nxbugjS2jL0a36vZNXYFRthyRK8WWesWYDHtnz0l
h4XucSeIwg5uMTbIPGeCDTrIt0SmTdFtt3TAPBHZkX0FMDMGNMyJeuPGnrn2TU+7iSnb6Qs+74Qp
AQJAkkN9+hRg+OSqWnTgItcLXwkHLXNKtSgnozjBxocK/O9tRi+MTQmKeK2JhcEml9GJCTf9KM6E
6dI+WElFV5muS2Qu3yq/lAV4/2ZxsPB0SX6Y7eFW18B4q0UN+JNiTnwcugI1WGtkJ5TX7FfZCWnL
nRtF3/uwuKfZ36MVYXKAKMHv/eBoITiB21pHxaHNyEUk2ueUOAZ5y330SDo8flF1G0Ju/k1KOcep
fypoCpygnvhZNx8I5jq4ZkldRPjvPdO6PrWacz45PzFnOVvNpxOeet0t7DDwtrJ6oBwiundD6QCI
i0Us10HNiDzzIxglAhKIYeRGC/r8WMZiBVSU5IKAm/Y0UAzMie5k1eg5PbZR1W8ba/YOGjrSpnfx
PIqACzhpIavaJp/IvVielQvYyrLsZN9DiXm09WLEPnCKXU8QqRGjmzb0KxQvqDS98U03yIYg/+qY
TE2x08FWFOVoIpLrcO7aFADGMEP2q/YASx/AXdpjQlYMZSH1TpfFb7eZ0UAs1wR6o5j6Qt+q+krR
pdDza5gt6ldqEwTQRdL8damuqDU1W/ztNq6M7Q7x5MMo27dqsaB6RwNNUTNdKm3GkEGxWvbPaptk
IKD3ZA6P8t9IZMlELawwcWhRmS9lJnK1Oywah29kQ71odPOnOQP7maMBXka4n/w5iX/Eefyhidif
143cvYXcvX20vKfLZkGEXnFQ9whPtMtW3VVAQ8tWIEpwHxM8V/39CHVfq9k7e+zidN1Rfbm80liS
kgIzk0Bi+T6WPObU2tfLfL2FvEet/fI2ansohid/athP/32IWlMv8/VxLm91eYy6raLOaM8auIoi
9d5+u/O/bqo7fnvNr4/69Xbq/q8b1G/2y9f4ZVU9Ch3LwghEZFAyW636+jkvL/3Lw//4Tf58/x8f
+qcP7ZEViGljQKHPwLyxuvgsiP07V7MhENXqxh4AeHtQd4S0+JH7y8cUkbQhVXJVbTvFEwcJh3zs
PHodpmAisPqTn/smF/U/rnY1QzzEu+a6NPDmGPRWN6SyIQ7wZD1ZM3OqguqpalstDDIb4DZT2DBG
g2p77vebuhOgpgg4p6W6s21ge3Vn6hudy+jWHkf0GDn0B1fWeWZV+LK5EKHmqm+9ojnFKTs06ZTs
2nKXU5si0dlzL9vqRk3u+Wrtt6dUU94fxp5hkazvqQXKleprzSSeb2OnjAOCQqDDlS9SFfDs1mp1
DGPwA+rtC3WrWv3lVjTDL6XDgMTt5uYEthh+ZNW8usbCyTimuDOkWn7sR1KTKDIG2lZk5hM09ffI
dJkHyeNWLXq5ljIYlnzddGvO+Y9yNqnV0kwjyfec2UTkdMFwUKByQ1BEHoN17dc9qJFoi+OnPFn9
J5324qhekIkpSQ3yVcNuQ9vLO7rJ9LlMwV1TUCJR3yPM3MdQygdKdUJQt6mfgXOvd+R5l89nyivm
iH5rdfkVa3TYsJpl6ZTmkbMJnUKZ8iioa8HLaJBYXS/oW74eYss/uAXkUwvD2eptjuEQwBRVWIy8
EFc8EhWtBwFKkiEB0cWY7Yo0FwchS77m0MCsSgyJSMYXuVGfMsh6GQFOMU5+BPW5QjcRx968XayS
OC/buv964L9/rdosh+EjtWYimKqKigwhlctavcsg+2SjfD+ti/lqajtTBW2jONRVNucWWXz61oDU
CpypL6frQffsg1IR+XLsM0lREfvCzzouQA/I31/9E5166X831R2Jb/2Vj4AB56Dd4K4KOEoICE0V
Qt4fQ5w1XEsl+0j9M2q3jvQR4i/Ti7Cyv3ZZdZ9aIL7++1C5/JNfO7Q8fNRX/21TPU7dpu79ry/V
l6Ng7HGtDjm1r6kPozYLVde6bKu1rxuXhPqdHnn51/8VaYN70GEFqYeot2WuyZGsVoU61L5W1fGt
Pg0jv38OwEy90eUjR3XprwXjRC0YvikYvgLoEydL3qI6TCibVDi0ZvuNMHHS8WJyJ6sujvWtevjX
aih/NegYJJgwfJInBrWnqrXL4nIbYaf2bjbMbW0k9DP/OSep76QW5MxyyVeraEUYn6rVr09PBDxc
gGtRQTEeWe+qedlBdy4YHOc0K137h68+iN2eEHnrR/VjB/LEpdYuv/3lNpIRmJlHjra6PFi95WXz
8ly1dvkbL3dcXu+35ybl05ChdVS/hTpxDl5MApvaVkcev3jWn9X214dfagR/ODj1jXot9Z9e9q1g
eY80jUKs+uGxTM8cSvwH8TAwlFE74p9X1Ut8naoEfuWDX+cbULi0a+RCnUvUplpTt1021W2uHAX/
rx6nHjyFHxM85KN6f/X5qNaz216OmdCXu/HXzqxuJepyWBDg/HPcqbWvR6nV37d/edVfHvX7G/z+
LM1AddzDV1h0WIPyN1SXEbWmnvun2y4PUfeaahSoVi8L9X9cNtWaet5/fdXa8PkFLk9RD/ztrf50
22+v+ts7RfKEL/RtK/sz6pjtqSRYY4NC49/EDLW2+FaNMFBeT36753IbpGsOcbXd9P/GaHydbtWL
Xx769RqXLA/0CyNJk0Roqz3aXUpUdZcD5Zftr1V1XP1yq9pWj1fH2d/PBG9HlCRKpsWgpMfguPnA
w+aaun2XE/nI5KkHZVkHe8wv+jqYnjJREirQDfoTpxMh9VnePXVh0K3L0DyBzjnaDR7Ahe7wa2mX
B7extCfTCIM7EjSajRmOj0Bmcfm2IsAekcVHuEBCd52HUqT0vC38/bRx6qtlTsqNF/UkYdjFFeIr
yo3USRCbIPnxx6LZTx7VOmiWO02d437/wl+nkwUG4CAnVdLLgImfH01dXtWF9bIAIfbP1faXS65a
/dPDf7tNXbrVbV/v8Kfnfb3DlAVXboflIWbqx6GpFr46di/bGNiZxFA6l7pFefzK7UkeXF83/vH+
357uOv0MV9irIdfIk5p6euF7ZXqrHjlmDX1h0dyrO2Z1CP55NYlgjzl59WEkrbvGTUNjC8JBDjWI
y6YtfT7xh1cSIlvzR1eIIGwPJOsLliJ7l3TtgYKdd5rwGxJ+5tDF7u3nrk7ujNa98kVwY5WIjXzA
WTLqzOwKh86g84Ao7KM2AQolnJ63CUP/w2QgOu0WxLh2Uk6QmxcyxelJQmsjrLvphg6oXYF+L5V5
IdQZ9702nNs3N4odlA+MDBvN73mLuyjXcQsAy97mc9XiIUI0NpFKCx8T1x1m3rXhZGeD6+yBS7xk
RUHxrDxno2nhszsMr1EsoEflBXgzmpiCOhtVvpEqGIXwVePLCnw4tyTSwfT2hLBkPOkNwBaqFK6V
UTIsql2YRWuyBvLtXLNGNxT1zbTsyTVNV3YX5tvSrj41I7i1SQJgqtzv3Vr7WWhi3hawULd1zCfP
nefctWc4T0zB68q7A/74jpkzOgBLWFMmQCwXfh/c5t7HUAcCnRRsl191zElm+GEFZX8zzP0C4BZk
bersvDZ0t4RXf85+fXRk+HwVCwEMmTjmOSvvmkoPbpn3fXjkbpx0go+IGkEKLPuhxoQuKseJsfZk
Zk1Z7xq8Kd3ipjszLAusvHlH5SbfMm2jct7Fq6Yq3UPe2qhCRoSAQidViizElFT6Fcnbxc6oCYkA
NVYSJQ1ZhLKFQdaZheOPNHfrERW2f3bmxgb4BWWy6Z6CJbQ2nhcFKCyDx1T08zrTu+Q+dYaXGKhT
htrjW4UxF/KF8Q0NFdREwilWnKDS82CE1+XSlrshciloYyaSDelz2ToLqe3EAA+TvfeD5h3EOTkA
cArRmdlEJYAmu/IMVGquVr4O/g0G23lNC71DVU5IGTW9p2I23pl9MqvE5r4rO1BBYRvydQVF55Iy
06ABgzbGH+6U++vARnGQa+5VY0Gi9nAxy7M/uBPOetSbaPWuc9IR+jkvr9oh2se2MUD+AuVvHeku
alvSrl/Rj4pdRoG1GdoDNMyerMfcpVcRGC3q2e6T2PtumxvuNxsL2wIMwquN+Mds6T/SWpSP7Zil
p9IhANutjA27nHHTz9TK6bdgS5jOwZL4jxOJaN7EuTO0a5Ta0ZUg5OkwOVxXKjpsg1lF+3n4K/KS
8i6bsk/fmA5J59fbtCW8o+zdmxmUGgHEj+ag/1jc0rzmTJFRQUChzGXoNROAyUFct9u2aV5kzs0W
zZO3xlzJ5DA9OlIBkg3x+9IjOAus/BRU6KTb0H6pdiaJ4uvM7d7ciVZCOr9Ekzevlt68cifzTfOH
YFtpiD0D5Njdw1x/lI0T36d60a7quhS7qGspNhFgMhJ4ceX5OBMNd3o1PZedhBrxnCQRu7T3YYSx
S55GQeyKRFS6Vrv1KqNeW7r3jSSNYmN0JpioUGCTI7cn6DhjQBwmtgCc5yh7iXldNOu6Dj4LSm2F
mPYQrZarPC7vvSY7U45FPu4dM8xgmZF/DxKuhuPKL1t2P63VHv2I9wgItDSpe5aOs7et7N70cZW0
yQ2XP9fJEKk33jHif9zOzSMRP+YHqrp6rL5PSCzwrJPdMuWEDuf8kJqRn6cU10LL222i+dl0xu/B
BPo0J8YF0iB/SjncFU5xnrDcbC1tAb5QF/HBtzEAGA1H7WBbFh/aeR6dSj81IelEtI9yb4vs7Rmk
JTKJwJtQ35tnv8VUbafhvRkm26oNybsf+m4zLfW5zWWRXNf4ESrj2h+SA8YwcWMLLYRR13GFmLku
FREKPhoA8xXjGbyR7U+7st1DA3yxjzHGhUAAR4uArwSkXW8v5bFvCX/A8FweG5sZoWvaUPAMjvII
pCvo7nlCTeXu5maarsO6J4mJJvOupmmTBHV7SAa0ZClGQnnm5wgcyC/JKezusI1xdvFsmrLC7sEp
vNY9PVOzpRUU6dFPLeo/yI1aIKncj5OFBLwayR1rodfYGYp49HalE0fX1mI+OXoN3W3OsjM5ISdr
fm+6WrvJCWvO6zi/njQNh1CRjkeacqvKQYuLxl5GTuwpFCCBKUb44mNBpFjbnf3IQ65Nvf8758ez
S7YTMWzsqOVs48fjZGUaxJNZXvZAZX4DYjrZ6/xim8wK0r2VxW+pUd0AYcKD0U3QRluC2qnlX5va
eLf06TloOb0NofuDGfO+ayjWBsk1TXFz7aQuavGMq5EWRtema9brofFvQh0StdXCP4QbR7fKFfdO
4sBazsHQIMU9WGUZnE9GTS9YcDiede0pB8C9iqRDPQhRAlrJd72b/G3+HoZ09bUF07NAYoxkcQD1
9jxCJFqPmPnyLIGs5N6L2drTmMuQkO0oHlkI7OerYOIQb/xg24G2XGOLeaO7zQEa8kIVAJJDCObP
KYwnYOb9PXB06EmVSZrGdBxyfiFwRLs2EOnZ0BEda+G2ra8m0QUPURJNx9ZeVQm4AdOFt+kBy5wK
omHCYDqkBOFmdJRz7A4pWQizS0JWP1lkhDVI4IqgX08543H4otvShJVb94XYgn/k1Lckj4M5I80v
XEbTjUYPswxm2M1dhDWTQLGuaZ5C485bSOGdIMl4b1ZA+vVsjZS2MB5ZkM63uitk4cdx6EWR/eAk
s9xtNdm0HM7OaMKFz8629jJPmbePrImjPtdazL3dKyYv4kis5RtaNRi3mONL3P/IykE8ce3alyaS
9sl3XjFG4HKqz5OWIyMWOFAtUUDtH6dnv4sPhlc2xz5txdolDZeL3JGwHI3OfjwcA3cGrBoxYE5i
D8X8XTygRWfcVAfRxjLq5QFnOZXhPNbs1RLpxBGF4iacCFoh9G1rQsVbtUA/Z/JnRif+rMsFi5wX
bunX8kskxi4+Vh5mFMJvbpdC39TWIyoJAsQTRwN0wgU1dyVTFLZBUy8nrkp0goeGQzAhi7ToXkbU
F5ha6lffGY+wnIyVTvpyEMQ/izl7RWmCIZa6xFVb9g+o7oNd7IzOQUT+j7jIvjmFDNaJUn3Ve7hZ
uhwje2Q4j7H3vWD+QzsaY0Gbk31i1MlV4Vx72psXxc0+GZg7zNpZm5bpCrn+mz5rLgglxi1Rz1CM
s2lVZvFDMnZnr1ogeIQRXXvsx8nMSbkxm3wzGx5d3wlq9YCrqrgzLSs9TtPw7M/+z7ZxjXVdACgP
xoYr1Hw9IgPIALSuXcwSe7Knplhq04kEOCbaXWC6xBm4XIt9E0SPJzM5oO+QY+cCqA4gxzoOcwYy
BZ3wJPirDiS+2DvtpZxMBupVUJ3NhGZ64aMSdezHhLOD5x85oz8Vi7+B8jaf9fYuE7B/82L6WIhy
Aa4GDQYJELLodF3Y1z1ghA0QM6wSY7BrIIq60tJQOQE4rTC80bvRXEUNplmG3Qn9ziUZpn2ZNu1G
JzVsFSV6si0seQbi5Gd1090gxClgHMSoKt8v3YxUMIzY74OJQXim7zUB7Nzq9YNIC/seJg6iFxqh
8QGT8Ctgk5vOidqbvsSVL+JWQyFq7CAVED9a1zc9E2gAjyWcO7Gzezk1mYjOnP23ojBpEJKpsK5d
GOcEWT3FGJxmRgAirB9Sj8Bow0bkikpzsIgRRGCabnLIrTlsjYi25CYliBrN+qe3RDmIp5TJghfm
u9qxinVepHumDS9NhfNqQHNAOkKHXXvy1j4JUytjaQ5B2RLyjZIg8FBzz3DpIBGjufVOZXo36JYc
oUM89sviHZzslZdQAIJ4g3J/RmUxGM5IihB8lREj8cBeOJkA/WDmPYrB/3B8Z3qp/OB70+YtTrD8
M0k1dxMOBmobD5evxf6V2zdt5pjPeet971D20CA1tn3kQmQryRIryeXQ+g4EjECXFDbRwShTohHs
4pFQTGcDMmctFsROaaI9lSlksQ7ETFjNxVYHT81cbfkOB6/Z6iIHHcp/6Tope07VbaIWjFAohnjn
Mh5oZ3T4PsK0dUXtzog3o2bdTBZBIA3mrX09jyPhciTsEO01mbmxj7xgPrhLijcKF2brwu9IbAY6
2LGndQRIceORWr4do3uT680Ohz59mJxLLn4LphkrnfImYhUyChYSkSsnxE8fQYb6f+ydR5PbWrpl
/0pHz1ENbyJe14AEk55plEopNUGkpBS89/j1vc7hvZeSql5F32FH9AQBOtDBnPN9e6+N8NMFADQw
5IicdDNSKM5Edk0zzrsxrToOfUgLc0fxOXNPqVqDyeo761POdCkBNkR6IpgKq2kIgUPCtgyY1Vy1
y3dGbKmrhrbY1GCXtRNQcdg6TGz4zX2X4KvLmHxwJsvw+FvObN2RI0ekTj4jml3GbLVEi72yTWbJ
g9tuc2DKWZ7Pu7lNHnPbKcmUnvYc1FBKAwS+SefcF0EOTnciO8G21bVTNcNjQqaFJZLTI8ekc9Kg
ToOLmUBE6zjg2APJAObsHxaWdsDXF90Fc/aiJvAmdC5ahNMRLOiQ4Ny6UXBoyqdpbF/c+CkyO1ya
IHj6MC3X5LYNRWLv+TeasLVXAWloXsifZ7oLuTQTAqu+5oAmJNIo4UG7kfcSVeCq6Xs/EhVpb1GU
FVsHs6ylYVjpG/hx2qIhqdVz5HQBgxmt0XUfTtrsRD8yfss1we8wvOL0PR7tr/Tvt+Ij7hO7/2JR
5YLmkX1sppFq2NztrC4k4TnJSbIsGn/sP+sBfCPHgyV7B1ywx9zWWccfNflmhyAAVsUl4klnCrIi
Q7W6M8Oc0REhVdbCX1oRO8a8Al9oG1360llW1kR4AoVhNHhNz2Wg/7jo/edcC3XCuxwCQZfmosLb
piNQYvGwihYIW1bceY3xIXFFD9Z2Ql/rRA1ivu9rEmNbmF9+XIO2Lgwt3Dh9kh1drbsih/8/ORYH
d+HHLTGv3zqYr3hdu3n/XQCrXfs/ioov71+btzb9VVV8fdEfqmLP+oehmaZpEVpsqwiE2d6fqmIh
OMZ4bBuOqzmEvyMd/lNVbKAqNnRXtQ3PRuhr/KQqVv+OiljTHd7wFxWxa1pomcnFcHCEWny0X1XE
GZ5KdQ6i4VQMZjfhY8BSeJbyqEDUOOXabfH37wtFq96T5dT/vBkOW4zlIWRe09eMnMx32XaXTWj5
ysGENToQ1zRXOaTE7DEQvu5MOLwdfdwSVb5Khfc7Gl9Kt9T3xTLi7RH+cBejOAW6PduqSATFQ15g
JoeBibE8qWoMHm89UtoNsycYREBf7X7YqhF0AWNYtqNXPQcuMkHhWm+wr3fY2Dvs7LnwtVvC4d4I
r/soXO8B9vcsGV4oA+wz4Yv3hMKnE175Cu+ibjR4lwMFuUNJx5gUECIZQhHW9uJguR+F994ULvye
XnIlfPmWcOinWPVz4dnPhXsfqNxqxs6vMavPsfcXvA/TRT29YwZOpiUQAE/QAFLBBQhcCAGqYAV0
8aIi9qVSRNLPOtGIcGvvHMEXSARpoKuKFz0Jd61t9XtTGX6MZoQ5fCw+pDCTcB5DLAgEuwD1ZyRY
BvSgX0L+qI3jHlJBOygF92ASBARtB+aoshQ0umNxQTVNXBDABDJXiZKdvweCpDC4MBVMQVdYwCxg
AXrxwtxbl4yuNkPzXABkALSrEv+lduc5JtlpLLOHJqqjLfD/RfAcGsAOA4CHxS4tRCTVtnXyx6Vy
X9FG41IUVIgiJF+06Qf6IpIZATxiAiLhApMwBFXC8IxvQ1zPm1EQJ6hEfGGCkvrBCI0is18w64K6
FJwKU4VY0Qt2RQTEIoFmrjjUagrtEjTqiWkCoxpzwWBYeUgY6nWKFYgZMjIt720g2prY+0jnAgmo
sSINUVO/lcNQ+In1pjjkOmdqTvauDWOgSeuTO2S5b3JAErLSFAxaUv69srqvcs/2IVYq7NJRvcGS
e4+LzgZki1vMoJwOyBArLcLbYXTLTWiXL5gAQLvgRLzrh2EEmwgaNzc2TA43Zk1Anr5YT9OsMYqJ
SgqkkYlgHhehMTWHqoaaajsYv+e+DKGIBTWcDDXZqHp0ycOFqW2m7GBO92s+KqnEtfM1a/KvUU0G
rEmg6WA6T0mXvauq6H1b+DGZNtnWjPHQfCuYBq8cZnWbQc73rT3u3+/Ut4KN0T2ag6ETBVz6E9bP
R41ZrB5mX9Io3aja9HXJhteI3KgdnDeAQ13x5lZ4rVuIpophfHQr6un9yH+l6DXMoe6oeF8nrfog
zq8r3EIef5qJu6E4e/U47boeE3KgD2AdTHVbMJ4/dkH8w07zJ06Pm8ULSf3CgkvIBJHjNgTGMdLL
FTz63njWi+q5IcN9B5SawQyik+vCIWcgNz/F+dwz3tUfksZ+TDvFY0QS1RAbsXBrvQuGX8dYrsQP
TjpsR/gjXM/V44KfANqDeZhKjgknmVIfHr6FpvecGOlzlyNW4egylYWoQ/4x7UkpUfn3OQGQmnms
Feiz8Sdroe2xdKSYJzVYpLnNjhmSfj8+hIwx7oiuYWSbjPMJXf2W7/J9CQfzbOTTBZE9u4Ze7/ra
XIfd9FBnIZWSsHV2Tg7i1Uk/zkpVrUKnMnx8BefQcb/iFxtPDVNpNwUnHrQOhjf3qcQHcBdmOpWH
2tlY/UJCkkEQ8OSuaDEwNUrdeaNYENVMZnOP1CCK+6C2oI37lUqGn60nr6aHKLRimhSCE2UMTBW/
m611ZKLWz1385fCsGfO9V7m1g90xbtvJIXbTNL9UwbRu+zMASKaUho95rPKrOcjQzlsPBLH1GoXr
GJL3Wh+ZN7aplV+MJn7S7H5dI0Ff0yCALL4oX3vThZlWafpaN8lywRINX2ggT6RyvYci8INBCQ8Z
waKrTojvHZOZpDLbG6qHeJsJ9ltRzNWXqPMNqrDrGai1OLSmhWTIzLLnTZp813PEHZZ5aBY9oqxN
yDKsi/d6HD5zQuLeBOJLr53KqPxeleM9F4NTQw9nhWcCbo6ZPXoqbMawJPt9pkox/oh1lHxF3rxH
sBtWXTByqex+zMEM0ieNnpOurXYUT/xSC5c7VOM/6M8Qwe26qMMc8xRbFUI2bZM6dKShAve+LaZf
KRIs6obuj6XLmbUhCR5TJpVtxzQ/h6uoAN/QPMKP+8y6Vx3Fvhi0StfzFJVn+iJfx0l/aub5RPuj
30fDXJyG4A5DLb0oPXvROhMgVmoM264Aq5bE8wMj74+1ShRKkHgcO9QbrQVp/xzAtrAZTQtqeVcL
PGHFgYwiMbUgnXSTA/Ln3YuLljG6wtgBWLa6mEcPy+2mcKfXbqRgEDTGW1AHEFjYduj0P9D2O3ho
SCGH5YzgPH6c8xdXD4GNZQ+OudRrR83CTTrbP6wM6K1roOEd9MEPIuZxneU8sUlsACknvVFNHgh7
Z+/UQ5Lua+U09NFRrTyaNrBQdiZOQNCMW57MNK+uydzsnsaKUQa2fX+oUAPkmZcRyRXQxuzhBcTl
QIPQa/1K097rwQM3R/F2tKvPeW3Fa/i0PzwyP1Ck1duOIR2qd2adXhfuhradgQ4N45EmyVptaNab
zdAwumhc6lOUlVsaC27N/MjmxIaM/BiHsFbitBHW4A3TKW9tpMMD40jYu1MUQ8jD6WVwOt608bjr
3OkN6MNE0mNLlrkxvocHRSudXVuknl8uyqueJPF2ap3+yFgBrG9mVlzsPRDwmqCbTma5JjXyq8YU
ad+43S4AN39S1PxYtu793OnjeoHK4PehCo1T0fw+Nz3fJIB5Bp+0o4i5nTu1W7f8WVS3aRW5ZuWr
M3XUzMApwO+XoLis3/ueEwaRQMz7Y5rInMvIJaSQcKktEPxDjQcHGXyy7Zy8PHcRNk+toHtiq+xA
OJTwvebvDjFOtDZ6zkU7dYy/F/yT9aIj7J7zce/gj6V340FmmoKZgiCdCtcKKegqOoeRotPxma3t
uHBlrUKHtLQUxxnv62ElX9OurO9AnOpo0ovMp4JCyWxSH5XWqBAERt1dA3ByOyTRU4G94WQplXC6
MGAw7f7MPsAYJNvXONw2NaX5VVUM3502/b4k6lds+B+CiLZXZU7C391/qaPF3cy9ax0IKOhgBOjR
xrLmj7Qsk51d5OBBA+PZW6CrlnSa11QqrGD4bqIXwbokMg+XdjVkLJo5gmUKK9WOy2Nh9N/0LsQn
CM4gx0gt2uXPee5Wj+CX4sDauzVwSyz1WJo891yXceknGhfyJawG33CpjyxG2J9acirtRK2RtDuN
jzFLOWYzznKKl/dWoY5bywE4OI8RzFHAiqiYleEZcM592TQXnDbUoQyz3KmZiR6A65oagByLADmD
OIwvSUnXYsG1TL0Icp+t5MNarTQO3rLuaUswsjFsKKoJohtOynF1UknIxFVfv6teWh9b4a6Qa0S0
3BuWqu11BahZ6cBXmxxQG2NkGfSwxk/KnMO9T+eTiaDiEjkc2DBPd3My9/uRyyammqzYJuqgIG5P
LlOeGlBGxLDd8QgoFXU4nbhBGFTBGYji5CdDZd0BPVgl5hzsuFCcmtbpjhmO910bLI9zMgS7KQ2c
1ag6h8npjFUKWAOdsPOUDRWIS5LP9kFSqy+5azwkdOImDTZnqocRtXqHGA5KzbNqHPtqSs51QLoC
J5JeK09tuagPE8VnQ5ujExyuV7xsMNBM4uLSqXyuiQs95lX9wfIqgKOFA33/qVXd5WFRl3hTL3l9
R6kyIOEUs1ys2zYqg8C5G90FfqGtfFCJnV4HzCzuioGc2UzVPnX6hoB4c9UM+XgZ9aIElHUKAzrK
i8vgVCIG8784g5JA+Nt9bpp9i0NGHJI4WLkDl0X8E9RobsxBtXJ8Wm3jTjScDxI8CBQ6xaj2120a
eDHGJDF/0HEtDflMLkER/riC9iRjTy7KPJzBnkB/CGvjLe6Mfm0XJrYspYbK4nnEowMHxUlzvd3V
byHWuatuXEsVwX8RcmdacH4TOVJE/MciNmpfIaNw15tTNBw5kVvkgqZrZ8oxVUmNY24GcB/kKh52
d9Nr7ScpgZW6tttiFAI5eXNW6MuZVnPXt6B7+rAg4lDII+U25ELlxM4ExNne7rq+QVPD1BoiWjRC
Ki23RkwLOm+5ervTI0q01CH13GTQjLWQ80qVX+OFyz7UTj/ph3+Sy0o9WS1K83Ok3EttKRMPaqtd
O9nbifpBKtiFXh/k/FzKwhQVwTkIMAA0wAaZb0hYIZonzBNCPRgJE5NcKEItap9SxAY65EVGjAFt
DcAZ/Evir5JrU24s2iZWMH5ht5KsSUMwZORapVp0kM3J+dxzBgd5j9/NFurvsqK4t5sJDA8FIJPr
AgYGVIOHtBCAH3lbb2BKMj6hwaoY6yksm0Mn/F1yjTytfmc5GCaFF6wVC7mWkeCw6fTpdRBPDVS/
6/LoCmWUO1+sweGJXWHxHOgXrDWsBLTt+cohYx1tI784f5LYESs65w5RnbH4xiBL6kPvWVO1GyFW
RIlmb8MUSoxcWAKYAa27PoxtgIoMzqW8a1mc0sf+zhy4+IhQCaIO3eLqQBRFeSDeHPSmWBQ4yzeT
0QPoV7s7b+4e/0V3eRNrzhE229QT1lihlfekcUzK5uVtuZA3FyWAk9IUHqq3nGk4MnpE9kt/YhIX
3MkdR2HKAFg4R3VkY1ptxDeQX0h+l+mJEDk8euDQ+U8kK0cXFBBVLBJkW1sbDInkpjoKPCm8rFmD
siLhVKI/WeaoEccoGFOJQE5JvlTKgeKjPSA+R2j85YJj+o+12RZhl7fb8mFV3kl7a9x4M3Pkv14H
E15F8iRud72eN59/29rSGvm+Vd+nSkBaapP97rpq1oQccK1gbCLuTAbQHXkTc56/PXPA+oMRkIVc
k08cJq7DVG9mFAnsEnrSbyoLwJO8BQHhD6aUZzSf674TkY88q4GdrG3UUC0A4lSWXylF7CclLT7j
LwqV5FH9dtMmutMjsUd42DDo3zZvGK3iY3MRqaD8tvJnveG85H2jeECu/bunICG0dkPBGV26UCVp
hsiBQN0oYWNjbIzENNvM70sA7lz7YIirpLcglhOif0fK7uVqPevn2ElIB5oeypnOsiv19zev6dV0
SBm39pdaOFnLR0X+mxJW9NOqdJxCMN05cTRs8U1ykrxyi0qvMHcpsFvJ2zHswSUdWAUyyank9vHl
zVgSef7y1EZVTfe/R60pzkcS9XOl/txuByOYObdXIPTwzSQnSK4VnD+nQY93lIkbX7dARcv75cJq
SbGGWFPQPZmZ4c3U/sRZhQMoanZylUgs4jrpla8zCY4VFNpErMmbU9gwA80FvKrL3qJRG/Y3RyTY
LJtzk3BIjppClAgsq193QnFTYtHkPmlRf7vTRvPhp/1brlLBt1cpoJW1vFkZUbrNNO340/Pknq12
2kWzFOPup51fPuf2HrWGornIK5rqAscGN4HjqZgEkAs51vUDype0tiApTELP66rj4idSrywhexKt
F4nr4G835QO4hp313+e7bN9LgTZp/1+I4DNUkRv5v/75XwQIhu/lv9BZLu/D2/df2yjXl/wJZ9Ho
lRjAWWyNrElb9eha/NlG0QnF+7NvotM3cQ3bo+HiQlpwtb9oLIbFQ5bNva5JX8fS7L/VR7EEDuaX
PopN9COcWUIgqSHqtHF+7aMAEZ6GoqmMMykHFLYaa8OML8H+QexsGPXZGusLVfecFmBEt4Fski6N
rBMERWe16M3HoKRQPVjoQ8kUID1EbzaA4ysFAAfUa6RpDdbqUkfMrGjTmwYgM2Lcu+lBRqxHc1kt
Kk6hAQZs1msFBGjnY5MH88ZLGMh5WvEQtKW11VxO0SH8PCq8egkMd2mqeV0scUJneTm0RuTumqT7
YPRTTSXPfHaNUBNAg+5Oa9RwrY4DM1V92KudoqICs4Cp9lP70oXNM53Ql4bkm08GgX9GMV08N2jR
32DbNIZxWhNEDynGrO/x7kOPgkAABADVMs3eTYBuBHiTox0D3TxkKiGyigv8XItG39MBryCXzilV
Zo+KicwtzRuYt+qnXvRvtOXoWdmuDMLqFfgo1Zb5vFRR5I9DraGIHA9upJNKQXN5M6nLYzq+WlAP
aRbbLbMQSnDjoj154TCu5CvwV4D4sKni6y5XLy4BHrwBlAtOS/+HtPFs3SRkowfpg7XEFUIZ8lPI
AxjjrQbFHeGXyY9d/eh7jZ63SnobRTZ0LMUd/sPgzjO/28yr160rQkMM+4j/ILggJLOJ2ppb636k
/b8p0nuzRtBJkx0nqjf+cNrxdbLyeodcbxMmMYlrBZStfnJ8SirMDpKM0lCRtfsF9p2F0oBI+qYg
HwcBl1WieB51ohoY961JVnKAuqJ4hjjTucNh6BGfxKRiCdkMHfOFnvagaA9VM6ZnY25AHDfe2c5m
JN5OamyyEELgMByChzBR4nMGz56AW0ILl0R5prdRZcS3LiWJPUiZOA7cGX4M2qfKd/QseyAf4Ejw
cHdyPhBrFO7CtqTN0P+wmiE4Q4X/WjAn3baCTIRaDII1oj4Yuuqn0GxJxXNHk58nOC6qV0Koo6FC
XPtqgEZ3MYDEjXnYHA0mR+UyGp/Syr2L0fjHDe4Bru4rom2MI3ne+boIzMXXTMwoZhx+9GxUVx4Z
fhevUys/yFUuR1O7jVqQZ4E2DeeGfxEjp7eNYhhig5JOPk6abIc2GhgYrf2gbdwHPvXOtWklhGNm
bVD9Q4xNi0/QG9uTC05s3RrPRhb1r3VffMjC4iO9kcEvh8zaefHU+rh6p2EMjw3Cz/0cNcyHgZfB
9RwXAsNixrhho7wpRnzWxnZEJeS1eA45h7jBsNMUZZ+ahnpphIgqWBRqk3H+SRdFrFxHtwY/UfAQ
YShn4IIvbu6eIlPPd+J0RQpcjvQ0pHjyCljh3Klu/15j1Dk5KkGZDHfuqPvi00RYfWxVfoNZj0pf
VbryHCuIdXCfvupWFTDVjSf6aZiCrBaxe+BSdYBMafqLMmX3ATGSO9shETKuzOyMsnxE8IQKJmwQ
uZBhPWystkVNBAJxU9uR7gdN4WyUAZmmSpDSthm8wE/ykfCnIHjpAPo893m5xnhgrxnHmOs0h7te
qox0wnZ54Ht2s8EvodM6iAeEumWSnyJK7tdFliTnwgr2rWNyuPGXK7bWrrSx66C9Te+MuK0PaRib
wsQCqmkejn0xMZrsSBFQ7S+UDnEghGTfVIyDoL43axwiiq8Vecush4UhFn0kIBm323KtYIiX0aEF
I3t9fMb0y+8l+PriRbeb12fKO53GY0vyoZ9W5UMTbYS7dtIe5CbkU+T9v22xZwRyMLCcu2+6y3Cx
1wTudJHmdAGJvK4qJauRuC3X5JPk4vaa1GGPwPvNc9xW8CNvD91ec7tPvlo+gBuFyBxA9+sZuuOy
lnf++0+gyM8ln3B9O7mVn1avL5Pvcl1FG33kcGfe+teH/2nTtw8mH74+Iu/86fZv31M+PDUB8elO
06xv2709r22GD8QFIMu5/Y7yZdcvePvqt5fItd+fLu/86dv995/s+sqfNi9/Alp0eIdun7CiMeFb
bUbbWVf4peX25QIQZ8ssSPx5P30I+ZC8U65VnrmvMquBwjK9hqiPry+4PmsyGXSj96TpDNOFIIaF
Nwmsc1IW2roMQxOtFkVwdEiPOW2AgzNTCEgq4fEn+5rdRd57e6hjqrC1A+Xw2/3ypiVeLLdwe/S6
lRaYKRTc2xbpr66SilnKVFOexZmfiLlpPGANXslVpQbLcL09x6hRoyJ2/Z/uLIJ02Kflp+tT5APy
dUE0a3eTOt4HaexxHhB4ZTQLICugjHPqj1I/c71jnTJfYx5bH+RaI+bdRg8s1STB0NfzAwb0S+wF
YI/E8S4P0UqeCir9one6zhFZHsku5nKV8p8xBi72buut23Z4d9p3zuSE8hTzl0ypsPkgJgJjJBaz
mJLKhS2A0f/u5u158mX8G+D7iSgFH9zvpqk6Tm3r7M2qIBBv+lpEXnPXNIDFV95CCdw0xtcgtz+U
dHlQK9BfqVCUHiSmQ5bj5M166tYmrqYdfg2DIQ5AEUonRKnaRJwk7RoZZ09xEX6uXLRi7RqLkgNp
3pnCnyQgyTIPRRVr8mbVLdoWrPtemezoKBdY08gym7mal/jr6f81bnHELFNiw+EvlaVHucB6t9LH
wNlJS+gkpmZy0UNCrjRLcIgrMBZeYMRbe7IfGsF4nvF7rGdAFNRK0DtngbLLJsAEFlYVUxKCC8XC
UGWDNBoWBpudkTRE9GnGwXFaA5ic0iDQSXC8i3Jf0pAMr2IaX9lD/QqT5dwwIuFyxl+VTE/46EDk
4SHRN0ZK+q1ddwGdAzvYg8ywRAyQTDmiu++YCDwcvNWoRziTS1O7XBttWtV0ta48EKjY0SoDmERi
LvuUjA2qRdqRXPNs5sjMCRCRGwMpMvwH7Nl1t2PWS7sR9BgyY8DVjliMnavt6+xJlvJUURFDWkt9
L8iMHSFCI2HUf5rtUwnElSXlWdSVs6VgaMAwT9bqdEFismgj5DtKr8A7YoOwUlHVkj7w2yKcBcLI
yGHOK4UGSclE/SRpHtZMRZOcp5lmM/1IyWC47YBy7bf75o4ciWjCU+CKs6HnlCRyhXcto0BRmxf4
X/GVfrptO1G8YX4Wg08TJ5ffGAGy4i2/slfhMQIIT1qm2Kfk15M7XC4BIbLaLh9xAyA7cF1vXna5
dlvIH6FL6QsKesxv1vCrnfrGlYBZjrqma2tfHnVyF5Jrt8WNTcHVhOFqYu4sURuSBetQZCXJxe0m
CT6vxM+SnjVDl4xHa1lLeMl11aDZtxpcy8RgR1lE1qsTuVeLxW83aUTe5UYI+1oUpmWt+raYBcFK
3gx1hPTsFgd3NCYcg6P+3qkz7ieBG5eLKGrJnw34v7DOBDvTLLZhS4OeaJyNLPvK3+/WSfgNqNJl
xaHVG01oKuxtD28TxxO70YJDeKYje6Skq6PSSio/GfFfkEeitduZa578QiaHtFVqeN7UoaWGyyRw
hSw383UMgxxZ5A7ogLES/K+Dqt+7gWOiCHHsQzwTnUXeCNLgSAXWbySnME6ex7ED9tlWGcI/E429
KAX3qQv6XnBbClcHhCIs5dejQFH9oRhoXBPf6kPJCo89SLQmJA9L7h2oTNK7KcqepdxI/vFy7bYz
OBSzD+aHYiI2qMEj4U9ibmRmb5NWGgRtAV13xEJhMqjUXbqWpVkZGhB6Y3zIKuRznkexr3Z3sRqR
P9C/9JWngA/PQr/ODJxJQ9TAptasExXJabtEY3LszKLfOm31WKcYk8yFeEUGh8oKYC68yLrv/UZF
yK3Qi0OTUWKIXvR0FxEZqlXt3kiAsPUFSisJ/e9MTnEmvjRq5eLkoQUlGTQIwXyPtpFo6wzEOLk1
2VwMm1UxbJ7EVdXBO7MhePvFoINAQM4ly81h47QeMGloi27TPI/21mDau75u3Sy5O0sD15fvQ2Pe
WNfqKS8IEXSaepVPSHI6iFG2Xfp5SzJcI67zxL5BKteETKLTTpWmqgRzifvko0sS4ddsu+eo51yz
LOHHIMgCsmpCiNvm18VUZrjqoXYkGR2/BkV7DFuHuB5ooLQYY/IiQETTJaB9F3Tf4gegqdAiF9FP
GHTuG+oCG3VBXKT8ACxVHqN6+Ky14bxxx24TEN+HzhIH0gRQC3gWB71YFIoSUuFW382WY9FtICO2
6gc6qPGu+al/ITsZsqgeeBrhGWaPSn+4d9wp2SRRRMoXJxRU6xkqU/kEjl7ssG8OiSB3XYK4bIDh
PRBsINRgXF/Ed4sqIvbUaXRXtS1OumIx5PSFBoosftZzmpmXT+XcvIRKtzDZJtRvcTR+Hjt9wf1J
MyMlxtJw4vmcdIXrGxUWGUKVrrtHPoukATPWMZ8ppQcZEFoDk81/5TrIOyW3QWnnI8DkiCwQnqwL
es8N3SDX5NPsGxNC3pYbSOMCbxKl5t+fJ5+i6na6gQX94/paeV+ejPu4UNN1YX1LVUz8ZUZez1h2
IYxcU/FbK/lQ5Oly9hYtfSKIedkl41PSgAkzdFyJyHYooSnzHVGWJEeqE/R572s45i9LNeOfykZg
wtNgE1lFxtyy1DhQ7epT2Bfb3NUAM2aAUqMeKXMR6vhlBsxyzXSk0dd8Cya0gmPlfSklDmymphQM
tbM2235ESkNNUlHT6TAOi/KERO2bBpfLNcwvreHilwvH4N6JwuYcaAq5LGk8vzlNfFrwHH3UqX3t
KDFBjx2s4UuqHOXjo5GhFQFTcKCvH3yotf6jPS3Tmxm1YHPzwLnQsW0vRUtwsCi5vKG7fCr0ACRk
VoYw42Jr3y0jGlLxYKuSTNmnby0Za3f9QgR1EjrFxyZaLnKr/Grs6rFlnsnVHe8t6sJk9vJ2nau8
Rgk2pbFqSHQ2sQDmM+nWas+4vlTBzE/e8lpriL2KwuohIHrLy1hFe/kl5m7EHNnGxqlqa+2B2Y+Q
XYszjY0ttZ3xmJKKEzw6S6wd8SjPVNf4tAs1hcWz08+50ixbZ+q0rZb10WdYb/h7+FT9HE2gZWz9
ODqIYC3iDq8fF6woWuUuNh6GcNZOhQGnWm5yBjs2TBY2M+JPduVc0sLGefWao2CSm4xKUOBdaxiH
1nLSD+iiv8j71SxGtxcG070+58Z5sbuRVjafQYvKi5up9Ucqg+W+nRoIEIodvlnEuoo/2KzZncg7
svfDqPbPcbo8yQ2OFYK/wXK7SzRXhC/hHb3+gZZL8KiK4pk83mzT9n160MhWuf6Banv0In38smBo
pPlOyKiuOhaGmOwkt7pEDgngYhfD1Bzcy91OfnGzhk1ilfqTqc7xMXKRm8mPX2gML3UinuMSUEqu
ohyoK3OPhNt7TEIKrN5sFN+K3jxAT9Q/Te4CZ1VHyBnifn0MJwU9lngGUoi9ZSvJZ/AqyZ05N/Wh
4oT02CqWxjGYl9/iydwGmHU/93HhbSIDkU0kqqNENe88gx1NbgcxMJ7yLHpltKVvktBwDxp0k4cZ
8ut1O1aMJ2tUhteMFvpGcXDzT0YRPTRNGNOK5Z3CvPQhvgWvredUm7TKxyO6Je2eMjGUYPFpG9jR
uDO7L+Gs83cHOhd6N6/vVQSK123YGI/yznK/LLXj+VOlJaeipA6dRctwfUaPp21YlvbNbS3DTzKz
O+F/VS+WYLHId5k4B3iJ+5aV7uQXtAFPrR1VF6fFKCg/qDfsbIyEJ/kEtepb38Fzc+46xyMisCcP
SXwdfF9VMjtfh97Gnm477Tl1u4VdUEso4bfZt+yPD1Ti85vM0TgbBISfM97LT5tR+0pd8/p5atVd
94oSXYj5Dk5wpHu/Nkjzy5WjfCdtqQySKcvuUg1o9vsAUE1ABtTbYH6STwBQM68btTYvnTZXJ7Ml
G7cLO/VS9vw9uPbXlO6b77R0KEWOnfqE8bfi2kacc74Uw9Pikr48aHb9nURzbMq9+UbumbLOYrZR
s38eCz7jZsD++KJ04dN1a170oXJL6yVQMmVDNys9OppiXtiZUH5HbvDm8mfJp6YG6eckitRPVmkO
uzIN4F6VpfVEhilRKOKzkdW7LijOvuFuTPwqrZsLgvDxmFotzeGhIrgsqx/kUzl6nntcDS+UVvAX
cEgc6sWN7sfSMxn5FO1XA3y+KbZqMKld2Z2tPGrzrO8YPBHQYxvJBzKRmxWEjuY7JEzMgYPyJVFI
gQ79DNc7CrfJPHYkX27inMPLXMyL/Hls3YUD0MQvZtuR+x1O2kGPi+Z+ahUVeXUlRkaf5DMX4sBW
sAi0xykYvN04A7bohuY49XX/AdxUef2955DoAdObvyhJBaESi+UZYUp0mnq8+n3gRJ+XPj3L7+JV
3md16I2PTqQMd0tBJALJYeq9BlodcAU7nDac5Q9UM5MDg7o0jwN0hT3d+nnbpaH1IR6Q1MinBHZ4
59Ku+hJgFxKpWePZ0ZXyFJhasbHwmH3Wcu0on0ql7i2OCq6TObYljL/5VkMmuLcLz320l3wGzW+Y
3/q8oYnfKK8pgcz+2JXtCQV2dEHbFSN3zbqvufs497n1bVIIBB88R7k3AJTg1jAxYJZD/wnz6Vlu
K+rUH0oSJs/0F+A/TP1EsAGXbifsS65tbGOIPViagfbZs5Zhs9jRdEyWIrzP2xKul/g8ciFv9qGn
XFyVnYkWOqB+8TLxevkMIzz8/Zb2bvO0+b2dTcf4W1nNTcw17p//Xc/7lyedP9w9/74VYXL8azPt
P+XDfzSif7mxkea/x/69mZ/eW0baP7es/28f/MNC+Dz/58gSQxMRH/+pKT7+j8N7077Pv5gSry/7
ozHuGP/wGFQ6dLyJBfEMhzb7H41xx/qHZXG/q5s6tSEe+LNLrv3DEN1rV7c83XEMYQFsy76L/vf/
NNx/QAlw6JQjYzQ19W92yXVHuAnLbKa7JwyUFGlUiwu2q3muy4M46X/tkut1A/C+t5pdOzEvimbl
jD0FB7HH5CppyP5q6bSsisaAIJ5Hz0pjB74S57Da887v06B+Dr3uqQ9r1U+6JD0VLSSamF4NHARQ
VpOokiZZmdAFQaTs9vYXM5+CIx7nS1NO1h0AMeMQWPZeU9v0/zB3HsuRI+mWfpWxWQ/a4A7lWNxN
aEEVZFBuYJnMJIRDa+Dp5wOrr9261Xe6rXezSatKQTIiAPgvzvnOsfLdcm+9kUhWn30OzFWBZJJf
MHWIts92bEuzjSWnhPhLa3qqfgQi+VmrIrk0ttRbu4GYzvDnhs7xBZQeXnPDB7TeUFI3jV8SGWDg
9hsMe9+l5YPK2/YOZ9dVlfMtCqJmX49hc8QagwTUfPEdaWzhvcbwZqYvnoabHs9VhXBLliM6TMM+
tXZTYQIImn04Zvfce8G1y+1PY0g+KssnicRU/UOFBxpPY3FsUwJPDEzltHAnT+fkw8g4Wd/WuLoL
aSW3SW3EBIUC0lCIeREGF9luKkIDPEp+TWbhQQvToPqtGpRURQxCmGT7Ohyep64msnXYY7XI93Lg
K5duOtCt4qudFtB+AVwIO8xbWCLFa2r/WjOBxDh3JXmZE2wAnBGhHawqmGERE9ey3mWd7a0rqHLr
spjbLbrlqyM81A5DRY/ZORgWJf9Xm+2WKTzPPZ/f5k3c1L1NUEeY95uqkR9w6GiW4RB0U3JoB8JG
u4r2uWnbbg3sbF0Q7dGikd15JV+cTMlzuiiXfbojy4Lp3BaPBWyHlZGB1GWp08IEoJ/MzAmjCf9i
cD0DzzxkCpWQ2eXD0WcyAKCgdRqSKaaDKXk7ag6ZNYlf2DFsImTqF3DGfCjRcQKau/n2HYy+fZi7
+YXEQ8wV8FgQ1bI1n7z6iahJNs3BrZg9eHy6vRkGUVB0ymEzOWSKWQLKs6aXlhobDk6n/dTz9vbZ
s/TGR7+uXbhapUWIBcmQ/jLiFO0WoQNvLRcdqtAbJmbxlupazxXNokN86fwiRy612k73XMMj+XQy
WAeAUmZ1ar83n3N1tKJhnYy+Ig0mm3f4YKYc1aPtAb+RGDQ2Xlev3cEy7qdYv+XzfWEr74xcHzN/
m+IBmkc2wkjRRxas2kcwXA0x13w//HTdtzIR/VNnvDpkOy4f6nyyO1bjFRABWCLqZmx5k/QcvXVN
YpysYWbbNIUucQVFss1kgUxVFi+Vp3fswFADx0N+GEGJkZidE0sr6icm2+2NCsxybbZqJ4Kkhm1F
9Hct+r2btZei7uQ+gIe5Gm2If15GGZqm5BRFrrmh5CmxCpGEbY1rEWu9L4LC2vu010PJxYOdsofN
ZUgxH+qsvFn0qFEfqXVqjVDJkFxu285lA+8f8MtsXCU/ROtcamy79E/p0zTM4Q0/ircOH3AJdOtS
5c0T+htg/DW+A69Pt0FHDoPiI92A+/ztFjSKiTK5WBz+GuYYZ6cN198HXgkxabim4aIJGSlWgzRq
1j68gmZsrFUh+nyP6PWCOQGS6jJq67P0JwByoF1T8qsIdQLdrrpqmIdEJqdkDC0InaSGL8Sn0G08
fHLMD0YDDyFtnegO9leoingXDHzOyp8PEyXdvKQ2U8WSQk3LyYop0jvl9U/kmhCZCpoV649tkdGq
XgyXcRX8P+Q5+XYYjN/a1M84TNVGGP3Rynp0hw3ryhzkUVX8VuRclQGjS2lSMkfxT2MkXo4B0qHV
pTy6DahhWeifdWPg2Qx3Qx9bG4xoSxQ6MTlOyQ1US31ftEASiQLkPh2pX51OkeE3nsGbZFt3+UtQ
gTLeofwQzjjdVJX6e+0IQmEWChJYzW2Cq2qVf0hLNmtkXhg+pspGc59dFRSX3WCBsrK4FPJiaxzz
AHwUaXlqGeJ0t1r4SDCQdQ1DkGzsogx2Xe7FkI+I+k6LhsFzHP5ODPy73fJQjX+FUX8blgQhGYbZ
b9ipbhuFWyM3smkzLD1AQxfa9tAGdciExzaQVeVFeKdNixYCBh1EffUVewa0vUL2+zl335vSBGoI
DA+ID/ak0QpM7J/V3rLRNdUZbEwYQuImiHGOd1af7jLZVg9yQsKUY/8N6/KiPRsuf2/EN3kKd63J
wM1KptY+MSpU4P0RHJKx5PudMgKXLihpsIZyqhiFUe3t0AgufTvd+VZSnR0vhjwfq1/0k6fQkPhc
2mhEgia/Zpk4N0HGi8iJXSfUr2puqyavT7Pm0dRye+bSzrngYmhKqjs3xfhuhv6007OzXAaHjHoY
Ghv65z4H37icW51iY580d/Y0tjga+XtThcrDO9FGct8X7l3kdmSIjUR8BtFPTvslhIq/NpLxPtY/
aGLIAtMzirEeGstsVnrXsdZbe0X86M+tPoXdLTFi9Z7SjBccR89NVUdEmGQkl5l0HN8349xhKSuh
SNZDsB3he24cFW5Lbc8Hu2flmIzz2h3FOzQ7f++m/h1BiBMEkBfZGN568E0s2iFL0JpHDeprfBAx
UR7xeNfhesChHXwq2zbB1inoboMiZ3Jo2GVAhfV5P0nhSkh67+PH1mDPaXVP3ujtbTeV63aI2eX6
zo9ZKvYXoocPudAHYBJtOkhMW2XnEFp03y8OS/pt2FFb1YgvDmZbiOku6SYDr1p3lyUC+gw5EXHb
4nHO6nfLarkweNrqoLxphJ529vcoehI/YXC90s7JG9DD30eZFeUtLeK4MkoKJGeovM3Iae6JNN14
ptyjjwlOIiKqbWhJZJ0IZlQxI/nkvYlNrDnJKHYgG66+3dyBHot2A8aDtc2bu9aLJ38JZCGU234t
jT5ZDQY7hlg5DqlS9/Xc1reFcPCcSPLconXDQ47ahHUzDwZAOrLbpuVRyI1r18YmmszFrBivEzck
7gYJyg0uYD7QbtFAohhbMKjDkUOxXoG0YoTfIIckINd/nFT7qWb7yS2D/oGh2K5uEvWY5U9FO+H+
knFz1iIezgweV37n3BSczRln42M+W8BxdOsfajO19gCiQT/5qK69+KG0qw6bw8wTFUizXZcb6QbD
tVaWj9vF+pUE+fyki5tpZAXQjUi3w/76/ctQJs8MRJK7wWv6qw1nAO5S2B+CsCKD3ZQzPrvA3JMT
SAoywxjH5Su1SAcuhsFBX9gQIVxH8AyMeSOqHIoc4YJEK5gc2k5w5Ugs7nCLmbuwB2YQOaN3NUMJ
UdP2wPwkkCHJcfOOFvMr3L3zuzs6/lbkk8HYcBCPSzaCn2XO1XQm5xpovTNz0RDusPyWz+giH0wi
Picsl6hzrzrk5miqgrkJXTi+ykru8TtNOHU6ueuidnwWBrevSEFdOkB9qcOJXpvYNKGdJOWmNXgV
n03pOxs5yvw2N0n5C0s3vvMzearJHuy9+QYeUzwPxLiPOl4PJjwictLjvloQw0QYFTMKmlmtbioV
qUch4LXZbv+cpqlHLkvNyrtEYiLty+Tpe68bgrUxGyeCeDFjAD4/NEi81vPQXi00mDiTmhd3jD2Q
oMscgRTsLvAp+AHgBXn8koZTfbAlZEgs2dGBIy7eDeBh8RCL18GsV3Y0VPsUUTGcr+LNZZ60NSyO
kqiXh1bu6xl7BMuBVdJV+8I/58BuR06to/Dz52FljHvthrwF0cHp3H3m8g4JyoVDXpP+SsNxyYFv
ZsLj0PN7c9Nx2GH5xSKo+m1Sdt4uitWyP2X5iyHxmo15itwRQ/7cFtXeycIdLpvpxPDpZ8qDgoSn
VqwyqyHvw7XPHfcNC6AR/tRc7iCP2VB6K+zp0zwnb3GXUCAW3bg8WKttGJsEEWIQmEYy3hNMIytz
7H8lHw2jlwu1iAcQGn+Erm8c6+o6PpA+D9RVu1QovVHe1NK75plf3VczfqfIgRrltlt7hlDijt1J
+8PPRpfWhcfNuUa2iKt6sBYwX04UWVjf0E2NkB2oe6R16A3SEjM8q76nv7II/yKSlmrrVvrJTORe
OhP2koVv6js0x5b67bjcGybdZNaMeIKr8qAMtTOy4ULsDUlNklsXJEscWchZ30I2HBYhtPt+2VW2
TX0U4TRDMTCbjZMnT04k3pBCmJtMa3fb43a3FBraoA+BLSOzDPr0iUnSDWPUD+VikkaZ+tTnATLf
qf0Vcu6C1lHrlrXdGtPam6poUHXphtt5xEhNmIaGJel9TMxZN/0ouyUnYt46dsjkkakszLmBnZ12
17FLF2GmyryRFBK8uhCXu0y6m3juN+FgeMdG7dIwtB7ZAy3HoMTmq6hlw/irDKEJN3NP/nBQrqoU
eWv0y/MGZ9+mALAJMRoPicuclLVTsxEuR3egI4ARLUO49QhvDuQQ7W3hedvhe3beBc86VN661/Vx
nB2PDmrwz/WYrP2ODYrkkLj2M2m+aH6hyHriEIBUZV9Wnv2wvHEFKadDYb8rieA1juSdXWB+10V4
DxHZODZNexuYHe56d/I29mLbb30vux9m974CPMSFUvygPPjUHhmS6IQiH4fSCHXVA7pres01XCCZ
lHBgyJhlLuqwFnodbFwWyS9O7mAu5uaCSsfjIpYRJ36WcczVLlVLJbaJFjwkm1TCZyeqNEdHsRea
FaQrsE4nXuvdzlLeNkS03Dj1T9fr2rMddbdWpU44eCgbpBvd5bIbtlSH1dGPeT50DI2P3YAZmdES
fAm2yGtVGZg8qfJ0yyi1uoXZDa8xBPkZR+I2MDyI4MI9QvdWEHQgmKCi5R7t/GdIVfinHON3npQ/
0QtrRNBcJ5I7FkXwErTexnLdJehmM9+8OtUn2a4JwOIuP2RVtXFnBysv4OajiWWvaFxM8qjNXBoZ
e4bIGs7mu8wFKcuEO6+cwZI7HXGUhx1Vox3Y1jm3odHLTqwBIb7DnITCVIC2LoqdG26kepy6xj3Y
Jgy9tFYdbo4RsEeEQa0AXdsj1li1NnX2HNansd8ylZ1WU3NG5RysqcKEyZgwjGAPbyCdgDywafDS
xt/PfhRSp+SYPBpxq6tUXO4WYD6N6wsn11cPtATdg3+pLDxTCS6tpOHmDsKOEdXAnGpUOSGkRE21
A7kQhmk/ZYg+wOhRks9mJNZyfE0j09x37bgXgglajUSvNufftsxRaLjxBz7wc27k/p5y5EfP6Hnt
WBzsl6QIPpxegzLIMUpbKc2E0yieGrP9yY6IOKuu3lpuSWJp9NNm4o0QeDQ2gD6btSrGdGs18W5u
KQ1p/bZ4orNd393jaH2CWHx20zE5EGKA9591wDYTzgPRY9ztmiSDqEpe4oZepqM0QBaig5OjM7wG
3sfsmfW7vs9tuDtBUUfANhcwlPEZtYylmvAD038It53/yY1iI4Yy3PrkknqIzTe9Bcylp3t1pUtz
ECbzTlUgHhLGWdt68rf56NgwQXkFApPMxmLrNYyGsQ3T5CcqF3+hCIRLTtQ5d1t0BniOl/kaY7Qy
uE4ODIcJ6f13F5dUHfJS6y7gMNvPITwgp92kNu/zdyuhmoCvSsUYsWWtWVHC+fO3QzieovkyQGpF
Ht0ZMMDhioM0yhqWD2ECGYdqot4vaO9yqfsJE+MqqoIz7ZkDgZfbF5iYtczQzJlw6IxRTebl5QGI
YrwKOfqBQA2sdTK3P0JO+pkYPe39YJ7siB45lwXEw+zopU+GcN4AOxRrlH/+Oq9SZmFyEy6jSlIq
IrJCQtKVkYX66Nc2esDuGaaVOIR2dSXCC+FSkj0EE7uaNEJkVTQL6qoM7lMap9u+mBB1BeHnwO6b
WLL0ye6m9Awo5NICT+36SMI0CDvsUoBomJLMq3xk6IIEaHoERfTaAZpiRj7dpU15bsAKnQsXONtU
VMOuEx1IxnKh/QgyKsrxKYZ0MXCNNAlO4XCCDaaEc/73Vxf/r83E/4eLB4gUUv6zxcPLb0bCefvn
rcPf/81/bh3E32xv8b1ZppCu71j47P5z62D9zbZsz/TIO4eO4rjWf+0dsOAJfhsCIexBIdlI/H3t
YMu/EfHAksDG1SrAJHr/jjlvcd79aecgfYcT0GexYdmWR5u77CQ+fzzGedj8x/8W/0eJHuZUoZxD
6PqfquOxFV9mMVDVhtwgf3pjHv74qv8rx35WxHnLP7f+uuBQ5LHzSm2f/glcowmp8c/fLOj6SlpF
GBwmEl93UnVy5fWjBYPAWpgXbJd/Mcc6dnBZ8Kn5uXqrjPGYZhiG4z77IA8byBDdJwLkge3fsCFs
AWGQDv1F0vwcE7UOi92hhLDORI0AzpHVsOnqZk30M8lnI9T5xAFdFKrDgEsH38xUIK6oH/75C/X+
4ne0lxcKwlKZPp8Uzse/vKsIsdLR0so/kKVwGFsFQjxRdDux03DSrokoWNgm8pNQ3680tg7lWD+Y
MZkjbZCX27hsd2GQIfrLvjLChIhsHwivhcvlYkXSOUppyOvVVmK+lUUDGjYTr0RKFCe5xxyNQFNZ
x94lnX4ObQnqybr1Qg15kbE3cmnRIXA0JFmxCM5fwOR16JAjQFlRTuVZRhZYwZQDoxYzlraFwmLz
Y7e9StcD2zDOWUoFko7epsptVlFYHSIlnolBNmk2KJWUD5ZYEeSIGxTqthd/iWQ65OXw0Lt8ABGc
6A1Djmn+XbFtp/OGJcf2YtbxU9lNGzmM/ZqXpTaTrd9ZHIUI6PofYBxgZrNJ2fyLz2q56P50B3x/
Vp7N5+Swf+MO/ctFaYI6sBhms6qNDEUQRHAFIvfhtyzPc6ZWOfQ6prmUSaGdOJseNrEu6mEzu86B
+VKBU6dFmhQdQm0p0G+Reag9dxsMQHVlPJzKKHe3TqXexgZzJOtHd2WSYJhE6PJZkO9rzqcVKkFW
5dNFvPZmSgdNAe8kfkOiOBVQ5VnwJ1AyoCc1tvUw+NvZ9n9CIxxPVk3GSJTfUEuzlonpyRSDTpTV
50yWL6B/H7KCC89jTKan/iYW+qNxFr/r1OzYbPTDcZLuRor0jrXNfSfbG5JQoLqfLBPQVdszTOEv
jLAd4y+bWPlVpPyLKRh1E5zKh58k975PcJOdXsdGf6lan/igHpekln/x8Pifbinlub5QiuhNdzEy
//nZ0dgWc15v8A+xVQ5oZDnnVehMO8FYq5WMVvTbP78wlv3yP1wYZKpbjo2U22Ep+9+/o9MLzmLB
d7RG61y67sOMX5CxGC/NzbvXMs7vLIP40Vh1b3riCkZGlTLbZGfR5erIkv6rEdsQ0Hffvf/zn+1/
umZ9LNtcLQz6fIsT6s9vhhRNnmdG6h88ecNuNtojycc+IfkhMii6gPFoanLWi//2t7VNmgzHUyB4
Lfsvn4EPKFqlg6EOmZN+jY66miXPA1a+X8BeqdNGvdeNuv7zb4oI+B8/CEfy28R/cUz9wxmVhALp
CDfu4Xs/EYf34cB8MBrSG4yv/dorlz0bFfjafg4a76rBpq4qDB7rwjO/hPDPWU9763Mscdtlt25S
nKuEh0xg6mkf82VS4SNsJ8gc7DoTGJMJW5m6+JXc7MFmG7hOp/g1r41LbrsneEs8fz0o9dotthXf
d5uOEU5cm81iSddSmw+uVQwbz20gZKUZqRAcACHNkwlfvlh0Z7A9aRbWFpjOtTcjFC+Y/bqq/mzJ
qSv1wMRpuPfh7oESY/6DDu2jxUuhHX4yki0082R2cJhFsXgo+2vsnLMIpAal2fakIDB51indF+4b
/BnT8uBJx/nGDjkMTLsnupWPDeip4aqQHZjrrK10ulp98dyJ5e9ytKLImx69ljOnWirfLvavdsiN
F/i8uU5lvbkT1Tz4lLUzUUQPVZVvpL8zFdONGjV30XUmm8IlfRZO6r+4IqRNzfTf701lmoIz1pMe
bnPfWe7dP5Ut7CEpiOd6PIQ+duLB2iV5f48edd4bePlZgF+UOSIaEuWtZdF8REv3TmkLRC48TiNc
vH6LAsCiO81Z4CvzIBRhIQQNMJNLOIioVZikD+uho58yzC68KaR47hKAAjLTpJLtsPYjgOsSkmXt
HnRaRXqE4XzGXsrqF6rl1GQkyaghhOzfmvRkDlZpD4szA06mHtEuyqavFj6tJ2NzYzv+z8I81tHw
6BfkgcQ9C/SiafdS20zYZ/sXiaK0csF0HUvAyDyztgWXU6PpFuYny4zgZOaPqlKs+kY6GrJ3nVUp
5JvfpcNO2h5jW1q4tPPRiCUGO5Q5WM8dJVYoMmTCQD47Me2MPO92UW+8umQ8jYhQ9iqznpu5eA8K
dAZ147zWU8OWKI2fksRAcRGuK2yJgFu9G5Xqcu02xl01d8cxC4h9ab0L3xdbm+djnqqPbaamVRUN
T1ZSHmQfb5WZxfgjByikSbdRvENeyltlv7QD7eVY9Y8o6L6mKi72GUMwgH7dSpQ+lH+PnztIoktE
Yb32HPC2rhY77SdoS2Y2jmiJ12MgOZ3mETSfuyE8T69Nw+Hdi+duG1j+0Qgpvkp9HEl4WTv8W6K9
ph+UZmo1EwsBSDVdqlOxs0WwmQJQz7OI1EZFIKBCt79vSAYklpboE7242xKrOI6eH3E1cEngJsBj
VtvMlRPU6JaVlSgTEngHWp7xlpjHcjmcrZheMo1a1kVltNEie5scUgfGKnohC+MpcapznKDWxu29
rvQUrkAaHLKuOqSVtWmDcjd4DolqXAxTbrPIhXWbOKPmsjvAV6Z6UkW3lpN/8UPChTKjfwqbipZY
1M8ZtysaQesSDZ5x7Bt9ZtU5/8i7k6v5MguQnVwv+8WpnDuX9d22EZHBY8jaszojn3AklgUanoQH
zszSYe1bxM+5RicnemgDhck+PS2fR8lKavbTZuuPBc12J/YeiSHwPTlLIxzpawIBRsRAOM90TC0/
8USZ2Cb1s3dfxOUZe+X91ANZMowfWTFeKFpJatHMIC1J9TQyOhdB/97L/BHUEi8SD83ZwYLU4CqT
PRUq3iUgkWW2yzvjyQp4Ms85j1g7ZC4UR4iR4kvC4hpI6vDYGD0WzM6gKWYXPNck/7mCu7oVyWHS
+Ouq1fgO+4Pl98K9C/A7oTK61UnCIzrbV1XxXltFQygPaA2X2JtVEbANYaj6w29PQdT9qnjaHFln
IpjAU984aIur6gmG8fHC8i26LSdLrpSR35pjDdwR2K8Xveis/1150GMxjkAXKu+acUF/vLdVd/VR
92j7pBFWw2KKV7GP7kNPXkLsFVDH2RteU0KTujag6G73jq7uGCPNvAlezWoGET4Ua8Z12XOd9vBd
U/+HVizfHT0+AZEH1kzMtmtlLkn2PSENPOpzQ8n7tk7nzcQYAlIxEx89ir0hbeaoLnrmNL1hLn4l
YJ3pEK7eviHTp5Tpe5Lz7kT2S2kOGbKOGEqFC1iI0vYVER5CpsTUl9Lw84NXIOryRXWxQxcAPt2B
TqKDMbbZppsIUWFQRbiMu4qky8TXRszE13xWQwMt1+ofq4igKpubuSzAEVZ2++z5bODa8h61MMES
qmfb0fmrVqlt1VjVEtf57NHfHOc8s1clpOc1Mu9ylbF03TeqO6o2wqHms0pnifYjiK91s6ReoVyP
omWlY0LlDJEbW/t2tKO9iJKrV/EkBXDNGoRxFLOdlmB0f8JCaaLWrVBWeDYs/o41JcNr4naH59Kf
nFUj8XUA8McPeIyHRYM2Gft45LPS/vTTiD+4y5ttkCBldnz/pWv8yyg4q0NfPzclw68RY1Br4sW6
sIgPEX5ke13FHkla8I+BYtVInrqdmZk3JjmwiOKjlWF3wGtn6w1v+7uyUddlHQUe52bcd2eWmKfS
Cj9xCPZp+JnZ1rjKKiNF99Q/t2VGtHJaIqx2UF8Fzatp+J9BFh/ccqCNCIwX7bLR80Sxodfvq20x
6kNn2m99PV1Bp5MNlqr7xGNV03rpwe99xmW0kTo9db73lSTSXDlqkUH2RAD6oGghIG3JArwrrOgt
CN8aeU5zzB+mhpSbWP5elCP790gevv/tMMXhJuZ4a2Z/O43QOiyf0mAQDjRTZz1XGilWOLxG7oCR
yFDkKSQGowPPhvvTzc8GWW3x0EeH3GexPvLnC/oezfWX07vwv5liH8QkXos5wv9nkvNS2fDe7OY0
84xjFsFOMVbqPNb+F+Z72MOq4FYL05eobOtVVTIxrcJnmB4epkiAhMN7a6A0Drw3iL3Om1Ffkth8
hGCJ08hjnSiN2QdvxCM+r7PsXRfGXnDmDlOS7N0eXblTIgUxfPE7SkysptMP8isfhsFINige5dEo
x7fWC29aAmhwU+783CDM2DGep0nYxxEx4TRgpR0peLYCefqGY4D8Js9+0CWDVHzeC5gRs7DC0hq4
jrk3F/sqDWD9xy+EusDcLbJ+07rOhXJ13hUWCjGlp2zdzQZznRFvnyn96sjL7U4jy9XT93/91y/h
MqDIEt1t2A6RVuUF86lXuODzVO2/GZJ/0CQr6u92Lu6mUeMuqdr5lEBWW/spHrnvr6bwuqA1RS/j
4KMHRYB8Sa3SFBfOQrrUVf5Sqyze5TWMwjggSl4OUNciD2KCTsS+s+Rt6Zi3Zm5tUHIQGNbK20RG
XKHZM5c4x66tLZxeWAo7NoaugzCrImNzY8r2PKt+VyHkWIWG/t3V8cOwiKY4c347Ir31oksZ03vM
U/gQBOMtZdKIxTx6GIrmGRbRE2DPc9YVv+thPOPf2wglf3wreE9qaT97UMpwXn7LNHyQCHmExO7C
7g7Br0AzpfQtDhLO9e557NLf1FDnvlrKFBuikTlz9DEMU2aJaBArkjFpHqYt32WOM2cL8fuDvm86
Qb+bToPV5dueaIJVwUovw7fK7Spz+9gbeOHLcv8HOmCx77qSuAKnK2Dz4Kv8w4TLB60b5xxm3KJG
XCCxnVRw+v4lH1IiemN9R90NlXJBb84dj7GUpSVDmupUmxrwVJzV7qqqi2ui28+mpVb5/nS//+v7
WolnRGgEA1Jnw0eOoHPgWfx7fjj/pezOYszjZtsoQvOA/taVtdo42fyTqb4gfpWM79p8DxOmP0Of
vwQK5Ngy0CD++2uR3tIwHey0IGosd25gOD/7VhfvJ9fn5zWdQ4zilUdDRj5FF57UxHwnbAEoxT0y
W26CY5JRxMVFxOaf0m1tWy0bqdzZOnL+ZU8DTBFmmG2i1IqELtIEDfZEgoYtdnZz3b3RtVEemYa5
dedbNyioB52dxXNzO6DtWwe8PXWbfPU2AzmHZSERSv6qrnkBrcRnXI6YsmYg/DYl5smjvazxWyDN
wx9ZuV96OdaX0d93kxiQ9FG6JVkkEMQha4jVd8s9Qz1eiZiUTMSHx1KSWjYu3y4OrGe2DVtfxVwf
iypyGXMZmX8F+vhRzcCaUa6UKzNNPptAf2FD26J+PSLf4k/qu8gE8DqE5MxJ04y2OIMeE6mYsQ38
JW+6N/oeDkXB6epGAvUyz0MMLKw0Y7jbI5R+QjTWfStgV7l+hCzlIWh7lCYTJVwSlz9UGzzBQT0k
E3rq2tIHADs/MhcNO+yjY8qI/EbGN2mXqk0WIBpWuVxHrhwOHvPU9kdT0EEtV8w4R+6mWuaY7iy3
GeZvwfSgbrNy6zgwyWoEgKGpHMYIfJQowVkx52Z6HEn/ZU+3XFhF5POyxkvr1b8Cl4lAPkznUoTU
6z2DCkLNXgNV7r2JCYdjFi+im2GkAIfgHRzOtS2DTYpZZj3U9rawKJqYueebrPbkWhv8UGgJHsb+
WDTERHNzf388EU+aOEK05gbJB6A48PIzuTYmR1nCZHBwivvEh/wNTXXYGMHwONvjkncL4MPR1p1h
qYvpMDiJUUQiv1CPRszmaASFsW55V7yEKUbqxu9xF18Mgr7+uOr0GLG3NFFOjFQnw4ioWJhf80z9
EAHcWgYhuubimS0iYwImjuwfzFUUqGvKzpPLgj+ja6u4oI7Kkd8fgIVacVUskxgvQydc259pyV7O
R+vAIOl3bJh3uf0EJQvyeeTvvt/SmJyPLfEcy6ASUwZ1Th6L769W6B/Utmy85z668bJljmvMeuU2
JqExqNxJXn/KxhEYOtP5vqCXyxadamciFkjnmSC7TNympT7kDBtWDgfFduaCX40tn+v3cDtnGMdk
eziiGVybyNM3hpuRqaQ7iTsuo14Ykq0cGQwXJQxo0SIrTifN2Chzjl07VKdiSj5CmymMICVBMJRA
WXbCtv8YKHRZjO85jiPvzNIyQvJa1OukVzs/i5tNY+ctKfFPaIRjOGQzNy1WBNqvvCvA0yeFBkVH
pzCTeifi6VgbzhuOvy+6gnJb5cGpDfXPIVyoPx2y9FTNX5n53C4XsLM4Ig1ff8RDMK1q5Ioz6F2E
T9kDSMTLUHr7zGI6ZyaMlWYnTpgLMbLgwmN+4WCSPX/vZFIj+WK8wsc8qGucyrt0di5AtuWWAqpJ
s3br4TcG0aRX39fYbIP3G4lSFUG1YMtquTW76tI0Np1Aob/MmSdtV99aPCpXZkzsfTA5TMOEPEuJ
i5yBvYlaS0pMhGOfbjJkH9hTYMrpHukTWAoeMs1nEAS3yxQ30DdtNT1GffhqZtzUoyuNTYqFxe8x
VZcVVXDYqyM59dFm4n7mFTa/K8CwbLmjsyPgBZXs+A6JzYDUT4aDwTNlHUWzYP7Aqi0LkUnjigi2
Q/yo3fFHXcEd9NCdAb2h4Sfvt8hX5iIvMD2qxHHxbIC036O6uw/9A8q1Y1GhVoCuC1pf28M+LMuC
bFT/NbbbC4nDh4KJlCDBasUQu2XrVhV7QYTuisO5zSjGQggYg/teY7Jeh+n07M7eQWTej14Zn3Vb
xGuYe/ZaUsFV1tEVlIVxEjOKQiRQ09+UMnkt00jjERw/PGcwVk2vjz3+Vv1/2TuP5ciVLNv+yrOe
4xq0GLwehEAoMqmZTE5gKZjQWuPr33KPvBksdlb1q3H3BAYRgaBAAO7n7L12rjGvKbRh5WUgdwa7
/RR4OrmB+iN+p7W7xJ/UGl38HN/1mEtIacQU7yUEBUKQ9uBqnurS/qb12UsXMlkkL2eLXA7GQsb1
6BBJHqjLwLPIetGCBTF7W39SPBPh3hwnp3xJvA3wAoiO5NdwoZanaWaYYnd3sUk9cxX3+xl34Va3
jDdyvWt3rQY1yHRg7avAKJejXIRqTSbmZbvxKGvW5XhU2tJF0EbYhKGE9wTlLEcwlzO6Eu4hw6TM
p5aobu4l9cbgvkSejariJzFmUlnsRiVYlm0vCm40g8ikFA0g1UWjuApoyC6jW9Crc7YqxYIVXEUU
MKO6s0e0WbNiaMcuTcGJ88TUjpUVIr8Va3KRpgodU57d26yb9aNcBH0WMcdNGa1FqXHeJw8sUXxF
zX8CnEmdsCldH+c1dhAjvqo2YT3CFtWVtNSJDBv6fRHQn6RkytS4PfQ8jizSHfigkqf2KigSlZC3
vxdkG8Qrw+ynLWERBSSV5n9tkP+tDVL0ev61DfL6bYq/l+8FCbrB9cOOr233f/9D0VSRmGjaFvFt
qm2bKpqAX4IETfWIWUQI4EH+NR1iJX4LEgxHvElFyoBxUjgU6Un9bYTEI0n/1HYNzUNPrpnuv6NI
cL2PqYueh52SlhsCB4Zp1sc2U03/ZhnDIrlqUcuFVJfLlUFMwC7NpqvEFVRIuOBEEzBtRF/qtVTx
IR8oSh7wNWnrbR1Z3808AgmCDHwUVUCm9OeFYcbTMdBdc4sr5DXXwDMZFZNYr6hbvGBitXBJCNrK
1Z5M0/NxuZki3yN12Au4uYElKwXdrTLq2zrvRz8RTH250NoWHo9cJaGoOMT5D4lD98Q8RC6oXP9a
k5s9OCgo9NQbZarjYoE5kqGOJVZVpNEj4JVuMQkszZ1500kykgBq9RJ4/3tTHvC0cR0F80IqBmig
UCwMAca5LKyeulRvWqdUYMkmgSGTi1hsjlTH/SVur+QukuKm9RyivqoHRJo0xCOWtqSbDWV5n2lt
w9jKKET/DVLYedXp9fGQTvdW1VT8TVtwgrWYvsmF3EzihFsbdDmqLP14Av/brZbWGXDwKckEjqHc
ZIz/aH4FIh77R5fPt0pvjAgYi2LVejmpQ/1Nk6ihP7fDziU5YeUo3NqaPu522TQ8BlFCLaQRbZ38
sY8YpVZR82nUUms3O0QoV0l4C8S87prTUqRwn8Ran4flbtC0r8jlt46hxDTbzcE3uJ2uiEvMuckt
qDUoKWbgpGV2p/zfJHb9lC1dHSzXmGye5f8PZ3wMXgTTRndrlqPNhEQkGow9Dhse6+Yaof8bMb/t
1oa3fOR6puYu1ggP+LV22UfHm67bZVu+5rJ5eZ/cpwLqowFK7FQz9xXJe3+f8L85zcfD8rShHln8
y8VPdj6enkhaa979rJb84T78DHLz39/X4B9YpwUd0csJqOX/+oN82DdkCe0+yyNLyP/wUec/wYc/
04fNqcDtqvY4seSbo1Grdg2+20x8XWLx/ZILqky/1lLJsL9sy8NU1wnSlO+RR84vuryTTtOOMWG0
jlAerv502g/7Lh9fSVrTh8Ny8/Kay09TdER0KvrUUfrgZ5cH/vS6y/kUJMV+kxLV/PuXvbz1su/y
u132pS01AoTaXOERRClc8k8lxCT/HVq1LRvm5gKeCzLmb7bqu1VdwHWVObxJek3zdVvwVlUt1Na2
EoZn5u3lbJK5etmUpz1zYOWRd4hWenTmXrStzxTWP2B65TvOb5avkT/I+QyX7cu7P+wr80k/pI0q
RtfUKqvg1dyOgtDV2bC6sHNO6nk7zoDyANzm0LtVCWrNMnEb/Xio6vcoNneduKnHjrhZzMJ8GseF
eabhSZJfIx8J714Uypf+U8pfj8bQn1MLrxnIVSobAAVF7o5ctFrMHVpTIJJBV7+T++Tr5JrVirSU
y7Z882XzchrA37/OGsFKWHkFaWEyXupD2pRVeoSLu0uxfnegI2k3TnGZ9RpRJdyh3y/+tK9L4ZU1
ZMqLB9+l2CjpknJfKumS8kioTfvKHLTd1KUeQ2JRSp4RGPlaEX/6+OLz++ReRV7W2Lv9REfaleSM
H+SiH8Cr5VWINipy/iFxShc3RfGskwfO8VRV+VltKMLIsrhc6I4Kn7qgqLW1vPBlEn8qo8U8WrWG
cmSeMW7BNMQrU8Or4gAKxRrH7W+UKSC/F3JfVFrf1GLStvDcFtLLRFlcLPD9a7uCKN82rLqjzHyS
a0kXkCZSMskVWXajWGhTN8vkHpSGBCkHg974obncA3M2V3NSAucRF4z8/87in5xRC6LEI3b28tqx
RIB1dloIQOX9BtzztKDJHBA1jW1J/IlkZlJACwXoiwN2XTWJoPLMo1yLrObX2mz3JdHtJRLuHF7w
WqI39cWEgsgIsDzSCIVEGpUUkEwVldtct3sdJLw1mcv4IImqhBMiDYXVu7ashpwwr0lC0DqIFRHl
ddtJocOJe8OjatKjagdHtJ5chzYKaGYU+SQmi1GdKUdvH2CR553y+Dm/Vgz2isVjnEc/U18b5YT/
Q25fjsu1885z7Vu8CauL7et6d30+pSDHb7wgQf6oGA+uNub+BNkPhKvD7URGQskFnuN1UI0Gc/K9
rYXWQUJZ5cL4E6NVvunyGgIp0OR8ePnlNY2NLVtf1AD7DJV6uVh6wSyXq1xlUcYvyr38j8dnO6QY
BzyNHtc/vEa++v9jn3zJ+VPkW4J4/BF6YUNQ4t8/jly7/KrDBECRKEmcBuIPJf9al1/3w6b8RVNl
Zy13nXggXRaaeAhdNvErlsdAPDO0LvCNZrK5YAX5vZRPs8sL5dpE8ZjYst/vuRw+nzbOjGL/YSd9
E0734WPla/7pPpsxPPosw7fJLscaw3hdLogV4VQfV+V2gfn9/KKPh1vL4l/5z4+/O+nHl77bPq++
O/ekT3zrlN4+n/q/HJcvRWcOJE8juPxPP/i7vX/+pMsPnc7aIybmhGoFf4x3b7y85N0p5Is+bsud
795+Pv7uVEa2M1vmXYmS6u8W2e/NHIGFWSvzXr7isv/yBsdUg221ZK+XXYHZ6UfdynJjLVflEboN
2vkjypl5YU4riaHqUS4krRX7M+3JRCQjylW5Ux7OuorZ8OWVci3KIm0zZwWc98thm/xedS2Pvzud
Loiw+lghvpCr8vj5k+R20iyPS+VlPihCMvEub5dr7855+ZHk2eVh/t33ilaQjpNPCjQL/Vl+Vy7f
CLmJsEND5yG/F/aQVCoxEnwB5avUnGiyIGYUIpPgxqFhOhzJEdAoJsmXBfigiHZcr66dqTZ5FHkw
WSWiVS6UAUoiGmoau/mSWuparnpvTW/FmN0ErTsT3xmKqsyGxZjtsplPfpIcLdeFJKNA0W3d6JWx
DxWE2YCvAWtk7s0f2LChUggHcBluLO0BDmFzLPvhxYlW+SluYeN3mvkazaa3lXPrlNOU3snrgKPQ
Rie57h8XiBkB18dNtIUBgQSxL5KT2gNBSLEUyBIeItPqYHfOOq0T6AlqvxtN+ynjd6EHdWrhFtND
AxTfHDUUmVvXRvOkWIBK0pvL3FWWIuQsNp8gvdc2gnNvHLT/rdT960qdYaj6v0zxenwrire2fXt7
X6j79a5fhTpX+8u2HId6Go1HTvarSOepfxkaRTo4gMQQUIhDHPuLVmbYf9l4gmyE4ZJIJoK2/i7S
mX9hu0ErS/HOohfomv9OkU6o7j9KcHXPs1E6qZpBxth/kccD3jGUaLSKQ6TBsF7E+EwTi5F+9qFT
n3shAykNnXvLorrjWqnLDMQAO+URuaAIx/2rk6Gd4sgk8ee/XyMPyH1FPxBA2GcBAT0dFBOGBbIG
d44jlNvnVddoDqjXul1hB/Y+g1gmL+7LZS43+1jlTtL3CYLX2rj5WLYbg9JbtnKvjAIkdVC0T4xK
R0OooMirKYeALjugOQmxjobgztz02RL33DqvgA4jAemW00hm6JRTftGQlNMbC0b0Kxhst2aRnzRy
NvAr1vMmhj+doPPHbBt+ZUxerOapemo0WCJd6nwHYWiqX/IZdzHE0qMVQRYCfoIGUDGROvZm61dV
dtOpw+1oRuk2m8eSTKSgp02AkbYHpdGHxpr2FRPyJtmp2Ev2FsX4OJziE8BR34OMsCGh46VqjNM8
hUBcqfWi3FkwDmXxSTH6O4giO5pJyBV2ZCQvvj4+pSCc/Fw01saJiLSx8vXc/Kza2WM7duT0Qltg
tKMz22N0gFbkbm7jdN06+P8xaFu+6z24oTb4yaJza9JcqFg6UJAG4VKQGJtZ9a5m4WrWclfZq7hJ
tzF623XJo8gfUbStlBqAa7dLShV1VnQ/dsmXbCq2RYwP0swwyweqtkkhfBE80yPIB92ZRASHjC7k
N+IS8dVbDzlfwL0KqZNCwE0a9KYPOEVZhTE2VC1rcTUTR59ELiP2atqbpvZTKRR7U8Q6SFDIdUba
1Hd6erR4Om3nTOkwZyHxVR3TR1XXrJD7m5tC04BWKcu941EyjdqCp4eLmi9DhdQ5aEMbRMC9MX3R
4wpaQBnDuYDbvikC+9sozmLP6EunlyIghKKKoVYZ7vKKSCn2NbJz5RdleSDJJt/M+kTaisgosUJz
E8WAFszI/B52qDUGA+9ABpBoHaAoLuICykfe7Nqegkmn20eNbDGeFZhqVXTozF1xywetP9YuxWe4
6XlLOmTUgWBO3XQfDsbW7ezmqA6xbzXjYbHxjzX2dEXkVb4J7jw9PVhoLNFZ4utvrAc9Hr6BnU82
81LedZ1a4B8GW9PT6OW25sOXJuXDQL2BNFILqnptKHq8duL2vmjGfjNP8RrRIA87tKxo8/gidvvC
LhAJ9Hinp5LiYVVrJ1TEjw2cO9KItROMn9o0f8R6T4ZXmlt7u1SvtA6tQWvSGZximu6uUX7j6sAB
34/xVo1tWmxhGW2KGmmI4q10Y0bhT5wcIWMvA7mnBAXsZJCohpolSAvzpKkkdXUzEZxdrzEbmlau
tUCB10387C7KaSXcxbjMMiSrCnmvO1vNPJ8LCLLavKLW99JiVIe6gHhgFj9YXaAw6o2w26AnbA+5
+Zhr9is9iMrX/NiiXVvnr3brARMnCZB0FoCGhj/id3Deesvp9rZLBGfVBMXG1MkWaNL2c8ZltncM
tNnhuHCHEgHbBYFznvA75/Gq8q41Mb2mP+kNHXhnSwSul9Uu8rx2Q3Ux2XkNBQxn1H7U8yEkaheW
lrXWKiPZcwPZZSZfjYjY8DoqbmzxIWWd75ZhVHaRY3c0a69VDT2wMTXWLdrPHxmCjhIQSh9PyFXi
7tOcmfN6AOh8aL2HYPLC59axAv5A8bRftOLQcI2hQ7P9JQNeE+lYENB1kpidEBXZQLjCFAMaWf2u
p2zlavg1VNZE+oZrmDMiLW3t5tmwCaL7OQyUnR5lN2aBgaAGIbTpMhFBwdUoUCE15DPPtJ/hW/E9
iKkjTGGYUTMo8HdT3nDDHm1T4YS+UwA8WMaa0ZgORCXAQh7XY3BCfTwUowNJYYYkMrpv5sTtZbDn
bM/8JVxXB9Bl6WtmF4cq4EnlNvmLZf5U8rpba4pFkSmLD0EZh+uy+gnWTT+SKLVXGpByJOg94rBI
VpPSNLsiRcVAyKF9awlWRYHoI1WCw6Jx3+x/VHW47IPFePZmeiwwapDwt2OxKQtPx8rvECXIbapC
a0Hn/+A49wkiwEYJgEJqGjJ+i86KTrnkUMy4InMtH64WfP4VClxk1NYpEMZM/XUY6lejSQyKV9Cs
694gthx8BBjI4tvkjV+BciERRmugTDf5UPUbQ/WOSVS3J8O7UZEFU/BMkXnpwReiIceDG/U8ZSIC
SvJoZ1kkNJpdgTsRQuBeyZA/NJTmRtqHaOQWMjEr7JvYpcHJ68E2d1ALRVSVNlFHhDfjYY2vpDGB
TG2i5G6ekmHdPjdEKvkKY5BNtXTCRzTvJm+iQ2jR9W4trH+J4IHW63QxmpsiQpdUptFjLSZ/C5FJ
u0zNW0pe3DRGZMDhUGxzqP14f2ZnDYZCP7SfKc+gZZ6vqx76iztTcFuyz5CCEYfVPaQDh/F6XPws
PFtZe1ZDwksEd7LgoRK2882cLo+N3QJ8t5P5alAC1FF1vYZTad6HWrxNlIVOXrScuE9/iu0q9C2j
fkZMYu9m1f6kJD6U8GmntOpNnIAjQHC+bPFgg0wQSh3btO8VhXhFSzCYSt0Xwxe0RgE08vSEwO+T
Q8If35wXVShA66qadk0andOn0H0NR+xJFBkTd+vo95UFysFE7GDRTaElaE3cB8B/JrWOTnwsDzlE
oGMpFkakv+Y80jeq6xKJQEZ2rS7WZkmzu6iquPIi73WI8hzOW7mfQhwnZLSAjivM2l2hSn1UB1qB
dDq/gHVNtqigN4ob0aqq1Bwzglt8rYCyHHtRMx1ShYYYMpd7NU0GWobJOgRARsSita9dWo9OWfuB
9yOYaR5bWoCT09PQiY0oMBlP7EdF+cY9v/U9pb4Ju8HyZUkS6CyeCOwaSEZFWqYH+qGp3XJtzgmX
6bzu9XjeJVZ7V8QpoZlKduhWjWoNVPfE/TsZSwS3omKmF0ONOLi5l1XPMdUJDswH1MNBDAxmNBhV
p8a9nVghsjFHoHlop6pREB4KPpMwUPWYd+UI24VvHpro8SYGZuQYmbaXRUhoL48GOfVr7v/XI1Ga
R8cAcDi1yRGxsuWPU3QzYVk8Es3TrLW5q9dRkun7sgbCI4q4lB5qqKfufUGA3sGIH+boOWzIjkGS
XWKu58exsUFwnUQHB9GZnw0BlpyahIYpSEW411rGbBVzFONA0hgTenrmY8R4TDwRkzgL9XY/QTz2
UuuQiw6yqEGXIyUYEFrRSp2FCD3R3mpL6bZYhqJDbRdr/DA4wWotgFbrWasOlthGjVtnEwV9xYOB
mrWMF8vp07TBU7IwWG5N9HZ8SVQDflxnNPsxUp8N3W59sm2xstAFb7MAfwmaH+CN3T7R+u0ydJHf
NfaLG7bqsS2ccRN55oBzO1yI01TtreNCKCDsYbcQrLSISgHqa6XLuaTC4rUeHvLEfRtj7heRWn4q
Ek3ZlXp2JFb1aUKJlNbpY1wr+lpGjvWY5FdGYn/1YoX4YguFPsnu2PfnoN7EY8XYnK+Thndg8XpK
C8QJkrX3wjgw8j09uSoLm/ZzqeLUGd6GNFC2VBOCMB3Xsxr97KbsJCkAFcAEjL6HsDPmoykmESZZ
PZGN0zBzqwYf8TwwGlWddeGVNbF6j5bZo0NSGYOpFcWZYkrvlNoSPLJha7kqEbwqBYcAtMuaQV+1
rop2PuTefTPbzhFakHMcw+8ZqbdE8S65ryO6N1CvoGNaMOFGRKHFioE0PCSMwa2tFnZscTTHyPCd
rPrCiALRYc7NhjSprgMaWVcqJLN8cTfhVDzV3Gx928DcMg+nOK4fhjHKdmXvDCcFQf0MRJX2B8Qo
lOZt3H1l9PCMkCvma9WeLA/JfZ+QzoV/aYzIHrI9zP5eVW/6yDIRhtg7jQcZmDkkTYUD+rIi0/iI
OMo5OAQiKva0zbiXn7/U5pjf6bWOhWfyqD39TgKzzTLdTZkzr4KwJLxteHUQpoL/oyiYq2RChT2O
ZNGZSWzF47aCMizMJ77dblIozAjDfdDpwqBLdFDjYS/tKRkys7qOA3Kp5lvM2f167DidY4SPJRhg
8oa6CHnDYmP0FEM+odCyk9z3Iuc5dAxtHRG/gi2YiwS3IajC5AhCp8hiPruvzFUHMPoQBsyZy9Z7
BkTNeEEk3cvLfMZDu+LGk249+4sT669RWmHBJSMi0cH7G0a/NZrllIUWAyESQfCrNuQoLxaCfobU
joWZuxqv6hRFX2S+5oXXgrXANFK7P3NseEe5oJbFCCywjLsxX7hGxdwVe/GvRVb1z0PZTj4Cll+7
ahv1rhENFX4nFoGNMBMCa3+lqrocpG8XQ7vjQUqebB12ZL722lbp6q+WsdDEjGOigRQRq4uJZSMb
lrJ9eEZlYP3ej5QkbKh7fpTV0zpT6sHvPsfcjM69rbjOrfNaOtrrMMV4XPAcohtltSQJF6CJC9GS
MqYIRWo49vu2NuFTNUwrzfrWK8Jop9q1s19qe+PURI0N4thlIfdlCa3kUJmqrSdeUpNNdLST5L7Q
bJh6GF6PAF10E4ljWATzd5Oyy1o2AJH98gAtbe9TTcN9B8WZJ7PnBJuu1nMMRZRKzQZbHAljL7Ir
S+US+GeJxrN09LcQX6jxpeqpFeSUMgt8rhEXs+vefegQB+IpqUWMdhPpyRELNRkW1Mc64ChsGBYA
gbOtRzYxleWuRrh7kI81uUcuYAJWFnKtObfUoyoWkBwfi456aur2NWh182vQpiGaYH08LQ4XVbJw
8yXSgdFyXh6WBd18YQ95iUsA/VE1CaO2nWF7Gg6hoqwDTI3cA1SeLtj5jSg3b+WC9Ktval8+WJ3T
wqTTnmr8Hjw4A9DU5HGlSXwqGwvSrd4JBYl+ZGBVMnROufntZh4IdlrtNUieaEEOWf9UPRI0ZK6l
6Ui6XHovJK3S5SYob54KI4EjkPB8H6qtHxjQ1ihnj5S3+dqmg70QSgbLq1SSR7mLZ9h8vIW+3FOP
YCHzQJPRICCVnt5GpglKT5YMHFQgFnotGBnXa31jXvh3klK/FlGYwCbDp1R840iRHvehEfkyVJJI
F5JT9eaW2dh43qXLLmml20/dVIf+h9aba9c+hMYM8QJ3ijq65Q8yn1uWsoV3DpMsIu7xpA5hGddb
BkUyR1KmR8qF6O7OJKOtVRV5dG9HwIQt4UCSD6ug5ZeWa5mWZH5aaM9yhFoyHHXyiI7/RFthKmra
pdoPDaDororzQz7Y3h6zqXfSQ3j3JSFgISrudaDpTJPnItlXIU/1YcpsRidev+fXYzLb73oVHJYd
RPzfldtJSyF7B52GQaqGUTrZbwNM79NsuicX9D1lG9EnH2HflvdRmBCBN5LTWiRYxIL00V4M1PYO
Vb9Yx/5mBFoK+ry+SWo+a8A0yMICsxcG2yGw4czNY3BdocYXDnYu7ZL8762SIk9zl+jG7bbVWAy7
0qhxtGVceRRHmfaPG6/i0RuFt73h3CaDCZYkJXqm1vWDkzj3aZj8pBiREjJ5TKfJryK12WYLZmjI
lE9pQoiBWaNLdFHdU45WVg3/AnyRM0j2uZAg49lvkicUcW/9TIoi1i0Iw2H0lfnXTR/CP/VSZuht
0PmNMNZTFFq12eBPNbdWp6Vjzn8p1Yw9as4EOUcyINgMphWC4RGdpM530J2LDRxGnmRLnQuwOlZd
g9Rkg+bv6F6laFs3/eJ8K1Lv0IFSz+t5pBTNr+8tn63ROSagpPQpvQFUQW3F1qxN1WLnU8FhUpzb
8Mk8lFKbd/eUNcplOfWzlu6cfnmYNJRNDDqQmsdUHVso8hjuqys9xefqKIl2U87aJtcVLlA3vjL4
49iaOYlCwuhThsbl79XXNjUu7A1vk0otbvTqq4k67tpociwTnrXXc3wTKnbSpVs+aa1CrC5QirpT
HijQPmzrgLp5pb0MLeW62drFxfhVZVYEiU9t7/Mlxqih6vdtxa/d1jBdTaSS1ymP8TgLHxjAJcZ1
N+ekT8TRQ7tUCnGO3KlQKMK3zB9tPbx2GMsMbRddT+IfXc9mfeUk66kMbdi7+ncHvY7vdM94XkGc
5M4TJftni9boNupNc4d563okBXfl2UHKA7sikg6Cdo/nG2cJIVVRAKU00nSE41hkkpAqh5KCmlB9
t5k+Y+ByDoo2P7pu5mv2DLGLexbGnuaqHqzNNPfjPjXQtNEEqfxeQ0anJMGeePr7TNHr1UDK5lYN
x+2i2VjhEOaS2MGPWTXHHC5WkWfBXRpcg9nuV4ve4Mal2q1ix9rMNkFMs1IzgSMgT7HSYa1qEGRC
SvS5Z3gb3XhTvO6HoUef9KKs1qFSZgxovoTRbdSHwQHYM346+CmqkQLyj0YKD0BRXYEg5rOvtNzQ
1xoBlA6JHisGQDV/LJWbSnB0leYV4cvP6Tuxpkwxw+JamVXrKg+jz0XynRlGRNFFZDmBDFs6Ag1s
naF2dTvHeMQX0ke3puJPeVs9tkBFFWd5qC3VZZxrbMzQLE59/EqEDd+00ca/br8kGiQTbTb8rp3x
nKZhs+kz+1il9katytkfRqZygA2LbYhPZUP2WEKmp2vlZE3oL2WSYJNPjSea199iAwtUParQwpby
GeR7v9Z6eOoYwU5N35R+N+HfTqkCFXTpF8qYzQzMjO9c1ZuPQB6bfeAMV3mZPqZmj4WSRKWNPZQb
O/dcP0pgphJ29RXh1mqoLJtKAkHIBhVvMBz3DhPaEQZHC2bdtwkrW8U8sEzK+nG1XwqkNOh57lU1
6B4iUycn0/tSpNVEtSTydh23dITgn/Qg/hkmZrKex5DUgqoQA+uEWn/B0ygK8CGGSMFbN8ebhsmT
iMLo2MJDK7Z6qsBypd7nzYm2pf0ao1O0GhzkWLB5sOGNipVvrdLuhHC5ImnUx3RYbZ1JM7eQWPGI
D7vIUr7zZd9EDWYX+PA200GdSVGkrB2dsKrToPFNq5OnmnH1ym4qkVxDkZkc1Gcn6+Idc53D4lZX
IcEdqNlF4SUtNwS0XqUw9Xdj5kfFfNOiMGuyxl6rRgSvqrnGg04YkIaTuDJ+6s1CvgpWNMUZv4xO
58Dv9/pDXmfX0WOaMt4fT7ZFGktBDukKoEnLxLiqgdOOaBGzVxxsDFbijuBMbiW1od/A11QPKMZO
tdUhX1sGd22YjECy7maKIoRXw4LNL0equ2wrYvxWlYmJim9900T2unMKYzsROaAAz/CHzPveIcNZ
R0tlX0MfhUzCF6plbk94HbkyzcqpK4ZxVsVXhOcErNeaSjs3Fwun/KqdmDtAomXsqjr0vd3NWAT9
lukUVyGu0cx5pSr1vS6LhjEZqQ7jwdE89TEuHcr4sMYN/kkAm77Hc3dCmogRfIG7O+UHW6W2Dyhq
6/5w8E+Bks0Kx4FXIab6WFPJM4copN5keoLXlFEQPH8Itw73MlNJHpoytYGqpPcDSWordaLRUvCV
3nTLXIDJJ32ZBOZ+Y7fTo+mUxzxvEt+tp2kzRXSOogomdQspAAQGN1VU8r6F+61zwfhYzjFsHB8Q
ONzymQm4CgqmnvJ9FmovdWZxaeoQtetBu45pTI1Z8dX8nliZ8Umvhi8KfvRVA5T+YNUR0k34dbSS
8dIVbbm1Jtde9W77k3sMIUQqbOtiGk6YAimIc8/YaQMVswigjpvDMKK04Cy08JKxYZbufqIHZ/tE
nurrEvUhlv1uwH8QiDHuZeEgUj8mQkL5Yd9lU1kwRZIwXcAbKrA5S38DeQshsk7hcojVEmUTs78a
V3VQgWDKOcST7ZcB4t3rm0Cnb5lnT5V8u3zNu9Xz6cQ5SzEJhG3vrDShAneN/kZbtIXui/hAsZDv
vWyefwjptbgcPp/6si3XzjvhK6B30RZu1XA8UHnxKaOYhUvjxmglKD/kR2v4nTGKAjbOQ/3JfJq8
7pBoIBm0r4q+UCAQBAMPUDeTwQ+rRY3Gp3Zxd3d9TxSfeKH4c8vFOzsNTV4kPnLv2VkjV1vVSY65
RXltMA9lfvp4XJ7PKYQ2SR7KxKfJNbmw9QTZ0WXbMxeGhHbJgJdH52X/5cc6n+uy/afX/GmfqXTu
wWl3tahXWkKIO1LZWTnmbGzkZiQur/b3Ubkm98mjclMu5Akum396759OBZyB/CeD/0UjatH0Nc6G
l5DflutSbP9xpyFdMpfjpSimxpc3yW152K6ZtPTuYRSV2qbnSqQ9yGpQOmR+yVV5SC6smJDJWjlc
3v7hI+SmoY6/IK8CzUsG4C/KK6GAHzIC32/+5/+waEJmkP/Sk1c2XfR/1l+bMmPk8l7uoxMtyFv/
BgVbf5kWVgmIpJaj67YQ7/yS/LgmDjsNqx70RVvIgRDjXCQ/aM80QnJd1dB52zvJj/EXL9VcTyfv
QtVAD/87kh9DE+Djf6DueZqpG4YH9Yvxtmo44IrfU/eclMkwSYLJPqbPtrMRqVgufTjKOdui0vu7
xIBjgo30WMDT3qldqG0MnM/3MIMpcDNWPFoCgTYW9j1OOzCmrV74MeT5q3HG9z8upnU7BDRWq+HW
7kM/DMljKJWGMXIMKartq+qz0Vx7lFbSWF1eg74oNoU31p+g0VQn5j3gVZJ2pg+gOXe1Bx6HTLj8
weGhmoZIdVDFGPeuTj54p2MGh1bmnWywHD48kGCjR7DBK0GkKed2+t55yjVkW5qcYGdPZmFn+2UK
chxi8/iiNs0mAKj9JUYaodQdmBQgrjtMAuVnSBqi8eWQzZUJOWHYPzHrC1eRMlfXfbd0T20OHL8k
8IXbYGWvYENHTwVESUq3uwwewKmdANksd3MQAVZx66+ougrG4OmOngohU7HlXiX2Eu2aXvHHcVuV
nfbJgPftQdzfIrCBsESX1suvBlg7pzbAAc8f61ntmk1W2cYh8ZbH0s4NZj6kUGASfVNGF6AgH6e2
S7sh+458ggz6Q80gMCLEpFjG+x7ODMPNhxHIRByawNRUrfUVsy13xLombe89q6fkTkU2cBv200uA
dMXPJ5xoM8Hu67npyz0ZYWM4+O1IsqUnSjTToN2aE5i/ZtA+5X0ygUzLop3Hr6DbV4oLp4mk3m1X
KgWUCfI8iIPWj60Teyu6e8lzAD+eylpxq7gNRu9aK7F8/OB7VO8pYph78GD0Pr0g2xBJ9yj64gxM
WmwWUXvj6rkOOjCoDl4FsK+x9GlX6d3kW/xz/M6LdqY6Dz59gOaQTbXCxAgvYJHPGXf4mupQKphZ
lRWdtFH5Wbbqt0pRZ6jPtXGn4ucYAoPso8K7snqvOkycdJ0FZCl0qh0eDb2HdReD0BsM4piUIGGS
YrsF5AbPuDWqwkWEQbsIN99rY6jpVSUWztKdgnSI91HRVyc1zbjuo7WKC/YIo6w8Ot79kjn6tRtP
+jUA5nzTZiaQSDN5SOPKj7myjm5AdtyYzLBwguQ2NhSckK59NxnzvNIi8g5s4bxtUK5hiS0w3Ksx
dNeaGXVFFthtEub5Jlcc56gMzGhN0rqUMqbnRql105XzczEzth/4kyPdYd6bUNSxc/CaSYBjT88N
it6zPfhOX221iqLY4zgVPVys6JsRAHppap6ilt2tCzfJNqXauLSCyFR2mmY/L/ekbp3qunJuHTXH
jKOJX38G1FQYZbOfFLI4O9PtduRueVtgazE6B9vctFqVblFbuKd4TD//P8bOYzluJNq2X4SIBJAw
OS1vWWTRc4KQRAneuwS+/i6wI96d3MGbMKRuiSKLqMxj9l5bRLJ5VKX17IYprCfbvlqh/xYZQXnO
xmjTtuA/BjcsP/ISVmHTsgzhBIbx4b47XRhzchFZY2bz06yRLJHqysMNbwB3fLSzDTvaRkWZ4d0J
3H1P6t4moWSHFzLMbPCAywRZyhtNLuzCsnI3Y6atB5t91TWxIwIdiy8piesoGYyfBFA6/WqobNvJ
uL+WVmKupqbxj6yqtoawu1Pkx4AXFWmZuiBpDrASWgqxbuFon8SsPnxF1wjoj6mRk3+atKalK4Nd
7RvlZ0yjPglv1zPZuoaEvzy46B/u8HTydeZV0FCmmW7Uh1WEQstbE5PnIt7L+1vnNdYTDdbNqrvi
5o/eEwN2lDblEvcGGvOhxied+7X3G2Tati6dY1glb+FI1I2fV/4W+cmQJEdYos5i/YqPgwfxos1J
d2BLHe/jKEJFYxmwxCvW70k5PieBdSszZ4c6p2ew5i5ptk255R4qL25jPxVT/y4mTn7zr/Ai61bx
9G8jQbxtq+iAisXsE+qhJ6FztlizNQUxIzI4MbOHrOP9IoJFvdnBFDzIxjw1KYZjWKvjoU+MbjUm
ub64uWHtGNUoIkxYfHhCP0JOLyHxjfLm2ZDThH2GT9W/lt6W6DIJacrz4WsjOxBd/y+JVb8zhNUj
wCmji1PUXB5ijg95Kqdz7acfWYx2PNbG2Q+iDbp0hGzTn2pgoBpZ/iuRuR+5159ZvSZoJdzolFoj
27Kot9aWw0ub5x437bwEm0dszify4+Zx+ppF8TW5/MkhB1bUN7U6hk6h1mE4MQWPu/igeOKBiarm
SRlHW9rfyN/Y9IU1IAoRPoLdqNY9i57nZEotgErxXYu03iNT2RdFYlzzyN7kxCNuzEoNZ9la0SGu
i48gcmqIxTkTadSi68Gf872ejWQ/BFW/cxvynMCaHqBklC991pNA3+Z675qluvn2cBDA9XdeQ0aW
MzjiouqqW5UU+nsfqSFzlXw+skgDjh8xNG+mInwgZFhe09L9AiezMQfXeh0R/hDQYz4CMwvRKrjO
nQiaZdC3c8kXPHXBgr51LGfPTU0AXMbSlfizf9Y0/cr71Hyb0BAOhXqbsvFOYfRrLiKEB1OrmC+0
r+GgSD/qMBJf5tpAruL/ioB4nUpj/Kjak2EyS3SZVqzJPE6vljTP/10kHhvVyEcXjVgEQXCNV71p
uRP7vrOoAdgtoCuttpFs80d4gw3zy18WVMGndBTmMRO1zSTajncsDTxYmrA6ZVuwEO56sWrMqHwp
4wQPnM+13ltLwklJ3FlGPNi5seyEVo5BSZ9OJxFk/oG3+6oIxj9udsfiF5xr2tF9Z8KFaurUvKdZ
iB5oUGcbbMzPArJ1RvYs9i3spbiT3KzbCk2kGZ+aCZNPlXakRzIMGnQw70z0BCunrdqnVgVnxQF0
IQ2oXwNFhKnZtC6U0Ojk1qJbJxVxW3BD/9ZzTVVA/vG6H5/qnCe7ClsN3JVUnNZwXhqzg1DnCrSP
NaPkLtyD4u8uefKV2aKA0jl9o7Qpt4UKiETuWHDHfnLVM3B8Er8qvp40ZDknwBGRaxDs+TmTVBnm
X1go/J0lEE6Oob+G3SQe4oxnv6zAhkWTFjt+0shew08fMhtHY8mciXzN8DjOiQnSEbJ06fe3we0p
HpPxQrQLSVgjcNS2ceRGQmheNYMVXVynhAOog11J/KIbMdxopSyO7eg3j7ZhvLNqXbgEz51nlM/Q
DJYyIoUgjlL6nuSFuRN1nW7GtC8+YGn2MIi0MZOMmP7xEsoOaaHBk5V39akLN1UIEBTpc8Qw77Nw
7kYkxxuJTr8cIqwYKR6EXxNQZCbt07J40ajCz36WAftxzQsE0U5mxTkbpn+2Y0eXLiC9sQhnLgUv
tsnORTiTFHl67syKkItg2hZmhdasSbpHclK1lmMIXqZ/pGaF4cOruHY9zbZChtkhgq+wxhy7qJND
kxGW+5azXlyICwK0kTNj8QNlDTuMYZyTrYdl7gp+LzxM/vQqW9B7thW8eEYTH7paxHsnGW9olCkI
mvlYVD0j8I73fMdXBLjpBVWYFfjNByNEPsOmGpL6Vslia4cjguW4PqYYGfqkPIARDTbKnMTJsU7l
UmHXicvGZ+xJi2sQWAfuoO+5rN4iqYD3ONXRH3Luzmq+pybApjiariXCch1q/ViGTB7t2Dy2WtpH
QyvUEkijbYMivBnLliVMKpASFN+wwqAfGfB30mJiujWB34s6Tz50PghkV7vznq6LqbXBireODG/X
+jPA0+VGadPhnamhPP4UQ3y9kG8ZEQ9d9dzGfbV0AdZtDtF/j7O6eCnbjj6r4n1jVc+eJhErNuNk
V0fZU5pLkMbjeMpwnKD3xryB9y1n7gZ+lHUmA3451ZCFKcpGb4TMEmFPhGTHjLVL1Bm07xcuK7Zu
RpFd6j6pj0MBrskzlvw0cqQKeqKt8qaKCW0NMpCYg0OvQSi7Q7pNaqhwsc6c58ZGBu8yyt8Kbsst
Bvote5VyRCs3mQ+NR/e0/M948CO+rGo159W0LxA8aeXk91AZvHc5jtE3dMcyVDgjkJ6i7U0U82Oc
v7FVo8ad1dGwKXx7YNNocOy1H+foDnOeytqQYNNs6+B1/rVA/rzmMxOZJ4atP4FoKvsvNv88dvQB
MD/FFszXP8+Hmdcq7tSsS//g1uENaVeM0iv4XQmqWISMbHZDaPAbeK7xHoNNs+G6xyBv4KhWw9EK
J3Lq2s56KCuT1V5ZR8EBPTyPQAToKwuTjyQlCDdol2CW5RjgRwct7S1x6/nWzpbDXNmHuF6naxTk
OCXKcTy4jSk3lhU+qBE1F2iyD0VmR1wO4NkpGAnv5KwPJh2dpdbPuXBZLHfslrLAHmiuuOkW5rfI
Ku+Q9/HL3KbTOk7Z+zieW696pQk6f65c+NpWhY25SnvS5Bu3oZoOmr1nGMM+S6Z3ldTmQwDmd52R
GIsDmseyQWxkjvZwIngRAnb1HhPxx+NXQCAu7PhcFdNnS5TDepCswYldcwHPajQpM1aXmlD1HtPT
alBuvEmBJe4G3706loGkaUS7VjMm22VuEp6kTs/I8uujWTvfpt8MWx0QBc3Gs1gVManNOgzg+cCD
hmwNMT5sNz8Nd+xPKc72/HmaUl7xwfxXUr9sBxiX2ygc/oCY48edIVCrpX/paD7XEfu5jcpr/0AS
g7qIkbdanDPFHSewuU3tiU2VFlDDU1LXyii3d5NFgGPU+AecLsVBmlAsY0+Qk1gBnE3ZchJyW17R
1Jxcj2pFxuhKTDR5EXLlPzFs3UDU5dYaYbJPQdcc3L1iD7UI68xVx7m9C2T9y3WmP+1M7qQdH+ZW
q2s1kMdaFoW61oFxrHTaHhr4erB+bX03Le3yM5zG81S1tOUdh3DF/qKw5uCqg+GLzpU/gOTzNPvd
OyHmLkhQp3tsysciHvfc4t0t4D7aS0Y5m7ridWFoBU93g5RbXeZx8NYdojN8i122E01qbgSpfpu4
nf/6yWxudK0TSnGasGTyL5llmC9u6NqX2J+zfezhE0HPDuzVLO5R0Bxtx+puYEtI8OkQUbkw9pWf
t8emeNClJS/W6GXHuAhawjcKSGmm16JMmOZ2i9iOhA6cEHuk9fHekJBI05b9+eQU5oPoqp2h9KZj
TfgWmS2ikCrdhYnqN6ZNtQPNh9jZGXxdvo+J8XigI+j2vcpwNWWYr/x4Rk87+Q0kdQtG73IF6sYS
l0Alr27T6Utlcs9N6WGeGnLuu+mcZ+gZkqB9wbyD+aZbe5FyrvQd+4R018dOi3uVGcs85y3VFF3C
9UmODIOSmgjNl4L4uVFJWr+XWChA5K+5Lud9HTj9luAozpfGGoCsJ6cccfvRmP0nM2/Nx9L/Gtqe
hnUsHysz35ltp7blnDsbg+vgaNpQ/3p5lnNhHKYC8UFOSNAurRhSeRK/jDnGx8m89rTDV2JCP7LO
aN9QEjAwKH53hhE/yyz+IE4hP7Mb/vq5sRIUGgHC2i3xi8WunI3XgUEMi/3mOUo5X+zGvqYImlYR
q220kTVR9g3rkOoJjwwMbduGvuihllZ8b83U4cHK9zlc1xuxn0SJt0G4L3nIu90oGMa7ZXvwlcmO
mrRbGhGBDIWHmrv6wVq+WyLWBV2zjI8QG7u9zeLgiJzb09R74WhOhzEgr1mGlHN1YjFrMsmxmr3p
Mcvcg7CN9q4pAa3pnjt99ZmQsegTu8GQAomarzNmU7I8O0XyL5GNuJKZu3VytuSSES+bHZgvSlsM
MVoRPbhbqZj71xqtt5sQsV3vicUlMjWe0ehru0BdqIgM07V3LcrSQNTeP5cKWODcpOI45M3Bsexi
P0QqYIiYsC1Gh32Fq2ztq8UvHJJkjUxVyt/9QN6UPFbO2H6YrcLKwVRzxUl+k7mODlkSUOIjrwYJ
r66i/PZ1h9KqntZN2/mbSKjPyODV8pnPrCn2yD/mdntsc/MuyPda2T3dDJXN+Fh/+XIud6Pd1JsG
LgZR1+Ulzw3nHkUwqVvxHg2d/RUaH0Fg9OfYdpAEucERJUR4TvzsxDcz3tyWsDPTAhINwfqQxZzz
3OLGxjAMhjG5eDISB/RX7A0PozkcE8KLsKz46XNBZrNCMcCpWaF/CXhmieBhVTi2dyduGGb6GFOT
IvK2c4KGt5QFh4Uo3tr0SS/RN4nj/rHsaDwNhlfcpCyZRo4vcZh6NzkeQ2boF8W9bJljcACkk69b
Ym0pvvGYza6BzCvXyTb3QUszOF+AOB7/SJKBQGfHjjsLPDyyTOMQG9TWRT+FO9I9/XU1jMHK6lAW
ONUAx3mZWAzEu7J59vI9QG0089nUbYfQyHd106S7Ki7V3uOtPpfMypHGPRLUe4eYP6zJiX7odT+8
wReYwZcCSJP+nwFMzzO8c/VcSSYEmtmELx9H15jWpmmoZeSc7NrcPRo9oemGH9TPEZh3fGTFFUrs
e5vR9nJcIvRnzvDEfATPXpkSLMkCnV1yzVifHNdysg/FwsFlQXCaTIjYhg2UGtXs3h+tT4upOa4+
d9ujeXh3PTKd0+atdv4MAxkCTDhIKRWC5DhEqeYy/vBDKudIq6PnptByq/rBdUcK27bInhJdPrtz
5+2pvsgTnOQDpU54DLEnHVQEBRVQcHsJMkSgWUlyTFBbLjxzS5ECYp6csGyYBTdLBnTSHAxE/75X
UB9xV6BwxtFatL+HilXxWBGWO0zmo87tfOcbxS/fsFiNp1j/sBVw4+AQMTiSf2BFnfamQ4Y1Is24
j9zFzRB64z4JvQdP1HD0GxzPJKig/er4M3djXnLslT6ZywfxrVl1t3k6HX7Ul13sPAtGKLsuCL6M
GuKCLDkme2xVFPeoKxsmriTEPf+ov/0+Oky5T+YG4GHEGeJGBYJ7cLHLeK2s136PEh2RZ0l6Odnb
HdeX1/bRsrK1QL8qKn+3R+VHVa0jf0da3cTYKN7+2EigyY4njQ7E52VjdtsgpGuiR9qKDbBYA02/
fBChcnYicR/a3k3340zER2DR8GbLthQQ3/bn6/yRu0Lto8fOugwxC6+/Kl+9vrwiVjXXhJ1uyHHS
B0pqDtcSCgMo2HKDjila//nxrrjLLjiZ5nGfT+mxrme24cuHkHId5b44TiQLErqRtts83JKHHuyc
IX0vm+y7KrEGJG14yVu3OxWLocgm+cwr+3nbhz1Adel7zGmKDpdZSkrA5O1HXf/RDpc1i6PSSC9J
oz7n4OOHP2/NnjyUeNIdw8MesnwIF/RVGE1ooaEYnoThkxuT634jFy3AzwdGvh1QrQXJrabhJB38
A0E/XLAJoRPW1rgto/F3FyngTVb6jOgfiH0IoXualr2ELI9S+OuQcEeahoGO0DT5SRfpvZgaQHtx
4WzaGKlR76I4iZDf8Lyf5jy/TL62gW5i1oSLVEzblCYL/3o6buOZCsMo1O+wzr5LOe+7ynuZk+xv
IIydKAd41jOLDG5Jl2flOC22ftMm84rY7bdAeMPJkg1+v2H6ciKGlJXaUAVm+1Ybj61eTBrVCKnY
Mhnc5MZpErrHLaFbxm78IOriVdhoH3ohsGotTC9fP/LkcgWWzvUH4OXi2N/h+DmXI3G3ZlLNe+YT
PDxh+DbIwXot584kesg7OBwCR6/2+l1YlcFurqZXlaHJ+dmRzG3ZnO1i+bceLiYJlw8AK9NP4uex
H1N9OF5rnCrTeYkMbe0E0d0nUUxv1qjdrYiJ6NC+I1ljhPvUGDmziYX4mFwrons8hWYgN3bKlJuJ
1SQI3iSebJxdH7s2aQ4tlLGt6eh825fo1Grm9Iub6T8WV1sBIXDE/b/nEugfJ6itSG9xX2U8XJvJ
e8nVt9O9NXF0N6YI12Bf//JQkTO5UD1GHvfm50RDz336T4tpI1U3bVzD4BRWhJpY0j8yFobi3HYu
9JWgY68j7UNVePhd+MuRRRa3bPkZu0XnLZfx2kbjffjPuyaZIe5cRPnuH8oUknG3qm3JZDDkZcwg
lmf+f2AxQ6pfvlV9iRgddlGch5QC2H3W7eMc6i+pIIcbXkWDMw4fRlG9t3/86AEXdL81gotooVkP
/dJUW6+NaJ9JjTwZI2OZabhXfo80F/sZVwLqeQKcevJDTFgIda5eU6gqgeG/Yh8cTl5EiIydpAdH
AYPSULYO42ysc/0Q1rCu2W4QPwK98TS5BRTOtmcj1FPxzkzI6npPaOpes2Reu10MFP8ydrSDtTnV
K2cqn3wSkdYWmyTksFauNjSsYoW/KJrDkNndYqaIw3tq1UwjChABeZs+SJBkM1f4FD+HjJ8oX3B3
Ka6d0B7RDdoDq+PFQvlj2fCI38BWlW/bXn8niySpOFRRt/GbhpGBUfDdk0ZDnlR+bGZ5iBpH7UMa
InCk48Em3ayP4MmYy9nzo7oXiYTPgcvTSSzj4Bn2OsSo5yZkMQ0j93ZV17RJtvqGr9turXCmZs4t
sGUeoy/mA2vDTWgqlbrGrvdBQRxudFDfCJsrT33lQ6zSDuHXTSj2P9abDAcnmwlajATMrDOFvDcC
kZzZoYTbtiQUaMhHkHFVncMoFJchkCtNPckMrxf70C5P82KOy2vKau0Br3G1fs9NBbbVn96q5a8F
i2PPr/nptMYTFULPhDm4Cc6f/8Xq/ZhF5YKlTRz/sRbRWVsR319ATECzKHJaO0Nk63DEBjYFcQli
aZDhlrMOq8Ns0RfihS3ZUC9fbR3wukfhzFu7yG+oFiAPBBR9ZR8+CMGnUOGpkv2t6uZ0cYeE27Sc
fvljtQ1j9mhd0dA0Y/b48Rr+/GrMfg3QHlZeqy3E2cYHC0wix4v8TT+B34XbhvO1auvdROFbUc4w
nvUDoE7tPltynvA0JLl3574Cc9fVd1Xic6Mpnf8LdREmKTFz7l2VNvV6SIZ3y8t/kXCHdpZU8bUB
2YQez5J0yPZvtVQnDnHxHM92wVLNXxRPlKenFGLxCX0vNn3QldIy7T32kzfH4c7gOC9BoBCXGSns
g00mCVeosDxlWCbWDtpwmPoBV1eG5zAyBjh9pvWvlqhcHeaYerZJVuPeZoDVH432ly2MF/Svt2h5
Unw7OIehe6hNeW/R4ey91gvWVZeCIeEMWHvDdOtbjNBBstP4ouvFIC3t+m0akpDHu3lIO322mQid
YS9sJ7uRd0T6NRsJROW5qy/8JDuEAONLOIw3KtsnujWCABfDdr5YtyUebsfkgKBX3gC4dvAs4PPm
nVQvxu8AB/iIE7x7Txdb+LwYxIvFKu4upnEp/rZjTfVUxi1IgSrYxwPDvDEInhtawFXqt82NiWgD
DIsz2T8EFrJlleHVHnu9zzJi3gFfZRvbK8Nd+lInBuiJKHrinAgYKzLGcNhs+0y2K5OT0QQo0ZM/
t21TCSVsSWUOS3K9c+LLDNfYN3Yd7J20zQ54zPEyk5eytgxj1+eOOAq/3REfzrgg9z/jzE+PwqSI
IZ5lYCVybmKfaQKKmz4eb12ICIDCJGv6XwEcAJgXlBy44NeOCSQA/Ya9GuEG4A7+MhK8/eAERIXZ
RCS/iwU0UC7IAXuBD+gFQ0DD3iI/BWVVZAQVDfcSpzAdj8ktuUqUGBD0AtDgfiw2KtUGlwHIAyrn
NzXK6WD23wImQmtawRHhHWaYDGer6TwmCS9e56XN3syJwghrYttY2B5a3KLpEJigxv4GZWCwaQuP
Dr3kunGJ6FDlv6YMsg9FRnTV5kerjYiO3uM2we5GBXkYZSF3s+38VVXrbpO29VaLIDjIg3McJfHK
nTVBAXF1tOETbPkGQqLzGJBJB/zrAppgAZquOzDiuIzAUATwKHgI1nJmIBQtqIp+EQaERMAtm/lA
5TcCbcOD1d3FgHTHgHcxwb1oFwDGMnWGhwGwBuUuhAx3QWUIfjMu7IwFopF1PgdugHU6FQ0OqBBN
akGAreOObIhwWQeI5pk0PTewNY9IsKY1Sob2oU+Gx9CDQ5Ri9FfmN+N755E0eSKu62uHcnczhJWx
H2PGdX3L0D3LbiYNtpO77qbFfsgBlZAvVIEXkoguejKQxHewoEZCG+hIvOBHWH5V+wAiScBgiNOK
KgVUSTZfffDegfKGrTdPBIqA5pC4a42G3HctUW3ZEtnYgkApFxiKs2BRugWQYkFKGa7zVsfM/5qc
9JJJSnNdugnL8nmjt4IF2i5I5JfVvNgeZCnU/+0m1olc9lcof1B/bAUexpXJkKskB8RNiyfEFf7O
S7OGhTIShtw/pNg1mDpsGT7SQS1YGLYytPGIyYcOZIwFOwZ8uTxrsXRrKHTKeJ94WXh2RfnhaXeT
w9pbcQp69cCCJE7ICWWNy8yCQ8OArErkSP5bjZBkxPKFOWR24eWZLlYRyEPcLsSIyPr2mQfX4mw4
QJLCKH3JKmA5E9QcuyZNyhvIm6kNimSuOQ/JDHKwhpyKaJ0kTb8pwvpOl8clLTBOVvG8NeW0yeJ+
OsoMHVCDJ8jBHxDlY7GO5/wJympCuOnw24P8M3fNEs/Tb6oqOQY3sgRyhqasjZg7rnEtHkUT7Xyp
QYa1hBdNIj10faFQyli7JBjZHjpLwKPd7iDsses0x7vRhGod8XRUqXNiMUpUcVDtE2mYRH4VR0eL
CksFqcihZ02rsDX/sPqF2FDBVGiTnEHMQkpKknyj73Q4zckh2hONSQz9av6qF8hSueCWMrhLbnkN
ITexv5G/M6yVG3/0BNAa3ud5OXwi/vnJGA5Aw6szi2BjT+zxFoslR5+v702heyo9jQxp+SyjK+Su
hv5QS1ROXZl5jIKOiW1UT6QCPSZZR5SYhftFBtO/UkT6YBfu1V5AVAuHgsKx3WBM4uJNS7mzwuiW
jvUqCDp56JHnwbfBHeKbZG8MmPZ5Wqua6GZhYDd32Vtswpn7l0EKtut8GxrhZ2M9FV0xv1awenii
5EhpPVoWnKEE61PrcRc5eNMPkzcSYgKXC92YvWEnrrf5vEBu3A9IFFA72h6hi4Z+mNDcO1ZE2BLI
LwH7K+9bjy08ODAHLlizAMKESF5613z3WR/ho2a+gkzUN8uI99xrhg5xh0SDNp3nAxGZ3T7ZkR+d
WVNdR4SHEO5hHCgs5r4bvEeqDIg39XbJYgx3FyhJ7kSHZYrftS7CmAWBllD/zzDRCDtGSL9g0sjo
xBYphsca+EHg6XZnmjw2vmwCxH21AQ8lPuXNGD001fSZPMDv+UPcIAuBqsA+ULPlHdRXvMDbIvyc
eZRNyODMZQyZn7GKm9tiIEx7UYNhF6N5O4V2sq3qc8cqPra4lxWrMOr5+C1w3ITCwwrXGfYyVziA
sIvlnaipoTn7cDf8RDTUMDe6c+W++p7XHUF7VCcixBH+LR/++y0AM4BhEvdUjBfUmOqUIcdCHF8s
ET8mg58PP86C//3t/8d/y8E9rzoaT8J88TP6DG6DxRw8JFhDhKbPhLhjYu3znwUtYVoGE2qjbh80
6XhKkg6x+vKr6P/96ue3/9d/+/kj//s3/q8/IqWmWYidftNKHLR2XJPM0DbRLVLgaHBV6LUoAdaB
0Z83BjmyYHIS6DrNqxzld9iHDUiceIQMQJAwWJlz4eP7rnBs7iRyZJyB8lsOyEyxnK6oldAQVSff
GhgITqxd+45p4TgkF568PUeshd2emqRXkb6NOI06DOSbwiG8DEUpm0rGHA6r2pXs43O4UKsidMfo
WAjCPDBsC76+zNRUV5n948zU5ENwzPXt5GyBnO0dqcaVZf4KExsMWtCGJFAyRSKQuOttjxKqx3ek
zFMZWJ8+R8cxgFCn7a/KCh7hXHl7jxZ+WWIb/fjbqlzzHMC3MzuWoC4oE5CBEy/PDZ+uzcwQ9sgw
oCiyXB9oNBUlAd9vff5PEL3xPJqfnTn9ZbgabUBGv4Z15zJUn/Z221WnkoDrVa/R1cwNxKbG36cY
/3bBSGdPCPD3PCVXaheuQdG+oYdmLo0bDpdx9kC5AE4O4SVASTzGZn/PAyAixh0Vkb3hm3odG3dP
lx7zJ0SzJr7rT8uAYpXABttBcc0PVuO/EGJKCOc4ThuMid2afvlmz/mn34/POqdwEAuhY8xJridq
jWFLGJ4hTdnA2SBS2HbtnIaFjS5L8ufg6VDz0tHpXHfLuEiTzTr5O900D9lilK+VR6ZjD5Ms6L7J
FQ1Yt/MJy9Y2TqVOGGQ9hUxga494kVLfLHbVKw7NHqc1F80mzlOScUtVbCOdP81T/xwpv2W9bg2b
ZvBmgD7aO7k5RhZ/AmbQOgRtJqxbAO081qPKCPTFyMm4+VDk+QScTXCgKAt2lsrOkyrxx+XjQQps
80NZQSQYOtydDVoJVfJamGFunaU3v9MoruYO/0+oxuhQBQ1JnsTZzdo8/Hz/ZnOzXY8RihYPbMtP
1jy5dN75u5emj462H5MR3Vv0JgNUQL7A1YRzn/Th2Ln3CfUO8L1fP59IORfb5XsyRkbOEZnOHTOD
IWrcA7qNaUXwW4LBziRMcckF7Qxrny/IlToahsOAA9p2xMTSymKrXp7TmAzf7CEpklOZ9/y7gBwE
3PzQc9eGE5y82uDBoR5G40r3n6odRd4nofa3XpKYmPvjgNmd8i1LNfmQV98x3zvtFGtbBb/ayrzY
iYtv1Puci+xDN0T/ku158Mbg0w6igC120j8PNnCiWUSnPsrpaliZSVsiec5qRkXBh1ljdfbshOF+
PH2mVTWx8WceNWDtIruZaCOfvLnn0qn/itzbN1Ga3GEtQzKr3XUyZvsxlfG9IEBr1c/Zm+d76mpk
1Ou0D/jrIK9Mjp/c8hT+nhEswAYZXZMORztB0WKvcqYuo7yUWhmHPm7YODaKkRAUELeNbmZv0s78
In4yvRTkvqMvmmrvrhnlhGwcK0QdO/yvT9nSRY1eCX+cjLXGZ/PA3jEBOTe++DADIIyCvGqXrUNZ
qd8J7gPUXATFmgs1zFoev85hVK9aXvawIMmS9TJ4PCAJITzjtaAiXQfUGfugaB+i0GVvVSXvSVXZ
0IiTYvNjypo9mBLc2+HM6QcBh/QoYHchOuDexQc1Qd/BvLKGQK1oaZyQ459bNhrGz2FhXtkLV+Dn
g6pmJv4Wc4Mqbq5k0w17k02EbyMKymqgWvBvgs4SrBGqp8F0jt2y0Pj50FcIVBxhCHSDwZtOtbvC
d0D8kBODuRn0dy5Kb+0rpM51P58pmcofaEHaQWEMXwoAeCucEyNRDEsszxLuIJcPczkwIuzYLP6k
OplW/DYDrGCPMHCruVZ/toql6Wm+rTgtGK7yd1AA0FgtZ5orrH8Qegkij+WbBNsZ82gcVG2z8xya
q4++6bOq2OBVCM2KQL83ywabWGCyicf0G7lUdBz8Stww2kYbr5cMA2MDn/8mn4P4EZExcC9Dkpfj
pbhHW5fccVezBxBJua78ot8wjovOs/FvYl5PJyHPbhu7N9Wx0i5ms/nrV1tACM4QruVocqvYH2PP
olgIxFjOuJBXAQ8wP8/2KDIK6rL+mvPVN6oo74Hn/NYtmXQymj+Nsjwrb9R/czu+qsfRmaPPJmen
PeP9ZINToU72E4IhwvLNiqZ1MjvjbkiY4E9YBmZipdbKquIPq1ef9ug031P77kUlRl7xGHbSpVsa
cesW9r/AQ4yagMpbJY2fbEnHoDcsEGzZeFE2ZhTCcYiDv+kMeyvs5vXC9l6F5VxcJw+JKBm66tlb
JOCqbPwvczx2VfvYCee+4IM3ThOmx5YoEj+vX5lRsbjKFrdAPu9Qxv1ykkep4+ilaEzG6DEZKSz1
eWdwsoE8+2VlTXh2IGhdus7ud1TZ1ZEMQEHJVT6D78P4IOAf+q2gna3vI7JRqezhj9/5I1eJal6q
qCLSpOFdVNzdqe8ugTlv68kkxCw2A7QCCLsmMslxwJiYovg5upFXHUOfGaw1/VVEOxZhsi/TUf6z
6ujoN0i+ad5dMtJ5oVRvO7cefuSRo7DfSxQWz/9D3pktN45kW/ZXrtVzIxtwwDGYdfUDZ5EiRVEM
DfECUygUmOcZX98LUGYpMqpu1q3nTrNkgKQ4YXA4ztl7bTxfXOfiaXongFsbFTz7zHBXljc2B8+X
OGYa7VyCjTj3JW1FyzRvRZNth6wrji1Y2HNjEuccCZ8SMOW2o22q9zVyaeTLVXr0iojuakgxtS1V
mzG90V4qQQpXEAlrb01tivkm4ZpwHz11fp0f0yjMj0kZ4HfOqa5+3KWQv61qKKQ6c5WBeJGzXfvP
/oDHK4HBxoAqIGS6cqU70CPdgpRUrJaTTcRRlpFfL11FWox3fYR3uiYRxTUBYlvVs2WN0a0np3We
T5DRSDOgXilfZCOcNXWAdF37PzTLnE6RwyPtoJZr1BE9pIFaWtIOblzaTUxZoQHkESLXeMTQKt1T
ix5Ajztso0N0th86M0JCJEGy2FmDQMLp42UJdboCCrbAvMGUWBjUknJMMxmD8U5JUnttu0q8/Mnn
+LsV9L8w750zEtqqv/9Nqv9sGJT4GQW2QQFGecoM/Nkw2PigUPM6CHcQfjDxjJU4trVKJkzt3LO6
Ng21KQiSOvlv1G3WpjFUnMXp/I8pphSmUojZCfKMUbSEj21FTkI2EdeCKFB2yFcILrXNhFS1XP/d
CqXHPkbz0opXXl7tzD4I9wNTeBQDsXmtY6fC+9FoBz1Ch59pQqWQoI5r6kn+TuTuS5zq3bFyivBG
NPpdTqDo8fPGTtIKP31z9bSCvpbBPKlFAacOlgmir6nyda5ql8Zy3H+zGg1Y77/6Lm1do99lWLbO
qjT+vBo7H0PESND4ru6s73nraS9wvAHz6aG9wHRjUuFog+fxOR8qND9WrK8o4+sX1I4SOUic3TRG
rF/ov1Z3lgG6GwHBxjQS7C8Uux84cDHjNNZVHSrlJoKugL7EO/dRaELViqt1ZppvsVZWe8TB/r3A
hojkwv8alzGaon5MHrWgh56UAcBgiLYIDK/ck6U1N3Y/FAckoeda4NMzqoL4YyyaFrWYR9ugf/7X
u5uOd/bX9eToNlNAAbfUsKzJv/r2egmoRv/9b9r/SvXGzXx0AbuGdOw+BUloutU27zJ+bigGppIy
hL1T1IdWRcrqgx5nH9h2ehPcUB4+uamj3vp0KKyB8NnZwBbKuthJTzqwr0Nv+V3miXdnr4t+HL4k
fXDq1aRfuRFaRsVNXhRQKQ9KZxzQ8Pz1b+Nz/+WPM/mBJnJhMMy//LgBF2vajsjezTi+QV5K+XTT
ZXrw1c9JWoeFV3AosSHoXhkbvaj6Ra7AI7ELjXNXxiS4jPOdAfRhnZKYeKB/2gJpadQvpSOBo5cJ
pW52KzKSMsQrdGzvPN2Kf1qKpH+yhA6juSEkXBFR/dYyRJqgsZ7M2i039hbxT7/HlaudxqxKV6QK
Wy+QDaFX040j9/xRhdEeiDb4wuym2cY4YHYGgZEXeIiAOJoWISawZCTqyhNVH/MBqwSg/jAw1iXX
HBC74F0X9E12Q2zeQHokPEE7CP9c2nCDCk+zHzjpEQtGh6ArYv82d0z/xMUsA4KLl7IMe/dQFelT
W5nte0uzixwWYDkDKCcTKaiQl7pFxxBZEn6prI0H0k8oTyc9+AcuqFeKhpE0KZDzWU1rPhd9dqeV
o3xnaN1R/XQPptljqA1gEdWN7V1D14iJwZPmCZsdjgsl2WG6DDhPUIP0N5y3y82oYFHpNvCZqhds
bwjHqxuOXfy7nVPfihCXi9FyOurK/Dm1TOCEiBTQYhnQk2WyA2E6bGWNFLMNhYWyqtbXMdMM3820
l7/eC/V/HomkZWnS0h2hgmT+9QijwQOeE0/uzqFgCvEbehmlzaPVPsWtOAcWyCzDK801xURxiDWS
i/wAYCUSeq747a6GSUPPMVDFt0RS5zXo3W0tlT65Okg6vcOwGh3sHaLCKdBMqvqxthdWXSXLZKAG
WZX2WiebYVm7/gvCNkQbVEeXRjIe1Zq/jO1O7mA1/puDb7LX/zKwoKbA9WbqBjRMVftlYCF8Xhkb
Yfk74Gt3pNWJOwF0fGnGSnDyZHNIUgEuzUuvmXCQybdqc+WK5k7pGi4wy6o5VwYey9YSdH+kd1Tc
GG5ZTR26GPEs5y3qby9pUQ5OQsixf9Vw/y2I16BtEoZfOIhyUGULqKvVydT9vcjkjnI0ue096JXS
KuQqFoncFHJb0f9ajbSz/s0q0Mx/3vQQCQzpmPg9qD5qcAZ+HlytVs1xBBf+rgUZczfEnn1sSp1+
mXg2rbq+H0EJ7wsveLMMtBtGkD91AbBty+s3pqVSkEuc/CWO7upWeyDaHhVzIvRrYnkGqHto6pxE
DrIo2ycneHGRKZzbrv1W9Kq6E8WAz00xoPSG1gpFCkdaFeJXGbK7GgAYJrO99LP4MaXxdkdmzpPi
1cEycKNwXyll8+BYe9dN82tDRWhVJH2+a5rsHOdqdweVqb/tveGrrVYgY5HtAVNDHS7Nx2oI5V0t
DOOO8fI5NgJ1ZQqN3bQO6gv6If0W1sBJFI3k0hCsft0pxwZX0XL0DLkOujG/q2jVrOpBHGdtCWP2
DWRhJIJqT7jtUIwQs7WL3eTZoSnKi67X9m2PIOqScDGYOyOKY/SSW3qtByXL8ZzUabC1G5BT7Whv
m9E51GpBq6BTSTEa7HupNdFWMWt16UMEXncKglRsih6spUVu5fatkJWCaAn5S4+0bEP947tFVtMa
NzW59zbM146MlXOcaHdUHOJt2MblOrdRElcpcWwBl+9rVUuKFcF5iO80JdoEIkrPatDskJwi3wu4
LndHit1S86LF6HfhAU03BCoSJaCk2e5aKzSxNaCblfEjkyvmfzEVPcXH+Fx9kyTLr8pxQMo1ti+q
pYNT9hGh4Ixk7tdgcMxTSAptyHVDOfo/ilic0W0eNSRbd11CcdTAYWojzFkUXHady7hx1qYloUsN
FFyCCe4XtClaQAu1xRCoV3zm2X3skyzRmbzSd03m6qP9iFJsoVtc96EwNW+TZqDBk7vKl78eUDXx
S9g1kzrTEpZharahGaZDdvafDitfUygMtRZZICoF68lEeAfFyV2i6BaLYTS+t1xEX9I8dFeDVsXr
3DJgBPna15bkAegJFO6UEK5E5jj9uVKEfwPGp4dk5lylYwe7EmTBpiWwYafr5lOdqss+H5KjzGR1
Vw8K0r2irSBexfXJcScCvZ1xgXfu/cg/T+2+eyakeCs0Ya2DFNWvS3PeVkW4tdu6XiR1y+s8yim9
lcachfToaGaIH1pJXkeHVfoojYS2eaZpdIazV9rmVKrt7Nj4fo66n/0xkJp1EjHQcd0Mqo3fleFi
0LBuJ0P9lHTCOnewLnXcZpNPb5P4+wS69ps1VDeBg/pWU85CfKN80e6UjG55Fm5GJhEnixkuZ5Ku
2wEPQX9ihquOAXndtXyKJ0xJX8odd7rpnes0RHLDJRitueEG7oVczT54aR10k7Je7ObjLqFis4gB
vj9ioz1GQwGdwrhPRzRXTLz1vQ88FqC4VRDQQkc68Rx9bWDDXoxFqt9FKVNzhEm36DCXGmEFk8x1
X8YoY4gbsoAuexBiQ3sStU1KCMTV6F3kNcR5sx+Bi69aFy1mGGXjzrGj4hSgBxnBVpAPhhkPlWTo
hcmbEyEMcEKx0KBcHQQgy9W8x/5HfJ/te3Z6Td6r/zO96i3LaW96fv1//3wXRtDvb7p6rV//dGed
MkQO9817OVzeKxTcM04IvND0l//TJ//rfX6X61/ncIHYmS6X/vfPn/D7K6ef8Pe/nbKJzrN6jbL6
VzbP9MLf2TyO+Zs0oehYQjN0KTlQ/8Hm0VTjN9UwbUcV0rb4hxPj72wew/lNVVXoIAYFOBU8Ggf3
73FchvwNfRQMHV7GNR0T+v+EzUPul/WnKYphO5ZBJBiX2ZyCGEr0X6YohmOjMOktcasvRKySlTrd
oJ3XmSzpI6OLJbZiUjjOsTXtnDHweX9+sFY9yrbIO1dzttZQonxdynLfJoZ2g+QQGFlcTkNTB0US
EHw/wrdF/7OwNCDtZTR1YXwFnRUJxvNN19nwWgK9dW6oJs39Ra9k9v0RTj/fl8I96H1BIr2XeDcF
V+qIIC9pSxt09JPHGCeSP+gX1YvVXdqe+lwbUZkFKAQoy7rtXYTEcZWGNLQx2X+pvPGaqF1z23XJ
jdKJtQMniFZolG9IcNIoNaFY9Qz7vgPWYbg+UsARGgm88kPhDMTTsPWYThi7WtOSlTcUGIawENG/
Ld50xhY6YtY515n329GlKrz7Qa2fYllYKyE58etxuAZx4C2tBHeYEgRiYUr3Fl4dvq/A+WH2q4R4
JSSQlE3rgA59mtdHQB4rO+mORi2VNXEeT0Uy3CF2ute4tpO5Ga9iUPLpRNsXLgwi9WLSyt/Y+E4d
yUnKEHAqPLClPXSV6Q1rv3piGrE34HIOfYocJEmqRdRN/iHPGcAH5VhCJO6zImuNRZdeMqQBSy4X
Si61Fkao3/p1+jWfZAI0n+E2mgSv6dp48IPyJbftK6b2B60oz3ZlfcFj9ljZVoHVJ9w5iQmeyWW9
MwRZxb1QCGtC8RAZLVze/NAxuK98r/he1KhlMj39jmWzJzuczo+7noJw6Ny9dR1KX92l1j9puqOt
jy4ToenereS+8QIicvONrgY9vlGXiAbzplSpZ1WaT98yle46M4ofAno/bZ9x3PoN7Ubv3rHEXVxr
7zJma8X5NWlRF9VQShe+L3/QGV8iMzyEtUenxZpq6l3O0M2PxkO0criWgePYsOOVPujegi6TBTm1
FDXJBHBIi9hadp3zLZfAfMuOsJj0uVNBeju0GJYa+8MCxsWD9kQxskDGljh0AMyN2rq3ek8OFPtT
rma7TLVpGA7VAvkDJNQxPgfxTdopd1SZKfUjcLbMOwE+cqmPkiuNAFEV5V56W8P3UetPsUmr0KtD
Sq+qCgIHF0RDFb/VkvsSmu6iUKPHUnOf9NQ51Q2yxUaFDB8oko4oCAElF9+NWj0ruEBqjZ5VpOHh
tcOd1EUEAQaQZ2/R388hf3Xm94Ycq1WUiIXSuogcyvjBVqkvSea5ztjf6TZlWHIqipXQA6x/3bIo
TDA4lXFOibFCwOGeZFzsElxDhZN2AEZ2pV7RDhq4rhDBsbTraxd1EQKQBFYqezIwxnEBiesxrz1K
BeQOIeeIM+BSdR7uyoeutdnIIDkNDCvdwOyDk++qiUyk9dK7r3udrGr14FNPZaWqKRVzO8JZG+fD
Dz7gJQmMs+IX9SIqg29Y3m7UNqGVWT4Ql/CN5YDyhLmzFfxifcj3vYFMG210N7wNCo8r7lVLCmeb
Ib2efk8lgYzrgpK7bmDoAsNfLKUElDKADMH3e1dpIAC84kdYK1zQnXCXX+tSvTgerdpa45huQ/3c
+MeYiiaiuere1IPHzsDIUyGiKermplM6c6Fm3Vmkw8WiosJZgt0r/Nrq0DvwB/yo7JqJOBCiKSbg
YMbqgxOyMwtygoB6dO+qPLnOgOnZvqvi4N3Veg27anehrODzJeurlukNUFGEVDjmIBshZLRHTil+
4z60fvtW6dlFzduvfc6X1Mf0ZAgUvDVWMX75yraMs++kN11IfdtqklelL79onb5qhfElI0i8MkZ7
iXmm0LDjtbF6cTkJoNf9AfHi2nXFFln2j95LD2E/bhSR11hvOJuQ/mEu0TnDAVtZcVMvNFQLIYQA
kZ2YUuNhkJPbNf2i8vbCtsK16iKLiXR8gom5Lt1mW4xL580MGSsa5rq2fBsHo19jZ+JNAppL9C7X
Mp2mWWNqk5ZmnMAFHbw4ncybT26gvlvuRIYwqN+MRgOrxbp1Rbtx+u4AktFdtsl4DlzIVpDVjUmL
JWTOpBOFtYhf/W6jqt5FnWZ1SX2r6zd9lJyNxMUpaqGja3K5LhsHbz7a21pD5Jvex238jgQEBQXC
MqftX229V1d2n53bAiTqdHT1Y7GBQDW54vz3UVLc7qDEuhRM0MeWTMkRCStfTRKbcDY7FNZRqnhd
u4qitFkyXznZqfvWpmPKxDq3ad59q4X32PfBxbOpv7UhAiBoUbuAKuSislQiCWv8X7qPBdAebvqC
9BYL9J0oytteic6Dz3Sic5dcdWKvV9yVb3ZbVY4XjWsqrLPtDpEdatqe942MIyng9iqscYSF5i7v
NGoa1hO9AX857e107rRtZSMH8Yju9Hpw3B11GDAK3xK9vMehgCWSjLrkOfXVnTX0705frxWE7Yj2
vmDUeUh7tAWYeF9CFDHb0e721ahj88P7n+HZLTwA1AwN0OR3WkUMWt9n93omLsboHwBp+QuNUBFR
RBunNM84T9HY80d2enWwcNCVeTU6QVBAED7mIzuiir4ZgcGhUtSGpJOc8Q5zGJcpxTZLs2gB0hVM
uWS/aSl7lW7dIgeCmm3HxbPskgK1Co/TV8BuD5jqlinFsstUzm7sIbpRbr003pm5sUdRuG9NvjDC
zC9OnxxK1OZs8ZdAa4ObcDS/+xGsJYtCaNgp3xw6DeRp3MnQd266CEo84XGLqoi/1p1Ut1nO9V2l
b9uos8HbAybpcHptDScVh0CKVdOg5c+D9GpSHADdXbzqRnhNhwkYVBbv+kBtyi6+6JHqrMO8A8US
x7c0gsTCxSffq/qXrOVw9XP70cpWMre/BO2Exbfcpwiq1Rrq94uw47vBzPKVl4UXM3Hf07RU1/gs
OAWFEFgGas6YDQLDXQZqwHjT1Qs96b/phKEuhaeecv3bmBFD1sVXzUFIYL0kJ1ppzAVo+FMMZ0RM
jOpqG7DA40R9UhSo5nrLnuAiw24rXqJm9hN0MZIINGuhQlGhFtntEZ7VcJo69KEIEGhTP2h2/kbF
SnfUr520v1c+TpAKZnVU2WLhGLQR/WQlsuwLViRUXb56rvA1EVASET2JyFbUJr31zsBF0QtMY94d
zVSaNjeNGjA/iryXWI+QVXivRTSefD280FE5YZQ5QjcEIp2oB70C8FAlVEXodlQQx+jX9o9DipUs
GYuH0da/Elt6yCQSFS2OH5rYvM00fiNBDNkS/iCExnOXeU8y6+H3RD7FOJ1xl0o/w99KSY0rxQV1
oZiU4h0a7GnQP8twdBm88rPLxJqfgkF0AGQAW5CTkO/dZZJyUJ9sHbGTMToDDWwT9V8vAdui2sNb
iOlV9XCQlFQPNsgUFkMlD8zIFSMh5k1m0BWGTdG5V0pP9dKuVdI2sa6rztQj9CXBEO19pqMgCSsG
uMGPL1PzdeHUHh8w4V0Q77/SlLqaNjpVJXV1PEYARUBWPkXapGwr3tLKuIQK4sE49l97uyOyu/1O
R/xdjPDxlexbQBbPIldZV76LOofOH81lrt2ddtsadUi2SwMkI9kOEkp5SQtASHc5eOVXtLo2845y
E2RbSuF5FUKzC6xnESYHtyh++DWn2EGLv3bCXknNJm2ECf0oonutyZ0lMso3v1aChZp2R02N7hyt
xUPum99g2S9dEqjWYzSd8Pol5/GsmVyeXTlZIpMb20Q6NagFp//mAS3bNz0EKIfveMuACzcNMSE+
h0g1mP+jzMVs0L8x4Fx0XxIlet8ho4hQ/6c1wgcyf9bQxKKVFRX3qHHw+lFb2/lYn2X4pTfS6+B5
nP6XLvzSpZNg+486+jT+JJNRQjgRgpkypPhFIXtKmggmMngvo2/ddS4AQYxLq6GokM71XARV5jKw
k00rmtsi6x4E4tuJrb5rRrGyVefN8IZLpcdyVzbFeei0RzW36TGFtwoyGQ5dDjCbejq+xEUMoGsc
u2TZKeKmDTim6shE8KHdR4q9LcmTxkke3PopI1ThPAoNPkpWUfPTA4wwqmXclTqtmlp7jCx/bdoS
ckZLMEGX7EIrOfTuNewMoD/xNKs1oLqYISfAgEKnEhwbpKgbiCzNUs8QcA+MUY5Dj8J9cTutvmnI
L9Y8H+XfVVHBSqXU0BfVJHozk1u9Q3rikrahG/6jDbYj66xTznr1iEZEL/7e0LbUivY2FU8GCW+B
7373xu4Z7MC3xjcfPYP5tmPvuf4+wwD7UUT5vWvbqBeDfNtTx1yizlmgmUZ1It8AHNxoWn9bBnf0
jes1+JCtndHIAIym6c2uEEwW+oToqqYbsnVg0vbxMsIninxfh9TRIoI2EHRiNKP5/JoAe+Lg7KdQ
cP/FL+/A5Mmll3OadxTgYUF0EaNerZ3Bfw9tY9N4V8l5T5jrt6bTkj3aDou4EGMxe6bnG+hTlBnm
xRCIzcI0ib6c7yYJFsycfZ0+9EAPJgee4A6TorZAljxVIhzvzg8K1DeELK6dPP8+vy7uPWriZeGt
qLP+8d7Z9PEpNJa1NEvv4/Pmx3ogDdtQ6dET4ThFv+wme3sqerSthqoK4S9mEVG+utNj803HkQZg
soKea4YEAxSdif6hAHg00KBcKwHv4DkBJQVf9b62HYpJp/Jpn83O5TqqHtoBDrwZ2XfULOGgfBRj
uoBE5Y6ABkzae3qmNTJjhLzVP35tOv0uKREIq1Im+3paA/NSrtl82LzoJH1Cw0SAk2KnndOdHATG
EfMStNzz/Uzx0lWkbAvK05y8u2gkIonfFleKMa5/Wpz/2hpA23DUIgf/WKQBsDaJINzNn9dXFX1W
YkDr6AnHzMea+1hLgZIvMjmJ5qdVOq+VqOacX9UaVZfpsXn9z+t6Xpof+9gd5vvzjR6j5oVOQNCz
s6q75jJv+ABgV4Tnkx3hc2+Ynyl7JDT0ikZUpKyK+UsK4rtZr14GSbOm3DHI4lvdV2t7yv6Y38RI
rXbEbaNvEseV7HWUQNL6ZorJSscM6iywFwbY3137SWha29EboV0UbFbk8OkOt2xDAESUZv/0wT99
h3kREQehesKfhK58xY+tF0xJe2mrC5Jx2Dn8ye7blDAaTFhV/SWOUdPMq6qn3EeYxOdRYwvLHQj1
ZIX+ugb1wj9hN7IVkFm6n6ICI/73q9Ik6vpzDXOI7IVlg0yc9qr5K2W4JtCPEV0wfRfyPu9icyTD
W50CTquEA70TyubjT6fjan7l/I7/7WNOk4+0CvxoNe8JNOKpJaCun78yFCprByOCTuEfB9n0B8DO
+AODaXHuDTQA2IP7RnZgiSZ3e0FOI2Up156OtP/2cyH030DazolYI+Vp/uz5I+dvO4ZHnKtQKfTM
xAE2H2nzL57LnJ971/RYZhnraUSSYrTWrlV0G9+Kz5ansCPOe95883m0/rSLfizOz4+UQQGyTrJY
VvbHS2pfbpXHukpJ9ZzGwrTwqq3wypvPI3z+efNL5sfmu960F6otvO06YjVZARFAjAjGvLPPf/H5
+l93wfn+vNXmpY/XzPc/Fn95fr77y2Mfu21emObvQ0+WMIuSsQEMGL4UEbMa5s2l2hI2Mv9O4chm
4QmQtgO+rwqUsKy4Gpq2eAf6h1beXTrW91YIiS2jnxkzDcQzV3fRfWrru65sDpIM0D21xnscOCRC
NgugXjU1IhyNO10BuFYozU4ZYCbMNxlCeDzFJSzR+b4V22JKEfaQxGQW4cACT7KdtlPKb8Ez89//
68XUJpu9s8UDUG6S/szrYIT+oZtu3KDjLDDfd4WJGnNebATwxKCcFEg9eAhslh4Zcvy553GiMG0I
uQkjdDIdPvONM502Pu9+PtaTbM0OPj39sTg/Zc+7/eff/8Xzn+8c9Fa2M0oR9reyL8fN58t/eruP
RWv6vJ8e/fjonx74/IKf7/KvHvv89PnZ3pRfU7cEm6GTVPjLk5+v//g4Me0cv7z9WKYe5KP6y8fb
fa6cX/7up6/6+TYAgXvU4VxLfX5UyM6lxeqLn2IZhvVJ3eqnxX4ic4hkcHYNNGv1H+0XrS9xXE83
82Pz0tyXme9WfbRpAKZs1SbAvo8jPdsXk/lzvhnmBz0Qv1yheR6Ewek0Mluu+DIM/p/3oyQ3lxSq
mITO4346T2OmGxrAjHveNOw7JUqjTNfu586MTDrO9/U0eqmc4FDWcFFTzmMbuDnmYhYA32mksLsi
3PcfPZ1inkLAVfd2RmSvuV6mI5RWvq+u50ybObRGbeDeBKlJyC5+tBijIOvLg3706U+b76JB/prQ
O1hrVku3ajpo5yVmEtvOH0sqlYG3oCkeQHVpuDIvUxWvOupHQqnAANgThCD/x9Ivj5WlCgou7Ehx
L+hg1Rq44vmmQ7e0/3gsVIkoTKAojATcTn/QkiS29QvmktP2xEde7OcljRXzsTQ/hr6ZfUBCTBiG
EGBvWTH7lRJzfQ/5Dw3ZtP3n+2YpHt0sc9dze23uttGxZoXMW/iz+zbkZbTk6pqK8TSvK6abeWne
0r88hgmyojBYvIXzieCjA/exPG/oNqWmVtvOct6c8yb+7MiZ86no4/50wjJHpl4pEse5GfdTfNFP
8UlRULxjUc+xV7NFDQUq+U9bdH4wTDNqs8xVG0VlDYz+lHrKKD+HzBjTtnVbMBVcDELeg2sKYpb4
pTlaJ27rrDvkWVjfDObL/zT3hwrMTgkqbetrerUn3u/3mzqlDFBZOqj/fzw2TOm+oUd1GRiCsSq9
vN6PwTfdc3KSxjHYdVX7LLWRY3DeTt68ieZFDGRfXPy1ABAr9vXPLTFvmM+t45dEEyoWWIN5E3ze
WNPg9Hl3PjKd2szW0RC9z5th3kD/alM10/bpMpHvSEBbzdsnN52NkSfmdj7SPjbRfOTZYUui49DR
EvGJP0IdtIRFNewiN43V5RysNc3Ob6SCYG9mtgRR/ubSSVh303ryNFKhYtvEkj/f/1gklpZURJ/r
53kVqtN6/Fjf09J8VzNgfUAkXXwcGSGpc1VkP80D5HzsOEOPXG9e/DiWMjO4MTPqZ7lNa9pM7H6p
s/VBlWBk9RVywkhgc7kqEtGuT7s1/UsKzfOz4zRSuCkmI3PMH+d9qTBgs3xmHM135yfmx6Si0Hhg
AjHvaf7Ey1Km9/jPFRH/fyUeWab5l5qKi599f/8vtGyv6fc/5R19vPCPvCPtN1TOQjN104GbPwsn
fs87srTfbMcwcKxajmlbSBH/UFSI33gFot5JhEi6q+CpPxQVvJ3xEXOk8fAfgo8zE0gP8uov93+2
LSA//JOYQho2/+mqofMd+F76rzLXovSaMnGcbAeiLV0wAHwdJtzSdbCB86tudi4rtZ4oMUQapJgq
OgdEbpaG+JU0bUPA4InmoJec7aK92tl4CIR8JhQDTWdwa1dMXiUphVH0SmLL0cqorisGIZRHn5jq
KjvpMrgvUuvUhU5OM6LftjTmHaet6dfbNlbe8RL0pg3L5b7uiKsn2nE1Zh2qfNfbeUl8iilVr2qb
o0zocUIXF2QigqLHZjxapW2sgr5Rl3Ct95HO7FsJ8UZPrWqcbj9q+BCp8jWLKKPFvspRZp6clKZr
MdYLGAEaPklS4CdecCqAlw49fqKK4lTc0lPstTOwmV1tWN9bWKylQ4gmfiqxNCtj5+gJKSugDAXc
M6XbFmVzrTEFYNpeOVby3g3DRSnKNbDq9wFbkF5Pee9wtBr6gYHyYKExX7iiPUaktMDeh2XfK6s0
be+JIz0GdXzMUgAIKVZJCRm5UFGADOegtE5KoB6YSRwyRz07rkrOi9zp6XB2C2p2YlMm2mOpVFxr
luuqGra0to5lHfzQAK87SvAEtvES2M1V+PKZCOV1sq/cam1lNoDfHlMBkrcofNXkeBg6fmYEB1Nr
L77qwvC+caIaJk2zMUR0ZEg/G+FwCGmBTdjtzoGmGiqoOcNjAIyROcUx14DbR+C0mk1t1CsyKXci
7lDWRXtEA6eOjnVmIUAZqo2lDGd1NEn4fVJjWgmO4f/QE/YDz8wOCEAwgePzLoxdl5LjHFJwRENL
k8TG1MsnQ8QdF3EPl63OkZbqz1Ebv3oyviVP17G1c+7LXV77+xCJoSa8PWDm47SFNbd7bCpB6TT6
ZkTxD+mhw6yBXLAac2WE88tObYxXrdiWkfo2qHQFNEDfTLeG1ASeqa3iFBJj1Cw9vbs4KY3BkjnA
aMJa8gTnb93Z91p37kdz1wzBPtEXkSZP2ShJNWEN5v1B840d4SVAdOIftkflFELgZEndqEZ01OX4
OO2TI+El6LOA6QR7V/Zvdk4skr3GtHk1Edl2ufFM+ADyWTBWZHOU+OrmzxgIQu4H/VwFk6gFV1RT
eD/ArBOAnPZbr49fATDDmCBglK3iW1TKWiT67H/1cG5RS9KPepZN+KOEKTnoNUEx5PgMMdjuaE9b
/pgMwc4lAxFM8WM/QtaiXo145wzPF+R+vSHJ+UDs2UOUQRfvt2XRXoy4uZZKcmyn4cD+RiDoozM2
lw4GjNdfBJsEZeVr1b4gY9rX3fhoFePjtAUReByUODoafvI6rZhpf0RZcLECeJLZiMq5QR5C+EKH
WImfRDLHqkdhrIOqlIJNQ6DSuatUPDzdloaJgOLq6SXvV64cfk/kWBSMJoCmfK6olzmj3AWG/Y36
/+gzJrhG89CgZJ/27SjqD9N3A0NJoE5bXwOUquEotmGYHknZRnnjjwTPNquRhvWiSZpNUsU/ABOv
g+C5ayHPBf1VaPVm2pmcotoUATPs2luJ5LFmTemt9dznsBIjdXxUjZtKcR6oNGwwFe6VcLr+aRim
x7NV9mdf9mjFgOSna+wdSF6GRyvstphZGWWy4NXGgoLf4f626uXJKNU3vyRA1/UQLnjBUgciplv9
myPdL6nsoPqEPxATHUSDP4WdWSEkqh72QOVPmOpz5ex22a1OQrFJT3sQ9a4Yo2nGdTJkex0L9Zwj
g++nRYnYZjzo38wwulchc9elTgU+PlJWJyqEw2Pw2SVY0yZTu/JrpZd3DU5jJ6+vxFZtCP8iZ6s/
jBwI0/+o0DY4gxTsk5w0rI30NDJ6m7fK7c89+2ZpNNeCTK5FaEBX8sd1acndNFgRPUD1Q4MtXHvx
dG12nQZsCD1TQ/bO4cxWh+OjFiavdVF8ES6AiP5Klj1cE6N/E/57FZAy1Jun6ZCcxgTVsU5gPTbT
QVSJKVVeC4Jl69nPTZPjtkn/H3tnthy3sW3bL4IDPRKv1TdkiSxSFOUXBEVb6PseX39HJm1Tpn2s
OPf13r0jyqgSuyoA2aw155jMNL79jJ4eIrmORV7vrhgSLiYDFX28u6hLXjp+R1YwuvnEq+AQXY2I
8RxUJQlktobuQhNd5O/KTe+i7jg0UXTpQzyZ9q+Axy9GEeRb0kY+DTEyYxeH/Qp94WfoEjHNFZO9
rgZG3QROTIcgoAIH0D6pX2a/Gw44U1+xm0uZokMjOKhurB7ivjm6J8Qt4U0azRkS81nfuhOkXnCU
THefs3iZD8lAiEBExErWp8/5NJE9Ri7fTKBqZ7S/Wppjr6xAdNsUPeMqKMa5YJ4FMFI4E0QB06Cc
pD9OYzScjGTsTwp6qo7Ua/MCmXzMaSp57j1gAHO3JK5FHlxsn9SRetDs5o+ntiX/bNqKeUuJgPX/
xG78RK7xl4F8t81gdTce3s2TjiJ8lWlZQEZeJINemsWgkMDDONfGKU/sbhcgWDQQkQCvCE6BKHZT
mX2JYhNKeheMJ+FX4TEf0nWfQUqkCfZkeEZ0nBFkC3b5G7/XDwBEdobQtguB08OSbgsENSPuQOYA
RBnPRA8DL96lU7aVRd0EnSbxil4N7Z1XOvNGq6IRe15RrOpea8/VXHZvDz1k1DN/HGHXXnvxomba
sSgCSwGuLcJTkmnRXVHaJZsg+0nA03NeFsc/RMwC2zoSL5hmsfr1gzjFRf9rDKqtYHMBAxHYd+LF
q94lyabM7CeEt92mqgBf5RrsgsbRV0bn0OsuuLABiL9mWnpCmngRNglW0YBPm4gHhNXP8ASi1cJt
njQMHtwCOPKuub9cw2Zec7Nt54CFju2Ir5med5/0ZIs6yjew8QuGv8ms6VSk3rOnuRdqOo9mMz+m
dokOMCDxQuwXJ36J7YM2Ys1w07eND5ru96TXH9fJxj+Xyb7p+cLF4YuHwvtoCYoT2LvJmNKb9VJ6
jMfRyB6ptz8GYrqg2Fk0Ms1YR01evf1Bov3Hiv1vv/mj01MQauqze7AcW7cNjN4s4H9wevr22BcA
1YtDEBp3MyGFK+kHzJCiML6w0IkT2G90cTQf1iNLpZ/8enY71ds+4vgbNmf2Bz7RicLjL9BN39M/
/PrR8yb66VUJZ49FPGMNERc7ra72vn5NQZO5VvzSlsduuo8dpDg2oxoLW9Lt9z/5Qz4a09QfQvPG
ZdHmy//+/XMI0XFSDgqKgzz5zjRcHVYmGelxnv5prlgYZN3VAx4oAH70RrMtsh7sM10Rg9knY8Hq
g4crbFwlX/77L5N7tH9+RD62OekXNDCB//0vq1APLKR1FAe/ZwulF2crsu61Ns7X0yiVOg6pBmn/
TV3eVcv6PJtfWYk9hu1d6SQvuj+9WhEDgFoeCme5C/emq32psuWpY+qyknntzixDWNvh0Nh79bSX
SxDXH/dp4hwibgC5Stc77pQMX0aUnCAe38FiPDScC9K96AnU6ygargk4HsN+zoS+q5n8AtHvIe7v
G4EebB4PGQwpoqBYwwIeGoJd4TY7PWy3tdVsiYzDKTS/klX1xZ3siz8jSbGaOwG9CN/r99rv+fEJ
2cCgwlglmrYnecUoMjOC1/CVMFWVEw7XcXiMmrL4iSP63y4P28CYYLgGuDXlKf7hNjGzGEyOaZNc
ZrY7u9Tvej875dk3tbKenoyuOf73aTf+4RCVVyT2A7lrF1glxIfz7o+GYG/KnRm687nNkgdA3G5i
PSXleG2Z+ID8pS/zxKC2aMEKltkj212isvOTxbo+G5yjsTxEbXEsylsybK++368ns/hkefJikLRK
YsjuLGIQsPx+atGjdQJGQjHzITJ1jMXNwnjYsxSTP3cUKMWxvA3ugXS6W7kryLgS/Cg/GeZ0JiNj
PXvL08CuKnearZ9EBMejjjTWgLL27O9Jlshui3ggOPWbiEaWKZBNfRdD5gRzzCSXIJ5RLkyjcI6J
4WgbuyJkUqa0V9u+gXzRiOA2EJI3F6SvRteDUBkeTXSqEOk+Fen0NHqom+J+PbAFYwVuPZuURNkQ
bTPH+tqwHQVn+yIXrV1FOICTXXKIJU0/v6KQebSLmC17dK2bIyY64IDHgc84dIju0nMC6OxnE6/o
SKaSPSPHTL4joD2YobMRYb+bq+wF6MjJMzeddTdVFgF3zmFm1B468ewOxp3c7rFiOc9bjdvV8d72
SaV7MPuFYRe/Z3E/mUxavA+EyBffJYERAagBKsozhjP6k9dA2MAAKBP895X20TenrjPsNp6hCw/n
zYcheCEVr7bJ7IIhghORLd3EaTee0JV/kW+5cKtD8ZPR9t9GfUdnySlA6/mOtAf9OOk0eH69zJ4Z
bFM2ZC0b0/LnU+q/3LKea+AqlY++KT78kjiq0y7TdbKfBPiP0YFvZmbLYzOl+xrepUcp6D7V6+tC
DNtMJ2Ay9DPU2e9yld34CwYGdxtb/tZ3QCmblCM085Ky7UFu/ewxECK0wzbO95TkOyTJN4q+rJuG
9BZOAHkDUmbOcJZPT31oPg1E36DoTEHBkcCIbbDFVDF5/dXi/PdB+mL687nrOqKP+DPZl3nW8hT5
9iWt7MNksSQHzOJ412WcDg4bHflHOqxDaAhfZst9RAHLJbPFu/e5osIgfDC00x1ci1t/7B8Nz3kO
8+ks3OS2IP0nMsOt1s5wjN0LspdbfSF8wWluuDzOC1SGgNJHS73AhGixoroH5Lb8YmDJRTNYbPuJ
pZduxt8dpgttZk8Sp7fDhK7B9Fe0h08io8dHXUH+Or1hoBkS57lw+8e8bbZp7T3rmCflpkTyVDT+
liAYH+UIbrNf+++LG0v5P6dPLjHsoOyKEOE5H+xcBTr3qZzzgq4j0ycoi3VZJ80q7tg3NdhJ4cXq
5zLTurURcY60Kd6PbXVEdfVAbEmGDXa4NGzzBraGve1eeluc2u7JKZd1zQ5dbt2GgWCe6Rpp4Q0y
1RsQK199FK4V7aBVol8SK/4yi/QlAf7ElMVHOhb9kcCxHYEU3wv69L3JmFdTAhi481mNykVF30xX
mqAXOarWy/BaYlDX9PYcky7qMfLnDGaeVd7aFb9pFicNq3TlTXuD4gLVu0Cbrr4YrkYPP9qZdnn5
q9ykeji5Gw0o/dLtKoojrUVopcNqh/qLW01PNYpaNnjTaOPBGvdyNUZG9oZETNbgzoXMp9AAtNW0
OKvH1xlktlwEOa0sWVjPvswcl/BeOIl9OT65Du8YkwHRmcF9RYmuE99SR7uydu82/32i/2UUY+Em
/wczn8r2h9OMqtrLunEoDqMoYMPi6Kk86prjuJcXudWRa+GeArJV//vXYub45/UlWD4zQxuGKf4x
fNa2NVum3RcHhCVPeZPdynmO7JEh67ejzsnI8ttg7DayfpYmwyawbLw5mMFnCi9UOIEwHWjOA6Uz
NwUuLbnITilrNroBoIrz6X5zKaTYZbOS6yVBodQjLJnqRpGK58Fvd7KxLIeMEamkpu3bwd2TGOON
7Icyn1VYPr+GgXuJTGtjU9xLZrIbquwWDu2THHcTLroEy0IICLPJnS1SH6C+tzNhbCBGryGLHtYT
Zb28mnIyKjibiX3jjpL2k94WFvvxZLlO2XzGCg61gns4tNIX+Z6tRX9aDP0pWfTbuue8pN80LwMF
xbaP701jEPZeszWhoAGbPsmFjjfp547LvmXnilOrr7NL10CHD56pB3LHDuJZVijCQUewFzHd2sg5
8++yHCKG6VPByvy3svb3xELdGl25McbvTZbsujG/dW1WHfOyvCLIssiup0SwRjatxdNl6bgr5bIO
2NPLAhIX2/OnEAs7ox9BGFFtrAjY27Vsd5M0O8000COh31Zw8EkdJvspfeln7yKr1gb1OlltotO3
02Z7K4tw7L1e5ZsGHPZopsZdrcUnHcp3k6B35kONuTfGwbkguLyTzytzPpNtGFMuavr4tqCcPEzu
bdRCaIoWoHQpYdMBGsousw9y9JWVtZL9ot0NnwzynOUmdu4fxTy+GmXysFCcMXr9QTvJUbenSK4H
yS3Oh72xJC/Ygm6NomezGb3YNn+V5jBCU33NYaXMAQDiFESa4zzLShvopl3D3VvoDiQHKvAZ0wer
yyp6SPBxywWTkc1PdmY/J2G0BaO6NdLldYiY6lhNDAXixCE5QZZFV9vsTBDioXeKRQicmppml1Fe
rLdhCdwlPQF5PKsLnqaHXEbGTMPTyOfJ6GVTFcBoBvmEDVjlXfyMtADk4mY+HuXkU9gdO0gHpBfK
0fBV16jrywtOVl8TJtVqYu/Q1lRrSIbxiLmi2z08ZaicyZliJq0Z/Bd06TVVZ4ZjWSdcquD3/x4+
jA9uY7UBZreJV0DHFm1b+odVfjZbSW3awGdab0ZAzwe5jEcr+Eydi4JHj5hEbkZFn99QxqRHA4CL
G0nWnuWF1Ua+SzYUe4DOp0RcjsROp44attUP8MxvdcICt4m/lz4uAYEI1ZkuTN4PClnvinCFJrW5
oR40blvU3OaAVyOmz6yZiNuYc4pGs7c62XX+1M8Hq4apb/X9XQ6fYx/C/dKdiiWzWAjMi58NWUVy
F26Tyc2bnWHWL1VD8maYYNIApvzYlNRCu5Lapm5V4+oCzpntJ/bhySxxKkVUwvuHpJufYEBDKv2u
Nxaxs9zgcnyJFutYJgkCRX0tR3XX7s5bk8FJjjkPoaZfUE6vyiZ60VFZimF8snSI5Aku5ArFjwG5
tdnKOTxD6RtAQC/dblOPLPXkvNtntz5XpLz/Ws9/MKyHgb5Gluh38qfJZVJoyq0xnI1PWuORFcUG
mKsiJVBY/hCfen9DeVlWBjTaCak5neROw26HRyMFtVLOr3POH0DdPp+LmOLT7tBUrILK/qpjeyTD
1JhHrEJ08wsSTOr2e9b1j1Be7+QN3Xl/Lv3/VwiC/6ca7tC+DO6w/xli8FD2/wox+OMb3yEG9LMh
+7BFd2AYyL35Hw13BTGgjmcB+LE92Bc/QAycX2QrHrCswBPieRY7kj9b7uYvtnCo/YFGMFzd4Ls+
tNn/q+3OqPKhoKj7/AxKagblCgBTlI3+vsOCCV0QX1dr5wQR7qaKAqihQvTrnrkWlDzATGY3DOXt
M1MrutE5OCVT+7zk2l02B946qXWIn2MDgolWhzngpDMOM2KgjLQcEY53Yb/JvHjZBFKS1AipHqWA
CudgQ9ZrtisjhHZGIvZEPM+kGcNmKvNr6/bP1gI6UGeUbfriEk0FbA5xh+W0ZNxZnKPV4J9nwbPO
DP+r3ngPiAc+J8tCoqLsO+IfymyJkp7PdjGfRDDJNvGNkxrUBSLvNpV1IxQv17JDmJRAEFiwMmjE
y+vtNXUAQZt17G2rPrKJrijBmGXbzJycG1TyVRvHkh/AfkUrviOW2WOGP8flroANguD8rp9oCZlZ
S2lANJug/D5GfHEMmXHV2fbnHtvZ2KdPmheS6W3xnp3Aw8DT3i8lid5pD4jYD83XxbCptrMWSWvz
WmeMVK7z0I2EkliA8FdJT7pVo/3asc2r6uIFMu3Q5RsgSkcjaaB1W8gXgZdslf9XZwjTRwKqUdE5
/ZCs3Rj7d+jeap6HlXd60pPhdijpz2ssgZyct5vyKbQalV6jGO4IvcVPZQYFfsfokOpHN6muXTEd
sHmJNRikmyVxprUYgQhoZvxSz9EAejQG1CjS38rsLg0xP4b9A9HJO5efsUtlDwrNJRZZwL+mVeFx
GUIsxTSNgjSVwefTtyZPb7SIFk2dZWQPLNcsvlbuq84qZ8Qzfer4EGayPa5gFw7JTJC5/02k8Vmr
GgLe+oAS7XJHv2ltEuSzH+PhSPwcHsCp9o4GPFAi1pNtYyCdiLLoc2+N4hA13W1amdW5om5UCjq0
UdZDT3Uk1YcFs9O2u5aTiX465VJOjC95BqfOtZiICfq6cdk37gwZATXdt2hWDwiqL9ZgVHR4A3cd
DcVzLqpnosjmVaE/2V76pUpxUKbE5AF/x/pUFK/zQPeORT/JZSKFYV/buOkM1+vhS+yqDuTs6F4X
MizKyEYWWY0nAr42BKNgfgqDO9eBk1VcPJqiEth/haI20SU9OAsiVIJ9e8q0C/r69NxNshkvKULv
D60bk0VS8BZzEfpSN1NwQ4/zM6h0lAnQDUX3e5+ygUsF+pQlq2MEa/nnqpLxEAMwujBcG4v9tQbY
yvIb3FHhRcWmwtCEmeI+6wbEBDoBa7Fu/VYPECqKedj4DQIKpyt2Dfv+kxWby4lS3fJ29P4a5NdV
CW1WGj/UQ2/jylBHrTySg/F2ssXzH/8I95urRwYx9Pb7sbZUziZHdPTHv/3w4/JU7gp1+kvs107T
2BGfhghWPUsbPiaa4slMHoiU+0wBfKU6B4BQOB0JXC0dQ9HDZNPdieGDhcYBRsrOJKkATh65WATI
HqKkxF/ss6w4VVINHy6I49XRaFV3pJ0b0Lj+fEm9njTmJZ5ib/f+9bH8CvVlM3PJBjZ8jp8ISbMp
gM5U8AJIzDP3TWyif1Wv6fIf1JeohyIMHPDt+/dX3r8KFTPfRcBgweBmnNR3vv0kPMX8i3phiJNr
6A9sNhuubmcoH9reCXZpEduPY66dZ8DxI0IdXO1eRsprHwrr64gnd+mNlV/HYl/jy74zyFdejd1k
n/Nh2Pd1l5whOjyiTmpueww5B9coLq6UwvYAaldNVeCvJpQKTrdJ5tvLREchhpVgysDjSpJKsHE7
U51cljywb6Z5eMxjrdwWA77iwFu0DZgPcWo8QqTNsPzcCuChnqXT1qz6bZdU3jYjf6WLunO/PE8G
ITBibum1Ls+NhUrb0b4ultAppzfLfpqS7lKm7TE1dbBUS/tSt4Z30NjvHvK5/GZP6MlBsUeHqB1w
XcOqzV2PrJ2YAm+lCag5Ivxaz/3vRdS3V1dq3Uzi2S1BupLGsm4p+hhYeUH1b9II2+tK+h7pFqLF
NU+iADCFS5EgIsqkhQ0wdNGyT8OaZDifCbcleyz6ra+mBiHPfcPVtRvpda5K3J8no5iTzVyQGhmE
HV5TopOA84PAkGAgWyKCXFhBYOuKUyKNT2iMIQmp52JYJxIyRBUe3pAykqiHJQ4+DbDPyL2Vxggl
ju+6lhqAsHuM+QMbL1spez1vMI5ZcnIn7KvrVArslz4mQGXCb95IUb56CKRGP1H64Pfnc6WTo03D
KJpKc1mbE3p/9UDtSaA25QptTq5MoZ2QohKyWRwrKVsNU8TQzV9H6rX3p56UuEqtK/2C6qTCYWcl
hZ0RxcZSHWtInWwsFbPqX22poo1NOvu5oj65IGeqYo6PmXQrqAfHsMTyFr1JSYgwE8v54rqD2M5S
8O6wKjCVnlfKexf5oCIajb+eUmok0UuqgnOlFZ6kdvjtMJIKYvUc/O2wTZAX20po7CI5lkJprkg+
hkwJkokTICoUkXIn1cql1C37UsGszuuiUmqUtw3YrruvpehZnvUIGTSfcEUOBMro97OsLFkfbH4A
Jn93Zr3cvnu+lJlLXQjvtrY3g1fdU5IAcf523pWFTD0oQ6O6Fqpckk2Dxg13uVt/VufeVopxdWi8
eTW09pn4AmfreXp11ONvbYjSPJCa81Sqz9UnusiPTD2A/yR6SOrV319TnzdUSWMPOZxiqN6c3h80
nY/4/ak6Uq8t7tda6udFN5J9pj5TdbmpozRviGfB/EtIvBTf//Xwfg2+X4i0N466FO8PSscfZgJu
HdJ+Fd+pHlRIqKM8AOr5KI0BGQ6Bse3I4lTn7u0eVYlF6hB4OENbOm/eT9xHS9z7ObR6nxW81x/U
uRnUPft2574dO0n16iXIS9SJeT9F6ox9eM0r/GFdIzZcv9+troxEctW5U3ez+hdTiwIUH/oTHp8/
b15l61DPW6LYmH0GLz+y7FvFygOkbhl1V0XSKKKO3l8zQnjwrWnvVbBYG7CvJuWduGCkT9JqYqP4
P6l/e/sC+VoZoiQenN4jPpLxEJESGdF/HX14TZPWZYpL9gqxwiLnxi7eedIygzSwOfu4aEw1cEjz
hTpCKWBsF1w36hSqxNf3M5orn456DtbDPbSoUtUtqG7JUnl8whDeJ+5Vse2lBahRbqC3cfbiy2qu
OrakdYjWPxZzaSdypbHIkBYjdYpd5TtSX1jhRSpIINipE10oj6C6W9XDm2OzqallpuCbSFqU1uQP
LuW35wgzabtmOgvPYiIl6+0My9NcyYEbogwv5kOn7dMu2el/Dc+KyaqeqiP1oMZt9VpQOgixav+g
zqwaLrNgIbDkh0N+/tfCD6Nknbb27t2nBnCuhPOszFdvJrW3f8OvSRKZNGZN8C3zw7u/TDnp3p9S
ofJmXFgaufJVFH0LujTfh/ItgawuT+ro/eHfXivIciZcRX7L20MuPwV1+OHLJ/YqpLhF39Xrmfq+
INQpnVrxnvbbn9/2b9/74TUCttzNApxhFf/1i3FzvHgjZTr1teXUrd0Wg7fRdL8Zo5yOCsptJ+Jm
/ngYWmar99fGRBruTBkr3pjefhqzM/TPfG9hASFLS35bOMccqm9R36xe/PBj1NMfvsefva0D566Q
bz5qrC9GhHVFfdXbj3v72qFCzbYSfBqGNaR79e/qwZW/+O1fB+xjes6FotmVRCKNTP+VoetwFyOw
A61bzduhL4vmMBhpd3Jl6nscISnD0wKsn8ld+d7efC6VleCfotKILPnhg68ljPApr8CYPzfEy4Ll
4I4gRCwAxzbeKM8YiQ45zZA4KG5mLSDjT96BymD07jJC1op9WD1P/NxguEjIoZILqreHt6A5+bzq
LC4hMXf3dCnp01j9b7ld0feQTp333Dn19M0VlhSE0mEkmNngbWw58gx6SEYAq1X1XtRLyp6jHsLE
cOl4ZPvOd2AyK+uSMunEcmpEOQgzXE6Byp2kMTGw1ZNzoJ5k6AmnAkM7bkEEnH95wNRR24GI7bkQ
5QDqYNp0aMnQH8IHqIx/6shwho0dtz2kR4beSX6pOmpcQssMsLC9NAoqV1Oq/H7KBKiej3ZGUQnF
iN05IPtiubxCDFOdctOxt2EYPHfDIkOT5WJxkcPN25HuhBicAO1Zi7FVniwkfM1JHdW8sR1BWbdJ
DZhha94G0jKp3rh6IPiEBM6ApmslFxV5ofO+lQOrZC+PmSPSlpXog3yTtGzjxkjbRVQA90s2AsJT
MYCzFt7VwH126sKBQFicnKVgA64OiTvisrCBVULzPS7SeK5Tz5rX6lA51YDlzfuiT968gqNchClX
GueIeUEdqhf1IdI2fVODl5Fv4v0hFwlIhNajMfPn647cR3VhEa67NqBEYgPLmTTtXv20QS4p1NH7
g3K+oZn9Aj9FbNUP+sFjCkWMD97GYIN0hy43CYHDORjC/hBBu1MuMPWg4qQiJ9pYSTYd9FSThk65
QtdKi81BV78E8tSoq034OZwY9Zz0NQ4jEnc4udaLOZjnIg/nbPVuNsRmgqYoL8LvFPvqLQoPrKsO
CoOlqONjXRUTQJJxOulIIdjs//U8D+vxkFZio5IOVfBhKYaIZNk6IgZKvRrHhK4Kp3gtino4Ae0b
TrTehpN6+o/Xkmat+SOIxBGec1F+qglSv/RBY69amluZTqFooJqPsm235CMALVd7AF6aQOcPvF1k
ugBL/LLYe0VOnNCSS/XuEm8bXSx3Rn6d9QIcg19tCJF9qNpFwOcrHxc7CA5tDMWos9yvpjFHN2Md
rZtyQXvWG+UN2cRVIG5ZbifYYXTrPBGWaSR4CHBZbUml6kj+s9eZsO58qrlPIrbTYzpUdGEH75pM
tazCIJQadO80phQqp2QIDk2w3KcBroq69dD+jsPNYLnBYawl02R0dnGoT5vFlXx2RPNzm9QH14vC
NQ0PAvOm1jrabXYpAgMAq98WextYOEBZtz92fU/WAarFsHbodHrLTRL3GqXg+cto+dZ69MZ5jebV
WhnaVO5MDGpHenWfqGzVZ9Kt67M66tP699bKh51Tt8jGI7XIza11qpFhSXJHv14qY17XPY6ywkGJ
g5vbWWtBYJOMbseXLCOv1mA3DqZrvWQ0Zentl4cki8JDQRjhMhAugdPqkSgTgb8A1xfWOliuBb38
EH7sp3QmocpsZBmEBFkn0YHuedNutsL+xhRS2VL1wwaYbEJIWFxuNCFuLaw5O68GeRdRm1GYNFHd
O5X2mPlWtxdevDU6Cqlw11+duDyTGjFuKbXu+2xpV3bPQ0AM5gbC6dYOht+gsRXlDE5hGatNHViP
TkG/O6gICLKd+fOkm9G2TmQYUE8CYxUtYpv0/a8lOuhVX+Ahaqisz4n+zW0p4hbDb1UYAKtcdCr8
/mGZgNBYbn8L0Iu+nyWdXZZOJThLrrVrNHtIJ+hCWquiODbp963NZDkW2WaBAwqTs60B4sOmSmsQ
Tx0YHWQI24Ei+HqqSR50NPIqNFNi/EKgNfps7XCPLzeEgfYghrF4Wajaj9Vizut8AuM1xr8NeOEQ
81ksYW8WLfldh/iErYUap24UHmZdkpy8vLy1LC2h1MQvrhzkiuSZRxcgtzNrWc+hGF2KTdfTzIhF
/XvnyPWm5C2mbDBXgqm2T0HsNmbIbN7pHRWIfB9bXXcIC6KQHd/fWCWJiUFsbImF8TcTF+i6aMWn
QM/PPoJ1tD/dQc/IaUnT+ls10SwpDesPrcv/b9v9lsdEJbVdE792P9pdUb/a6Lr+57bdl5c2Ipyo
K4t/+bY/mnb0wn5BHOS4f7bt6In92bQz7V88ywUgKw2vf1lkJXTctBGno8rHTCG7fH/265xfHJsi
D+Rx0yPKnL/uf9Ovk+LydxU8nT8fF65PEhHiYhcw+gcRAMwj6bfoXfSITrwpmnQ+tl1IWKIOhKvP
2VVY5LkLk8nAJ3fBHctzoevl24avrUQNRNNnDOt1Ii3T7z98kv9iETD/rnBSfx2qKinO922klB8V
dKFDxIUXdfY94Vm4V0v7NvPREXRCc45xZtyXdnB1DGqwRZmQqVvi80OSiTUyhLzj5SJmdUEJLQCC
HQknuaFMzKg7I8+yjDH61AfxLmdQLhd3gPAWfPvJny8/vA8fru9byKuEkP1V2ZD9m9iUGujYlIZ9
v/hT9RWqY3KpF2JdUq+q1tVim5vQiPw7iIy0ib7Ood7ddYZ5ppobMb/Y8Y2JDKfuBG2XMlsLwi86
0RmffSl7KDWxYVbPCe9AODwM7dX0zPaMl4LE85zQ9kr3bnItu//Je5Jqtr+/J8/ErKQLX/DeZLv4
b+/JtOKw8JPMuqc/XezxUHtrQEThTh/DY2+CZfQiw7lJKQjsqpRkqKCstZNjREiX7QAdDUhRFSnm
5daO1YFxscUjpF7iZZPUvrpZA/uaDtDkh91PDCdKtv6PP517x+aO4q76iNcvqiLow8o3740KIipF
zetsYLlCuJGx31p74RCdi4W40Rhl6dBn069VuyZscedQLAP6aPhbgghi6kHLtLN6OkaArdFsRhSo
eAtAxs1bbcBYSHakv8J3GX0SmrWFjQGt2vbbjee1tLbj1D+RFpHtuDaYdQjExM5rWlyS7bTtcnIE
63hhehijaFe7YL20EZeKZ9HrLFGf2GV4WIIluq+CgAkYtWev+caxnsNLHLn+rXpIk403kIXiIHBZ
4+C9nWEaHp1YwzgKR94OkJGBUZl/lR2jlRjjL4NWsnOhg75lqKDCpVPvEomR7LAbD5/U0YiBLwUA
t9UtMLuWaZaoXoJjafh7UQM5G0e8fG766C52s0bsbGw1g1l8Tpr6OLU6XVmt+m2mPH/M4/bZLGBj
L5Ow7yOjwvvSNof/i0vVtVA4gRggpsH+IC8Xo7D6yYvMe2b8m8HrZbZU0+yDVtF/7COadJTuNh3P
uf0cxQTMpDk+BDrm9O5BRt1GZbXvCYQ00ma5IYvyftQ2YUo0q+XPy2Zp/FvfKfyfuG4+hMTJQQ/x
Brph1xMSjuB/uMNcTfeSyWmM+8XR1gzc0TVMXbwTKfhZWBu7GtM+J542qvBEgYmXWoSWPrQ+hhvd
PLt6jJ0atucobOvYAqnX8A2zakAgMUd9/BNBvfEvA4JlCEt4LqgHHSnJ3weEwfeLtE4n4z4PRH1H
/uBazCl4/ewm6st+LURRb5JCEL1m3xhLkd4YYfI5TkX3E9uK1LB8HJksw4foKXT+GuejayWYPZJx
dM5SXwwPUO/tm+YLRhEQuTHUV13rn/Lha4pC+UF6tFFU+WvwduYn9VHObbeL5zG7NEVnbzBCrtlZ
6Il5RAdRrZrWIL010W44OYj0iuIwTLl3NOPhOkirXlHPpzEw/B1rWQLqvJrOn4ZIREuy5ySNtJ8E
ef3bJWLBtmBJgX7e+sdIZtpa6dd6wPp3il/tnoAmumYmce2Wt8kS5wq7+btbintNqxNiZKfsV7yk
t8ZMI90kTQT9ddfvZ7E0x8gjYabL9YEOxrRf/ELb1BpSl/++Fd1/TuRYyOBwqP97zkfbhVElOqFz
g3nftJ3A6R2T1uwZlM7612ruvE/CQepfZyTMYUNECEye3DlvEtzfgBL71LkzIgoudgngFjDsDSkR
6YaUo18JtgVvo3NSyJRMj1SePo0Lq2/THayjsMFLh+KgR1ZD4AgLdQQIMJlbcn58l1zkqo1QBlg1
1Awvv2Gzn98AJ7bIxTt75nRNdVPcgMrytyJpjIM2eTn+L0CRYsCgjO5DI6kAoj0ymMK8K9rQ+a4l
/bqIK+Ne672TlfThqUyMB8MPLZImydEwzNI+OW25stSuybW0Ux4BlpdvymysYfffn7stx4oPU55H
nZmPwXbIzf7osEmyMOiJCjbufR/X3dpbhuscLeV58aDWuZo7XTWfTIeY9cXNPC/9Khpn0D6zvx20
vDnkOpWFvsVyLIy9XWiXvre6tUMnd53oIcHUNTtfUc7nKvzcD+06sIS/q+q+QrvSx2wcWRsWs/0Q
FjQAhySRUS/uoxAaUc3mebF6YA4l+sx6DsZbk1jqZUwPlSizh6EG6e53kFGiHj8y8yBx4B6OKyf1
j2ZJitN/f1LG372OatRFFmcLvKh8Xs5HO6g2mf3gBrZxP1XFF5sMPEpx0XOacSG2tWFvaFCA4B+b
eh3EeX52wLZG7AJJRSESZQ4y8reqGU26N//EXuB+XEW6uszfRWKCsE4XVJ3/PsDmbGMTPZ1bgM5W
ecar2975jlNQ9vmMzE7cNJ6GLcyG8kBMycZwSXQN8IeshFtpa3X5VlaK831unFVnahaRHDawp37Q
b+bAv13MUoO364KGNyttBw4j3qXtkrJbjYCIW4ewt3UgFV9Gl3lRGxfkOZVrH1Kve9HAyh6NgEyA
Jd7nmVMT20IdcMqqPcl4Pup1WeAnwNohw490B4kKHyprTXrNZpLRPSTqAOby8DEVduqsI3heaC0o
9IxEbFiGMV8g7CTp3N8QzV5lDM2sPUrW6uZTmoPpGYRFkF5V5Tsqcs0a29L/Iey8lhtHwib7RIiA
N7cEvZdtc4NotboBFFzBo/D0e4j5YzU7sRt7wyDZkloiCaDqy8yTcdjCngydCsatlVYxsYH0/9eJ
bAb2/xn6gF3E+8ABRWLRJu/p/jfihQMt8Ch9i5+0bKyuhTYPW1ujP8YpKc+ttLPj1J9pNBF7mZV/
6ER6DKwyee1weBxGh7qIxPvwpyZ7mOVtG5PWPBM7rFk2GvrB8xpaAMaOCj0ntttQuB95S7mNx5yM
KcmoX6s23ZJjyO668aPrauM5i6a3bnD1C6WIIshu+qDhL8o7HfBq8zvt3V2xmvD5+Y6TPI+D6b4U
nQY7iLmHKcyBvP5mGih/ApTA5qhKmcAo/qQBp05UUZrbB5jBuOKIUy9EvJ5y4CO05MwJq6TBDfbY
uUPhP2SThBm06z9cPo3U18UE1pX2wJE+7Gw6/3PP7J+mwj560WQhKUXR2UhJ+WZTdnNqKAAVTSIW
Puedl+PwQqVZtY4O4cOfsE1l5nMwj9ETXVRufy7dMVp3tfhmjF6zF4ykpyaoQKqDnm5mTHoFU6xd
UmLuqr2UXAXxtFrIYeeJ1tvxY61V3MIu6saIzVhv44x0JrHWcbOA8BfGtc6/q8YwDj3l2eHc6vHG
nczjUGvqHEij2DTtpg1YDzTROIHnlrjUyApflV9RpxcF7saait9znylGfAl/p2NfJ7s/A7hPb3SG
9HFzs8gLhnrWGkAbmEFCxChXhd5VxAJ9Eq3DH9Jb+Ukf22sx5PrOxXm6JjsaungOnuyRTw9vb06/
rfdpCC3aNYnSLvNITU2kD1cxBNZ96ASQkfkXJZjJlhiJ+6RKteKaYRwG373bTfS9EWB50mokYlyk
68bgAyFsbavJttrXlEdtnar9tHPTpNSdqkDSMPpr01WHqgXKxNuWhprPpD9QlBQ6VhzmbXZNNerF
BHNnak9zecqVe5ccKvtJBt1Frtn/RLugTM5UnP/xjcpnltCKS27QIWBiftwmUdteGQm317wJ1jPe
uoNv+MWJxOKGcUZN9prrLa0dakVbIGEn2V761CMZYPvTk4fnF4udBt6LP8ulze7m52aNA5HWwjRN
ym3lVLRBjEWzGhVi0xCxC0M58XQju4753yrnAMN4G+wNvYZr0l0illxV3E4XZQGR6VFn1kiA5KNq
VuCckBt/rVnuqXMfFUJNMD2eam6EOtqbnQPfmslrbUhu5qcmp+S+cmy5TggCTr4+vdt811kjNspo
QKOzAvknGua9bKl/oDpKv+cdtU5qVuNdHJi6CpKEvEitwE/bF5ZJN6MsKSVO46scomNHheO5SNxf
ZDzTDf7jfdpN7s2A4bHLKXaGy6WBdPdnGSL3U0HQBL8V3uR8sH5Oka/tBvoYaCXrkEs8Pvmbacpw
Ts4x59qk++PB6rkGjxtPQrSufYZC7O28UwQBfTdM+acqaCCfu7E7aGZ0r/woBENkv8J5uzRNFF9S
1zLwZzcDic3mvagz88WNzVOiqfma6juQBACF6ayi8sEvP9J5/lSR5u2IZICdIXRyZtxOtw1nSsNo
ppN03hLJXigDpRbSdreyg9m7L2uZWKS3dqLnN/KaK+7zZB/LItrFmQeiJSdo6w+1TQONcGlGGirU
CS+sSRLe+2r6WaPF5fWUvNiZvYkcAmODNX+n4bXeFrVHEUdfZ+t68LAX2jcpKG/OauPGeSpZ9/RZ
tSZCipe0EQFIZvMuffedSwLXGCbqFwbtT9IZ1qFvortVVXCzgt5+I+73ppG22kw+TbMqdbAELVrm
v+4uEFS1m0w0wAXVODz8X4uGuTw024fsvdz1RXDjrDxv7Ud3oFP6s75ZNM1/Huu0xkRp64f/odeS
Q72YHlLfoqwuiuvXTRMc9VQ6B2+R0ybOshvPNz8Xtc0GYLZy6eYh2espNGluvHhWhCA9ukfMYV8b
aVg/XHPJiD/TNIuDiDWFA3H49c/TCY0OrpntZFf2ZDe5KayoO/YpRWWEu8U6r+He4HhZe2zp9+kE
vv9fCt6iIWs6WFE6cX5jWGm2VB2hAAat2pjM/bdoBm+xHb81bt/s/CFjOUUBAhQsXIO5yrkAJQkz
98FIT17JwTI3xP7krF7MhBN1YRbEh8dj2U/OYZE4v9T3/zycKdtAxq6hDQWt2NDogzLRlu9E4NBl
HtLpcrOYCL4eNkqzMUGKEJoBiubjZhHel4fLvXh8wFiXx4h228bQqCnzylszGS8it+OD1nFJ9nJa
aSERqbWZqFWTmMG6d7N5h6n31bCZg6KrtushU9T/igbBqDs1daVtPOOPLjHEjwLYKPkx9rQDWXSf
ipuuhnZmQy5eT1Rmbrp61Nf5OOLTFzBrgteOGfs2xmu30WjIGgPaf8fUWXGupDVnyNx1NMqt50Il
enRY9IlDo6GqUDTzlKx8XfBCMa84jo3+Vwu0XwGdZanmcXgm7HDJ1R8aMW6ajt7cNrPX8UDmkCXO
2c8UbNQqOfg11/7cNmqgKL9KLd0Sy+1JKbRwhEkLhJjMzuZEpJK9eh4aufbiOnh9k6hjnBk/LNx4
OUJltSdGQ/ty8YQvjqf0oZYjwZX4qrtDEGOxW56id6Y8Ll+33Fue+/rafPne/+c/f/0EJ2E42A1a
Ev73/yyWUomv/0bWeroDynr618/Olq8x6yHfoUodpVKYHb9+OFG4ahMl9Z+mlWAAln+oOD3hkx0I
pI0ze73lJyz/8vV9y6+yPMwga7Hmj9dGrLS1Q370QdLbCsERUvmOxdHHBgk006cQ0U6bHqIsDoq1
GUR4idwo7Y/LzWyaTdgLnRIf0XHCVwZO9qHDQuTX4QQvKPSdjO2l4+knneqMdRYM7Dhsk2GYNH/j
dHEPqZ44R6pAnGM2OpQblWQct1qXvIy+z5G8/PNy07MPOpKKykJoHfajGiC1aZriu7kKOkcgxui7
NG4uX7c8tdwsDwucAnvNcdbt44cszzs5kuZyT+Y6UwNdBOuvb2Al/6hXQXkoSMXvnajANKt1hyLr
5qPTcPHE7tmaZDu10C8I8Ivv8Ri9OIWDefdhk4hip5tRtrlbFlpLA4P0ARovTyw3o6vTMSIezotK
sgjrSUOslxKO5Wbx1309XOoPvMVu9/XkV/HC13PL9y1f/Z8fM8WUVQdUqNXHEcL2uvfAWIRLP0Zm
4/t6rNlf425MiWk9mje+rH/Lvf/6AZfega+v+c/D5R+WJoOvL6HJjcK6r8f/t29hOQCOx8jqddIz
6/jnq4uC0Ok/d+eFHP/1nW2adTuHSw7tt5zlaVD5V7PE15d9/aeL3/jr4XLvP1+32B+/nvvXH778
y3++ZQxqQGnWJSCZ0TA+7ex/Xrmp9yxDhsvPoVW97V6WKoaoyPAZLq+MzEgx0x6L7Fx4AJIeUPiv
d3R5GCwmoGLhiv9zf3n660uXe8sbnVZDTH3i8g3D8CjBKb1i3lki3Q+6ybp/nAO5aftqXbMRX7yf
jRqpI1w+AdNsivb7UhzyP603Dbsjox7Z+JDpccoSKfphZCohuP1z08CowOX3vx9HTqyFWktdlTTc
B5vcYYeBS/yrGcUxjZi5RAQPi95OR6OGS/dHqpTwXy7vS8PCd2vW1atkV3dY3MDm4w2eH9C+brO8
gP95+Zfn/vUWycW2+s+r/nU3yiRtDCnWBb+Pf3taior18EeoihT83PuSuIlXPvVTRIeUNq7z2Zme
qyyDsyLZcen+1tdaf5uS/di5UQQA6aFh2tmY4S3vkw0cCizaAY7iiqXkSphzc0GCuEy1WX9z7pob
WWe/fIoMJz4QLTzEdKyFGBniVZ8YH7PREv2t9FeHJvSD2V37TMcxXNhPtd+YewYtHym4I0ddCYPl
G5tTMNc8VCJi55vKrN1L2ievc6N5LBHsV4H1d+fW/kfFyWrVkzxepeOQUHHEtX5Kg581GL1r1Y9e
ONlWdNCVdqJPndGYq/8MEt8FTSPmfecbP5wsnjdqBKxnFlqIH1rSe1tTHUaXKj76aVuObOg1W/0i
bUSd3VCdUsEEStfZPKEwmawNAnfb0IYbwl+kSc+qpkNgTL9nBGCyJnSSRnEb33VSdN66Le3mScTq
3XEr76BK7xM4pNrqbR/sI2eEOqwHz3UZp89eO9c7OYi3obC7DeJwTuZZxmtLVVhUitHBC8bAjIrk
eNfG6WHkYLhRkWWFAGoHKKXVJRD6N0fZDpfYKAhTHCJrXnZwf8Rb06b8rZV6ecFRKrg0ij1z0Dsn
pPpkz25yyNP8KoQ70CmSPdmBXrz2A2FNx7Y/JlPp702+h5RXwYz1vC12PBpETbXrSXawdhnEIfJj
ynAzLoWiDo6txcyA9+P37FnXIZAOcBaugxF1FA+kc1Exp4Qe5YakcY3QqTGBHgt0oHPR++W7n7EX
s16ntvF/5TQHQ+ztTWpc4hwGWwi1pj9nLmMcx2jruwldFmMd5aWtEVDn5pP61yZ4/dG8oXv6Nqi+
3gOHgq+cNHunpy7Oc/ons5sYoVgKjbLws1PcpS0fNcFGjwud5kP2taP4UApETFHGFM3lu7576npQ
A/1g++d8kO/x4BkHu8JzN0T5tlfMEMn8++smIsvpD8o5TaP2s9/nmf2kpiw450kBnKvAMJgaH5pG
CIuUg8PVNVYreyZMF7k1QV/X2QX3AT+f6WtHM5XXgCE2Zly//Swwil1FYLyj37CCZYe+NcBacHRX
VyxEW10Rn7GKpjwZ+JgSaZnn4hexWuO9Cz5MqZ5VWkZPRmr/tGobitcUOYRj1AUJr7g6nuAkFujD
oamgTqqqfW+mxnmhi/SSm404t/r0u2yYUcU0wF2UVozrfkRHCogOzojrr76Wg3YR06YssmZfttU7
/mt5YH96wBShYxmazvA/0S/IpUp0ExfT8mkw5mBjmoLfjhd41US2ts/V/CZk3rxmE6xZ80Fs2sJF
bZ/8ghLTipbq1MkZFaOKElJiiZSbYH4hxzSpre8QbUh/DjkFa1qsn31szeBm0A/qUsUkF1wccIQ5
TRYFTdY5JBsN+9TNwbeJ2tyz3c4z/bn9vNZnZoR4Eim0jWzrxMJrCsvCpI+xxpcnPRrL4MM4hfiu
Rn5zdvuA4JruO45A8tBDHhE2Lv+orvyeSG/Ll5Rby6TenqpWeaqnvn/GekD/oMk8gYdr3P8WaovW
ocV/UB5mXEvpX/uEtJ3ytB+P1MC1o+QUQK8ZSsuFuJDPADAK/7epV6/YDF+7WPnbWHr7ypkvopDf
K625uk4zAZVHaw2mH3qXGesKK81GBE20fsiPhvVHF4eRgNUv4zuR5/lCBHnTNAfp9cZrqn5il4Yw
Mdg/R7OHmC2G5w4aMS3czX7K0U2cimlukawxgDavLQo10V/VHAr17Ke1voHR4oa2W84v48CE0Sp5
Ayy33XnsWnNXaG9QMPeeR9mSMF8TywcPrZqzU5v9CuXBA3mqxfRHDvpJxToJ4GY7OOrbbNftRsZt
d3WGUmwq6DabwHvRR7s5x2XHoD+ZgF4P/k6L2AEq4uc7wTyKTGG8KtPxXOq5dgEWYne9fDFJRW4T
S96SfizWfmr052L+qEbVPFFr+NSb4wtLOXczoh5Mj2yw1RIhtvJza4nkJQC9vzMSUR9x9Uriv2Py
plnR8OTpDMJmkEFqdvunQf0G1dJ8kGGs11TLkJTM+NAyjSzZRsPH9rxJhc0Qj8yAaFQkDe+Fft5K
isAR+jggGloqn4aOnO7yTGTFzcmayj+ZCKjptfuQDKa706fy7NuOtp/J4lLynlIwF3HAEODbpZL/
xxaDvMRi6rcEJzgu+iJjNJyJN9XBT48rIIV+IW5d1ENXmgsUj6DhZipvEw2cxybNmw2fibB1zVPf
cmHwXCo2Zac+Xae7qsowVqQcfuGt9w5x+ThtF8yiVWk/6nuDgKVXE2zzbmJ0rzA99N1+Zg1199xu
d7T0yjlMvuZtdCAzXHpt7SXPwLnY9l/YteO7hLWd6W6KUYR0fJvDEGjTeAdcaKYIPPtlJaq6tEOp
w3m39GP3pHmIgG5tbwUn+h2yC1t529vVqoyZdxdcw5iKmu6BvOz4xmiFj69GXLyh/fVR/QqHwH2s
lcZfDOf1XS7Ywvv1GEC0CjAPEVQPwANem/Eplj/4L+fDyKuwVcb8PXFxQys9kfhwATQz81dhZDMy
jXhlQll6b10FbUnXnGZdNJiNjSz7FuddhKJH0jMZoWo2LllxbKbDVkKZW+kt3FtWqt9tO38bRpvF
KyPWIKq7tUrpgEyT6TVzShNzmZ1txzG+TQ3TT+HySwjN8mhRzPejpQgjpxrDFZqAdPcX4p1x1al3
54W0imL8YZWtAaMp/hM3KHMVOtPTRB43qLvk7AX3KR7ctVnmL/DH6/WQ0jLfGpz+WcLwqVDzzZgt
KJjslcfOa2+z4YATj6f3lF0zE+Q5fQVmcSHK4IS1o+bdrGijjSB+ieAzrScQEwOHa4eBaCMgK2sZ
sCuI+RvR2t433f7Lqi7fYwb21qVT8nHp5R/EnGenN/VPS0sZJAfuN65ekh4cb23Y+Kpk7r0lczH/
SmLQrb2YSz4fNWvGIfNPduY2K2nW2g4eZLLSnDEABXLkEqq/63X54RFCDLA/Uwdt0CFsE6ouzKg/
z3ESnOnfvsEqYF2Pe2ST5n26bzN2Gg1r6TNb8T7IPMi0j5VXlNPg1We7zPCf5prITvcYl2B7R2Wj
DWKb5zWR5cldJ7HdMxaGYJQUIwYIAcUhyoT7I4jzn35C9t3J3fo8GsN6HKf4pHcqWWXZqO+7DETT
GFt3vyz8u1OOu4hmY7TQ9IQkuGeUzVzFnn/UkFtPNSeDFjlmbQA0XdPexWAErPax7q1ngWcmzB0X
lLzWslp2s/yAWMV3Twh2OYv9JCcMrAfmGVMC82J7onH6TXpgVzu9yzedp2NECvy7nAJ1JDD+g45X
/PwGFxQPUbWc6Jd9rOlbLnx7IH2ftWPcJrWVo8u5mkjsqc6COy7Qm2kwbKEN85DNXhZ2RbtOC8e7
16L6IY3slPaSljPDBAU4k1kWqG+7duTXYVkl8ER0wyEhUiCUNhzgkWfrSfP/suCxTloD+70J7PkA
DPzgcm274X86NJCLdv0AM8/zp19uiwBja3365lCSTKf3cZoilk0uOPy0qbNN1nlMlyyHg97uoI8B
LE2IKfnZT0cq70/ZRr/s6kf6wC65Qr/lvfWjwlp68wL5jYSMcexMuwDZ1CrWm5Bna+E4e83oT1U2
yk2SYvWjOBNUW80OmAsLdsuhoPzdOyaPn1k4HY3koVsHxuuQy72lRQVK2+yDZ8Lk7+v+c8b5N1e9
c8qrroF1h3cOc2Gx0+Vg7gx78je4bf8yG39OkpIXq/J4+1oA9tJV+zk2flRjdGF5RC+a5e4aEc9X
+oajlJ6DITt7cfGjtkfjbiaBJFFSy7VTVfNt4p1YSauJNj6smcjqV5XRWbtIdXfV+f0hcx7BrRe3
zm2odGCQp9ioQP8NT7kgl1m56SWIIGFJXFPb3JA02tKD5fl+slvsmXGaPzzzSb7l/BoyL2kROcDs
TpODgz4ZJKg+FuOZNl0/Bgv9phf45j0uo0UCr0fX6cBR7W/Dr8haDe558Me97rfzoXerKuRVUEjA
c8lPTtfLZxybLFnrQh7GdPyLDZF6sJrvzWzUfsSa1WQiV6cTa0rdPtV9/odo+7zGhqOzOAIq6OIe
daPCeKYk/j3xtTMqTXWNp58g5ofQZwh5xxAt1nHN9X65yTC7XuqCNEhGZpmVX3GeC2df+JRQoOcX
hJFwIuV+FyY2/cRsb15bn8LK7Hvb2FglAyNeRRSfbG18I5txZA+yyE6VOVAqEFkXEdXv/zMayDXr
EGfaqeLJ6UF2QWWHznGZHRnQBM3yVrBxXmdcbPZZ4H8+kjGcDPpT3WZPdZYZJ+pA7W1EA42y6E6I
dEe72AGJqag23bUxgbgc1R/21y0Fmc6HORGOEFqZ7MeE6AZ7olMOTw+Bzz/4WRJgyNU/q5nKZW8u
CWjaTnvqe4IJHDd7OVQZipjWPqSVaK2b5BKE3W+s0mYuVDGDt5scQskjo5MHRX1gBGwe6o6HCQkE
fARKp60rSLm60YPSlhWQhwf7jx1xsyo4uELGNvmprGDiq2K+u3mhrR9Gm75BuynTuqL5k+AJ/gTc
V5t26PcIERb99p867FxPVeO5Yzd2YB3+jc9MC1X0uWOq8ZRlwVWTTGk6XS+2faJPdwVosesSN+Rj
SlFEbNtPTqCdmC+sWluUl7yztmVcWHuIGYJztJ9sZ0nxWRL1RWgyeT2aQoPxnLes57F1beOyoLbZ
Tr+1zBQvTlNGoRMDmWPAlW7yxAt2idKzEB/muNM81pkS1++JH6bsiENM1Wrvti5ut8YEiPUYkORd
+ynTIbpMMr6b8UDrdRS8Tx3A4LzUjRPX3W4lJIxPmi/OOsbAY2kbLElzu9gHGAU3lpfjk3P6Dapv
fS3Ao++6zBL0ospio1liWlckUrTOfLaV+FONaKxxS5lHRi7xHBRZsHcQyuiMN/5qrW5dvLbYzAQB
b+M4tms3BRzCpzSc4G7BZ0Y+zx7idhLlxlUr9llbJWeJ5IW4ohcr9KHpWHnBeE/IpLnMZ7RkvI2t
+yaldnEt6htsz+jWfaAfMHeoSycCehyLuL94cX6jSEoHEM+GhOCWuBZz/23uk603ZObnOHiroggo
i7d7823klBh0bvo6NB3C7+Bd69asfwaEtRo7/22aQcx+3HypKXWnUA8XhRkAUSHzVDz1LisSuri3
kSajTRXMLStzCaU5L+/YL61D1HA05DIhNIvLS3RwUTxmDyFuHbHGS/nYMox92iB5tiYGOm+gYolO
h7IyN+CZSLZJImAW5zQc3+XMJ1KxW38sSoRhiGMs2SMgX6K0y2ZfJ5gv5xSzowS9bDmKvxCZH8EA
nOUkyGKAy42mpN2akb+2zT7aid7oUTCIMLSdnaLf6b8CVlBO3fAaZ/L7AG302DumeDYsxBAJOIVe
iiWS4PtsXnQ7p0deUhY+xPGH7WTDMYDCw+niCibrb6HM0LHYkvvZhJUnCYqNGjBctn3JeX9+FNiw
1QNnJrTtkKc0JbZZ6JWjOPvqpimozVWlopWbGPPOb980UQZwH1LtgARv4WaavVUXmd3Rr9Ds28L2
jlmnWKZlvbntqtRAcLK3HNElRkkO1AYtL9JuZjkhXTVkdYXen/TMXzm0nfn5Pe6m5ABazDqMyoa0
5iVyVw01fb6ejwn8YiHh7/F5Fwi+9NYv8zW9fRYBK+pGBuqmZrYLjQa5FZjkNyUbeIimH6/sXLY3
a7xzNUrPWut9X0YwuQevmLivsc9+kNAyUHMxBFWwSDhu7AkRcQCiFWf9Tmv+pI2TM04d7Xs5DJ9O
4Z6CPAJ+KXSc+vnohN7kvDhtqQHWcrBN1IrVQRU8DYGhDpls2LNaU8SUVP7lz36y6vSNlKoJNNIN
Qstp2ElKh8XRwBRlfFg4kkj/2RlCgIrPAKIVwNwKa+Kzk5Tuzez1Y6rs7TQ36U5i4l6Dz6QCNIkg
fXhgvZHg0MEtmT+bRv7mD+lzMMXUPsfptLEHFiCuPhRbPajsbVU416n1ejpbwlK/2lWkjo60QHp5
5dkoHEj7AkhqgHsi1YGZ4L8dQ1Fo0yrOuMKlrFTWc+rRCdMbGZHwxwJjwOPYSueSZENxEll0G0t9
S1TO+TXKizkn/tkqmCMVgvSJI+bPTKMjqNB7Pk/NXB/guUSsuas/ixk+mvyPUrrttxWzKgEXw492
On/kJuGAv7mjWjvmmzNN498Z9r1ix4Q5zh7I+3+w4Epv3Wwy92um/GL51X1wU4aNVW5tRYU9NeNo
Dpk2k9Ptm0s1+mcamspn5rZmaKSut2Y19daJOt0hN+MeSB3/jOHoBwDt5lTHZCR6zyaWm0cmRXo5
rYR1i+PBn5A+GvfswnhTeoEnSVQkoXsdZTtA24da8aqQJLDq4g8pKyOEg+usI7y3+1Y3CE1K+xJh
i55IqtjqBWCYPDhJE28ZKzkkNBg9irieV1p3N7OJKT1I9a3die/1I3MpXO19iNBffDyfpziTtzZ9
mBcDaFcW6mk5GvFxDJ6lJ7zTcpNrNp+5tniGamTh3LT/wE0VGIdxz61GrfylxJVVcnUuM3f6lqUe
vtNkUxoJ8YYyC16lHbzkHAg0AwYbtw0eR3XGMG7KGXFlSXfDCdfeTOnvaADMOcdvdJ+xq0bIxgvy
v3Uw6BtPzlzIWnmxsgKec9fSSTs3LEiqpDuCgiLMoZ1rgCBv6SSyp+bDbOtdmVbZG1dnA5hEkq6a
ekdKVLzoOOs3hQF8EhuougQg+GD5trupzX1MHLC6ltmC0TyzRdH2+ijT3ZziMEzQP3S/Sff655Ro
yakeONtnlvZSdjwye2etOiO4qCI7aFXqYblv6iMBuJ9p3fsbo2g4onzC96PPlDedTLDtBrYI2Ihk
HJhhJSaxY7MOGdikeyUoQHYSI9pDa8AupIpHAQawoMEtSwpSOnetRfWL3sLvHo1k2yWW91x6ameB
oSOWalyLMvvZzQ8HzSDb5zKDPDeOFbbTXtDq6/gHUTIopCK2O9VasqPBTL8lZfXOSyA39swSXFnG
3Ur480sUSlhWRbGFRe+GfelRFMmKeIdHtwGMu5UQtrDsueZZ5dqHNoIML305b/EAl9R9v3fgSvZJ
NCoantyBwWp6icosCWMaNc65T1o2mvri2mQfBNvXqW/SG8bZdGVhXyHxE19k1o2b0rTE1jEomCld
gtDORIhDGw3ruzMwHM66b1lFaUbeaq+AL+WVEK4KPduIdnVjrBPqbp+aaSjv0fS3RJTfDAm7C0Y+
6u4mkbhNmVjpXgnDQ7ZHaj1qrHk6Npp0HvDIlt2lL6W5GRz2D6a/MuBrXwgdORc3yH4DCcgPla+0
G2L/S5AjfTCua64Qdn04pjPDoBeuOcEK/KF3IuYftdBbNFKa+yF4Zu6dvWja31x11Q7NcAjtx1Zn
lNl5YjJyyfUcJ06c8mkTaXJ2M+sm7Kq6UdJaXPP27Z8H5sDnAkv2A0DunVy79E6ahWFVK0da+myb
F5nN2WtqjnxIjHg4Wx3I66FXcjU2s7dfAhfmyArKbNlRIhVVO/AiSFOuD8UEycqMteo8KvHtQTfy
dUO/VwhWbdK7m3yqtdCTRsMkyqTUi9UTfwKuX6Htvbbj/RWc732nw2DrejsznfvQgxLLHp3h3SSm
uxOz44yjpyYxphu/ASt0X23z0cw31IpOGzy/u4o3K2RNY6xxh3oXd65/zYUYtksqvY4Nd2s32Y/4
cT7xPBCkdac9xS0QU31Q0x4fIziiwfPglNWPOsWnHCr5Bd1A29XjlCBzIDvKlsv+CM0ysOUKEYsV
a8myGEuMWMmeiwPDLn+lkb+gdRUwx9BWJ11zGT5xHa6NFk+WV25E1D7K/IJNK7HNDQN5M/4mPInd
sPN7BnLxZLwPFduyevzNADPbK1sl22gsgKTKxlvZKXZ+y+yssxyNk9RncWOfLNkKpE7oJw5aRCkr
wqIxA9fOedQzdQOTbmase8cb1astbPEUc8qKFR2SuqdextbhK3QwBHifoQo8lmckz6PZPDNcIGgk
NCSSSj1QFz2+HCI0xN3NV7BR+KTFpbDphy0sxryjL/+4VmbT4+oN13KUIYO4daal7k+LjKLnTqHX
wyEYjd4/QfQKVoWn93ud902rzbCRymXxR01PI9Jmb1Ye87viNODmI0WbOHikH/HJlBEhIhb4rVrc
B+YZoTsx6m070R0ldgs0Tfcq/S6FbOQ658Y1v0Xuzyl2u3ferLd09Ef0imZcOVaPu8Cd2Hfqib1N
bPNtsEAumvV4pYrNLIKW/TMbIBkFrD/c4nlOCCRPzY4yDfnD9OgOKNKXwhzLjda73X2uioNdi7By
kjxclLks51CXBljYDkgsxYDwvpraNK6mLU6eeu1tDOiqygNOkLm6VcmEQcsdfzi+xR8ZRGuzsvYa
O6Vzbn9o2HF3cR+DPqhqLpuAx1Aw45AmteTUVXBLNCOL3ouk2/gJ6ZHSoJC3rGfwg03KNCTGwZzP
dgzj15K7smAE242nXg3j/TXGrHRyQH8V4p2lUw36nbpFCnb1Te/Oez+ykEo01zqYZfGGVZoqJnsa
TwqlaGod69iPWX1pMKzsAv9/sXcmy3EbbZe+l97jCwyJBLDoTQGomTMpidwgJFLCPCbmq+8H9B/9
23K0Hd3r3si0whZLLFTmO5zznPWHY8XVRTet8vL5VW031WXKjS9x2zX7yKrXcyz45fOrebVwhpJh
NGSFunE0BtsSoy3UZCpzA6CNaSIbc9MY5fRQP07Yh9gk8zZXY4IsMfP0Xe1U+BXy1XheurjzWwcb
exe7Ygejab7pWN9/2ssq1qtPa/aOEOuuFZF8Ba9LSWi8Np8JOfCVL84EIbSfiDqRmnOx8s1UQFCx
r+r1xhz76cHK3pAlwlEWOdARaHWpTjRzeakbNQRGbZp+3v+q0/JbQuV/YP3AVBf1OpfyCkZnLM+s
zKi/yvScxvM3oZccc4k7Bx7RJaTGZN8/9RFzTDpWNKUtiaBTvEMpjbp8Anffum5zcJPxmWADE7Ix
JyVjqO8DLyRDq7dDTfHLABe6s20+xp0uN71KfxmF+FIaJLVEaMjirH7P0rU8GJEWLKZtgBWyb0Tk
1gHIhPYEGj/IUjA15LpcIFdpFy8qrw35KsHUYOMVNVW31RMPAEz2zM74Jcb3fqZMkkHPlpvpKbdD
D/35Uyc7bujZBvjGJ3ep0tyGdWDRQ7Usld/gowNJ4rl7VTI9SSdL86FmsktunofCJaHB5ZSoANz4
qAJSP6sW8qhBCe3UzMC8I1iRrU4fYUsHxKzKYWS1V9sPKZHQ6FOJu7lBAxm9WKplGc9p73sSRQqx
UMxGq+U70vD2qNvnWNOIZW65aixTC1Olmy9u4fwsYR5P3JuHks1LOQAcWaSb4rpkprvaNvfAUh8R
Vk3HCQlCBfq/b8ejNen6USt/YHSpD2Od3iUMZHc4S9RRKRkqUldy4ijfpyOZTsSPTMNjbXZ3pJV1
QWdrRTANzD9tnEgkcIxWkOSeQaVtGiCB+ptMYFsu628lIzWQxMLhfCGbx2wckF8RXZ6DaGLxqjY8
ekWP70VCjZljb0bRVxY3czW8z5nBXDLKT9bivLQGK5LWybXdLDLc4j1Jn31jM1BlXUklbQbS9Ywb
GpSHLjK6c2N3r7Glbymv5X1vm3srneIb5Rr3C2HADGqLiHDzkvz1GEP9hmLWMazo9H+b5nG61YSj
n7pVPX76CXphPCPRJHqxpy4Sgvi5rh6PayW/9MIpaK2dBZeK9mFP3BRlkrehtnhkWkVQ0F22Tr4s
DLBwff897tr+ko7LJiC1/zA+/38Uyv8RhcIOFs/1P6BQUvWOeyP9Kwnlj//rv0gorvzPp6mdiACi
N11Px7D6XyQUz/yPS7CBST6w5fIgb2QJrDN98j//h3D+o7tYY1zYtsL8W3wBg03ds6UwmdPzCv9v
cCi/+5Q9z8ZQDXrF4o8zpLX5af8ctsitnw92wmBmW7dhYZjvRI+GhDWi3bI2c+sxubUr6ju2r6eK
2R3jjiVEvaEfBjHd/OnHd/+HT/cvEal/zVLAL83LcUwJ/WSzfkpjs7z/6eWAQjUbsynti0XNAZUe
4xJBtOPiNHd69d1rosa33ZLosLG5m7yp+Jdw2N9Njp/fXkh+uqA+XPfThv6nb+9lclWkx4pLN0ev
oMyGJ3uOjrJXXN1EX4aTpJAdm/5KufivXIHfrct8cx4VAAjwG3RHF7/93btkSuIhRzaUb9o8BkrQ
ZxZrVy6DG2SAw5+1LL5gLctrZ0XakX3IssDlnTErUqI/WAwrdngGEoYyav0XtMTf3MLbi/sM4XBp
XthX//acsPAYF13rBCpIguUy1b7a21q5bSODuHMUdYOi+MVgEmj4bQItLQ/FEBeEzJtPRa0tp0rt
aCTc/T8/MJ+4nj/7vXldfBoI3rAlibru77ZULD8Ig+dUXAg5FQdMGjMXOBIr9Iq/SCmIX4SeHSyz
0IKMMiJQxYigHc/FmQ8iPeNRZQL1qBqxy7RsmLDm7zUd8erkxNmdbpw9D+TiPHRPVt2auwXjOZVI
alwmOX/IpJMPQ/0qAbgRjUEo7bogyk7j+k32HoNfUzxqeXOPwzVnllIFep8ZD1LP9tBsm/PgLQ9D
HP1SW2sV1RoWZeVapyRzXvEMfdXNyrv+80/L+GtA3/bxkrB5pMRV7UhHmJvz+k/Pd2aw2sEhL0ja
qHVWFkoE0mYfwXBA4UeJUqpQave0lvHOrTqC8Dan5v/jCzE2lIPBJ50P1G8W7zjjikyWRVxs+M/n
QU9uSvgrjyshd/ReT4ykD3azqIuIBLdiuWn95ud//mH87jLffhYQGoTNVJcP3u8Yj5TlgybrQVzG
KPmlmUfhVKtP7tJJeN49OV173qN/O97+ftryPaVJeB7/5Er47SOuj5lwerMQFyxGx7mr7UBTJnoX
9x6Ekbanjl8vJZsfsyfbAFnCDasKeiXD+oJi5l8+OubfzxupWyZx0IRh8Ub8jg+hnTHGVTMsBAH9
FVGAdbVwfLoYHmCVeo+6u7zbyMCDsnJSv0AevV/H6gaU73pSa5UGjL+Mm6FPXOxMtn2eXILkPVk8
WjrqmXrBL9N2eQTgu76i1Fr2ec3hbYyUl6w1/4VmYP795Ja64B5Dy84X5u9PdkRKYRTJXFyY+9L1
ER9213Wb3HhOysOMvLvd+tdmE520wAlPhWJlGC005cSRPSLP3E0NO55myCvA4Y7lW1OXBzUb9NMw
WZfRNjXGScRn6rjkZIkRWsfjTB0W06DT4O16mS87u1EsuTz1b2QfcGl/oVpsz4sQFq787XF1fici
5CiP5pJ4Uroxuz0C2SvRsPFyp2pAbzN+G+K5/hd41N8wN9v3lNJyWflRhvwNRTY3bld3TmtdUttD
DhLHyz24hXujYdnt2WjtPHzFB+Q67uXzF9dEj/mRt6TO/fMH9be7h4ueJCcwNwQ6keX0909qk/R1
gfxDO/dRru1TQ38ShYdyW8ZsTmY6E3PK9H0Dk4wIY3APpoIsGKvOOrqmGg6MHIM47uKnyhi7f4EB
2X89UbfX5rhUYxYO1u0B3Gq4P5+oDT7lDWjnnZE++RIgQmjYPSyrEVufjD3w8UNW+ry2G92BVmb0
OLTRQN1t90o8oTQxW+zb8Whpl8lO2RrO6dFGJ783vPbCjto7dDWPcVXZznGeXBJy4S2m27pgNvkf
s8VG5bVgyTAG+zq3RYxmH8aYm8r2iBwGbqKIHvTYBcHreiGg/3PfNTEealc/zImuw4mm7suTEpxF
Pu/briahT/dyxKWpGWRZHRra6B2ZkOr30zE16vrfUj0NZwMm/fcdvvVwDnc4H1xPtyxJ9ffXn2Hl
Ehs3l5Y4A2tnzGDLF31N1n2dSm0vq/KOFeDEpT3o6Dp6xSzO1RlZSWZM7gabjYjOPH/CZ1tEqmHq
0rfpNYCi0lryU4ZIqOgX85z2bOkpu95KUZ7WLJ94dpgjotuw8MVJ6+w58mGe2Fsw2kEIim0SdQmd
dm4658pV2WGS020bw4YoY/ZcDEfUOREx4lovgm+6ipzkR/TU56ys4JZ+eo0//31mOklOKt5rIva4
ZBrERnsQfb61NslJK8Yx/CSdpAkDZjfFaUzycDRMC+PDdR8xJLiYU1z56En7PeUBj9CUX/p2tnxY
G0fOjfRB9haTWqSOkP6/FtimTmtSPeJTZFSuJ8etLOqK8W1hk8lWTD0lZtvsRhymId6s2W+kjNBc
023rpbjvOUPvJo1IT6g0SYgJD0Qo2+w2S9S1VKySGzt2wtwqlp2zKO/axx3aKA8mgrKJ4mP/FZHY
W4AkBC4T6KUGdZl4cuIXvzl6sT3AQ+Fb4/xdcQk/FdCaquwbIffo06GzDn0BzC0FniFYyqyT/pXx
ArA9w/4+YM4PG5UxkdWWGuVXVB/URs2YHV1DSDFa531dsYYQTSpO9nibDpa8UV52WOd6vFSdQnKC
onuKgbXUMmJp0/cHb43kGc7AS7ZpuBGYHU1bT07YSX5WMyscNABtWDgbxahOkXAYA5PcpI/vMZEp
4uBT6NIqecur5U641bGMwGQ5RMCqyaKQ74dHmSNoi4oK7YkdVeBiCTeDz/QsSGiGBhd1DCYpPMqy
OyDU7Ml4bIuAyIZfSqr4URujX5FuRiEclZLVTOEd5r6nmLULoiDjL3kDXxz7X5AOVXLbYwci+dp1
v01NFzOeuWmzaaMUiOZAoTr4AIgnLA4MVRh/d7hyhtDr4L5pEYk5anl0y+SAr3i+1bBBW+xuw7XR
2X3zWJ8MRqJIDDQjdJtbs10r4irt9cizZmEAYM2nGbw3loeXJjErl49SMQVtPDR/POFdhX+6jHhS
Pb4y2uiXl3bqUq/1BwTvded5a30/uZvzBPYrLF3vEFuAsW2l4wkZpBEo9UPjo/ESWa9ZNT16eWpe
14nKwqKTPjQJI+WpGm+0Adpgu7RPyooPsZii+57wtmxRGsdHaQSe/JlWbh/aZdftlZYYvpeP9YmN
wUWhcEDMniV7uWbxw5K13wUSgmOnEIgBpfkeIWHkwPBumSi29/wF692QIUqPTBSZXrRc+rL+pYlx
uokHQye7zgK+yLu6Q8qRPjP+uc5VelZGunwR0VNnpjwVw+B89Fd7HRPGYArjPRZUXzhWd6eqHAh0
WZ4LcmKRY/7yJkO7YZn1nb15eyeccVcO649YrzZ3/qJCO7fqQ55231L9hPTX+cqA7S01okAxkr+T
NavzOIpFsLheDrF98qfJsUB08Q3n2gHWsAl1PnXEsBSI4O6Wg47PK9RLckI9PdExTWrZFcrll452
+GBPaPG7AhERMpD3kpICxm++A1bU3Dd5TIKfm1/LOo3QYGIwNNfqSZ8JXZKedRq19S2xNw12y2bA
ILAY55MIonZ86xKEgaUCl6IcLOw4CBCCbYhWQ15T1ziSJnWTYU95sLx9FbnmXvbj4INiz/jY1Srs
Nu6aVpvGM8jvuHfi58GwRhTO5Usnsvn6uSZohfgJZRsb97rktNG8krEaSFdryNsq5eR9QWdd30Ji
QFPoFKTbJroNo0OrjqnDaL0r1p0RtV9nKjToMnF37IZhvpaj95wsqB9aNR6s2RB3WiLDT1tAOyto
ipW9PMfXWR+proWudk6s36a1l7+NMep2I4v3hqCnLoEtKNVqp7E37tuodYMWlA6MGPdGW9k0QOr8
bM4qOuO9idRvl3VdgljWJagPA6LjT8R0US8+rcqsd/MsmGxzOoEdJ66hmlm8u/Zlydf7qkfL25ko
Yssy7UI9U8+MuZxLXOITQzD9FpWyfizB5flZD45Aoo7bZH/W11EY7LgxaM0ah5OFWuBamurnigUt
qCZrPFURaUEa3dBustshrIgQpGcIEqSlIfrvmYfEfIg1WADSppfwzCjho4uJDeeGCJuqeHa0ubha
6rqMnXb04I4HyGRiliVrQ7fYzPfKRW8tQBFBHbGvEHBevM4Qu0gb5x05evZhHhra+LzjzgceFhaY
7nzZoerTNGJNkBXemVM+7HJyoll8ed9atXxD2tUdoTYNSOfaV62lzI4R6WPQKmWos5ENKoiEx3xF
O/m5HEP1qD4WkPAckKl+ITYSmf7M1KgViMowMAauZltXMP4PvWzLOxd3AyK+hsD4AaXW2HcP1OEr
386LQy+y90XTJZdCiRZqblefNXuPnh1XT0L/Yi2hra/WXtaJhsPYQh/nWno4JblEBzbTXYLCFp42
HpDW6fs5b3yN2fYOlyKGObRrhLRlHe/jAIRsrun+BfMbAzMtXG2cvzOQtxRttt+t43TmHNYrWmLP
WRz68XEKZN0juvfkXVe3rT/W+PwykSA9kYZ+wadGxm/30ZoWRi+WVkVv/kFpmpUIRZ4NtyqSKU7+
3Au70bvNWlLVsrWpD3NlgWftGXmZzFK5/E0CxeeqC+DBbXVyvgF2yzlE+TyFrjJBeHgCEZFVRvvS
Il2b1FTD3LWtZoefXCjwXmgx0HECunpFfDCxN/V0n0ke1Eszs6/JSqIAN695FcXZKnskdNVin5Cs
u2EEO+Rm5gY/4C1j4N65+q4rgEQxjWJp4QEFcn8l9Uhiiivexkp+NE1Guyv0sIrQf0Hv/JFrUUpL
gpVt0sb7sextqE8zz78JOXBLp49greoWu2LJWhNt1Kupead+voAFag6l0fyEWvUGpZ5PFxm4qEGy
gzGn3B3ivW6mBGVa+W2o8+Q45inHNE45ZcjHuZxJzXBtGbRV8iblZRuGzYmVHJx6hiZl/5qrtd6N
ZvnDdYavtsrBQMm9TGcvaOoypoizoRNuu9pVPc18ZEMFWQ6P4ptym/xQzga253Lcxe3cnwovjvad
qIJuQe4bAUkTbcdGKlM3mumSVlHtq8EgN/55RJGz62bri8s/F4O3Dezbmz3nco/N6ORi3d0Vdr/w
Xtff9XL5PhjZcViMd7D2mDXgmsJKXCZYb24mfEG6eNl9wUZh+mh58SjbyvI7+8Ms7MpXeQfhxkDw
NRT5bubNqIWixPaAYtWNWe0astyXEdn+1OIKWsjz9q1Ggc3MNN6WdvUnQC1A+qqHUW+BRi5DaFg9
+ghEbS4GLH1BOwWXIulShHVOe21n9phYajIideIuIHSL6lcG9cYUKHShgimtb+sMP3Y/7h3TcPlR
9E9DQ2B60ZrjCcUgIj5deIavDBXvxLQJPMdij8LxaEjEsSviBF+yMUxYKIdpr0h1wcw54obWRjsP
Gw09V8l6F2ihEqRUYM1o0VAaKTkRNH1EbuHudYrEzzy01XK9a/NbzcpfMdS/lQm4Xbg10u9ROVh2
dac5WOki+Pyjx4FOpxZQI8ItU+kQuOhXhzb9Scd7FBUb905EaGo78YWL4Z5a9APZe82ZxM0dO01A
3TlheXEeXA29jkn6lNXZLVaa9rGojAqVPQu7HBU6FfqOyPhTWWN4GWZOOUc/Nlr7c7FpMYhcRb/c
fIVAB0eCUZJtlZSVsWZAMjaf9ITToizhnhPocxEZG9bSyp/oKs7rpGr0clWPiKg6VLG1cI7Jozc0
KRE0VgV5BMhwwY7wEOUfKEl+TjMiR/wwzp5M4MMyO89p1C5h3iZcBFkUlmVCbG0cX3XDavdWT0j7
CFsLb2L0UDYA4dzpsaEI5vwAeiE0733UOCrHjjE9a594DzJNuto7vE/YS/aTNYl1p0/Ry9RZH1aD
m8oaGJyXThF0bToGrbmfvTyMwH3DRoADH9dcP6qXZK4MP6zqfi1QBU+eZge5E8aa9Ke12rBUVh2U
oz3t6vpHoSF866tYHZGV5+OkQngo9q5Y4S1qbWgslbrW6H8JbX0dTbvzZV9cYwpBPy/GY+V4UB3s
xuGknZOvKAJbdetG9uhHExrNQqgHE5FRqEUkIfFCTmBhwCboMP7GEdU/fxzoyJxMpttSFnTrCJ3H
BKW9ZUPNM4qzLV9hQeuAAur5bhmPUWYaiN3s0s/I6NlN4F93PLouP//81iRoM+wM2nHBsCoUQBZd
ugmOih/pWz177HLn+TsQXK56cnRL1+R2GSxvZ6P4V9T5OK19vQOM4rYOHVf8KOBj7ZocW1GEMSZU
sbxmHbdradgHJNVfLTSRc3sYYwC5JphFR47fO/tbYfYfmpdTnoD+4Aoz52UIYiXwZ0DjpMux4LgZ
17Qb8FfofU8MXn4WU3J0yvhLpTe/jJjjeZjRVU0e7bBNzqRb3MbccpGJvjH35L3WL8BCiZFaGU8f
HUnitql7jxNs0UJV45UR6PQUe7VBuO4CtMRjSmSt8C9st6q5fVAHGHpxtAzYMb6FOzLyxBsTT/3c
RZB4WRdEQQIG/mjErsMIa9b3gwYfmZTy3G9bltDOlJqHuW5/2p5r3EhZX0eO4bNBNCw4dGevj0id
Tb2WSO7n7JY/J7v9/KqYq+w2ict7Cxrv6b9/HwH/hL8OcYsA/E5HpSMfNPlcfP7r5y80JQBzHcmN
21gAwkggLgCujP1hLNrktrGsXKeaHZdzG02nfvu97vP3lj75wFuYHOu5i28nUzsi8NHPTpvEt5+/
2P/7K2mR44TgpNvNsftiTfKbKKzxOMiZoVOhMG4msXZl58O/Io+55o3NI4TrFF/VPm5TM2zSonkj
i70ZSEfRivJYpeNEm7i45DaPrj9oICjMUn+jK54Dx1in/Se8UPIWGnGYls2HIlgQe1/W+wqXN64x
r6L/cXAS7RtNY7xC7HieYIpZYLqhp3HO/JXGSu0HG3QIo+2bzp72CejLoGB5yMFZisCRyAbs7rpC
TSfaivmYzTWT28MTVNO7oUj0g6iTPX/sHUOZ2E9XujlshMVux5Y2x6JMDFQ3Ls+qtb4DppQB7cmv
YQVrI0XLB2ibMSaERWuQkUubKbXPSJRBeud0JyXW5NE1xqsyreQenEFupMnNJKrDnG5JPUqO1+2k
JKYY6Ajk15NVbf7JGGeAGyv9hDWDFG1IZtAyPPcyN0N/dVWLB3Oo7hSukdsmLmq8RsAIIEFsUspU
w7FrHIU5mQFNtHlS+oxDsQSmaNXJE9uLG8fEcOy6CJi7BorlDBT4Tg5AtVT3oOeOd+woLXYrWLQn
w+YyIWJiDLQkLy/KLu+UbXNZE090zOBnH/N8IWFj6mcyp4ihXxo+okkbAws0stNMuq2mIcJSPUE4
I8Eqh84c63udURnc05rIDk9do2wNHXP6WoKWCFhv2FBjKwyM7Z2dZvkVsMJOtc6W1k7ku2vykvFA
uAfuzQmGzX2lKydEEWo8QLrNN8HQFKXx11GVt25jJD/qZt+7M0M3cnkgBMAZ1kz0kHxaXskPKY5l
gTH9D5HqUnTH2nnJnJ7jfZqBNvBXzQ1oezP3QIzn56nIToUp6oud1O9d2yk4n3V6XEcXsOjC7Wra
85s3Ol/AnmFu6IwSCkaSHJoSE+M8gwefrDOFan7oXKR4LDyQZ1VbYBPgM+HFN9Nyb65Yyud4ikNW
kt4OVSy0GWVEPhtBbDh2tzw2lPd9PLQXsgu+mnWp++lc2AAf0Lq7bfXkoev3tJpwJMn93/dFea1L
5ifxSOND1MZXLErfNddMz1DjH5eN74Dg4sUobONizOZKjlZWEEWtvehLUuMjsk60225Qt4bwP5tP
s27jE/7OGyZF8f2gyEgqycX1cytuD4Tq6TeNPuo3hciMG6UXNWYp4e0V8NgFWB+/+fnfTJU93rhP
FcZxTUj1kAgdqBvE6z3Z1szfMbFRnGLRX7DeYYsR/YmrsNjVM0a3YKghntYbVLjEWwZTS1TjbpzZ
BKDqZDpSxQfHfTYajexWWIXWWi9+TZhV2NL+HKdJPm9iuGPblUvgAHWVjEWJGwfK7GJExwWKz7M3
J/3UZLTPmDV84lWd7Tl+hE7/TZ+/4fYcAqsAdSOsHJqLPvIeJGjymxmxNWaHwKooPTmw9M3ihWHH
Svk08mo55LB9xllEZeemxynDxF/WyUdqETMCU9wU1Q3rfAFp1q72pYDj2N15NGS7Ce8YKXR58m7h
sQpXPJhnIHmQFcEyu0ozz7jE5EmPvzQouM+fv/A5elxF9i40DKe1O7ccu4xa1i3NfZiY2X9+Vc/b
DL/JTBUC+2B22gPG12n6A8+K5g1UvFCX2/xUCpeRJlz56TwWxGVI4wygKr2Mm09sou+f+p091LAQ
XGNnT/D8ABWg0QQqQoPB/MS1rth2y4vO0azH2gxh1jihH8bK4xXFSXU0IeYin5ZJvqstVS2Tn+er
8Ty1s30YjeZh6pbRnzmuw9me79IsZiY1knkGYwGufrarBwKgYsH5pSxUyNqQYexW1HhWD0hqQNcn
5pMj1EVbJ3ZVlOqBLG3CtJhGt3H9C4CfduH0PzKFIyNgEMsxd0F90PIt0poIVeyKM77Bl2Z10ocU
i7wL2mEQrYT/wyuebS0Lx57TkZZspxddfGNI4nIaqL1QIzKqrCqrUfFFFlbdMC6cFB8J3V+T4qVK
Wuy0SVdA5AQgpvfACXRGEXCVvS/WqJmXqdCeoFBsE5Cdo8USTgvDfTfeOJmTd6fnDKi8onsb6SVP
SKkRXBccUSMPd7ZEI6rBEJZpu1uVnu+HouTnnUEoQsKLqIUx2GIuZ9rOHa7R9d4ykHPPCqpKcoil
wAEkIZ+vA0I8dKLrUO9swO4hlEfBGARuS6mxx7AbEWTUJMDD4G468AQjzXpNIdMctKK76UVHNvNs
BCxvMX03xYGVgusnZUNoxfzOaE6jW2OkJylDmS868WYtWNsPnSFRWeAzWdpt5DOXfZg03x0AvLfJ
/LAmiziuuX5vxE1/QDmjWBO7t2lJOEptIhcetGELGBz8uu5YYxsEZphdHDIMGdGElwHWDyxWcuDv
5iZUdRX3TSN/tqIc9pAlHyz6bBqfzC+0+qvkYtjHyPhdQ8Afi15LTydOz/Cg45RjvCtzwPww8key
AjEJzw7IDfpq/jCWKTh6ArupH8Y8ivZG80MxDD9KbzrWiRcxf32MxVgEvRl9dFL7acdWEY6RW+wo
/N5S9DzAhyiuAU1vemf6oDRxzjrcyz0HxAtwhifyLOIQNMfrVEos87AX9uDSQVkodA05x/6hwzgT
9KVzLHQrBJf5JYrjV6+zJjT+S4OZxo2DZcGUWYPqCCu61SStuRMjlqkWJHatHVHKzEW40rcrZZm3
zpJ9wXHExiPvHrNueF/nnkfx15RSLbSsncx0ai5RBRqY7Z6bMRRJh3DVv+FKZISfti1/PPiyBovH
6o0pTC4ZAEPILzTwcp7evWYbcbCRDiaR+1kHcUGrY8r01AcEcWAjzI1XzIizjOVqMKLYIyPD6ocv
flIF3Liu2bJz6YYQA5+9BlVwWqJ23yjpqybeFn2UnAcu7oK0ChcpCKQ3rc5n7jwFSyQ4LLBlsxf+
ZWeLHnRdW4RyQW7KcJqRh3FBV24dWL5yxi/tBxIxPh6QxvRImXh+MQP0WdIE5mDsc4Mh0EQ/7jkU
4OvIIAOOIJyMF62sH7wV35um90fVT/q5bcY2bMQCHEK/ZFshyfBrA5Gn7EiZarOImzskYEb2NNPC
X6Y6sNDOBQulN5j2jJoUO5KPsga3wSRhWIDvOdtpxxPUrq8ORvYXLET2nUzGu2H04gdTRUfPnvJn
oshYrHYR1sSJmEMGy012MDX2yZMOgbwUy3iZqO1MJ673Q3lCaNlcFS47z36pXPe7LOrm6C4OXPne
uWsIwfKY0+9XPO17gFHXqTRpnwxV3GGoupSDNT+VrAyxwPfPa6xFhGlV7lUMCfWVCCbLiw7rILxD
41AoNaXKGDlZ9MHEYA4lRqw1JZdCSdb5S0UoSYvZwxuMF6y3c6hEHlQ58b6jiJ/sNf05aBajnHqt
bsp6vrUHdzos2B1DvSnfq3WkxciUAv/hfkeyZe7ixtK/mPEa+T2YL7PK1bFJUxTnbsvCfb6vKLjO
eOUuQnhf623ZEZl40ef6KyAvY8dyLT5Slb6bNX+bekSs7pYlK6OV2II+wx5U9ySl1tK412PISDAJ
MQY0lCspWR3GCGaAuI7KI/0DLweZtRjXYUomYENqnVUwW6JPYpgdVx81YTui1XOYP8aNXWPVstLx
mKMmOXUugXS1VfhFUlsH3L5TaNnc0OyQ3ECBVqOaaEgp5X/fVbkLH2CI4bPB8WBmNRiw1awf7KN7
n/XgAyp5cbDcIvMX2TYQCDv0h1Wf7TK5QCTQPD9PI94eppep3bDhmsVDbJQHiV/oFnYO4oUusFNO
t4Esgt0SlVRbojXD2ANW1ZDZNqTe49DZOupxC1H67MoQYaqv2vKmsqf4AFDjjFYnJsSGyJ66GlhL
sg83EujhXsylGyWLg0jdfAWwH/kJ4ojCnBt0BvlJ5+T03ZSlKAPdHOrLCfqit4t2iZg7ppDU0EwE
A5WpI+krydkKwazrBftMgm2TLw1WAgz+o1+zufF1dKnEj+bMC0AGcNXglrGhHe5NvYMksSKP8lbZ
XLwku5CncqrG7lvnlMRtb7tBoU8uIQ7ZryWFENpM1o/ZzvXj4K5nUSx06G0cB71aDi2ewmuXC1SK
M+J/J03Af2u59hS1Bze3g458HzZCaEfkJxXop6NVfjw34loTCRAgURE7SNmHXNrmEUQSJHQNLxul
qtVxeaOe8QVsR21wUrZnE8PWyQsXNmu9Uq2fyIYnNAHCwhgUY6TWo68w0Jq1tNcK/gEe0+GU4ap3
cHrAmmQlrqFT8pmN0yA4CaTSkuYzdkRodoTjYRzN7hFRPeuo0nZ1at4WE1EU2LeqIDPb6GC0gLO+
EZFqhMxnyqtgv67N2StdtsvtCgw66uxfrVuR0e0iGTTSY5mWMRuQdLs2FEpqbzpzgd6ORX8QtKV3
tsK1qBmKFKau8wsZI6Edmusou5uRkL09KJOLGGtMx6tB/7kaZM+bnxQmfnbdMo+BHAFeOrFKuLwW
I4jG9sVZ+KiAbHxp9KEhzWFiXq6ry6oSM6jRZQT2aK+3Az859DT9WeCF9Bs1djuITmsQLTFLtXQ4
oYs5xmZ/tLzWpMPVDJ+BRMfqgd41A6+4wzwOziBGdrWFiO6SjA0Ktif8P2UdLpmz3E+2TtEZKTd0
h/aKaqEn8WW912SlQosuDEdVg7ABd7Hvkal72zXGchgXSfSZ6czB/2LvvHrbWLYs/FeM806hcxjg
XmDYzKKSLUuyXwhaojuQ7Bz56+eromWKcrjnHgpzzwAD2IVOLFVXV9x77bWIo2MLqjuL2bq+izyr
ULQrO+lFiPgoxchuQZAEEHJUVUbQIwwSw67Fk5PW+Eycbf3eByr4AbKO83VOvWVqtBCy3B7EF8Oi
V9+HVJ+n+OYOgv18EPnuedO6H81d9EWtggnrwoqpN3qZyGv18Q15rQcvNzMC1JMOiuBDI8UZLfi0
Q8GZHdkE4QG24VBelElmO5FHDE7jVXmcjxMgmgsYBveS7r2dWn7TDT9ctOHcm2XMXehiiMNIi/JZ
saCdBSVO9q1ts/9uGC1gE8s7vPfkto1354uEaXKtJJRB/uVAFkceKlvIkok9YAKJ09khyWpiAF9c
tDvWoaEVPUpFgIzXm+1M5X3eIEZhmIk57mnFWN47PIBEo8W2FcnLApfMvrSqv0MEURZcJuim5TO7
qud1FkYs6y3k6bWWRFR7Q/ffbFGwkfIEuFUR19O3Iyn7Toj+lWtZmEKFkoG8hOpiMip844OxjbaM
oP4ajod1Mg2xsJYY4YkyS2B+mdQL3KzZ1l9a0D7Ln0sl+NRwcvh1bwuDoH54VHYooAN5kBjK/4/d
+XXsDnEaso4e2//yV8lgWS7freIS0ZvL5Xb1jz/uO2R9Yv9Iw9iSv3nWMFaMM0XgotFG47ot5Be/
Re6oqsotm3hEkEwG0MVD4I55hqfHAAwqEbuuBtZRDEEipkc5I6rERkaLFqMITO2/E7hzjF43FWCw
oNd111Q1g5WULtTdXiD5YYjEuekSpKtnD0HpQUDcz3qjuMVtcg0R0Yua+UlYjowCeoHQ/OGvvUK5
ZsS6pW0jQoIvuq9t3bfuEniVGChuoCzJ4755n8B4fIGP4zZM+8ZDOgxX/jicomZX9XNY0bxg3typ
cyzfU6UPH0ITAOAbIvn0r+CkKlboYzgpsQ0OAZd4CXTDRTn6NVi6UwvMeKAAoHJSsCZkO4i1ROI2
eos4m4Bt1j6iZWkJV4Ee38KT3U57SLHAKZKZ+axUm3wmjxiZS1ZbuTEINKLKwXGg01QxpcoEkuFo
tDCUz1katzOM1u0MLm04UaI08eS1eNFYfby26MZHCJqvwwJ6O2Fd2DnYG9g7xjOZOFKJgsV2NDRA
EfV1wQkfyoGTjRoiU+K8lsO6OMWweB3DFjqS4weEETuUz1Mco3kvmx2SvYCOHVkjf5dcAubK9ro5
kIKqYwCck8OlXA3RrdsRdt6nklxwr5jElI2CccxOGZCrKkWKubX9/WRi2o02iVnqylHMgHIab4BM
5QVFjOk7ow6x2qsddGD5YqzX9SgRw7fUcnml7yJPi5zFmapNTTaN7CQCxms5fssE0Ew2g+sNDS0l
JA5YTENSemcvx3M4T4CGw7iwuM82mSDC1LCVrRnX8xL3L0ZZJSwXI3mp3PWIFnc03Rqih/DJUbJi
5pfrr04dZUBeOZOXZHI4VbPowWzwQPWyEsPT90kAU2FL4IR4c/lVnNyfQyUWjuX7HlRsFrWOio28
qDjrdLTdRR8Ob6ite0TJynO7bBBBUvTqKQ2IB5eTqtOmNNLDy8oj1cCGT3cYQllXzHoKPHLyCC65
elxDQom1Ez+zbd7Je5sQFvKCBWyNA56vRkBEG1YIE4FVIG+t9EdOldztT3WhDtSNNdESTNNhphZH
snVg4dYmDaYGeV1e4ovjtXRp8767pooyrU1wym1weapB2es7RS3s+j17VrqZie+1XONWyVjK6VXb
zMAhcujHEFDAj+iD1wjbWYjS1awxcEdCOzKxRRlks5XiT/ujXXWzNVmxvmivqFLRamWhigSZtWKR
X8jSJLJI3xMzTBMsIBbFFNcWBbIBYbIzYcGg0Swchoot+9GZPJVJK24cTl89sjFS+L8L9GKMhEWQ
0gHMxXLDwgk/ErIIboJBjqYr7+7E0avTeAHEw2VbMYBOGSWWDaAEnR20ihQsGVrqzobIono4ZC+P
hFbGpNrU+6dwV9Pr2i7ycoP6wuiTzTqRyCN5Dfs8w3cMtTl+3kCg53hwp1Y+mxh3M9zffvFkqax6
dQ/VKjFmSUkgeQSiLM0f5GEH9Qjad+K+TDLHXAZMGXjQe+xWDjfkr7PDxUNu8pmes8VKEDvRQNb8
+nv1W3CB0u2091WQNdOMeXbn0Ufg7zTFEKVuMxf9DlS+5avZOIf27ytfWtNrQCO+cr6/a1g7xrug
E6Pe/n6gOTBE6PdJxx7OivQ56spD1JMYsOSz8il5nqjat5zlqbwhr+2ze/GbuFdtx0gsw5yv2WNd
6Y2IBKCT/SybwzWtQWjG0/LyCcB5OiAmy4OsFZKBxhSwbXspzyJxSRHtdRNguZfXGmKzZvLokLy+
tm1ZjVumHo571IZgQacGxO/iXfC1Ey//09/Knx3uJPJ3h3N59PpPiRIergEgCRSXaui02ssV7Ste
mHRYiwlXx4tjt+lmAsz4wVgAOI/ENCeTRsx60HdASNjDYjGuQX8AERMCgUSVwq2S4xMoO4BVYnMk
E4cNgh5t8xF4onR2SBS7fnkqb2BuXRUhRMxSbkiBzNyLi6j1pORQ3KATPSwhqO/rPqZNKQgjE6kH
czh9cU3Mevk6g6tPCtJE2DXZeFLJcYOMWtVB8VIAmI+abDtChXXqbKpkxO70M9VRT3uqAgtZsBnD
odbCpzgzlW3NmF5/MK4MpFZm8i/V9Hb05US3yowE4uE1DBpOi+BVaFI9ec521MxsIAgIwmglLhV0
mPJZvS0almziMICXf58Qjm72A8tnRw4HYdt0C0hQH2XdmMCcYXaIU+L9sEiIXaSsJUtMekBlryJ3
F439ojCHBCx/rSI9O6+EfFPrLLMi8EfE0BIWW3QAGQYVYhsz5OfgswcsKVZYrZ/kxNxU7B3rdPEe
bZ4MigauieZAbPxmkrcRBS56O3faaNBSM4XgBy9QLlvfWKp7V7LW7Tp/PQub8yRX1yyRttbY9INp
ZvraTO3p6j7ZwXuNe3c9wR01gZjVgRoHJKG2u822i3oUddtZ3aTvQ5UFTqLaGON6Debe2L6JjDz1
tBInDYGH25lMxGA7c7ftt9P9DbhCgEfFBKQJiSKZ7FuAPAytNYvgdQNVCmA4dhu9SzuwNUyF7P/z
wJg3gKc8W8Pmi24biHko1svWFL5DwC0tSjZ9q7KvrN2G+FjFrJlQt+rXolUgeBZLNZmocpYWiofy
NNZr9MYtcAKJ8ZS26nUMpGW2huUZ7TaOsmjbYiEM8kGQ0Am3vIGIOeXLvDh3FQY7cBvi8toNsOyK
Zx2GjtrMN+PDJfnEPg8ISFDQZEsNUZSfmF4h5pZMJJuNowvfD4egeLBKhmix2UbFikhpXAIT5KPp
mjWGfEgetWLmkkeHG/K5/U92bfiExgOqtCJbO8vcsQObnJUioeiIRNnFWCrkOY1d7au7eDtg417O
5DW7B+k9cJU5pBnmVF6SNwO/qcT+vpwlvbXv1RnF21QE1NiOMswhm5zGlXndLuAmpqUwpWtI3gBJ
HMMzvoYiVF4r85Xv+PkQnekMkBWPmVu1h6SzG8EByunhxuG0uUIxEVpYFW8X0ok4i3vID/dVYq3G
Kkrsm7EPJlo/V90hQmrNfbxyoPFuCDRhdhyDpLvdXLLteA+E1YUBeFBv33fbftBiXgew20dbChct
zsguf1808zy8FLukCDPUrKvvKm1Z10TFrccbZ7jWhsH6zoiu1GgsYJSwOEdXdjQuNfoMeqXnTg07
Ok6SeA68K2vnxD6Ahl24g+3ivOxNHRdM/42vgAMcIDC0Rh+rS7wcXDLvNbJmKEp44B3xTpePO3+Q
Dbdfs8DLy3EFOrL3OcdvxPt/KO2pGQHTg6oUEuX1vQaKIOr7g+AjYerZF1D0RuTV2i0iU4QDGqpX
9eHF1zWvJH4Qq7I+tpWRtZ3isveR+i4ZNa+IYYs+5tF1oXzZXBA82p+bs3Tp9KPLtp/SRb3QQ/t1
huP9czcvBpikR/qSALB6mAx61yYjUdwH6DJuPWeqPak38bCZrh+UQXqXDRAbmbi7fnClT+oJ7Mj9
8NoeWr2+dc2mE0WfKTazC3WSfoEYLChByfUBH6/RcAyh5J0CcbHmej1Iq5HKCrscJL3+YvAFufUr
9B5Hu1uL2MLh+qZ36a+6JwzwX5N5NgffA9/TcPsQ455jm/2xjAfmpXZbPBiDVTnZnU+rz4sppSK2
Zxx6FJh1yCy5nuntxEbdBv0Bghpgru1H9gCXrQ431tDKHspoEqKf7ROniqdvRFTpYuQCW95sQYDn
fZRUrA+I2cBQrzwZyU0AE+MnnGA9ZWjpaFMMWuy0WG6rScu2NvJaGzbnIev6EnQF+tJg+tQSz/7n
/Hxu38CTexNPUXL5YLVQJw7dYThVG3ij7vXdJPFRdBgyQu5oHB+r0W4xDybujTYAJzJqP6N1VDxp
cz/qQ+QPq7MfDtJ20CHzMbBcQggmMMw1iynsPon1nrjPeKmn58pu9AlGj0i7idf4AS6bkfKY9obp
bjgMmEnFfzQ6uy/2E8GbNURpJl6Lvq2cL1gKN55+pbr99V3Weefmbd3r987VUTpI7s2ngHkQrGJB
S5ov3qMkbn+CJrJbeJvPLthPXdw0cJFNCMm8ddO5ZkyUOWuvm81ndQXaGsuE8oVgm82sXgKJjLI5
JE+sfqCbHKSe64MbABJC5AbUzf0QGmEsqffxuCSoGJDDnfWlvtleOw/ZtIVYAU8KWIs53R+pAjCe
zQccvFv0Kp58L1+5dB91iH7OIhm06miTwOo+poRkj1cM1SP1Qp/pN7ALtu3Q3YLU6Ycr5aJZ9h43
18Yw8dik3WoP/tP6Fk8yBOZV5WF/9RaX6/vsHvzMDdYBfxQMq3MTmsXLZLKBZuJhMzUu77r35ofe
RL+OVrFwJXjQ6pkD5StuD2vWjog8wsnUjfOPYD1vYGg4V6ZE5uZ3KA0DumW2mhaDtm8Mew8KULoR
7vh+Nahuw6bPWKh67Aoi+P02UA8OShwvDNlsIG7qz9spQCRwjegBGPCWzv0BY+o9yu9Ybj8k6HNZ
XjLcglfua+x+m77W10Yoo964n9YD2MmH1mA3WX8m9G3YS9E+udLxPYOi9hg0B/4sLjziYwxv0U/m
dDecxJf6BKOweU87nMPuCiv9EJNE06fna0SmXkaB57QjwpRuHhcTf87OcxJPEDAhfNJzrsuJMiXG
sM6RM+7vGAF19DH62iD7QJ1Oy/MWjQ448ryYlupPQt6hJtaAeLVxek0oE6CWFmC8h6cCuzjc7/Cp
Zpc2YA3PoR2OF5h3xv4Qj904+tRcJPlH9l5Rz/PJ0R2Z9yquPdoetA1zZ+BPszmBNjPrzqDMY1yM
k3btXRE2aJ9DB4NMBHMKlN0DmG4xRyJ3Gw1X3dV67i6N6/VH/8IfB1+EQNtli5ard5j+nDjD4COn
SJ1hA+H3coLxaKbgIxoH+uKSmLYU05zYpaPlOzPE3qhqGh3SFOEi0JwHK8Lib04MC/0RPU3BpWEB
m9XiJ/LIFxsSedSYehlP9oeuQtBMtKnP1wYh3qF4ZiN3N7/+tb4WCJZCY1NSosycVBaEd/BVOjax
QLHNhipwEVP6nkS5Us16+gZxBHEkbxRF+rmXKBZ2JIewyiYn+n23GwVEm08LLFdOg9drtzMYKeVh
q2B7LMw0A9FrEERVBCw4G6AVnu/ULaIyNpi4bRxEjLvYIBBh5Hxhc8vWN4MOlOrEyiFM6iuAimG1
w1Qkj8pAbAoO5znemnEYKOdWbWxQ4MqJJVZR3FZEYuPG3h8drqlu3Yy3eXW9UOpBqNL4rY4PzPaE
nW4Wq+mgi9QeCoZXPtw00LFvWIOAfZtGQV6MK7GWlkm5Ni+zrqeOGiE4fEh8sRU8nGoNzABBrVxJ
K5v0JcmjXCrHHi4CpgzxC+eCxJ5doKVV0L7vDDQKsQSXwiQoj2QQf7hGK2wbwJRsqR/AAS1Gjotp
Km3rtdelTBOLKs1gAVRBqeuMx9UdwniNkOsgEKx1xwcDkoLystetLdEZw2rbDzOUcLc7LDF6mTOq
E0ELhoKVZ0XkZ2tW+v5UaUIh1GHeuPXiFo+qMgu2bcOabafeprmT4WKkIeAHaGeu2upjPXQm/k58
4dww77dd6gzrDchmLxL2OmNNnKu9EByDAA75BV/ukByuAVbsptpiDq31dgY1BtJ1RpV0g87IcEQX
lza7Hh0+f2h4mbCliU7Ql3lmXTPqCXOyUQgr0t54fDAmI1fy2TRB8ym9BIhW0uozGAvh2ATBCIzx
S1eugZc3OE1GSUEAKbR57NxIlC2Cdwo+4yIH7C99a/IDy+RwCqFMyEuyMVRYk8vPi4A1iJYOWL2n
Zi5KBV3jwAvtYN6RPsN9ImzIJlTDTEc+pOQuAY96Bm/iC6endA7uzx2l3e45Vf7ve+G+vYFwkoFs
xUd2U61AUa+KCgGOZ3o5cfcayFd5m/y1h36f0Tfv3G2X4p1b/sqvpxqOgi/siJNPFkqW+Hd5bJa8
WPVE5njiVFWHckS3bVdzYQ37490mQRJ1f7vnuGcqZH1AQxRFdXElQePEH3xRSb+qht+/4b4+f//M
0Rs8wqVfiu/gh8kRxyD9/c/VwascDnWgu2d4x1zVMEyclI6p4tJ7WQeuc+ZCF+ZosNq4joJH8z9U
B79sCcAqLNh4TmsJ+png+VM1SPccQSSHG/VlLQDFPRN3HIsjSzGNvUv5f78l/LIWTNPdf5mDm/vf
7Q66fcbrYy8XLhsDByO1elQJqntmwdWm6aqr69TSvv/9jSpB11WDL3dSU9DVM8PSYCHSIEWDfpUv
/bISXPdM13WFSE9FsRxqYd8B/0aVwOc5vT9o9Acbdz+OvT1I4bgWbJOWoFiugYddM3XJZvofGRl/
2R80Q9PhjzqpKTA/GCoMfGALTE1Ds4ke9rItONqZraqw+NmObcIKJUi//ma1oEK9cGotGGcOZFwq
YUmaZZsAVl7VgnkGh7iqw90FKx0O5n0P/Bv1CMZs5U/Ok6/a04t5UjsD6k5nENyi4lOzFjhqC/oZ
626WsyqzJWOn4Pf9e7UFl6Z8YlPQWQwo8Ks6LnWxxzu9rAMbtmIgs3gNVRYMkPT97dYKtiQ2PmlQ
EHXgOiZszHBm8MX1V91BVcwz1gfAuqAuNjUJF/uzDeFP9Jnvq3CcvZsnuf4OV8XPlum/euB53fnj
/W9rzunTP/4QC8ujB8VyfP+3V3JjIM7/edRb5Lr4xc3ndbL8O99+/u0Ff/zTR3/r+a2eL07CVb7M
H4NO3ui+FXMP3/vvzfLLcrt8Cd9jBUPnPJTkh13E9+//LzIu1q/yFfS0J+ebh7skPs6YcfMtMl4v
Y9i+nnMSn5FdC83z1CJ7ECN8RYUoPCr1fsV5ct7JJsmXT8lzKUWp97309JzjePVYho9VeZQ5cM3n
85/uMf9U6xisNstmma+ecxLFdhwxFpxa7EFYlHn4WL5Lvr7zEjgdvxxX+34YP/WvYL7Pw6ej76mq
LHhPL/94leT+cZG/zb+nlnlCjYfhcwll89blmuvUjKdPy+CoAaqGLfb6J+e72YRxEh73yL3d4uSs
46dw+WoUYTH+Bt9vmjTHzYJtP3ugUwt8/uPYxF76DfrLOSWrHtfdcxFlu2B58gZD9ZzQ6OKHanY1
5w3axsUyjI9GD5ZMbzG9XCzzbrOMn15Wh6YYb/EJL5ZFsXwMqmJVlkdtGrJt4y2qJHyEE395bODa
b2BObX0XIXMBusxHLVvDwvEGHeYiROWYf2l6NDZpCFe8Ue5Jlb/O+k0KnsTlqzFE8Gq7z03nr8+O
l6sv+fLV6gnjorAdnvolL1f18njeYp8voh5Oz7h5N1milB2Ex9M6+btvMABerpp3s1VerLrnsoqR
CmON+kaZX6za8PFoGiPzt5jRRck/QS7zqtzCyHRypeMnCt55yzxhpjzunLqlvtkfGCyBB7/OXsMk
cGr5kSE/rvG91enkbNcbViTHuxr20+4bDLJXIM1e+xCk/fzUMl+v4rjoNvXy1TYBQRbtDcr9Pkie
Vu+mxQ9zG4Rfb/AhP4jYrJ82REzK6husJfZ/4MeGKLJ/g/3ILbW/KorV0ZICa5Uwxp36ZW9X8K8/
ZyMGrW9m9lPz/Vgug6NssbtjNTs127tVvmVme85IFpip+A3m4ruQnc2r5q2bCGY9/62/PmPeL5l3
Yh+y5ee89uV2hBPm1Bq5XxXlu58W3tKEE/Xk/H8nf/bdWvTXzDC/Cc/8bc4/szR9d93+aH96dsn+
7GfHxjXxxONmtcz/+T8AAAD//w==</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514350</xdr:colOff>
      <xdr:row>15</xdr:row>
      <xdr:rowOff>66675</xdr:rowOff>
    </xdr:from>
    <xdr:to>
      <xdr:col>10</xdr:col>
      <xdr:colOff>123825</xdr:colOff>
      <xdr:row>32</xdr:row>
      <xdr:rowOff>57150</xdr:rowOff>
    </xdr:to>
    <xdr:graphicFrame macro="">
      <xdr:nvGraphicFramePr>
        <xdr:cNvPr id="2" name="Chart 1">
          <a:extLst>
            <a:ext uri="{FF2B5EF4-FFF2-40B4-BE49-F238E27FC236}">
              <a16:creationId xmlns:a16="http://schemas.microsoft.com/office/drawing/2014/main" id="{643CCED9-2FBC-4E6F-AC83-48FB903A5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981075</xdr:colOff>
      <xdr:row>20</xdr:row>
      <xdr:rowOff>19050</xdr:rowOff>
    </xdr:from>
    <xdr:to>
      <xdr:col>8</xdr:col>
      <xdr:colOff>4343400</xdr:colOff>
      <xdr:row>41</xdr:row>
      <xdr:rowOff>66675</xdr:rowOff>
    </xdr:to>
    <xdr:graphicFrame macro="">
      <xdr:nvGraphicFramePr>
        <xdr:cNvPr id="3" name="Chart 2">
          <a:extLst>
            <a:ext uri="{FF2B5EF4-FFF2-40B4-BE49-F238E27FC236}">
              <a16:creationId xmlns:a16="http://schemas.microsoft.com/office/drawing/2014/main" id="{2A80A8C9-4012-4186-B325-A380AD64C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8</xdr:col>
      <xdr:colOff>38100</xdr:colOff>
      <xdr:row>17</xdr:row>
      <xdr:rowOff>0</xdr:rowOff>
    </xdr:from>
    <xdr:to>
      <xdr:col>17</xdr:col>
      <xdr:colOff>571499</xdr:colOff>
      <xdr:row>32</xdr:row>
      <xdr:rowOff>152400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C15E699-F71F-4751-A677-67FBDFEF10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363325" y="4029075"/>
              <a:ext cx="6019799" cy="3276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8</xdr:col>
      <xdr:colOff>38100</xdr:colOff>
      <xdr:row>5</xdr:row>
      <xdr:rowOff>47625</xdr:rowOff>
    </xdr:from>
    <xdr:to>
      <xdr:col>17</xdr:col>
      <xdr:colOff>571499</xdr:colOff>
      <xdr:row>17</xdr:row>
      <xdr:rowOff>0</xdr:rowOff>
    </xdr:to>
    <xdr:graphicFrame macro="">
      <xdr:nvGraphicFramePr>
        <xdr:cNvPr id="4" name="Chart 3">
          <a:extLst>
            <a:ext uri="{FF2B5EF4-FFF2-40B4-BE49-F238E27FC236}">
              <a16:creationId xmlns:a16="http://schemas.microsoft.com/office/drawing/2014/main" id="{B416960F-4673-4CAC-87B9-D40D67AAE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2</xdr:row>
      <xdr:rowOff>28575</xdr:rowOff>
    </xdr:from>
    <xdr:to>
      <xdr:col>3</xdr:col>
      <xdr:colOff>495300</xdr:colOff>
      <xdr:row>3</xdr:row>
      <xdr:rowOff>523874</xdr:rowOff>
    </xdr:to>
    <mc:AlternateContent xmlns:mc="http://schemas.openxmlformats.org/markup-compatibility/2006" xmlns:a14="http://schemas.microsoft.com/office/drawing/2010/main">
      <mc:Choice Requires="a14">
        <xdr:graphicFrame macro="">
          <xdr:nvGraphicFramePr>
            <xdr:cNvPr id="5" name="Months">
              <a:extLst>
                <a:ext uri="{FF2B5EF4-FFF2-40B4-BE49-F238E27FC236}">
                  <a16:creationId xmlns:a16="http://schemas.microsoft.com/office/drawing/2014/main" id="{C5E453E5-D5C7-42B8-B6F4-38B0EAF8F9CF}"/>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514350" y="504825"/>
              <a:ext cx="6858000"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100013</xdr:colOff>
      <xdr:row>2</xdr:row>
      <xdr:rowOff>28575</xdr:rowOff>
    </xdr:from>
    <xdr:to>
      <xdr:col>9</xdr:col>
      <xdr:colOff>452438</xdr:colOff>
      <xdr:row>3</xdr:row>
      <xdr:rowOff>525018</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46FD38D8-963D-47E2-931A-6E41AB8300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86663" y="504825"/>
              <a:ext cx="4800600" cy="658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57150</xdr:colOff>
      <xdr:row>2</xdr:row>
      <xdr:rowOff>28575</xdr:rowOff>
    </xdr:from>
    <xdr:to>
      <xdr:col>17</xdr:col>
      <xdr:colOff>590550</xdr:colOff>
      <xdr:row>3</xdr:row>
      <xdr:rowOff>525018</xdr:rowOff>
    </xdr:to>
    <mc:AlternateContent xmlns:mc="http://schemas.openxmlformats.org/markup-compatibility/2006" xmlns:a14="http://schemas.microsoft.com/office/drawing/2010/main">
      <mc:Choice Requires="a14">
        <xdr:graphicFrame macro="">
          <xdr:nvGraphicFramePr>
            <xdr:cNvPr id="7" name="Product Category">
              <a:extLst>
                <a:ext uri="{FF2B5EF4-FFF2-40B4-BE49-F238E27FC236}">
                  <a16:creationId xmlns:a16="http://schemas.microsoft.com/office/drawing/2014/main" id="{3F3D0DC9-AD3E-47E4-84CA-1BEB1C9FB8D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601575" y="504825"/>
              <a:ext cx="4800600" cy="658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47.597731365742" createdVersion="6" refreshedVersion="6" minRefreshableVersion="3" recordCount="1952" xr:uid="{4FB1B0B6-A0DA-44E5-A58C-87B00ED52046}">
  <cacheSource type="worksheet">
    <worksheetSource name="Table1"/>
  </cacheSource>
  <cacheFields count="26">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fieldGroup par="25" base="20">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Months" numFmtId="0" databaseField="0">
      <fieldGroup base="20">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pivotCacheId="722138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x v="0"/>
    <x v="0"/>
    <s v="Pens &amp; Art Supplies"/>
    <s v="Wrap Bag"/>
    <x v="0"/>
    <n v="0.54"/>
    <x v="0"/>
    <x v="0"/>
    <x v="0"/>
    <s v="Anacortes"/>
    <n v="98221"/>
    <d v="2015-01-07T00:00:00"/>
    <x v="0"/>
    <n v="4.5599999999999996"/>
    <n v="4"/>
    <n v="13.01"/>
    <n v="88522"/>
  </r>
  <r>
    <n v="20228"/>
    <s v="Not Specified"/>
    <n v="0.02"/>
    <n v="500.98"/>
    <n v="26"/>
    <n v="5"/>
    <s v="Ronnie Proctor"/>
    <s v="Delivery Truck"/>
    <x v="1"/>
    <x v="1"/>
    <s v="Chairs &amp; Chairmats"/>
    <s v="Jumbo Drum"/>
    <x v="1"/>
    <n v="0.6"/>
    <x v="0"/>
    <x v="0"/>
    <x v="1"/>
    <s v="San Gabriel"/>
    <n v="91776"/>
    <d v="2015-06-13T00:00:00"/>
    <x v="1"/>
    <n v="4390.3665000000001"/>
    <n v="12"/>
    <n v="6362.85"/>
    <n v="90193"/>
  </r>
  <r>
    <n v="21776"/>
    <s v="Critical"/>
    <n v="0.06"/>
    <n v="9.48"/>
    <n v="7.29"/>
    <n v="11"/>
    <s v="Marcus Dunlap"/>
    <s v="Regular Air"/>
    <x v="1"/>
    <x v="1"/>
    <s v="Office Furnishings"/>
    <s v="Small Pack"/>
    <x v="2"/>
    <n v="0.45"/>
    <x v="0"/>
    <x v="1"/>
    <x v="2"/>
    <s v="Roselle"/>
    <n v="7203"/>
    <d v="2015-02-15T00:00:00"/>
    <x v="2"/>
    <n v="-53.809600000000003"/>
    <n v="22"/>
    <n v="211.15"/>
    <n v="90192"/>
  </r>
  <r>
    <n v="24844"/>
    <s v="Medium"/>
    <n v="0.09"/>
    <n v="78.69"/>
    <n v="19.989999999999998"/>
    <n v="14"/>
    <s v="Gwendolyn F Tyson"/>
    <s v="Regular Air"/>
    <x v="2"/>
    <x v="1"/>
    <s v="Office Furnishings"/>
    <s v="Small Box"/>
    <x v="3"/>
    <n v="0.43"/>
    <x v="0"/>
    <x v="2"/>
    <x v="3"/>
    <s v="Prior Lake"/>
    <n v="55372"/>
    <d v="2015-05-12T00:00:00"/>
    <x v="3"/>
    <n v="803.47050000000002"/>
    <n v="16"/>
    <n v="1164.45"/>
    <n v="86838"/>
  </r>
  <r>
    <n v="24846"/>
    <s v="Medium"/>
    <n v="0.08"/>
    <n v="3.28"/>
    <n v="2.31"/>
    <n v="14"/>
    <s v="Gwendolyn F Tyson"/>
    <s v="Regular Air"/>
    <x v="2"/>
    <x v="0"/>
    <s v="Pens &amp; Art Supplies"/>
    <s v="Wrap Bag"/>
    <x v="4"/>
    <n v="0.56000000000000005"/>
    <x v="0"/>
    <x v="2"/>
    <x v="3"/>
    <s v="Prior Lake"/>
    <n v="55372"/>
    <d v="2015-05-12T00:00:00"/>
    <x v="4"/>
    <n v="-24.03"/>
    <n v="7"/>
    <n v="22.23"/>
    <n v="86838"/>
  </r>
  <r>
    <n v="24847"/>
    <s v="Medium"/>
    <n v="0.05"/>
    <n v="3.28"/>
    <n v="4.2"/>
    <n v="14"/>
    <s v="Gwendolyn F Tyson"/>
    <s v="Regular Air"/>
    <x v="2"/>
    <x v="0"/>
    <s v="Pens &amp; Art Supplies"/>
    <s v="Wrap Bag"/>
    <x v="5"/>
    <n v="0.56000000000000005"/>
    <x v="0"/>
    <x v="2"/>
    <x v="3"/>
    <s v="Prior Lake"/>
    <n v="55372"/>
    <d v="2015-05-12T00:00:00"/>
    <x v="4"/>
    <n v="-37.03"/>
    <n v="4"/>
    <n v="13.99"/>
    <n v="86838"/>
  </r>
  <r>
    <n v="24848"/>
    <s v="Medium"/>
    <n v="0.05"/>
    <n v="3.58"/>
    <n v="1.63"/>
    <n v="14"/>
    <s v="Gwendolyn F Tyson"/>
    <s v="Regular Air"/>
    <x v="2"/>
    <x v="0"/>
    <s v="Rubber Bands"/>
    <s v="Wrap Bag"/>
    <x v="6"/>
    <n v="0.36"/>
    <x v="0"/>
    <x v="2"/>
    <x v="3"/>
    <s v="Prior Lake"/>
    <n v="55372"/>
    <d v="2015-05-12T00:00:00"/>
    <x v="4"/>
    <n v="-0.71"/>
    <n v="4"/>
    <n v="14.26"/>
    <n v="86838"/>
  </r>
  <r>
    <n v="18181"/>
    <s v="Critical"/>
    <n v="0"/>
    <n v="4.42"/>
    <n v="4.99"/>
    <n v="15"/>
    <s v="Timothy Reese"/>
    <s v="Regular Air"/>
    <x v="2"/>
    <x v="0"/>
    <s v="Envelopes"/>
    <s v="Small Box"/>
    <x v="7"/>
    <n v="0.38"/>
    <x v="0"/>
    <x v="1"/>
    <x v="4"/>
    <s v="Smithtown"/>
    <n v="11787"/>
    <d v="2015-04-08T00:00:00"/>
    <x v="5"/>
    <n v="-59.82"/>
    <n v="7"/>
    <n v="33.47"/>
    <n v="86837"/>
  </r>
  <r>
    <n v="20925"/>
    <s v="Medium"/>
    <n v="0.01"/>
    <n v="35.94"/>
    <n v="6.66"/>
    <n v="15"/>
    <s v="Timothy Reese"/>
    <s v="Regular Air"/>
    <x v="2"/>
    <x v="0"/>
    <s v="Envelopes"/>
    <s v="Small Box"/>
    <x v="8"/>
    <n v="0.4"/>
    <x v="0"/>
    <x v="1"/>
    <x v="4"/>
    <s v="Smithtown"/>
    <n v="11787"/>
    <d v="2015-05-28T00:00:00"/>
    <x v="6"/>
    <n v="261.87569999999994"/>
    <n v="10"/>
    <n v="379.53"/>
    <n v="86839"/>
  </r>
  <r>
    <n v="26267"/>
    <s v="High"/>
    <n v="0.04"/>
    <n v="2.98"/>
    <n v="1.58"/>
    <n v="16"/>
    <s v="Sarah Ramsey"/>
    <s v="Regular Air"/>
    <x v="2"/>
    <x v="0"/>
    <s v="Rubber Bands"/>
    <s v="Wrap Bag"/>
    <x v="9"/>
    <n v="0.39"/>
    <x v="0"/>
    <x v="1"/>
    <x v="4"/>
    <s v="Syracuse"/>
    <n v="13210"/>
    <d v="2015-02-12T00:00:00"/>
    <x v="7"/>
    <n v="2.63"/>
    <n v="6"/>
    <n v="18.8"/>
    <n v="86836"/>
  </r>
  <r>
    <n v="26268"/>
    <s v="High"/>
    <n v="0.05"/>
    <n v="115.99"/>
    <n v="2.5"/>
    <n v="16"/>
    <s v="Sarah Ramsey"/>
    <s v="Regular Air"/>
    <x v="2"/>
    <x v="2"/>
    <s v="Telephones and Communication"/>
    <s v="Small Box"/>
    <x v="10"/>
    <n v="0.55000000000000004"/>
    <x v="0"/>
    <x v="1"/>
    <x v="4"/>
    <s v="Syracuse"/>
    <n v="13210"/>
    <d v="2015-02-12T00:00:00"/>
    <x v="8"/>
    <n v="652.73309999999992"/>
    <n v="10"/>
    <n v="945.99"/>
    <n v="86836"/>
  </r>
  <r>
    <n v="23890"/>
    <s v="High"/>
    <n v="0.05"/>
    <n v="26.48"/>
    <n v="6.93"/>
    <n v="18"/>
    <s v="Laurie Hanna"/>
    <s v="Regular Air"/>
    <x v="2"/>
    <x v="1"/>
    <s v="Office Furnishings"/>
    <s v="Small Box"/>
    <x v="11"/>
    <n v="0.49"/>
    <x v="0"/>
    <x v="0"/>
    <x v="5"/>
    <s v="Helena"/>
    <n v="59601"/>
    <d v="2015-05-15T00:00:00"/>
    <x v="9"/>
    <n v="314.48129999999998"/>
    <n v="17"/>
    <n v="455.77"/>
    <n v="90031"/>
  </r>
  <r>
    <n v="24063"/>
    <s v="Not Specified"/>
    <n v="7.0000000000000007E-2"/>
    <n v="12.99"/>
    <n v="9.44"/>
    <n v="19"/>
    <s v="Jim Rodgers"/>
    <s v="Regular Air"/>
    <x v="2"/>
    <x v="2"/>
    <s v="Office Machines"/>
    <s v="Medium Box"/>
    <x v="12"/>
    <n v="0.39"/>
    <x v="0"/>
    <x v="0"/>
    <x v="5"/>
    <s v="Missoula"/>
    <n v="59801"/>
    <d v="2015-05-21T00:00:00"/>
    <x v="10"/>
    <n v="-114.63990000000001"/>
    <n v="18"/>
    <n v="231.79"/>
    <n v="90032"/>
  </r>
  <r>
    <n v="5890"/>
    <s v="High"/>
    <n v="0.05"/>
    <n v="26.48"/>
    <n v="6.93"/>
    <n v="21"/>
    <s v="Tony Wilkins Winters"/>
    <s v="Regular Air"/>
    <x v="2"/>
    <x v="1"/>
    <s v="Office Furnishings"/>
    <s v="Small Box"/>
    <x v="11"/>
    <n v="0.49"/>
    <x v="0"/>
    <x v="1"/>
    <x v="4"/>
    <s v="New York City"/>
    <n v="10012"/>
    <d v="2015-05-15T00:00:00"/>
    <x v="9"/>
    <n v="384.38"/>
    <n v="70"/>
    <n v="1876.69"/>
    <n v="41793"/>
  </r>
  <r>
    <n v="6062"/>
    <s v="Not Specified"/>
    <n v="0.08"/>
    <n v="5"/>
    <n v="3.39"/>
    <n v="21"/>
    <s v="Tony Wilkins Winters"/>
    <s v="Regular Air"/>
    <x v="2"/>
    <x v="0"/>
    <s v="Rubber Bands"/>
    <s v="Wrap Bag"/>
    <x v="13"/>
    <n v="0.37"/>
    <x v="0"/>
    <x v="1"/>
    <x v="4"/>
    <s v="New York City"/>
    <n v="10012"/>
    <d v="2015-05-21T00:00:00"/>
    <x v="11"/>
    <n v="-17.489999999999998"/>
    <n v="58"/>
    <n v="293.06"/>
    <n v="42949"/>
  </r>
  <r>
    <n v="6063"/>
    <s v="Not Specified"/>
    <n v="7.0000000000000007E-2"/>
    <n v="12.99"/>
    <n v="9.44"/>
    <n v="21"/>
    <s v="Tony Wilkins Winters"/>
    <s v="Regular Air"/>
    <x v="2"/>
    <x v="2"/>
    <s v="Office Machines"/>
    <s v="Medium Box"/>
    <x v="12"/>
    <n v="0.39"/>
    <x v="0"/>
    <x v="1"/>
    <x v="4"/>
    <s v="New York City"/>
    <n v="10012"/>
    <d v="2015-05-21T00:00:00"/>
    <x v="10"/>
    <n v="-114.63990000000001"/>
    <n v="71"/>
    <n v="914.29"/>
    <n v="42949"/>
  </r>
  <r>
    <n v="20631"/>
    <s v="High"/>
    <n v="0.06"/>
    <n v="55.48"/>
    <n v="14.3"/>
    <n v="24"/>
    <s v="Edna Thomas"/>
    <s v="Regular Air"/>
    <x v="0"/>
    <x v="0"/>
    <s v="Paper"/>
    <s v="Small Box"/>
    <x v="14"/>
    <n v="0.37"/>
    <x v="0"/>
    <x v="0"/>
    <x v="1"/>
    <s v="Laguna Niguel"/>
    <n v="92677"/>
    <d v="2015-01-28T00:00:00"/>
    <x v="12"/>
    <n v="-28.296800000000001"/>
    <n v="1"/>
    <n v="67.489999999999995"/>
    <n v="87651"/>
  </r>
  <r>
    <n v="20632"/>
    <s v="High"/>
    <n v="0.02"/>
    <n v="1.68"/>
    <n v="1.57"/>
    <n v="24"/>
    <s v="Edna Thomas"/>
    <s v="Regular Air"/>
    <x v="0"/>
    <x v="0"/>
    <s v="Pens &amp; Art Supplies"/>
    <s v="Wrap Bag"/>
    <x v="15"/>
    <n v="0.59"/>
    <x v="0"/>
    <x v="0"/>
    <x v="1"/>
    <s v="Laguna Niguel"/>
    <n v="92677"/>
    <d v="2015-01-28T00:00:00"/>
    <x v="13"/>
    <n v="-5.3071999999999999"/>
    <n v="1"/>
    <n v="2.25"/>
    <n v="87651"/>
  </r>
  <r>
    <n v="23967"/>
    <s v="Not Specified"/>
    <n v="0.04"/>
    <n v="4.1399999999999997"/>
    <n v="6.6"/>
    <n v="27"/>
    <s v="Guy Gallagher"/>
    <s v="Regular Air"/>
    <x v="0"/>
    <x v="1"/>
    <s v="Office Furnishings"/>
    <s v="Small Box"/>
    <x v="16"/>
    <n v="0.49"/>
    <x v="0"/>
    <x v="0"/>
    <x v="1"/>
    <s v="Lakewood"/>
    <n v="90712"/>
    <d v="2015-05-02T00:00:00"/>
    <x v="14"/>
    <n v="8.8940000000000055"/>
    <n v="12"/>
    <n v="54.78"/>
    <n v="87652"/>
  </r>
  <r>
    <n v="23509"/>
    <s v="High"/>
    <n v="0.08"/>
    <n v="34.99"/>
    <n v="7.73"/>
    <n v="32"/>
    <s v="Matthew Berman"/>
    <s v="Regular Air"/>
    <x v="0"/>
    <x v="0"/>
    <s v="Pens &amp; Art Supplies"/>
    <s v="Small Box"/>
    <x v="17"/>
    <n v="0.59"/>
    <x v="0"/>
    <x v="0"/>
    <x v="6"/>
    <s v="Grants Pass"/>
    <n v="97526"/>
    <d v="2015-02-22T00:00:00"/>
    <x v="15"/>
    <n v="144.69"/>
    <n v="13"/>
    <n v="424.68"/>
    <n v="89199"/>
  </r>
  <r>
    <n v="23612"/>
    <s v="High"/>
    <n v="0.01"/>
    <n v="17.98"/>
    <n v="8.51"/>
    <n v="32"/>
    <s v="Matthew Berman"/>
    <s v="Regular Air"/>
    <x v="0"/>
    <x v="2"/>
    <s v="Office Machines"/>
    <s v="Medium Box"/>
    <x v="18"/>
    <n v="0.4"/>
    <x v="0"/>
    <x v="0"/>
    <x v="6"/>
    <s v="Grants Pass"/>
    <n v="97526"/>
    <d v="2015-03-27T00:00:00"/>
    <x v="16"/>
    <n v="-35.878799999999998"/>
    <n v="2"/>
    <n v="40.17"/>
    <n v="89200"/>
  </r>
  <r>
    <n v="23278"/>
    <s v="Medium"/>
    <n v="0.09"/>
    <n v="125.99"/>
    <n v="7.69"/>
    <n v="32"/>
    <s v="Matthew Berman"/>
    <s v="Express Air"/>
    <x v="0"/>
    <x v="2"/>
    <s v="Telephones and Communication"/>
    <s v="Small Box"/>
    <x v="19"/>
    <n v="0.59"/>
    <x v="0"/>
    <x v="0"/>
    <x v="6"/>
    <s v="Grants Pass"/>
    <n v="97526"/>
    <d v="2015-01-20T00:00:00"/>
    <x v="17"/>
    <n v="209.99700000000001"/>
    <n v="8"/>
    <n v="783.55"/>
    <n v="89202"/>
  </r>
  <r>
    <n v="19355"/>
    <s v="Low"/>
    <n v="0.06"/>
    <n v="205.99"/>
    <n v="8.99"/>
    <n v="32"/>
    <s v="Matthew Berman"/>
    <s v="Regular Air"/>
    <x v="0"/>
    <x v="2"/>
    <s v="Telephones and Communication"/>
    <s v="Small Box"/>
    <x v="20"/>
    <n v="0.56000000000000005"/>
    <x v="0"/>
    <x v="0"/>
    <x v="6"/>
    <s v="Grants Pass"/>
    <n v="97526"/>
    <d v="2015-03-12T00:00:00"/>
    <x v="18"/>
    <n v="3568.096"/>
    <n v="22"/>
    <n v="3838.14"/>
    <n v="89203"/>
  </r>
  <r>
    <n v="23654"/>
    <s v="Not Specified"/>
    <n v="0.03"/>
    <n v="4.24"/>
    <n v="5.41"/>
    <n v="33"/>
    <s v="Ricky Hensley"/>
    <s v="Regular Air"/>
    <x v="0"/>
    <x v="0"/>
    <s v="Binders and Binder Accessories"/>
    <s v="Small Box"/>
    <x v="21"/>
    <n v="0.35"/>
    <x v="0"/>
    <x v="0"/>
    <x v="6"/>
    <s v="Gresham"/>
    <n v="97030"/>
    <d v="2015-06-15T00:00:00"/>
    <x v="19"/>
    <n v="-84.437600000000003"/>
    <n v="13"/>
    <n v="58.68"/>
    <n v="89201"/>
  </r>
  <r>
    <n v="23655"/>
    <s v="Not Specified"/>
    <n v="0.04"/>
    <n v="2.94"/>
    <n v="0.7"/>
    <n v="33"/>
    <s v="Ricky Hensley"/>
    <s v="Regular Air"/>
    <x v="0"/>
    <x v="0"/>
    <s v="Pens &amp; Art Supplies"/>
    <s v="Wrap Bag"/>
    <x v="22"/>
    <n v="0.57999999999999996"/>
    <x v="0"/>
    <x v="0"/>
    <x v="6"/>
    <s v="Gresham"/>
    <n v="97030"/>
    <d v="2015-06-15T00:00:00"/>
    <x v="20"/>
    <n v="24.312000000000001"/>
    <n v="18"/>
    <n v="53.1"/>
    <n v="89201"/>
  </r>
  <r>
    <n v="25933"/>
    <s v="High"/>
    <n v="0"/>
    <n v="99.99"/>
    <n v="19.989999999999998"/>
    <n v="43"/>
    <s v="Theodore Moran"/>
    <s v="Regular Air"/>
    <x v="3"/>
    <x v="2"/>
    <s v="Office Machines"/>
    <s v="Small Box"/>
    <x v="23"/>
    <n v="0.52"/>
    <x v="0"/>
    <x v="0"/>
    <x v="0"/>
    <s v="Redmond"/>
    <n v="98052"/>
    <d v="2015-05-10T00:00:00"/>
    <x v="21"/>
    <n v="25.913820000000015"/>
    <n v="6"/>
    <n v="647.07000000000005"/>
    <n v="91454"/>
  </r>
  <r>
    <n v="18551"/>
    <s v="Not Specified"/>
    <n v="0"/>
    <n v="115.99"/>
    <n v="2.5"/>
    <n v="52"/>
    <s v="Lorraine Kelly"/>
    <s v="Regular Air"/>
    <x v="0"/>
    <x v="2"/>
    <s v="Telephones and Communication"/>
    <s v="Small Box"/>
    <x v="24"/>
    <n v="0.56999999999999995"/>
    <x v="0"/>
    <x v="0"/>
    <x v="0"/>
    <s v="Puyallup"/>
    <n v="98373"/>
    <d v="2015-03-10T00:00:00"/>
    <x v="22"/>
    <n v="162.666"/>
    <n v="6"/>
    <n v="627.04"/>
    <n v="88426"/>
  </r>
  <r>
    <n v="22117"/>
    <s v="Critical"/>
    <n v="7.0000000000000007E-2"/>
    <n v="3502.14"/>
    <n v="8.73"/>
    <n v="53"/>
    <s v="Sidney Russell Austin"/>
    <s v="Delivery Truck"/>
    <x v="0"/>
    <x v="2"/>
    <s v="Office Machines"/>
    <s v="Jumbo Box"/>
    <x v="25"/>
    <n v="0.56999999999999995"/>
    <x v="0"/>
    <x v="0"/>
    <x v="0"/>
    <s v="Redmond"/>
    <n v="98052"/>
    <d v="2015-01-28T00:00:00"/>
    <x v="13"/>
    <n v="-6923.5991999999997"/>
    <n v="1"/>
    <n v="3267.55"/>
    <n v="88425"/>
  </r>
  <r>
    <n v="18552"/>
    <s v="Not Specified"/>
    <n v="0.02"/>
    <n v="5.98"/>
    <n v="5.79"/>
    <n v="53"/>
    <s v="Sidney Russell Austin"/>
    <s v="Regular Air"/>
    <x v="0"/>
    <x v="0"/>
    <s v="Paper"/>
    <s v="Small Box"/>
    <x v="26"/>
    <n v="0.36"/>
    <x v="0"/>
    <x v="0"/>
    <x v="0"/>
    <s v="Redmond"/>
    <n v="98052"/>
    <d v="2015-03-10T00:00:00"/>
    <x v="23"/>
    <n v="-67.489999999999995"/>
    <n v="17"/>
    <n v="110.19"/>
    <n v="88426"/>
  </r>
  <r>
    <n v="20697"/>
    <s v="Medium"/>
    <n v="0.06"/>
    <n v="3.8"/>
    <n v="1.49"/>
    <n v="56"/>
    <s v="Randall Montgomery"/>
    <s v="Regular Air"/>
    <x v="3"/>
    <x v="0"/>
    <s v="Binders and Binder Accessories"/>
    <s v="Small Box"/>
    <x v="27"/>
    <n v="0.38"/>
    <x v="0"/>
    <x v="1"/>
    <x v="4"/>
    <s v="Tonawanda"/>
    <n v="14150"/>
    <d v="2015-04-20T00:00:00"/>
    <x v="24"/>
    <n v="19.6282"/>
    <n v="20"/>
    <n v="73.55"/>
    <n v="88075"/>
  </r>
  <r>
    <n v="20698"/>
    <s v="Medium"/>
    <n v="0.06"/>
    <n v="1.76"/>
    <n v="0.7"/>
    <n v="56"/>
    <s v="Randall Montgomery"/>
    <s v="Regular Air"/>
    <x v="3"/>
    <x v="0"/>
    <s v="Pens &amp; Art Supplies"/>
    <s v="Wrap Bag"/>
    <x v="28"/>
    <n v="0.56000000000000005"/>
    <x v="0"/>
    <x v="1"/>
    <x v="4"/>
    <s v="Tonawanda"/>
    <n v="14150"/>
    <d v="2015-04-20T00:00:00"/>
    <x v="24"/>
    <n v="-1.6524000000000001"/>
    <n v="17"/>
    <n v="29.57"/>
    <n v="88075"/>
  </r>
  <r>
    <n v="22890"/>
    <s v="High"/>
    <n v="0.02"/>
    <n v="5.98"/>
    <n v="5.15"/>
    <n v="62"/>
    <s v="Pam Gilbert"/>
    <s v="Regular Air"/>
    <x v="0"/>
    <x v="0"/>
    <s v="Paper"/>
    <s v="Small Box"/>
    <x v="29"/>
    <n v="0.36"/>
    <x v="0"/>
    <x v="2"/>
    <x v="7"/>
    <s v="Round Rock"/>
    <n v="78664"/>
    <d v="2015-05-09T00:00:00"/>
    <x v="21"/>
    <n v="2.1400000000000023"/>
    <n v="3"/>
    <n v="22.85"/>
    <n v="87407"/>
  </r>
  <r>
    <n v="25354"/>
    <s v="High"/>
    <n v="0.04"/>
    <n v="29.14"/>
    <n v="4.8600000000000003"/>
    <n v="62"/>
    <s v="Pam Gilbert"/>
    <s v="Regular Air"/>
    <x v="0"/>
    <x v="0"/>
    <s v="Paper"/>
    <s v="Wrap Bag"/>
    <x v="30"/>
    <n v="0.38"/>
    <x v="0"/>
    <x v="2"/>
    <x v="7"/>
    <s v="Round Rock"/>
    <n v="78664"/>
    <d v="2015-06-12T00:00:00"/>
    <x v="25"/>
    <n v="349.40909999999997"/>
    <n v="17"/>
    <n v="506.39"/>
    <n v="87408"/>
  </r>
  <r>
    <n v="21017"/>
    <s v="Not Specified"/>
    <n v="0"/>
    <n v="3.69"/>
    <n v="0.5"/>
    <n v="64"/>
    <s v="Lynn Morrow"/>
    <s v="Regular Air"/>
    <x v="2"/>
    <x v="0"/>
    <s v="Labels"/>
    <s v="Small Box"/>
    <x v="31"/>
    <n v="0.38"/>
    <x v="0"/>
    <x v="3"/>
    <x v="8"/>
    <s v="Salem"/>
    <n v="24153"/>
    <d v="2015-03-02T00:00:00"/>
    <x v="26"/>
    <n v="-37.5291"/>
    <n v="1"/>
    <n v="4"/>
    <n v="87406"/>
  </r>
  <r>
    <n v="21019"/>
    <s v="Not Specified"/>
    <n v="0.02"/>
    <n v="175.99"/>
    <n v="4.99"/>
    <n v="64"/>
    <s v="Lynn Morrow"/>
    <s v="Express Air"/>
    <x v="2"/>
    <x v="2"/>
    <s v="Telephones and Communication"/>
    <s v="Small Box"/>
    <x v="32"/>
    <n v="0.59"/>
    <x v="0"/>
    <x v="3"/>
    <x v="8"/>
    <s v="Salem"/>
    <n v="24153"/>
    <d v="2015-03-02T00:00:00"/>
    <x v="27"/>
    <n v="101.49"/>
    <n v="4"/>
    <n v="589.79999999999995"/>
    <n v="87406"/>
  </r>
  <r>
    <n v="23274"/>
    <s v="Low"/>
    <n v="0.05"/>
    <n v="155.06"/>
    <n v="7.07"/>
    <n v="67"/>
    <s v="Ellen McCormick"/>
    <s v="Regular Air"/>
    <x v="0"/>
    <x v="0"/>
    <s v="Storage &amp; Organization"/>
    <s v="Small Box"/>
    <x v="33"/>
    <n v="0.59"/>
    <x v="0"/>
    <x v="0"/>
    <x v="1"/>
    <s v="Napa"/>
    <n v="94559"/>
    <d v="2015-01-02T00:00:00"/>
    <x v="28"/>
    <n v="845.66399999999987"/>
    <n v="8"/>
    <n v="1225.5999999999999"/>
    <n v="87946"/>
  </r>
  <r>
    <n v="5272"/>
    <s v="Low"/>
    <n v="0"/>
    <n v="291.73"/>
    <n v="48.8"/>
    <n v="68"/>
    <s v="Scott Bunn"/>
    <s v="Delivery Truck"/>
    <x v="0"/>
    <x v="1"/>
    <s v="Chairs &amp; Chairmats"/>
    <s v="Jumbo Drum"/>
    <x v="34"/>
    <n v="0.56000000000000005"/>
    <x v="0"/>
    <x v="1"/>
    <x v="4"/>
    <s v="New York City"/>
    <n v="10177"/>
    <d v="2015-01-02T00:00:00"/>
    <x v="29"/>
    <n v="-308.928"/>
    <n v="4"/>
    <n v="1239.06"/>
    <n v="37537"/>
  </r>
  <r>
    <n v="5273"/>
    <s v="Low"/>
    <n v="7.0000000000000007E-2"/>
    <n v="100.98"/>
    <n v="45"/>
    <n v="68"/>
    <s v="Scott Bunn"/>
    <s v="Delivery Truck"/>
    <x v="0"/>
    <x v="1"/>
    <s v="Chairs &amp; Chairmats"/>
    <s v="Jumbo Drum"/>
    <x v="35"/>
    <n v="0.69"/>
    <x v="0"/>
    <x v="1"/>
    <x v="4"/>
    <s v="New York City"/>
    <n v="10177"/>
    <d v="2015-01-02T00:00:00"/>
    <x v="30"/>
    <n v="-1679.7599999999998"/>
    <n v="43"/>
    <n v="4083.19"/>
    <n v="37537"/>
  </r>
  <r>
    <n v="5274"/>
    <s v="Low"/>
    <n v="0.05"/>
    <n v="155.06"/>
    <n v="7.07"/>
    <n v="68"/>
    <s v="Scott Bunn"/>
    <s v="Regular Air"/>
    <x v="0"/>
    <x v="0"/>
    <s v="Storage &amp; Organization"/>
    <s v="Small Box"/>
    <x v="33"/>
    <n v="0.59"/>
    <x v="0"/>
    <x v="1"/>
    <x v="4"/>
    <s v="New York City"/>
    <n v="10177"/>
    <d v="2015-01-02T00:00:00"/>
    <x v="28"/>
    <n v="575.39600000000007"/>
    <n v="32"/>
    <n v="4902.38"/>
    <n v="37537"/>
  </r>
  <r>
    <n v="7786"/>
    <s v="High"/>
    <n v="0.09"/>
    <n v="122.99"/>
    <n v="70.2"/>
    <n v="68"/>
    <s v="Scott Bunn"/>
    <s v="Delivery Truck"/>
    <x v="0"/>
    <x v="1"/>
    <s v="Chairs &amp; Chairmats"/>
    <s v="Jumbo Drum"/>
    <x v="36"/>
    <n v="0.74"/>
    <x v="0"/>
    <x v="1"/>
    <x v="4"/>
    <s v="New York City"/>
    <n v="10177"/>
    <d v="2015-02-02T00:00:00"/>
    <x v="31"/>
    <n v="-2426.5500000000002"/>
    <n v="49"/>
    <n v="5718.85"/>
    <n v="55713"/>
  </r>
  <r>
    <n v="25786"/>
    <s v="High"/>
    <n v="0.09"/>
    <n v="122.99"/>
    <n v="70.2"/>
    <n v="70"/>
    <s v="Annette Boone"/>
    <s v="Delivery Truck"/>
    <x v="0"/>
    <x v="1"/>
    <s v="Chairs &amp; Chairmats"/>
    <s v="Jumbo Drum"/>
    <x v="36"/>
    <n v="0.74"/>
    <x v="0"/>
    <x v="1"/>
    <x v="9"/>
    <s v="Burlington"/>
    <n v="5401"/>
    <d v="2015-02-02T00:00:00"/>
    <x v="31"/>
    <n v="-2426.5500000000002"/>
    <n v="12"/>
    <n v="1400.53"/>
    <n v="87947"/>
  </r>
  <r>
    <n v="18281"/>
    <s v="High"/>
    <n v="0.04"/>
    <n v="296.18"/>
    <n v="54.12"/>
    <n v="83"/>
    <s v="Edgar Stone"/>
    <s v="Delivery Truck"/>
    <x v="0"/>
    <x v="1"/>
    <s v="Tables"/>
    <s v="Jumbo Box"/>
    <x v="37"/>
    <n v="0.76"/>
    <x v="0"/>
    <x v="1"/>
    <x v="10"/>
    <s v="Canton"/>
    <n v="44708"/>
    <d v="2015-03-15T00:00:00"/>
    <x v="32"/>
    <n v="-715.7782060000003"/>
    <n v="6"/>
    <n v="1821.89"/>
    <n v="87365"/>
  </r>
  <r>
    <n v="23639"/>
    <s v="Not Specified"/>
    <n v="0"/>
    <n v="8.09"/>
    <n v="7.96"/>
    <n v="84"/>
    <s v="Helen Stein"/>
    <s v="Regular Air"/>
    <x v="3"/>
    <x v="1"/>
    <s v="Office Furnishings"/>
    <s v="Small Box"/>
    <x v="38"/>
    <n v="0.49"/>
    <x v="0"/>
    <x v="1"/>
    <x v="10"/>
    <s v="Cincinnati"/>
    <n v="45231"/>
    <d v="2015-02-02T00:00:00"/>
    <x v="33"/>
    <n v="-144.56"/>
    <n v="11"/>
    <n v="90.98"/>
    <n v="87364"/>
  </r>
  <r>
    <n v="23880"/>
    <s v="High"/>
    <n v="0.08"/>
    <n v="896.99"/>
    <n v="19.989999999999998"/>
    <n v="84"/>
    <s v="Helen Stein"/>
    <s v="Regular Air"/>
    <x v="0"/>
    <x v="0"/>
    <s v="Binders and Binder Accessories"/>
    <s v="Small Box"/>
    <x v="39"/>
    <n v="0.38"/>
    <x v="0"/>
    <x v="1"/>
    <x v="10"/>
    <s v="Cincinnati"/>
    <n v="45231"/>
    <d v="2015-03-30T00:00:00"/>
    <x v="34"/>
    <n v="7402.32"/>
    <n v="13"/>
    <n v="10728"/>
    <n v="87366"/>
  </r>
  <r>
    <n v="24663"/>
    <s v="Low"/>
    <n v="0.05"/>
    <n v="161.55000000000001"/>
    <n v="19.989999999999998"/>
    <n v="87"/>
    <s v="Norman Shields"/>
    <s v="Regular Air"/>
    <x v="0"/>
    <x v="0"/>
    <s v="Storage &amp; Organization"/>
    <s v="Small Box"/>
    <x v="40"/>
    <n v="0.66"/>
    <x v="0"/>
    <x v="0"/>
    <x v="1"/>
    <s v="Vacaville"/>
    <n v="95687"/>
    <d v="2015-06-03T00:00:00"/>
    <x v="35"/>
    <n v="1892.424"/>
    <n v="19"/>
    <n v="3127.69"/>
    <n v="90596"/>
  </r>
  <r>
    <n v="23841"/>
    <s v="High"/>
    <n v="0.09"/>
    <n v="4.91"/>
    <n v="0.5"/>
    <n v="87"/>
    <s v="Norman Shields"/>
    <s v="Regular Air"/>
    <x v="0"/>
    <x v="0"/>
    <s v="Labels"/>
    <s v="Small Box"/>
    <x v="41"/>
    <n v="0.36"/>
    <x v="0"/>
    <x v="0"/>
    <x v="1"/>
    <s v="Vacaville"/>
    <n v="95687"/>
    <d v="2015-03-22T00:00:00"/>
    <x v="36"/>
    <n v="28.855799999999999"/>
    <n v="9"/>
    <n v="41.82"/>
    <n v="90597"/>
  </r>
  <r>
    <n v="23842"/>
    <s v="High"/>
    <n v="0.01"/>
    <n v="296.18"/>
    <n v="54.12"/>
    <n v="87"/>
    <s v="Norman Shields"/>
    <s v="Delivery Truck"/>
    <x v="0"/>
    <x v="1"/>
    <s v="Tables"/>
    <s v="Jumbo Box"/>
    <x v="37"/>
    <n v="0.76"/>
    <x v="0"/>
    <x v="0"/>
    <x v="1"/>
    <s v="Vacaville"/>
    <n v="95687"/>
    <d v="2015-03-22T00:00:00"/>
    <x v="37"/>
    <n v="173.48"/>
    <n v="9"/>
    <n v="2875.72"/>
    <n v="90597"/>
  </r>
  <r>
    <n v="23071"/>
    <s v="High"/>
    <n v="7.0000000000000007E-2"/>
    <n v="19.84"/>
    <n v="4.0999999999999996"/>
    <n v="91"/>
    <s v="Wallace Werner"/>
    <s v="Regular Air"/>
    <x v="1"/>
    <x v="0"/>
    <s v="Pens &amp; Art Supplies"/>
    <s v="Wrap Bag"/>
    <x v="42"/>
    <n v="0.44"/>
    <x v="0"/>
    <x v="0"/>
    <x v="1"/>
    <s v="Vallejo"/>
    <n v="94591"/>
    <d v="2015-05-17T00:00:00"/>
    <x v="38"/>
    <n v="117.852"/>
    <n v="9"/>
    <n v="170.8"/>
    <n v="87175"/>
  </r>
  <r>
    <n v="19877"/>
    <s v="Medium"/>
    <n v="0.05"/>
    <n v="5.18"/>
    <n v="2.04"/>
    <n v="91"/>
    <s v="Wallace Werner"/>
    <s v="Regular Air"/>
    <x v="1"/>
    <x v="0"/>
    <s v="Paper"/>
    <s v="Wrap Bag"/>
    <x v="43"/>
    <n v="0.36"/>
    <x v="0"/>
    <x v="0"/>
    <x v="1"/>
    <s v="Vallejo"/>
    <n v="94591"/>
    <d v="2015-02-18T00:00:00"/>
    <x v="39"/>
    <n v="34.010400000000004"/>
    <n v="10"/>
    <n v="53.54"/>
    <n v="87176"/>
  </r>
  <r>
    <n v="19611"/>
    <s v="Medium"/>
    <n v="0.06"/>
    <n v="175.99"/>
    <n v="8.99"/>
    <n v="91"/>
    <s v="Wallace Werner"/>
    <s v="Regular Air"/>
    <x v="0"/>
    <x v="2"/>
    <s v="Telephones and Communication"/>
    <s v="Small Box"/>
    <x v="44"/>
    <n v="0.56999999999999995"/>
    <x v="0"/>
    <x v="0"/>
    <x v="1"/>
    <s v="Vallejo"/>
    <n v="94591"/>
    <d v="2015-03-04T00:00:00"/>
    <x v="40"/>
    <n v="2031.5070000000001"/>
    <n v="23"/>
    <n v="3363.53"/>
    <n v="87177"/>
  </r>
  <r>
    <n v="23069"/>
    <s v="High"/>
    <n v="7.0000000000000007E-2"/>
    <n v="8.34"/>
    <n v="1.43"/>
    <n v="92"/>
    <s v="Victoria Baker Hoover"/>
    <s v="Regular Air"/>
    <x v="1"/>
    <x v="0"/>
    <s v="Paper"/>
    <s v="Wrap Bag"/>
    <x v="45"/>
    <n v="0.35"/>
    <x v="0"/>
    <x v="3"/>
    <x v="11"/>
    <s v="Terrytown"/>
    <n v="70056"/>
    <d v="2015-05-17T00:00:00"/>
    <x v="41"/>
    <n v="-190.67999999999998"/>
    <n v="16"/>
    <n v="132.08000000000001"/>
    <n v="87175"/>
  </r>
  <r>
    <n v="23070"/>
    <s v="High"/>
    <n v="0.09"/>
    <n v="4.9800000000000004"/>
    <n v="6.07"/>
    <n v="92"/>
    <s v="Victoria Baker Hoover"/>
    <s v="Regular Air"/>
    <x v="1"/>
    <x v="0"/>
    <s v="Paper"/>
    <s v="Small Box"/>
    <x v="46"/>
    <n v="0.36"/>
    <x v="0"/>
    <x v="3"/>
    <x v="11"/>
    <s v="Terrytown"/>
    <n v="70056"/>
    <d v="2015-05-17T00:00:00"/>
    <x v="38"/>
    <n v="325.39800000000002"/>
    <n v="9"/>
    <n v="45.34"/>
    <n v="87175"/>
  </r>
  <r>
    <n v="23203"/>
    <s v="Medium"/>
    <n v="0.04"/>
    <n v="12.98"/>
    <n v="3.14"/>
    <n v="92"/>
    <s v="Victoria Baker Hoover"/>
    <s v="Express Air"/>
    <x v="0"/>
    <x v="0"/>
    <s v="Scissors, Rulers and Trimmers"/>
    <s v="Small Pack"/>
    <x v="47"/>
    <n v="0.6"/>
    <x v="0"/>
    <x v="3"/>
    <x v="11"/>
    <s v="Terrytown"/>
    <n v="70056"/>
    <d v="2015-06-07T00:00:00"/>
    <x v="42"/>
    <n v="22.817999999999998"/>
    <n v="16"/>
    <n v="216.04"/>
    <n v="87178"/>
  </r>
  <r>
    <n v="6243"/>
    <s v="Not Specified"/>
    <n v="0.04"/>
    <n v="160.97999999999999"/>
    <n v="30"/>
    <n v="94"/>
    <s v="Eddie House Mueller"/>
    <s v="Delivery Truck"/>
    <x v="1"/>
    <x v="1"/>
    <s v="Chairs &amp; Chairmats"/>
    <s v="Jumbo Drum"/>
    <x v="48"/>
    <n v="0.62"/>
    <x v="0"/>
    <x v="2"/>
    <x v="12"/>
    <s v="Chicago"/>
    <n v="60601"/>
    <d v="2015-05-03T00:00:00"/>
    <x v="43"/>
    <n v="116.1"/>
    <n v="37"/>
    <n v="6276.34"/>
    <n v="44231"/>
  </r>
  <r>
    <n v="6244"/>
    <s v="Not Specified"/>
    <n v="0.01"/>
    <n v="17.98"/>
    <n v="4"/>
    <n v="94"/>
    <s v="Eddie House Mueller"/>
    <s v="Regular Air"/>
    <x v="1"/>
    <x v="2"/>
    <s v="Computer Peripherals"/>
    <s v="Small Box"/>
    <x v="49"/>
    <n v="0.79"/>
    <x v="0"/>
    <x v="2"/>
    <x v="12"/>
    <s v="Chicago"/>
    <n v="60601"/>
    <d v="2015-05-03T00:00:00"/>
    <x v="43"/>
    <n v="-87.96"/>
    <n v="146"/>
    <n v="2664.4"/>
    <n v="44231"/>
  </r>
  <r>
    <n v="24243"/>
    <s v="Not Specified"/>
    <n v="0.04"/>
    <n v="160.97999999999999"/>
    <n v="30"/>
    <n v="97"/>
    <s v="Max McKenna"/>
    <s v="Delivery Truck"/>
    <x v="1"/>
    <x v="1"/>
    <s v="Chairs &amp; Chairmats"/>
    <s v="Jumbo Drum"/>
    <x v="48"/>
    <n v="0.62"/>
    <x v="0"/>
    <x v="2"/>
    <x v="13"/>
    <s v="Manhattan"/>
    <n v="66502"/>
    <d v="2015-05-03T00:00:00"/>
    <x v="43"/>
    <n v="255.42000000000002"/>
    <n v="9"/>
    <n v="1526.68"/>
    <n v="87306"/>
  </r>
  <r>
    <n v="24245"/>
    <s v="Not Specified"/>
    <n v="0.06"/>
    <n v="115.99"/>
    <n v="8.99"/>
    <n v="97"/>
    <s v="Max McKenna"/>
    <s v="Regular Air"/>
    <x v="1"/>
    <x v="2"/>
    <s v="Telephones and Communication"/>
    <s v="Small Box"/>
    <x v="50"/>
    <n v="0.57999999999999996"/>
    <x v="0"/>
    <x v="2"/>
    <x v="13"/>
    <s v="Manhattan"/>
    <n v="66502"/>
    <d v="2015-05-03T00:00:00"/>
    <x v="14"/>
    <n v="685.6146"/>
    <n v="20"/>
    <n v="1952.56"/>
    <n v="87306"/>
  </r>
  <r>
    <n v="18494"/>
    <s v="Medium"/>
    <n v="0.1"/>
    <n v="19.98"/>
    <n v="4"/>
    <n v="101"/>
    <s v="Claudia Boyle"/>
    <s v="Regular Air"/>
    <x v="3"/>
    <x v="2"/>
    <s v="Computer Peripherals"/>
    <s v="Small Box"/>
    <x v="51"/>
    <n v="0.68"/>
    <x v="0"/>
    <x v="1"/>
    <x v="14"/>
    <s v="Biddeford"/>
    <n v="4005"/>
    <d v="2015-06-22T00:00:00"/>
    <x v="44"/>
    <n v="-16.2"/>
    <n v="16"/>
    <n v="303.58999999999997"/>
    <n v="88205"/>
  </r>
  <r>
    <n v="6014"/>
    <s v="Medium"/>
    <n v="0.04"/>
    <n v="300.98"/>
    <n v="54.92"/>
    <n v="102"/>
    <s v="Caroline Johnston"/>
    <s v="Delivery Truck"/>
    <x v="3"/>
    <x v="1"/>
    <s v="Bookcases"/>
    <s v="Jumbo Box"/>
    <x v="52"/>
    <n v="0.55000000000000004"/>
    <x v="0"/>
    <x v="1"/>
    <x v="15"/>
    <s v="Boston"/>
    <n v="2129"/>
    <d v="2015-04-06T00:00:00"/>
    <x v="45"/>
    <n v="2023.75"/>
    <n v="31"/>
    <n v="9459.94"/>
    <n v="42599"/>
  </r>
  <r>
    <n v="494"/>
    <s v="Medium"/>
    <n v="0.1"/>
    <n v="19.98"/>
    <n v="4"/>
    <n v="102"/>
    <s v="Caroline Johnston"/>
    <s v="Regular Air"/>
    <x v="3"/>
    <x v="2"/>
    <s v="Computer Peripherals"/>
    <s v="Small Box"/>
    <x v="51"/>
    <n v="0.68"/>
    <x v="0"/>
    <x v="1"/>
    <x v="15"/>
    <s v="Boston"/>
    <n v="2129"/>
    <d v="2015-06-22T00:00:00"/>
    <x v="44"/>
    <n v="-20.25"/>
    <n v="65"/>
    <n v="1233.32"/>
    <n v="3397"/>
  </r>
  <r>
    <n v="495"/>
    <s v="Medium"/>
    <n v="0.09"/>
    <n v="2.88"/>
    <n v="1.49"/>
    <n v="102"/>
    <s v="Caroline Johnston"/>
    <s v="Regular Air"/>
    <x v="3"/>
    <x v="0"/>
    <s v="Binders and Binder Accessories"/>
    <s v="Small Box"/>
    <x v="53"/>
    <n v="0.36"/>
    <x v="0"/>
    <x v="1"/>
    <x v="15"/>
    <s v="Boston"/>
    <n v="2129"/>
    <d v="2015-06-22T00:00:00"/>
    <x v="46"/>
    <n v="-3.3809999999999998"/>
    <n v="17"/>
    <n v="47.31"/>
    <n v="3397"/>
  </r>
  <r>
    <n v="24014"/>
    <s v="Medium"/>
    <n v="0.04"/>
    <n v="300.98"/>
    <n v="54.92"/>
    <n v="107"/>
    <s v="Lois Hamilton"/>
    <s v="Delivery Truck"/>
    <x v="3"/>
    <x v="1"/>
    <s v="Bookcases"/>
    <s v="Jumbo Box"/>
    <x v="52"/>
    <n v="0.55000000000000004"/>
    <x v="0"/>
    <x v="1"/>
    <x v="16"/>
    <s v="Dover"/>
    <n v="3820"/>
    <d v="2015-04-06T00:00:00"/>
    <x v="45"/>
    <n v="1684.4762999999998"/>
    <n v="8"/>
    <n v="2441.27"/>
    <n v="88204"/>
  </r>
  <r>
    <n v="18495"/>
    <s v="Medium"/>
    <n v="0.09"/>
    <n v="2.88"/>
    <n v="1.49"/>
    <n v="109"/>
    <s v="Tom McFarland"/>
    <s v="Regular Air"/>
    <x v="3"/>
    <x v="0"/>
    <s v="Binders and Binder Accessories"/>
    <s v="Small Box"/>
    <x v="53"/>
    <n v="0.36"/>
    <x v="0"/>
    <x v="1"/>
    <x v="2"/>
    <s v="Lodi"/>
    <n v="7644"/>
    <d v="2015-06-22T00:00:00"/>
    <x v="46"/>
    <n v="-2.7047999999999996"/>
    <n v="4"/>
    <n v="11.13"/>
    <n v="88205"/>
  </r>
  <r>
    <n v="19074"/>
    <s v="High"/>
    <n v="0.03"/>
    <n v="4.26"/>
    <n v="1.2"/>
    <n v="114"/>
    <s v="Ron Newton"/>
    <s v="Regular Air"/>
    <x v="1"/>
    <x v="0"/>
    <s v="Pens &amp; Art Supplies"/>
    <s v="Wrap Bag"/>
    <x v="54"/>
    <n v="0.44"/>
    <x v="0"/>
    <x v="0"/>
    <x v="6"/>
    <s v="Lake Oswego"/>
    <n v="97035"/>
    <d v="2015-01-03T00:00:00"/>
    <x v="30"/>
    <n v="18.658000000000001"/>
    <n v="7"/>
    <n v="29.5"/>
    <n v="89583"/>
  </r>
  <r>
    <n v="19950"/>
    <s v="Medium"/>
    <n v="0.01"/>
    <n v="4.91"/>
    <n v="0.5"/>
    <n v="114"/>
    <s v="Ron Newton"/>
    <s v="Regular Air"/>
    <x v="1"/>
    <x v="0"/>
    <s v="Labels"/>
    <s v="Small Box"/>
    <x v="41"/>
    <n v="0.36"/>
    <x v="0"/>
    <x v="0"/>
    <x v="6"/>
    <s v="Lake Oswego"/>
    <n v="97035"/>
    <d v="2015-04-04T00:00:00"/>
    <x v="47"/>
    <n v="40.247699999999995"/>
    <n v="12"/>
    <n v="58.33"/>
    <n v="89584"/>
  </r>
  <r>
    <n v="19951"/>
    <s v="Medium"/>
    <n v="0.09"/>
    <n v="4"/>
    <n v="1.3"/>
    <n v="114"/>
    <s v="Ron Newton"/>
    <s v="Express Air"/>
    <x v="1"/>
    <x v="0"/>
    <s v="Paper"/>
    <s v="Wrap Bag"/>
    <x v="55"/>
    <n v="0.37"/>
    <x v="0"/>
    <x v="0"/>
    <x v="6"/>
    <s v="Lake Oswego"/>
    <n v="97035"/>
    <d v="2015-04-04T00:00:00"/>
    <x v="47"/>
    <n v="14.0898"/>
    <n v="5"/>
    <n v="20.420000000000002"/>
    <n v="89584"/>
  </r>
  <r>
    <n v="26241"/>
    <s v="Low"/>
    <n v="7.0000000000000007E-2"/>
    <n v="2.12"/>
    <n v="1.99"/>
    <n v="115"/>
    <s v="Dwight M Carr"/>
    <s v="Regular Air"/>
    <x v="1"/>
    <x v="2"/>
    <s v="Computer Peripherals"/>
    <s v="Small Pack"/>
    <x v="56"/>
    <n v="0.55000000000000004"/>
    <x v="0"/>
    <x v="0"/>
    <x v="6"/>
    <s v="Mcminnville"/>
    <n v="97128"/>
    <d v="2015-04-09T00:00:00"/>
    <x v="48"/>
    <n v="-55.84"/>
    <n v="12"/>
    <n v="26.07"/>
    <n v="89585"/>
  </r>
  <r>
    <n v="1074"/>
    <s v="High"/>
    <n v="0.03"/>
    <n v="4.26"/>
    <n v="1.2"/>
    <n v="117"/>
    <s v="Linda Weiss"/>
    <s v="Regular Air"/>
    <x v="1"/>
    <x v="0"/>
    <s v="Pens &amp; Art Supplies"/>
    <s v="Wrap Bag"/>
    <x v="54"/>
    <n v="0.44"/>
    <x v="0"/>
    <x v="0"/>
    <x v="0"/>
    <s v="Seattle"/>
    <n v="98103"/>
    <d v="2015-01-03T00:00:00"/>
    <x v="30"/>
    <n v="9.82"/>
    <n v="29"/>
    <n v="122.23"/>
    <n v="7909"/>
  </r>
  <r>
    <n v="1950"/>
    <s v="Medium"/>
    <n v="0.01"/>
    <n v="4.91"/>
    <n v="0.5"/>
    <n v="117"/>
    <s v="Linda Weiss"/>
    <s v="Regular Air"/>
    <x v="1"/>
    <x v="0"/>
    <s v="Labels"/>
    <s v="Small Box"/>
    <x v="41"/>
    <n v="0.36"/>
    <x v="0"/>
    <x v="0"/>
    <x v="0"/>
    <s v="Seattle"/>
    <n v="98103"/>
    <d v="2015-04-04T00:00:00"/>
    <x v="47"/>
    <n v="112.06"/>
    <n v="47"/>
    <n v="228.46"/>
    <n v="13959"/>
  </r>
  <r>
    <n v="1951"/>
    <s v="Medium"/>
    <n v="0.09"/>
    <n v="4"/>
    <n v="1.3"/>
    <n v="117"/>
    <s v="Linda Weiss"/>
    <s v="Express Air"/>
    <x v="1"/>
    <x v="0"/>
    <s v="Paper"/>
    <s v="Wrap Bag"/>
    <x v="55"/>
    <n v="0.37"/>
    <x v="0"/>
    <x v="0"/>
    <x v="0"/>
    <s v="Seattle"/>
    <n v="98103"/>
    <d v="2015-04-04T00:00:00"/>
    <x v="47"/>
    <n v="16.79"/>
    <n v="19"/>
    <n v="77.61"/>
    <n v="13959"/>
  </r>
  <r>
    <n v="8241"/>
    <s v="Low"/>
    <n v="7.0000000000000007E-2"/>
    <n v="2.12"/>
    <n v="1.99"/>
    <n v="117"/>
    <s v="Linda Weiss"/>
    <s v="Regular Air"/>
    <x v="1"/>
    <x v="2"/>
    <s v="Computer Peripherals"/>
    <s v="Small Pack"/>
    <x v="56"/>
    <n v="0.55000000000000004"/>
    <x v="0"/>
    <x v="0"/>
    <x v="0"/>
    <s v="Seattle"/>
    <n v="98103"/>
    <d v="2015-04-09T00:00:00"/>
    <x v="48"/>
    <n v="-55.84"/>
    <n v="46"/>
    <n v="99.94"/>
    <n v="58914"/>
  </r>
  <r>
    <n v="20688"/>
    <s v="High"/>
    <n v="0.05"/>
    <n v="6.3"/>
    <n v="0.5"/>
    <n v="120"/>
    <s v="Helen H Murphy"/>
    <s v="Regular Air"/>
    <x v="0"/>
    <x v="0"/>
    <s v="Labels"/>
    <s v="Small Box"/>
    <x v="57"/>
    <n v="0.39"/>
    <x v="0"/>
    <x v="0"/>
    <x v="17"/>
    <s v="Layton"/>
    <n v="84041"/>
    <d v="2015-01-12T00:00:00"/>
    <x v="49"/>
    <n v="41.296499999999995"/>
    <n v="10"/>
    <n v="59.85"/>
    <n v="86520"/>
  </r>
  <r>
    <n v="20689"/>
    <s v="High"/>
    <n v="0.09"/>
    <n v="205.99"/>
    <n v="3"/>
    <n v="120"/>
    <s v="Helen H Murphy"/>
    <s v="Express Air"/>
    <x v="0"/>
    <x v="2"/>
    <s v="Telephones and Communication"/>
    <s v="Small Box"/>
    <x v="58"/>
    <n v="0.57999999999999996"/>
    <x v="0"/>
    <x v="0"/>
    <x v="17"/>
    <s v="Layton"/>
    <n v="84041"/>
    <d v="2015-01-12T00:00:00"/>
    <x v="50"/>
    <n v="1179.0237"/>
    <n v="10"/>
    <n v="1708.73"/>
    <n v="86520"/>
  </r>
  <r>
    <n v="19942"/>
    <s v="Critical"/>
    <n v="0.06"/>
    <n v="8.57"/>
    <n v="6.14"/>
    <n v="123"/>
    <s v="Shawn Stern"/>
    <s v="Regular Air"/>
    <x v="1"/>
    <x v="0"/>
    <s v="Scissors, Rulers and Trimmers"/>
    <s v="Small Pack"/>
    <x v="59"/>
    <n v="0.59"/>
    <x v="0"/>
    <x v="3"/>
    <x v="8"/>
    <s v="Tysons Corner"/>
    <n v="22102"/>
    <d v="2015-04-09T00:00:00"/>
    <x v="51"/>
    <n v="105.678"/>
    <n v="11"/>
    <n v="94.97"/>
    <n v="90669"/>
  </r>
  <r>
    <n v="24319"/>
    <s v="Not Specified"/>
    <n v="0.02"/>
    <n v="1.74"/>
    <n v="4.08"/>
    <n v="129"/>
    <s v="Kara Allison"/>
    <s v="Regular Air"/>
    <x v="2"/>
    <x v="1"/>
    <s v="Office Furnishings"/>
    <s v="Small Pack"/>
    <x v="60"/>
    <n v="0.53"/>
    <x v="0"/>
    <x v="2"/>
    <x v="12"/>
    <s v="Alton"/>
    <n v="62002"/>
    <d v="2015-01-27T00:00:00"/>
    <x v="52"/>
    <n v="-37.39"/>
    <n v="5"/>
    <n v="10.23"/>
    <n v="86693"/>
  </r>
  <r>
    <n v="18161"/>
    <s v="Not Specified"/>
    <n v="7.0000000000000007E-2"/>
    <n v="15.74"/>
    <n v="1.39"/>
    <n v="129"/>
    <s v="Kara Allison"/>
    <s v="Regular Air"/>
    <x v="2"/>
    <x v="0"/>
    <s v="Envelopes"/>
    <s v="Small Box"/>
    <x v="61"/>
    <n v="0.4"/>
    <x v="0"/>
    <x v="2"/>
    <x v="12"/>
    <s v="Alton"/>
    <n v="62002"/>
    <d v="2015-05-25T00:00:00"/>
    <x v="53"/>
    <n v="149.88869999999997"/>
    <n v="14"/>
    <n v="217.23"/>
    <n v="86694"/>
  </r>
  <r>
    <n v="25762"/>
    <s v="Critical"/>
    <n v="0.04"/>
    <n v="18.97"/>
    <n v="9.5399999999999991"/>
    <n v="136"/>
    <s v="Dale Gillespie"/>
    <s v="Regular Air"/>
    <x v="2"/>
    <x v="0"/>
    <s v="Paper"/>
    <s v="Small Box"/>
    <x v="62"/>
    <n v="0.37"/>
    <x v="0"/>
    <x v="0"/>
    <x v="1"/>
    <s v="Petaluma"/>
    <n v="94952"/>
    <d v="2015-05-16T00:00:00"/>
    <x v="54"/>
    <n v="3.0400000000000027"/>
    <n v="5"/>
    <n v="101.74"/>
    <n v="88534"/>
  </r>
  <r>
    <n v="25764"/>
    <s v="Critical"/>
    <n v="0.09"/>
    <n v="10.98"/>
    <n v="3.37"/>
    <n v="136"/>
    <s v="Dale Gillespie"/>
    <s v="Regular Air"/>
    <x v="2"/>
    <x v="0"/>
    <s v="Scissors, Rulers and Trimmers"/>
    <s v="Small Pack"/>
    <x v="63"/>
    <n v="0.56999999999999995"/>
    <x v="0"/>
    <x v="0"/>
    <x v="1"/>
    <s v="Petaluma"/>
    <n v="94952"/>
    <d v="2015-05-16T00:00:00"/>
    <x v="54"/>
    <n v="2.7060000000000013"/>
    <n v="8"/>
    <n v="84.52"/>
    <n v="88534"/>
  </r>
  <r>
    <n v="24803"/>
    <s v="Critical"/>
    <n v="0.03"/>
    <n v="22.84"/>
    <n v="11.54"/>
    <n v="142"/>
    <s v="Brooke Weeks Taylor"/>
    <s v="Regular Air"/>
    <x v="2"/>
    <x v="0"/>
    <s v="Paper"/>
    <s v="Small Box"/>
    <x v="64"/>
    <n v="0.39"/>
    <x v="0"/>
    <x v="1"/>
    <x v="18"/>
    <s v="Ansonia"/>
    <n v="6401"/>
    <d v="2015-06-02T00:00:00"/>
    <x v="55"/>
    <n v="91.955999999999989"/>
    <n v="13"/>
    <n v="312.58999999999997"/>
    <n v="91087"/>
  </r>
  <r>
    <n v="24805"/>
    <s v="Critical"/>
    <n v="0.05"/>
    <n v="10.98"/>
    <n v="3.37"/>
    <n v="144"/>
    <s v="Marguerite Moss"/>
    <s v="Regular Air"/>
    <x v="2"/>
    <x v="0"/>
    <s v="Scissors, Rulers and Trimmers"/>
    <s v="Small Pack"/>
    <x v="63"/>
    <n v="0.56999999999999995"/>
    <x v="0"/>
    <x v="1"/>
    <x v="15"/>
    <s v="Yarmouth"/>
    <n v="2664"/>
    <d v="2015-06-02T00:00:00"/>
    <x v="55"/>
    <n v="-2.544"/>
    <n v="6"/>
    <n v="64.400000000000006"/>
    <n v="91087"/>
  </r>
  <r>
    <n v="24849"/>
    <s v="Medium"/>
    <n v="0.06"/>
    <n v="7.04"/>
    <n v="2.17"/>
    <n v="145"/>
    <s v="Rhonda Ivey"/>
    <s v="Regular Air"/>
    <x v="2"/>
    <x v="0"/>
    <s v="Paper"/>
    <s v="Wrap Bag"/>
    <x v="65"/>
    <n v="0.38"/>
    <x v="0"/>
    <x v="1"/>
    <x v="19"/>
    <s v="West Mifflin"/>
    <n v="15122"/>
    <d v="2015-01-15T00:00:00"/>
    <x v="56"/>
    <n v="2.4851999999999999"/>
    <n v="2"/>
    <n v="14.65"/>
    <n v="91086"/>
  </r>
  <r>
    <n v="25582"/>
    <s v="Low"/>
    <n v="7.0000000000000007E-2"/>
    <n v="154.13"/>
    <n v="69"/>
    <n v="145"/>
    <s v="Rhonda Ivey"/>
    <s v="Express Air"/>
    <x v="1"/>
    <x v="1"/>
    <s v="Tables"/>
    <s v="Large Box"/>
    <x v="66"/>
    <n v="0.68"/>
    <x v="0"/>
    <x v="1"/>
    <x v="19"/>
    <s v="West Mifflin"/>
    <n v="15122"/>
    <d v="2015-03-16T00:00:00"/>
    <x v="57"/>
    <n v="-634.73410000000013"/>
    <n v="3"/>
    <n v="453.62"/>
    <n v="91089"/>
  </r>
  <r>
    <n v="23365"/>
    <s v="Not Specified"/>
    <n v="0.01"/>
    <n v="45.98"/>
    <n v="4.8"/>
    <n v="146"/>
    <s v="Yvonne Fox"/>
    <s v="Regular Air"/>
    <x v="2"/>
    <x v="1"/>
    <s v="Office Furnishings"/>
    <s v="Wrap Bag"/>
    <x v="67"/>
    <n v="0.68"/>
    <x v="0"/>
    <x v="2"/>
    <x v="7"/>
    <s v="Watauga"/>
    <n v="76148"/>
    <d v="2015-03-12T00:00:00"/>
    <x v="58"/>
    <n v="133.5771"/>
    <n v="4"/>
    <n v="193.59"/>
    <n v="91088"/>
  </r>
  <r>
    <n v="22907"/>
    <s v="Medium"/>
    <n v="0.06"/>
    <n v="180.98"/>
    <n v="26.2"/>
    <n v="146"/>
    <s v="Yvonne Fox"/>
    <s v="Delivery Truck"/>
    <x v="0"/>
    <x v="1"/>
    <s v="Chairs &amp; Chairmats"/>
    <s v="Jumbo Drum"/>
    <x v="68"/>
    <n v="0.59"/>
    <x v="0"/>
    <x v="2"/>
    <x v="7"/>
    <s v="Watauga"/>
    <n v="76148"/>
    <d v="2015-04-23T00:00:00"/>
    <x v="59"/>
    <n v="251.40839999999997"/>
    <n v="5"/>
    <n v="929.57"/>
    <n v="91090"/>
  </r>
  <r>
    <n v="19058"/>
    <s v="Critical"/>
    <n v="0.09"/>
    <n v="32.979999999999997"/>
    <n v="5.5"/>
    <n v="151"/>
    <s v="Geoffrey Zhu"/>
    <s v="Regular Air"/>
    <x v="1"/>
    <x v="2"/>
    <s v="Computer Peripherals"/>
    <s v="Small Box"/>
    <x v="69"/>
    <n v="0.75"/>
    <x v="0"/>
    <x v="3"/>
    <x v="20"/>
    <s v="Kingsport"/>
    <n v="37664"/>
    <d v="2015-01-22T00:00:00"/>
    <x v="60"/>
    <n v="-20.258000000000003"/>
    <n v="2"/>
    <n v="62.46"/>
    <n v="89521"/>
  </r>
  <r>
    <n v="20679"/>
    <s v="High"/>
    <n v="0.09"/>
    <n v="5.98"/>
    <n v="2.5"/>
    <n v="151"/>
    <s v="Geoffrey Zhu"/>
    <s v="Regular Air"/>
    <x v="1"/>
    <x v="0"/>
    <s v="Envelopes"/>
    <s v="Small Box"/>
    <x v="70"/>
    <n v="0.36"/>
    <x v="0"/>
    <x v="3"/>
    <x v="20"/>
    <s v="Kingsport"/>
    <n v="37664"/>
    <d v="2015-04-20T00:00:00"/>
    <x v="61"/>
    <n v="13.895999999999999"/>
    <n v="5"/>
    <n v="28.11"/>
    <n v="89523"/>
  </r>
  <r>
    <n v="21103"/>
    <s v="Critical"/>
    <n v="0.09"/>
    <n v="2.88"/>
    <n v="0.7"/>
    <n v="152"/>
    <s v="Kent Kerr"/>
    <s v="Regular Air"/>
    <x v="3"/>
    <x v="0"/>
    <s v="Pens &amp; Art Supplies"/>
    <s v="Wrap Bag"/>
    <x v="71"/>
    <n v="0.56000000000000005"/>
    <x v="0"/>
    <x v="3"/>
    <x v="20"/>
    <s v="Knoxville"/>
    <n v="37918"/>
    <d v="2015-01-15T00:00:00"/>
    <x v="62"/>
    <n v="-172.71800000000002"/>
    <n v="2"/>
    <n v="5.5"/>
    <n v="89520"/>
  </r>
  <r>
    <n v="22243"/>
    <s v="Low"/>
    <n v="0.01"/>
    <n v="79.52"/>
    <n v="48.2"/>
    <n v="152"/>
    <s v="Kent Kerr"/>
    <s v="Regular Air"/>
    <x v="1"/>
    <x v="1"/>
    <s v="Office Furnishings"/>
    <s v="Medium Box"/>
    <x v="72"/>
    <n v="0.74"/>
    <x v="0"/>
    <x v="3"/>
    <x v="20"/>
    <s v="Knoxville"/>
    <n v="37918"/>
    <d v="2015-04-19T00:00:00"/>
    <x v="63"/>
    <n v="-40.683999999999997"/>
    <n v="8"/>
    <n v="667.84"/>
    <n v="89522"/>
  </r>
  <r>
    <n v="21767"/>
    <s v="High"/>
    <n v="0.01"/>
    <n v="65.989999999999995"/>
    <n v="8.99"/>
    <n v="152"/>
    <s v="Kent Kerr"/>
    <s v="Regular Air"/>
    <x v="3"/>
    <x v="2"/>
    <s v="Telephones and Communication"/>
    <s v="Small Box"/>
    <x v="73"/>
    <n v="0.6"/>
    <x v="0"/>
    <x v="3"/>
    <x v="20"/>
    <s v="Knoxville"/>
    <n v="37918"/>
    <d v="2015-03-29T00:00:00"/>
    <x v="64"/>
    <n v="97.86"/>
    <n v="5"/>
    <n v="292.23"/>
    <n v="89524"/>
  </r>
  <r>
    <n v="22470"/>
    <s v="Low"/>
    <n v="0.1"/>
    <n v="39.979999999999997"/>
    <n v="4"/>
    <n v="152"/>
    <s v="Kent Kerr"/>
    <s v="Regular Air"/>
    <x v="2"/>
    <x v="2"/>
    <s v="Computer Peripherals"/>
    <s v="Small Box"/>
    <x v="74"/>
    <n v="0.7"/>
    <x v="0"/>
    <x v="3"/>
    <x v="20"/>
    <s v="Knoxville"/>
    <n v="37918"/>
    <d v="2015-06-18T00:00:00"/>
    <x v="65"/>
    <n v="360.24"/>
    <n v="21"/>
    <n v="772.56"/>
    <n v="89525"/>
  </r>
  <r>
    <n v="22329"/>
    <s v="Critical"/>
    <n v="0.01"/>
    <n v="95.99"/>
    <n v="4.9000000000000004"/>
    <n v="156"/>
    <s v="Diana Xu"/>
    <s v="Regular Air"/>
    <x v="0"/>
    <x v="2"/>
    <s v="Telephones and Communication"/>
    <s v="Small Box"/>
    <x v="75"/>
    <n v="0.56000000000000005"/>
    <x v="0"/>
    <x v="0"/>
    <x v="21"/>
    <s v="Fort Collins"/>
    <n v="80525"/>
    <d v="2015-05-14T00:00:00"/>
    <x v="66"/>
    <n v="713.88"/>
    <n v="13"/>
    <n v="1050.08"/>
    <n v="87671"/>
  </r>
  <r>
    <n v="20324"/>
    <s v="High"/>
    <n v="0.03"/>
    <n v="10.89"/>
    <n v="4.5"/>
    <n v="156"/>
    <s v="Diana Xu"/>
    <s v="Regular Air"/>
    <x v="0"/>
    <x v="0"/>
    <s v="Appliances"/>
    <s v="Small Box"/>
    <x v="76"/>
    <n v="0.59"/>
    <x v="0"/>
    <x v="0"/>
    <x v="21"/>
    <s v="Fort Collins"/>
    <n v="80525"/>
    <d v="2015-01-25T00:00:00"/>
    <x v="67"/>
    <n v="-18.64"/>
    <n v="3"/>
    <n v="33.82"/>
    <n v="87672"/>
  </r>
  <r>
    <n v="26102"/>
    <s v="Medium"/>
    <n v="0.05"/>
    <n v="100.98"/>
    <n v="35.840000000000003"/>
    <n v="164"/>
    <s v="Robin Kramer Vaughn"/>
    <s v="Delivery Truck"/>
    <x v="1"/>
    <x v="1"/>
    <s v="Bookcases"/>
    <s v="Jumbo Box"/>
    <x v="77"/>
    <n v="0.62"/>
    <x v="0"/>
    <x v="0"/>
    <x v="0"/>
    <s v="Richland"/>
    <n v="99352"/>
    <d v="2015-01-02T00:00:00"/>
    <x v="30"/>
    <n v="-111.4"/>
    <n v="7"/>
    <n v="715.55"/>
    <n v="89961"/>
  </r>
  <r>
    <n v="26103"/>
    <s v="Medium"/>
    <n v="0.02"/>
    <n v="4.9800000000000004"/>
    <n v="5.49"/>
    <n v="164"/>
    <s v="Robin Kramer Vaughn"/>
    <s v="Regular Air"/>
    <x v="1"/>
    <x v="0"/>
    <s v="Paper"/>
    <s v="Small Box"/>
    <x v="78"/>
    <n v="0.38"/>
    <x v="0"/>
    <x v="0"/>
    <x v="0"/>
    <s v="Richland"/>
    <n v="99352"/>
    <d v="2015-01-02T00:00:00"/>
    <x v="68"/>
    <n v="-77.03"/>
    <n v="9"/>
    <n v="45.63"/>
    <n v="89961"/>
  </r>
  <r>
    <n v="21040"/>
    <s v="Low"/>
    <n v="0.08"/>
    <n v="399.98"/>
    <n v="12.06"/>
    <n v="166"/>
    <s v="Vicki Hauser"/>
    <s v="Delivery Truck"/>
    <x v="3"/>
    <x v="2"/>
    <s v="Office Machines"/>
    <s v="Jumbo Box"/>
    <x v="79"/>
    <n v="0.56000000000000005"/>
    <x v="0"/>
    <x v="3"/>
    <x v="20"/>
    <s v="Lebanon"/>
    <n v="37087"/>
    <d v="2015-01-11T00:00:00"/>
    <x v="69"/>
    <n v="28.514099999999999"/>
    <n v="5"/>
    <n v="1839.91"/>
    <n v="89426"/>
  </r>
  <r>
    <n v="19315"/>
    <s v="Low"/>
    <n v="0.08"/>
    <n v="43.22"/>
    <n v="16.71"/>
    <n v="169"/>
    <s v="Janice Cole"/>
    <s v="Regular Air"/>
    <x v="0"/>
    <x v="2"/>
    <s v="Computer Peripherals"/>
    <s v="Small Box"/>
    <x v="80"/>
    <n v="0.66"/>
    <x v="0"/>
    <x v="3"/>
    <x v="11"/>
    <s v="Baton Rouge"/>
    <n v="70802"/>
    <d v="2015-01-03T00:00:00"/>
    <x v="70"/>
    <n v="280.27458000000001"/>
    <n v="3"/>
    <n v="130.62"/>
    <n v="87463"/>
  </r>
  <r>
    <n v="19316"/>
    <s v="Low"/>
    <n v="0.05"/>
    <n v="574.74"/>
    <n v="24.49"/>
    <n v="169"/>
    <s v="Janice Cole"/>
    <s v="Regular Air"/>
    <x v="0"/>
    <x v="2"/>
    <s v="Office Machines"/>
    <s v="Large Box"/>
    <x v="81"/>
    <n v="0.37"/>
    <x v="0"/>
    <x v="3"/>
    <x v="11"/>
    <s v="Baton Rouge"/>
    <n v="70802"/>
    <d v="2015-01-03T00:00:00"/>
    <x v="71"/>
    <n v="-112.4263"/>
    <n v="12"/>
    <n v="6945.16"/>
    <n v="87463"/>
  </r>
  <r>
    <n v="19317"/>
    <s v="Low"/>
    <n v="0.04"/>
    <n v="10.14"/>
    <n v="2.27"/>
    <n v="169"/>
    <s v="Janice Cole"/>
    <s v="Regular Air"/>
    <x v="0"/>
    <x v="0"/>
    <s v="Paper"/>
    <s v="Wrap Bag"/>
    <x v="82"/>
    <n v="0.36"/>
    <x v="0"/>
    <x v="3"/>
    <x v="11"/>
    <s v="Baton Rouge"/>
    <n v="70802"/>
    <d v="2015-01-03T00:00:00"/>
    <x v="72"/>
    <n v="24.923999999999999"/>
    <n v="3"/>
    <n v="30.94"/>
    <n v="87463"/>
  </r>
  <r>
    <n v="19314"/>
    <s v="Critical"/>
    <n v="0.05"/>
    <n v="1.88"/>
    <n v="1.49"/>
    <n v="171"/>
    <s v="Christina Matthews"/>
    <s v="Regular Air"/>
    <x v="0"/>
    <x v="0"/>
    <s v="Binders and Binder Accessories"/>
    <s v="Small Box"/>
    <x v="83"/>
    <n v="0.37"/>
    <x v="0"/>
    <x v="1"/>
    <x v="2"/>
    <s v="Fort Lee"/>
    <n v="7024"/>
    <d v="2015-04-13T00:00:00"/>
    <x v="73"/>
    <n v="-2.9094999999999995"/>
    <n v="1"/>
    <n v="3.42"/>
    <n v="87464"/>
  </r>
  <r>
    <n v="5361"/>
    <s v="Critical"/>
    <n v="0.02"/>
    <n v="49.99"/>
    <n v="19.989999999999998"/>
    <n v="181"/>
    <s v="Wesley Waller"/>
    <s v="Regular Air"/>
    <x v="2"/>
    <x v="2"/>
    <s v="Computer Peripherals"/>
    <s v="Small Box"/>
    <x v="84"/>
    <n v="0.41"/>
    <x v="0"/>
    <x v="0"/>
    <x v="1"/>
    <s v="San Francisco"/>
    <n v="94122"/>
    <d v="2015-02-21T00:00:00"/>
    <x v="74"/>
    <n v="-76.89"/>
    <n v="18"/>
    <n v="901.81"/>
    <n v="38087"/>
  </r>
  <r>
    <n v="522"/>
    <s v="High"/>
    <n v="7.0000000000000007E-2"/>
    <n v="1.68"/>
    <n v="1.57"/>
    <n v="181"/>
    <s v="Wesley Waller"/>
    <s v="Regular Air"/>
    <x v="0"/>
    <x v="0"/>
    <s v="Pens &amp; Art Supplies"/>
    <s v="Wrap Bag"/>
    <x v="15"/>
    <n v="0.59"/>
    <x v="0"/>
    <x v="0"/>
    <x v="1"/>
    <s v="San Francisco"/>
    <n v="94122"/>
    <d v="2015-05-22T00:00:00"/>
    <x v="10"/>
    <n v="-35.75"/>
    <n v="116"/>
    <n v="186.59"/>
    <n v="3585"/>
  </r>
  <r>
    <n v="23361"/>
    <s v="Critical"/>
    <n v="0.02"/>
    <n v="49.99"/>
    <n v="19.989999999999998"/>
    <n v="184"/>
    <s v="Phillip Holmes"/>
    <s v="Regular Air"/>
    <x v="2"/>
    <x v="2"/>
    <s v="Computer Peripherals"/>
    <s v="Small Box"/>
    <x v="84"/>
    <n v="0.41"/>
    <x v="0"/>
    <x v="1"/>
    <x v="15"/>
    <s v="Arlington"/>
    <n v="2474"/>
    <d v="2015-02-21T00:00:00"/>
    <x v="74"/>
    <n v="-76.89"/>
    <n v="5"/>
    <n v="250.5"/>
    <n v="88360"/>
  </r>
  <r>
    <n v="18521"/>
    <s v="High"/>
    <n v="7.0000000000000007E-2"/>
    <n v="10.06"/>
    <n v="2.06"/>
    <n v="188"/>
    <s v="Alex Harrell"/>
    <s v="Regular Air"/>
    <x v="0"/>
    <x v="0"/>
    <s v="Paper"/>
    <s v="Wrap Bag"/>
    <x v="85"/>
    <n v="0.39"/>
    <x v="0"/>
    <x v="2"/>
    <x v="7"/>
    <s v="Gainesville"/>
    <n v="76240"/>
    <d v="2015-05-22T00:00:00"/>
    <x v="11"/>
    <n v="152.65559999999999"/>
    <n v="23"/>
    <n v="221.24"/>
    <n v="88361"/>
  </r>
  <r>
    <n v="18522"/>
    <s v="High"/>
    <n v="7.0000000000000007E-2"/>
    <n v="1.68"/>
    <n v="1.57"/>
    <n v="188"/>
    <s v="Alex Harrell"/>
    <s v="Regular Air"/>
    <x v="0"/>
    <x v="0"/>
    <s v="Pens &amp; Art Supplies"/>
    <s v="Wrap Bag"/>
    <x v="15"/>
    <n v="0.59"/>
    <x v="0"/>
    <x v="2"/>
    <x v="7"/>
    <s v="Gainesville"/>
    <n v="76240"/>
    <d v="2015-05-22T00:00:00"/>
    <x v="10"/>
    <n v="7.1500000000000057"/>
    <n v="29"/>
    <n v="46.65"/>
    <n v="88361"/>
  </r>
  <r>
    <n v="18817"/>
    <s v="High"/>
    <n v="0.1"/>
    <n v="58.1"/>
    <n v="1.49"/>
    <n v="190"/>
    <s v="Lloyd Norris"/>
    <s v="Regular Air"/>
    <x v="0"/>
    <x v="0"/>
    <s v="Binders and Binder Accessories"/>
    <s v="Small Box"/>
    <x v="86"/>
    <n v="0.38"/>
    <x v="0"/>
    <x v="2"/>
    <x v="12"/>
    <s v="Arlington Heights"/>
    <n v="60004"/>
    <d v="2015-02-12T00:00:00"/>
    <x v="75"/>
    <n v="113.6499"/>
    <n v="3"/>
    <n v="164.71"/>
    <n v="89092"/>
  </r>
  <r>
    <n v="18818"/>
    <s v="High"/>
    <n v="0.01"/>
    <n v="80.48"/>
    <n v="4.5"/>
    <n v="191"/>
    <s v="Gerald Kearney"/>
    <s v="Regular Air"/>
    <x v="0"/>
    <x v="0"/>
    <s v="Appliances"/>
    <s v="Small Box"/>
    <x v="87"/>
    <n v="0.55000000000000004"/>
    <x v="0"/>
    <x v="2"/>
    <x v="12"/>
    <s v="Aurora"/>
    <n v="60505"/>
    <d v="2015-02-12T00:00:00"/>
    <x v="7"/>
    <n v="-35.474400000000003"/>
    <n v="1"/>
    <n v="79.680000000000007"/>
    <n v="89092"/>
  </r>
  <r>
    <n v="20520"/>
    <s v="Not Specified"/>
    <n v="0.05"/>
    <n v="3.8"/>
    <n v="1.49"/>
    <n v="191"/>
    <s v="Gerald Kearney"/>
    <s v="Regular Air"/>
    <x v="0"/>
    <x v="0"/>
    <s v="Binders and Binder Accessories"/>
    <s v="Small Box"/>
    <x v="27"/>
    <n v="0.38"/>
    <x v="0"/>
    <x v="2"/>
    <x v="12"/>
    <s v="Aurora"/>
    <n v="60505"/>
    <d v="2015-04-09T00:00:00"/>
    <x v="48"/>
    <n v="14.466999999999999"/>
    <n v="14"/>
    <n v="53.26"/>
    <n v="89093"/>
  </r>
  <r>
    <n v="20521"/>
    <s v="Not Specified"/>
    <n v="0.09"/>
    <n v="30.73"/>
    <n v="4"/>
    <n v="191"/>
    <s v="Gerald Kearney"/>
    <s v="Regular Air"/>
    <x v="0"/>
    <x v="2"/>
    <s v="Computer Peripherals"/>
    <s v="Small Box"/>
    <x v="88"/>
    <n v="0.75"/>
    <x v="0"/>
    <x v="2"/>
    <x v="12"/>
    <s v="Aurora"/>
    <n v="60505"/>
    <d v="2015-04-09T00:00:00"/>
    <x v="5"/>
    <n v="-99.986400000000003"/>
    <n v="7"/>
    <n v="203.49"/>
    <n v="89093"/>
  </r>
  <r>
    <n v="20522"/>
    <s v="Not Specified"/>
    <n v="0"/>
    <n v="125.99"/>
    <n v="8.08"/>
    <n v="191"/>
    <s v="Gerald Kearney"/>
    <s v="Regular Air"/>
    <x v="0"/>
    <x v="2"/>
    <s v="Telephones and Communication"/>
    <s v="Small Box"/>
    <x v="89"/>
    <n v="0.56999999999999995"/>
    <x v="0"/>
    <x v="2"/>
    <x v="12"/>
    <s v="Aurora"/>
    <n v="60505"/>
    <d v="2015-04-09T00:00:00"/>
    <x v="51"/>
    <n v="1348.59672"/>
    <n v="22"/>
    <n v="2356.0100000000002"/>
    <n v="89093"/>
  </r>
  <r>
    <n v="19663"/>
    <s v="Not Specified"/>
    <n v="0"/>
    <n v="213.45"/>
    <n v="14.7"/>
    <n v="193"/>
    <s v="Danny Hong"/>
    <s v="Delivery Truck"/>
    <x v="0"/>
    <x v="2"/>
    <s v="Office Machines"/>
    <s v="Jumbo Drum"/>
    <x v="90"/>
    <n v="0.59"/>
    <x v="0"/>
    <x v="0"/>
    <x v="17"/>
    <s v="Layton"/>
    <n v="84041"/>
    <d v="2015-01-03T00:00:00"/>
    <x v="70"/>
    <n v="-560.81417999999996"/>
    <n v="1"/>
    <n v="224.12"/>
    <n v="90430"/>
  </r>
  <r>
    <n v="20645"/>
    <s v="Medium"/>
    <n v="7.0000000000000007E-2"/>
    <n v="6.54"/>
    <n v="5.27"/>
    <n v="193"/>
    <s v="Danny Hong"/>
    <s v="Regular Air"/>
    <x v="0"/>
    <x v="0"/>
    <s v="Binders and Binder Accessories"/>
    <s v="Small Box"/>
    <x v="91"/>
    <n v="0.36"/>
    <x v="0"/>
    <x v="0"/>
    <x v="17"/>
    <s v="Layton"/>
    <n v="84041"/>
    <d v="2015-03-30T00:00:00"/>
    <x v="64"/>
    <n v="-66.044499999999999"/>
    <n v="21"/>
    <n v="140.30000000000001"/>
    <n v="90432"/>
  </r>
  <r>
    <n v="24273"/>
    <s v="Not Specified"/>
    <n v="0.02"/>
    <n v="6.48"/>
    <n v="9.17"/>
    <n v="194"/>
    <s v="Tammy Goldman"/>
    <s v="Regular Air"/>
    <x v="0"/>
    <x v="0"/>
    <s v="Paper"/>
    <s v="Small Box"/>
    <x v="92"/>
    <n v="0.37"/>
    <x v="0"/>
    <x v="0"/>
    <x v="17"/>
    <s v="Lehi"/>
    <n v="84043"/>
    <d v="2015-01-10T00:00:00"/>
    <x v="76"/>
    <n v="-105.68520000000001"/>
    <n v="4"/>
    <n v="28.2"/>
    <n v="90431"/>
  </r>
  <r>
    <n v="20646"/>
    <s v="Medium"/>
    <n v="0.09"/>
    <n v="3.29"/>
    <n v="1.35"/>
    <n v="194"/>
    <s v="Tammy Goldman"/>
    <s v="Regular Air"/>
    <x v="0"/>
    <x v="0"/>
    <s v="Rubber Bands"/>
    <s v="Wrap Bag"/>
    <x v="93"/>
    <n v="0.4"/>
    <x v="0"/>
    <x v="0"/>
    <x v="17"/>
    <s v="Lehi"/>
    <n v="84043"/>
    <d v="2015-03-30T00:00:00"/>
    <x v="64"/>
    <n v="15.66"/>
    <n v="23"/>
    <n v="71.55"/>
    <n v="90432"/>
  </r>
  <r>
    <n v="25158"/>
    <s v="Critical"/>
    <n v="0"/>
    <n v="161.55000000000001"/>
    <n v="19.989999999999998"/>
    <n v="197"/>
    <s v="Samantha Weaver"/>
    <s v="Regular Air"/>
    <x v="2"/>
    <x v="0"/>
    <s v="Storage &amp; Organization"/>
    <s v="Small Box"/>
    <x v="40"/>
    <n v="0.66"/>
    <x v="0"/>
    <x v="2"/>
    <x v="13"/>
    <s v="Overland Park"/>
    <n v="66212"/>
    <d v="2015-04-02T00:00:00"/>
    <x v="77"/>
    <n v="1167.1580000000001"/>
    <n v="19"/>
    <n v="3108.98"/>
    <n v="88921"/>
  </r>
  <r>
    <n v="7158"/>
    <s v="Critical"/>
    <n v="0"/>
    <n v="161.55000000000001"/>
    <n v="19.989999999999998"/>
    <n v="198"/>
    <s v="Leroy Blanchard"/>
    <s v="Regular Air"/>
    <x v="2"/>
    <x v="0"/>
    <s v="Storage &amp; Organization"/>
    <s v="Small Box"/>
    <x v="40"/>
    <n v="0.66"/>
    <x v="0"/>
    <x v="2"/>
    <x v="22"/>
    <s v="Detroit"/>
    <n v="48138"/>
    <d v="2015-04-02T00:00:00"/>
    <x v="77"/>
    <n v="1014.9200000000001"/>
    <n v="77"/>
    <n v="12599.55"/>
    <n v="51072"/>
  </r>
  <r>
    <n v="22136"/>
    <s v="Not Specified"/>
    <n v="0.09"/>
    <n v="12.28"/>
    <n v="4.8600000000000003"/>
    <n v="202"/>
    <s v="Max Small"/>
    <s v="Regular Air"/>
    <x v="0"/>
    <x v="0"/>
    <s v="Paper"/>
    <s v="Small Box"/>
    <x v="94"/>
    <n v="0.38"/>
    <x v="0"/>
    <x v="2"/>
    <x v="23"/>
    <s v="Bartlesville"/>
    <n v="74006"/>
    <d v="2015-04-27T00:00:00"/>
    <x v="78"/>
    <n v="1.73"/>
    <n v="3"/>
    <n v="34.65"/>
    <n v="88971"/>
  </r>
  <r>
    <n v="18783"/>
    <s v="High"/>
    <n v="0.03"/>
    <n v="7.37"/>
    <n v="5.53"/>
    <n v="202"/>
    <s v="Max Small"/>
    <s v="Regular Air"/>
    <x v="0"/>
    <x v="2"/>
    <s v="Computer Peripherals"/>
    <s v="Small Pack"/>
    <x v="95"/>
    <n v="0.69"/>
    <x v="0"/>
    <x v="2"/>
    <x v="23"/>
    <s v="Bartlesville"/>
    <n v="74006"/>
    <d v="2015-01-16T00:00:00"/>
    <x v="69"/>
    <n v="-133.69999999999999"/>
    <n v="11"/>
    <n v="85.79"/>
    <n v="88972"/>
  </r>
  <r>
    <n v="21401"/>
    <s v="Low"/>
    <n v="0.05"/>
    <n v="1.86"/>
    <n v="2.58"/>
    <n v="210"/>
    <s v="Floyd Dale"/>
    <s v="Regular Air"/>
    <x v="1"/>
    <x v="0"/>
    <s v="Rubber Bands"/>
    <s v="Wrap Bag"/>
    <x v="96"/>
    <n v="0.82"/>
    <x v="0"/>
    <x v="1"/>
    <x v="4"/>
    <s v="Troy"/>
    <n v="12180"/>
    <d v="2015-01-17T00:00:00"/>
    <x v="79"/>
    <n v="-66.62"/>
    <n v="9"/>
    <n v="17.61"/>
    <n v="85965"/>
  </r>
  <r>
    <n v="23097"/>
    <s v="Medium"/>
    <n v="0.09"/>
    <n v="5.4"/>
    <n v="7.78"/>
    <n v="210"/>
    <s v="Floyd Dale"/>
    <s v="Express Air"/>
    <x v="1"/>
    <x v="0"/>
    <s v="Binders and Binder Accessories"/>
    <s v="Small Box"/>
    <x v="97"/>
    <n v="0.37"/>
    <x v="0"/>
    <x v="1"/>
    <x v="4"/>
    <s v="Troy"/>
    <n v="12180"/>
    <d v="2015-06-02T00:00:00"/>
    <x v="80"/>
    <n v="-21.487749999999998"/>
    <n v="4"/>
    <n v="27.3"/>
    <n v="85966"/>
  </r>
  <r>
    <n v="23098"/>
    <s v="Medium"/>
    <n v="0.02"/>
    <n v="20.28"/>
    <n v="6.68"/>
    <n v="210"/>
    <s v="Floyd Dale"/>
    <s v="Regular Air"/>
    <x v="1"/>
    <x v="1"/>
    <s v="Office Furnishings"/>
    <s v="Small Box"/>
    <x v="98"/>
    <n v="0.53"/>
    <x v="0"/>
    <x v="1"/>
    <x v="4"/>
    <s v="Troy"/>
    <n v="12180"/>
    <d v="2015-06-02T00:00:00"/>
    <x v="80"/>
    <n v="44.677499999999995"/>
    <n v="3"/>
    <n v="64.75"/>
    <n v="85966"/>
  </r>
  <r>
    <n v="23099"/>
    <s v="Medium"/>
    <n v="0"/>
    <n v="11.55"/>
    <n v="2.36"/>
    <n v="210"/>
    <s v="Floyd Dale"/>
    <s v="Regular Air"/>
    <x v="1"/>
    <x v="0"/>
    <s v="Pens &amp; Art Supplies"/>
    <s v="Wrap Bag"/>
    <x v="99"/>
    <n v="0.55000000000000004"/>
    <x v="0"/>
    <x v="1"/>
    <x v="4"/>
    <s v="Troy"/>
    <n v="12180"/>
    <d v="2015-06-02T00:00:00"/>
    <x v="55"/>
    <n v="23.594999999999999"/>
    <n v="5"/>
    <n v="62.98"/>
    <n v="85966"/>
  </r>
  <r>
    <n v="23605"/>
    <s v="Medium"/>
    <n v="0.01"/>
    <n v="10.06"/>
    <n v="2.06"/>
    <n v="211"/>
    <s v="Anna Wood"/>
    <s v="Regular Air"/>
    <x v="3"/>
    <x v="0"/>
    <s v="Paper"/>
    <s v="Wrap Bag"/>
    <x v="85"/>
    <n v="0.39"/>
    <x v="0"/>
    <x v="1"/>
    <x v="4"/>
    <s v="Utica"/>
    <n v="13501"/>
    <d v="2015-01-06T00:00:00"/>
    <x v="0"/>
    <n v="7.59"/>
    <n v="2"/>
    <n v="21.2"/>
    <n v="85964"/>
  </r>
  <r>
    <n v="23606"/>
    <s v="Medium"/>
    <n v="0"/>
    <n v="65.989999999999995"/>
    <n v="5.92"/>
    <n v="211"/>
    <s v="Anna Wood"/>
    <s v="Regular Air"/>
    <x v="3"/>
    <x v="2"/>
    <s v="Telephones and Communication"/>
    <s v="Small Box"/>
    <x v="100"/>
    <n v="0.55000000000000004"/>
    <x v="0"/>
    <x v="1"/>
    <x v="4"/>
    <s v="Utica"/>
    <n v="13501"/>
    <d v="2015-01-06T00:00:00"/>
    <x v="0"/>
    <n v="-107.98699999999999"/>
    <n v="3"/>
    <n v="173.32"/>
    <n v="85964"/>
  </r>
  <r>
    <n v="23100"/>
    <s v="Medium"/>
    <n v="0.05"/>
    <n v="2.08"/>
    <n v="2.56"/>
    <n v="211"/>
    <s v="Anna Wood"/>
    <s v="Regular Air"/>
    <x v="1"/>
    <x v="0"/>
    <s v="Scissors, Rulers and Trimmers"/>
    <s v="Small Pack"/>
    <x v="101"/>
    <n v="0.55000000000000004"/>
    <x v="0"/>
    <x v="1"/>
    <x v="4"/>
    <s v="Utica"/>
    <n v="13501"/>
    <d v="2015-06-02T00:00:00"/>
    <x v="55"/>
    <n v="-36.25"/>
    <n v="20"/>
    <n v="42.29"/>
    <n v="85966"/>
  </r>
  <r>
    <n v="26303"/>
    <s v="Medium"/>
    <n v="0.05"/>
    <n v="119.99"/>
    <n v="56.14"/>
    <n v="218"/>
    <s v="Frances Saunders"/>
    <s v="Delivery Truck"/>
    <x v="3"/>
    <x v="2"/>
    <s v="Office Machines"/>
    <s v="Jumbo Box"/>
    <x v="102"/>
    <n v="0.39"/>
    <x v="0"/>
    <x v="0"/>
    <x v="17"/>
    <s v="Murray"/>
    <n v="84107"/>
    <d v="2015-06-09T00:00:00"/>
    <x v="81"/>
    <n v="-102.5121"/>
    <n v="6"/>
    <n v="730.37"/>
    <n v="88048"/>
  </r>
  <r>
    <n v="21203"/>
    <s v="Medium"/>
    <n v="0.03"/>
    <n v="60.89"/>
    <n v="32.409999999999997"/>
    <n v="228"/>
    <s v="Colleen Andrews"/>
    <s v="Delivery Truck"/>
    <x v="2"/>
    <x v="1"/>
    <s v="Chairs &amp; Chairmats"/>
    <s v="Jumbo Drum"/>
    <x v="103"/>
    <n v="0.56000000000000005"/>
    <x v="0"/>
    <x v="3"/>
    <x v="24"/>
    <s v="Mint Hill"/>
    <n v="28227"/>
    <d v="2015-04-02T00:00:00"/>
    <x v="82"/>
    <n v="36.353999999999999"/>
    <n v="7"/>
    <n v="450.49"/>
    <n v="88527"/>
  </r>
  <r>
    <n v="25500"/>
    <s v="Medium"/>
    <n v="7.0000000000000007E-2"/>
    <n v="5.81"/>
    <n v="8.49"/>
    <n v="233"/>
    <s v="Michele Bullard"/>
    <s v="Regular Air"/>
    <x v="2"/>
    <x v="0"/>
    <s v="Binders and Binder Accessories"/>
    <s v="Small Box"/>
    <x v="104"/>
    <n v="0.39"/>
    <x v="0"/>
    <x v="2"/>
    <x v="12"/>
    <s v="Orland Park"/>
    <n v="60462"/>
    <d v="2015-02-20T00:00:00"/>
    <x v="83"/>
    <n v="-243.23649999999998"/>
    <n v="10"/>
    <n v="58.8"/>
    <n v="90237"/>
  </r>
  <r>
    <n v="25501"/>
    <s v="Medium"/>
    <n v="0.04"/>
    <n v="9.65"/>
    <n v="6.22"/>
    <n v="233"/>
    <s v="Michele Bullard"/>
    <s v="Regular Air"/>
    <x v="2"/>
    <x v="1"/>
    <s v="Office Furnishings"/>
    <s v="Small Box"/>
    <x v="105"/>
    <n v="0.55000000000000004"/>
    <x v="0"/>
    <x v="2"/>
    <x v="12"/>
    <s v="Orland Park"/>
    <n v="60462"/>
    <d v="2015-02-20T00:00:00"/>
    <x v="74"/>
    <n v="-53.62"/>
    <n v="12"/>
    <n v="120.47"/>
    <n v="90237"/>
  </r>
  <r>
    <n v="23058"/>
    <s v="Critical"/>
    <n v="0.06"/>
    <n v="279.81"/>
    <n v="23.19"/>
    <n v="234"/>
    <s v="Don Cameron"/>
    <s v="Delivery Truck"/>
    <x v="2"/>
    <x v="0"/>
    <s v="Appliances"/>
    <s v="Jumbo Drum"/>
    <x v="106"/>
    <n v="0.59"/>
    <x v="0"/>
    <x v="2"/>
    <x v="25"/>
    <s v="Newton"/>
    <n v="50208"/>
    <d v="2015-02-05T00:00:00"/>
    <x v="84"/>
    <n v="1103.9723999999999"/>
    <n v="6"/>
    <n v="1599.96"/>
    <n v="90236"/>
  </r>
  <r>
    <n v="25121"/>
    <s v="High"/>
    <n v="0.03"/>
    <n v="28.53"/>
    <n v="1.49"/>
    <n v="234"/>
    <s v="Don Cameron"/>
    <s v="Regular Air"/>
    <x v="2"/>
    <x v="0"/>
    <s v="Binders and Binder Accessories"/>
    <s v="Small Box"/>
    <x v="107"/>
    <n v="0.38"/>
    <x v="0"/>
    <x v="2"/>
    <x v="25"/>
    <s v="Newton"/>
    <n v="50208"/>
    <d v="2015-03-27T00:00:00"/>
    <x v="85"/>
    <n v="136.33709999999999"/>
    <n v="7"/>
    <n v="197.59"/>
    <n v="90238"/>
  </r>
  <r>
    <n v="25122"/>
    <s v="High"/>
    <n v="0.01"/>
    <n v="15.28"/>
    <n v="1.99"/>
    <n v="234"/>
    <s v="Don Cameron"/>
    <s v="Regular Air"/>
    <x v="2"/>
    <x v="2"/>
    <s v="Computer Peripherals"/>
    <s v="Small Pack"/>
    <x v="108"/>
    <n v="0.42"/>
    <x v="0"/>
    <x v="2"/>
    <x v="25"/>
    <s v="Newton"/>
    <n v="50208"/>
    <d v="2015-03-27T00:00:00"/>
    <x v="85"/>
    <n v="-12.46"/>
    <n v="2"/>
    <n v="33.04"/>
    <n v="90238"/>
  </r>
  <r>
    <n v="22044"/>
    <s v="Low"/>
    <n v="0.06"/>
    <n v="3.34"/>
    <n v="7.49"/>
    <n v="234"/>
    <s v="Don Cameron"/>
    <s v="Express Air"/>
    <x v="2"/>
    <x v="0"/>
    <s v="Pens &amp; Art Supplies"/>
    <s v="Wrap Bag"/>
    <x v="109"/>
    <n v="0.54"/>
    <x v="0"/>
    <x v="2"/>
    <x v="25"/>
    <s v="Newton"/>
    <n v="50208"/>
    <d v="2015-04-28T00:00:00"/>
    <x v="86"/>
    <n v="-175.86"/>
    <n v="8"/>
    <n v="27.45"/>
    <n v="90239"/>
  </r>
  <r>
    <n v="18885"/>
    <s v="Not Specified"/>
    <n v="0"/>
    <n v="442.14"/>
    <n v="14.7"/>
    <n v="236"/>
    <s v="Shawn McIntyre"/>
    <s v="Delivery Truck"/>
    <x v="0"/>
    <x v="2"/>
    <s v="Office Machines"/>
    <s v="Jumbo Drum"/>
    <x v="110"/>
    <n v="0.56000000000000005"/>
    <x v="0"/>
    <x v="0"/>
    <x v="21"/>
    <s v="Louisville"/>
    <n v="80027"/>
    <d v="2015-02-22T00:00:00"/>
    <x v="83"/>
    <n v="3294.8258999999994"/>
    <n v="10"/>
    <n v="4775.1099999999997"/>
    <n v="86621"/>
  </r>
  <r>
    <n v="24327"/>
    <s v="Medium"/>
    <n v="0.1"/>
    <n v="19.98"/>
    <n v="5.77"/>
    <n v="240"/>
    <s v="Gilbert Scarborough"/>
    <s v="Express Air"/>
    <x v="2"/>
    <x v="0"/>
    <s v="Paper"/>
    <s v="Small Box"/>
    <x v="111"/>
    <n v="0.38"/>
    <x v="0"/>
    <x v="0"/>
    <x v="21"/>
    <s v="Fountain"/>
    <n v="80817"/>
    <d v="2015-04-20T00:00:00"/>
    <x v="87"/>
    <n v="35.090000000000003"/>
    <n v="3"/>
    <n v="57.41"/>
    <n v="90479"/>
  </r>
  <r>
    <n v="24328"/>
    <s v="Medium"/>
    <n v="0.06"/>
    <n v="259.70999999999998"/>
    <n v="66.67"/>
    <n v="241"/>
    <s v="Amy Ellis Holder"/>
    <s v="Delivery Truck"/>
    <x v="2"/>
    <x v="1"/>
    <s v="Tables"/>
    <s v="Jumbo Box"/>
    <x v="112"/>
    <n v="0.61"/>
    <x v="0"/>
    <x v="0"/>
    <x v="21"/>
    <s v="Grand Junction"/>
    <n v="81503"/>
    <d v="2015-04-20T00:00:00"/>
    <x v="24"/>
    <n v="785.63"/>
    <n v="11"/>
    <n v="2809.87"/>
    <n v="90479"/>
  </r>
  <r>
    <n v="25264"/>
    <s v="Low"/>
    <n v="0.01"/>
    <n v="5.94"/>
    <n v="9.92"/>
    <n v="241"/>
    <s v="Amy Ellis Holder"/>
    <s v="Regular Air"/>
    <x v="2"/>
    <x v="0"/>
    <s v="Binders and Binder Accessories"/>
    <s v="Small Box"/>
    <x v="113"/>
    <n v="0.38"/>
    <x v="0"/>
    <x v="0"/>
    <x v="21"/>
    <s v="Grand Junction"/>
    <n v="81503"/>
    <d v="2015-05-26T00:00:00"/>
    <x v="80"/>
    <n v="-256.51900000000001"/>
    <n v="13"/>
    <n v="79.930000000000007"/>
    <n v="90480"/>
  </r>
  <r>
    <n v="25265"/>
    <s v="Low"/>
    <n v="0.02"/>
    <n v="125.99"/>
    <n v="3"/>
    <n v="241"/>
    <s v="Amy Ellis Holder"/>
    <s v="Regular Air"/>
    <x v="2"/>
    <x v="2"/>
    <s v="Telephones and Communication"/>
    <s v="Small Box"/>
    <x v="114"/>
    <n v="0.59"/>
    <x v="0"/>
    <x v="0"/>
    <x v="21"/>
    <s v="Grand Junction"/>
    <n v="81503"/>
    <d v="2015-05-26T00:00:00"/>
    <x v="53"/>
    <n v="398.358"/>
    <n v="8"/>
    <n v="873.18"/>
    <n v="90480"/>
  </r>
  <r>
    <n v="18849"/>
    <s v="Medium"/>
    <n v="0.02"/>
    <n v="146.05000000000001"/>
    <n v="80.2"/>
    <n v="247"/>
    <s v="Marshall Brandt Briggs"/>
    <s v="Delivery Truck"/>
    <x v="0"/>
    <x v="1"/>
    <s v="Tables"/>
    <s v="Jumbo Box"/>
    <x v="115"/>
    <n v="0.71"/>
    <x v="0"/>
    <x v="3"/>
    <x v="20"/>
    <s v="Maryville"/>
    <n v="37804"/>
    <d v="2015-02-23T00:00:00"/>
    <x v="15"/>
    <n v="-101.19200000000001"/>
    <n v="5"/>
    <n v="798.69"/>
    <n v="89139"/>
  </r>
  <r>
    <n v="18850"/>
    <s v="Medium"/>
    <n v="0.06"/>
    <n v="65.989999999999995"/>
    <n v="5.92"/>
    <n v="247"/>
    <s v="Marshall Brandt Briggs"/>
    <s v="Regular Air"/>
    <x v="0"/>
    <x v="2"/>
    <s v="Telephones and Communication"/>
    <s v="Small Box"/>
    <x v="100"/>
    <n v="0.55000000000000004"/>
    <x v="0"/>
    <x v="3"/>
    <x v="20"/>
    <s v="Maryville"/>
    <n v="37804"/>
    <d v="2015-02-23T00:00:00"/>
    <x v="88"/>
    <n v="-3.3320000000000336"/>
    <n v="14"/>
    <n v="792.11"/>
    <n v="89139"/>
  </r>
  <r>
    <n v="18842"/>
    <s v="Medium"/>
    <n v="0.09"/>
    <n v="2.88"/>
    <n v="0.99"/>
    <n v="247"/>
    <s v="Marshall Brandt Briggs"/>
    <s v="Regular Air"/>
    <x v="0"/>
    <x v="0"/>
    <s v="Labels"/>
    <s v="Small Box"/>
    <x v="116"/>
    <n v="0.36"/>
    <x v="0"/>
    <x v="3"/>
    <x v="20"/>
    <s v="Maryville"/>
    <n v="37804"/>
    <d v="2015-03-21T00:00:00"/>
    <x v="36"/>
    <n v="-145.08199999999999"/>
    <n v="10"/>
    <n v="28.73"/>
    <n v="89140"/>
  </r>
  <r>
    <n v="18773"/>
    <s v="Critical"/>
    <n v="0.02"/>
    <n v="2.58"/>
    <n v="1.3"/>
    <n v="250"/>
    <s v="Brenda Nelson Blanchard"/>
    <s v="Express Air"/>
    <x v="0"/>
    <x v="0"/>
    <s v="Pens &amp; Art Supplies"/>
    <s v="Wrap Bag"/>
    <x v="117"/>
    <n v="0.59"/>
    <x v="0"/>
    <x v="2"/>
    <x v="3"/>
    <s v="Richfield"/>
    <n v="55423"/>
    <d v="2015-05-28T00:00:00"/>
    <x v="89"/>
    <n v="1.1080000000000014"/>
    <n v="39"/>
    <n v="109.74"/>
    <n v="87214"/>
  </r>
  <r>
    <n v="18774"/>
    <s v="Critical"/>
    <n v="0.02"/>
    <n v="65.989999999999995"/>
    <n v="3.9"/>
    <n v="250"/>
    <s v="Brenda Nelson Blanchard"/>
    <s v="Regular Air"/>
    <x v="0"/>
    <x v="2"/>
    <s v="Telephones and Communication"/>
    <s v="Small Box"/>
    <x v="118"/>
    <n v="0.55000000000000004"/>
    <x v="0"/>
    <x v="2"/>
    <x v="3"/>
    <s v="Richfield"/>
    <n v="55423"/>
    <d v="2015-05-28T00:00:00"/>
    <x v="89"/>
    <n v="1061.3790000000001"/>
    <n v="27"/>
    <n v="1543.55"/>
    <n v="87214"/>
  </r>
  <r>
    <n v="18801"/>
    <s v="Medium"/>
    <n v="0.1"/>
    <n v="280.98"/>
    <n v="35.67"/>
    <n v="254"/>
    <s v="Brett Hawkins"/>
    <s v="Delivery Truck"/>
    <x v="1"/>
    <x v="1"/>
    <s v="Tables"/>
    <s v="Jumbo Box"/>
    <x v="119"/>
    <n v="0.66"/>
    <x v="0"/>
    <x v="0"/>
    <x v="21"/>
    <s v="Highlands Ranch"/>
    <n v="80126"/>
    <d v="2015-06-10T00:00:00"/>
    <x v="81"/>
    <n v="-53.744999999999997"/>
    <n v="5"/>
    <n v="1332.82"/>
    <n v="86268"/>
  </r>
  <r>
    <n v="20577"/>
    <s v="Critical"/>
    <n v="0.03"/>
    <n v="8.34"/>
    <n v="2.64"/>
    <n v="256"/>
    <s v="Irene Li"/>
    <s v="Regular Air"/>
    <x v="1"/>
    <x v="0"/>
    <s v="Scissors, Rulers and Trimmers"/>
    <s v="Small Pack"/>
    <x v="120"/>
    <n v="0.59"/>
    <x v="0"/>
    <x v="1"/>
    <x v="19"/>
    <s v="Hanover"/>
    <n v="17331"/>
    <d v="2015-01-31T00:00:00"/>
    <x v="90"/>
    <n v="0.68399999999999894"/>
    <n v="4"/>
    <n v="34.64"/>
    <n v="86267"/>
  </r>
  <r>
    <n v="24498"/>
    <s v="Medium"/>
    <n v="0.05"/>
    <n v="17.48"/>
    <n v="1.99"/>
    <n v="258"/>
    <s v="Allan Shields"/>
    <s v="Regular Air"/>
    <x v="3"/>
    <x v="2"/>
    <s v="Computer Peripherals"/>
    <s v="Small Pack"/>
    <x v="121"/>
    <n v="0.45"/>
    <x v="0"/>
    <x v="3"/>
    <x v="26"/>
    <s v="Seminole"/>
    <n v="33772"/>
    <d v="2015-01-02T00:00:00"/>
    <x v="30"/>
    <n v="-127.00800000000001"/>
    <n v="3"/>
    <n v="52.47"/>
    <n v="85858"/>
  </r>
  <r>
    <n v="18011"/>
    <s v="Low"/>
    <n v="0.09"/>
    <n v="2.88"/>
    <n v="0.7"/>
    <n v="259"/>
    <s v="Edward Pugh"/>
    <s v="Regular Air"/>
    <x v="3"/>
    <x v="0"/>
    <s v="Pens &amp; Art Supplies"/>
    <s v="Wrap Bag"/>
    <x v="122"/>
    <n v="0.56000000000000005"/>
    <x v="0"/>
    <x v="0"/>
    <x v="27"/>
    <s v="Santa Fe"/>
    <n v="87505"/>
    <d v="2015-01-19T00:00:00"/>
    <x v="91"/>
    <n v="5.7532000000000005"/>
    <n v="10"/>
    <n v="26.38"/>
    <n v="85857"/>
  </r>
  <r>
    <n v="22370"/>
    <s v="High"/>
    <n v="0.05"/>
    <n v="31.76"/>
    <n v="45.51"/>
    <n v="263"/>
    <s v="Carlos Hess"/>
    <s v="Delivery Truck"/>
    <x v="2"/>
    <x v="1"/>
    <s v="Tables"/>
    <s v="Jumbo Box"/>
    <x v="123"/>
    <n v="0.65"/>
    <x v="0"/>
    <x v="1"/>
    <x v="10"/>
    <s v="Cleveland Heights"/>
    <n v="44106"/>
    <d v="2015-01-21T00:00:00"/>
    <x v="60"/>
    <n v="-2177.9860960000001"/>
    <n v="9"/>
    <n v="304.33999999999997"/>
    <n v="86297"/>
  </r>
  <r>
    <n v="20858"/>
    <s v="Not Specified"/>
    <n v="0"/>
    <n v="73.98"/>
    <n v="12.14"/>
    <n v="266"/>
    <s v="Ross Frederick"/>
    <s v="Express Air"/>
    <x v="0"/>
    <x v="2"/>
    <s v="Computer Peripherals"/>
    <s v="Small Box"/>
    <x v="124"/>
    <n v="0.67"/>
    <x v="0"/>
    <x v="2"/>
    <x v="7"/>
    <s v="San Antonio"/>
    <n v="78207"/>
    <d v="2015-05-18T00:00:00"/>
    <x v="92"/>
    <n v="326.25"/>
    <n v="17"/>
    <n v="1300.81"/>
    <n v="90593"/>
  </r>
  <r>
    <n v="19823"/>
    <s v="Medium"/>
    <n v="0.08"/>
    <n v="6.48"/>
    <n v="7.03"/>
    <n v="266"/>
    <s v="Ross Frederick"/>
    <s v="Regular Air"/>
    <x v="0"/>
    <x v="0"/>
    <s v="Paper"/>
    <s v="Small Box"/>
    <x v="125"/>
    <n v="0.37"/>
    <x v="0"/>
    <x v="2"/>
    <x v="7"/>
    <s v="San Antonio"/>
    <n v="78207"/>
    <d v="2015-05-15T00:00:00"/>
    <x v="9"/>
    <n v="8.9320000000000093"/>
    <n v="10"/>
    <n v="67.86"/>
    <n v="90594"/>
  </r>
  <r>
    <n v="19824"/>
    <s v="Medium"/>
    <n v="0.01"/>
    <n v="20.34"/>
    <n v="35"/>
    <n v="266"/>
    <s v="Ross Frederick"/>
    <s v="Regular Air"/>
    <x v="0"/>
    <x v="0"/>
    <s v="Storage &amp; Organization"/>
    <s v="Large Box"/>
    <x v="126"/>
    <n v="0.84"/>
    <x v="0"/>
    <x v="2"/>
    <x v="7"/>
    <s v="San Antonio"/>
    <n v="78207"/>
    <d v="2015-05-15T00:00:00"/>
    <x v="9"/>
    <n v="229.63800000000015"/>
    <n v="33"/>
    <n v="747.28"/>
    <n v="90594"/>
  </r>
  <r>
    <n v="18770"/>
    <s v="Low"/>
    <n v="0.02"/>
    <n v="5.58"/>
    <n v="5.3"/>
    <n v="268"/>
    <s v="James Beck"/>
    <s v="Regular Air"/>
    <x v="1"/>
    <x v="0"/>
    <s v="Envelopes"/>
    <s v="Small Box"/>
    <x v="127"/>
    <n v="0.35"/>
    <x v="0"/>
    <x v="0"/>
    <x v="28"/>
    <s v="Flagstaff"/>
    <n v="86001"/>
    <d v="2015-04-07T00:00:00"/>
    <x v="93"/>
    <n v="-22.48"/>
    <n v="3"/>
    <n v="18.670000000000002"/>
    <n v="88941"/>
  </r>
  <r>
    <n v="18771"/>
    <s v="Low"/>
    <n v="0.03"/>
    <n v="40.89"/>
    <n v="18.98"/>
    <n v="268"/>
    <s v="James Beck"/>
    <s v="Regular Air"/>
    <x v="1"/>
    <x v="1"/>
    <s v="Office Furnishings"/>
    <s v="Small Box"/>
    <x v="128"/>
    <n v="0.56999999999999995"/>
    <x v="0"/>
    <x v="0"/>
    <x v="28"/>
    <s v="Flagstaff"/>
    <n v="86001"/>
    <d v="2015-04-07T00:00:00"/>
    <x v="94"/>
    <n v="78.98"/>
    <n v="5"/>
    <n v="210.77"/>
    <n v="88941"/>
  </r>
  <r>
    <n v="23059"/>
    <s v="Low"/>
    <n v="0.09"/>
    <n v="35.94"/>
    <n v="6.66"/>
    <n v="269"/>
    <s v="Calvin Boyette"/>
    <s v="Regular Air"/>
    <x v="1"/>
    <x v="0"/>
    <s v="Envelopes"/>
    <s v="Small Box"/>
    <x v="8"/>
    <n v="0.4"/>
    <x v="0"/>
    <x v="0"/>
    <x v="28"/>
    <s v="Gilbert"/>
    <n v="85234"/>
    <d v="2015-06-05T00:00:00"/>
    <x v="95"/>
    <n v="144.2928"/>
    <n v="6"/>
    <n v="209.12"/>
    <n v="88942"/>
  </r>
  <r>
    <n v="23060"/>
    <s v="Low"/>
    <n v="0"/>
    <n v="170.98"/>
    <n v="13.99"/>
    <n v="269"/>
    <s v="Calvin Boyette"/>
    <s v="Regular Air"/>
    <x v="1"/>
    <x v="1"/>
    <s v="Office Furnishings"/>
    <s v="Medium Box"/>
    <x v="129"/>
    <n v="0.75"/>
    <x v="0"/>
    <x v="0"/>
    <x v="28"/>
    <s v="Gilbert"/>
    <n v="85234"/>
    <d v="2015-06-05T00:00:00"/>
    <x v="96"/>
    <n v="888.14729999999997"/>
    <n v="7"/>
    <n v="1287.17"/>
    <n v="88942"/>
  </r>
  <r>
    <n v="23061"/>
    <s v="Low"/>
    <n v="0.09"/>
    <n v="4.9800000000000004"/>
    <n v="7.44"/>
    <n v="269"/>
    <s v="Calvin Boyette"/>
    <s v="Regular Air"/>
    <x v="1"/>
    <x v="0"/>
    <s v="Paper"/>
    <s v="Small Box"/>
    <x v="130"/>
    <n v="0.36"/>
    <x v="0"/>
    <x v="0"/>
    <x v="28"/>
    <s v="Gilbert"/>
    <n v="85234"/>
    <d v="2015-06-05T00:00:00"/>
    <x v="97"/>
    <n v="-46.005000000000003"/>
    <n v="9"/>
    <n v="46.17"/>
    <n v="88942"/>
  </r>
  <r>
    <n v="19515"/>
    <s v="Medium"/>
    <n v="0.1"/>
    <n v="80.97"/>
    <n v="30.06"/>
    <n v="271"/>
    <s v="Sam Rouse"/>
    <s v="Delivery Truck"/>
    <x v="2"/>
    <x v="2"/>
    <s v="Office Machines"/>
    <s v="Jumbo Box"/>
    <x v="131"/>
    <n v="0.4"/>
    <x v="0"/>
    <x v="3"/>
    <x v="29"/>
    <s v="Forest Park"/>
    <n v="30297"/>
    <d v="2015-03-30T00:00:00"/>
    <x v="98"/>
    <n v="128.02529999999999"/>
    <n v="12"/>
    <n v="899.81"/>
    <n v="88940"/>
  </r>
  <r>
    <n v="770"/>
    <s v="Low"/>
    <n v="0.02"/>
    <n v="5.58"/>
    <n v="5.3"/>
    <n v="272"/>
    <s v="Eleanor Swain"/>
    <s v="Regular Air"/>
    <x v="1"/>
    <x v="0"/>
    <s v="Envelopes"/>
    <s v="Small Box"/>
    <x v="127"/>
    <n v="0.35"/>
    <x v="0"/>
    <x v="3"/>
    <x v="24"/>
    <s v="Charlotte"/>
    <n v="28204"/>
    <d v="2015-04-07T00:00:00"/>
    <x v="93"/>
    <n v="-29.898400000000002"/>
    <n v="11"/>
    <n v="68.459999999999994"/>
    <n v="5509"/>
  </r>
  <r>
    <n v="771"/>
    <s v="Low"/>
    <n v="0.03"/>
    <n v="40.89"/>
    <n v="18.98"/>
    <n v="272"/>
    <s v="Eleanor Swain"/>
    <s v="Regular Air"/>
    <x v="1"/>
    <x v="1"/>
    <s v="Office Furnishings"/>
    <s v="Small Box"/>
    <x v="128"/>
    <n v="0.56999999999999995"/>
    <x v="0"/>
    <x v="3"/>
    <x v="24"/>
    <s v="Charlotte"/>
    <n v="28204"/>
    <d v="2015-04-07T00:00:00"/>
    <x v="94"/>
    <n v="52.916600000000003"/>
    <n v="21"/>
    <n v="885.23"/>
    <n v="5509"/>
  </r>
  <r>
    <n v="5059"/>
    <s v="Low"/>
    <n v="0.09"/>
    <n v="35.94"/>
    <n v="6.66"/>
    <n v="272"/>
    <s v="Eleanor Swain"/>
    <s v="Regular Air"/>
    <x v="1"/>
    <x v="0"/>
    <s v="Envelopes"/>
    <s v="Small Box"/>
    <x v="8"/>
    <n v="0.4"/>
    <x v="0"/>
    <x v="3"/>
    <x v="24"/>
    <s v="Charlotte"/>
    <n v="28204"/>
    <d v="2015-06-05T00:00:00"/>
    <x v="95"/>
    <n v="72.1858"/>
    <n v="24"/>
    <n v="836.47"/>
    <n v="36069"/>
  </r>
  <r>
    <n v="5061"/>
    <s v="Low"/>
    <n v="0.09"/>
    <n v="4.9800000000000004"/>
    <n v="7.44"/>
    <n v="272"/>
    <s v="Eleanor Swain"/>
    <s v="Regular Air"/>
    <x v="1"/>
    <x v="0"/>
    <s v="Paper"/>
    <s v="Small Box"/>
    <x v="130"/>
    <n v="0.36"/>
    <x v="0"/>
    <x v="3"/>
    <x v="24"/>
    <s v="Charlotte"/>
    <n v="28204"/>
    <d v="2015-06-05T00:00:00"/>
    <x v="97"/>
    <n v="-122.3733"/>
    <n v="37"/>
    <n v="189.83"/>
    <n v="36069"/>
  </r>
  <r>
    <n v="22180"/>
    <s v="Not Specified"/>
    <n v="0.09"/>
    <n v="15.28"/>
    <n v="10.91"/>
    <n v="275"/>
    <s v="Roger Blalock Cassidy"/>
    <s v="Regular Air"/>
    <x v="0"/>
    <x v="0"/>
    <s v="Binders and Binder Accessories"/>
    <s v="Small Box"/>
    <x v="132"/>
    <n v="0.36"/>
    <x v="0"/>
    <x v="1"/>
    <x v="18"/>
    <s v="Fairfield"/>
    <n v="6824"/>
    <d v="2015-01-24T00:00:00"/>
    <x v="99"/>
    <n v="-51.75"/>
    <n v="4"/>
    <n v="61.52"/>
    <n v="89292"/>
  </r>
  <r>
    <n v="23504"/>
    <s v="Critical"/>
    <n v="0.04"/>
    <n v="1.98"/>
    <n v="0.7"/>
    <n v="276"/>
    <s v="Lucille Rankin"/>
    <s v="Express Air"/>
    <x v="0"/>
    <x v="0"/>
    <s v="Rubber Bands"/>
    <s v="Wrap Bag"/>
    <x v="133"/>
    <n v="0.83"/>
    <x v="0"/>
    <x v="1"/>
    <x v="18"/>
    <s v="Newington"/>
    <n v="6111"/>
    <d v="2015-05-21T00:00:00"/>
    <x v="11"/>
    <n v="-1"/>
    <n v="3"/>
    <n v="8.3000000000000007"/>
    <n v="89291"/>
  </r>
  <r>
    <n v="23503"/>
    <s v="Critical"/>
    <n v="0.03"/>
    <n v="55.99"/>
    <n v="5"/>
    <n v="282"/>
    <s v="Vickie Andrews"/>
    <s v="Regular Air"/>
    <x v="0"/>
    <x v="2"/>
    <s v="Telephones and Communication"/>
    <s v="Small Pack"/>
    <x v="134"/>
    <n v="0.83"/>
    <x v="0"/>
    <x v="1"/>
    <x v="2"/>
    <s v="Belleville"/>
    <n v="7109"/>
    <d v="2015-05-21T00:00:00"/>
    <x v="11"/>
    <n v="-221.25399999999999"/>
    <n v="9"/>
    <n v="416.95"/>
    <n v="89291"/>
  </r>
  <r>
    <n v="24512"/>
    <s v="High"/>
    <n v="0.1"/>
    <n v="1.68"/>
    <n v="1.57"/>
    <n v="283"/>
    <s v="Pauline Boyette"/>
    <s v="Regular Air"/>
    <x v="0"/>
    <x v="0"/>
    <s v="Pens &amp; Art Supplies"/>
    <s v="Wrap Bag"/>
    <x v="15"/>
    <n v="0.59"/>
    <x v="0"/>
    <x v="1"/>
    <x v="2"/>
    <s v="Newark"/>
    <n v="7101"/>
    <d v="2015-06-17T00:00:00"/>
    <x v="100"/>
    <n v="-11.57"/>
    <n v="11"/>
    <n v="18.71"/>
    <n v="89293"/>
  </r>
  <r>
    <n v="19168"/>
    <s v="Low"/>
    <n v="0"/>
    <n v="4.13"/>
    <n v="5.34"/>
    <n v="286"/>
    <s v="Virginia Gay"/>
    <s v="Regular Air"/>
    <x v="2"/>
    <x v="0"/>
    <s v="Binders and Binder Accessories"/>
    <s v="Small Box"/>
    <x v="135"/>
    <n v="0.38"/>
    <x v="0"/>
    <x v="2"/>
    <x v="13"/>
    <s v="Shawnee"/>
    <n v="66203"/>
    <d v="2015-06-17T00:00:00"/>
    <x v="101"/>
    <n v="-61.870000000000005"/>
    <n v="9"/>
    <n v="40.950000000000003"/>
    <n v="89761"/>
  </r>
  <r>
    <n v="19169"/>
    <s v="Low"/>
    <n v="0.1"/>
    <n v="130.97999999999999"/>
    <n v="54.74"/>
    <n v="286"/>
    <s v="Virginia Gay"/>
    <s v="Delivery Truck"/>
    <x v="2"/>
    <x v="1"/>
    <s v="Bookcases"/>
    <s v="Jumbo Box"/>
    <x v="136"/>
    <n v="0.69"/>
    <x v="0"/>
    <x v="2"/>
    <x v="13"/>
    <s v="Shawnee"/>
    <n v="66203"/>
    <d v="2015-06-17T00:00:00"/>
    <x v="101"/>
    <n v="-530.24"/>
    <n v="9"/>
    <n v="1155.73"/>
    <n v="89761"/>
  </r>
  <r>
    <n v="25624"/>
    <s v="Critical"/>
    <n v="0.09"/>
    <n v="28.48"/>
    <n v="1.99"/>
    <n v="288"/>
    <s v="Patricia Cole Blair"/>
    <s v="Regular Air"/>
    <x v="2"/>
    <x v="2"/>
    <s v="Computer Peripherals"/>
    <s v="Small Pack"/>
    <x v="137"/>
    <n v="0.4"/>
    <x v="0"/>
    <x v="2"/>
    <x v="13"/>
    <s v="Wichita"/>
    <n v="67212"/>
    <d v="2015-01-16T00:00:00"/>
    <x v="91"/>
    <n v="132.68699999999998"/>
    <n v="7"/>
    <n v="192.3"/>
    <n v="89762"/>
  </r>
  <r>
    <n v="25625"/>
    <s v="Critical"/>
    <n v="0.08"/>
    <n v="65.989999999999995"/>
    <n v="4.99"/>
    <n v="288"/>
    <s v="Patricia Cole Blair"/>
    <s v="Express Air"/>
    <x v="2"/>
    <x v="2"/>
    <s v="Telephones and Communication"/>
    <s v="Small Box"/>
    <x v="138"/>
    <n v="0.57999999999999996"/>
    <x v="0"/>
    <x v="2"/>
    <x v="13"/>
    <s v="Wichita"/>
    <n v="67212"/>
    <d v="2015-01-16T00:00:00"/>
    <x v="69"/>
    <n v="496.89"/>
    <n v="14"/>
    <n v="748.1"/>
    <n v="89762"/>
  </r>
  <r>
    <n v="21223"/>
    <s v="Not Specified"/>
    <n v="0.04"/>
    <n v="4.9800000000000004"/>
    <n v="4.62"/>
    <n v="290"/>
    <s v="Sara O'Connor"/>
    <s v="Regular Air"/>
    <x v="2"/>
    <x v="2"/>
    <s v="Computer Peripherals"/>
    <s v="Small Pack"/>
    <x v="139"/>
    <n v="0.64"/>
    <x v="0"/>
    <x v="0"/>
    <x v="21"/>
    <s v="Loveland"/>
    <n v="80538"/>
    <d v="2015-03-25T00:00:00"/>
    <x v="102"/>
    <n v="-135.16"/>
    <n v="20"/>
    <n v="102.54"/>
    <n v="90837"/>
  </r>
  <r>
    <n v="23302"/>
    <s v="High"/>
    <n v="0.01"/>
    <n v="8.33"/>
    <n v="1.99"/>
    <n v="306"/>
    <s v="Thomas McAllister"/>
    <s v="Regular Air"/>
    <x v="2"/>
    <x v="2"/>
    <s v="Computer Peripherals"/>
    <s v="Small Pack"/>
    <x v="140"/>
    <n v="0.52"/>
    <x v="0"/>
    <x v="1"/>
    <x v="30"/>
    <s v="Pikesville"/>
    <n v="21208"/>
    <d v="2015-02-14T00:00:00"/>
    <x v="7"/>
    <n v="15.895199999999999"/>
    <n v="8"/>
    <n v="70.16"/>
    <n v="87057"/>
  </r>
  <r>
    <n v="23303"/>
    <s v="High"/>
    <n v="0.04"/>
    <n v="85.99"/>
    <n v="0.99"/>
    <n v="306"/>
    <s v="Thomas McAllister"/>
    <s v="Regular Air"/>
    <x v="2"/>
    <x v="2"/>
    <s v="Telephones and Communication"/>
    <s v="Wrap Bag"/>
    <x v="141"/>
    <n v="0.55000000000000004"/>
    <x v="0"/>
    <x v="1"/>
    <x v="30"/>
    <s v="Pikesville"/>
    <n v="21208"/>
    <d v="2015-02-14T00:00:00"/>
    <x v="103"/>
    <n v="855.99329999999986"/>
    <n v="17"/>
    <n v="1240.57"/>
    <n v="87057"/>
  </r>
  <r>
    <n v="5302"/>
    <s v="High"/>
    <n v="0.01"/>
    <n v="8.33"/>
    <n v="1.99"/>
    <n v="308"/>
    <s v="Glen Caldwell"/>
    <s v="Regular Air"/>
    <x v="2"/>
    <x v="2"/>
    <s v="Computer Peripherals"/>
    <s v="Small Pack"/>
    <x v="140"/>
    <n v="0.52"/>
    <x v="0"/>
    <x v="0"/>
    <x v="0"/>
    <s v="Seattle"/>
    <n v="98115"/>
    <d v="2015-02-14T00:00:00"/>
    <x v="7"/>
    <n v="10.74"/>
    <n v="32"/>
    <n v="280.62"/>
    <n v="37760"/>
  </r>
  <r>
    <n v="18853"/>
    <s v="Medium"/>
    <n v="0.04"/>
    <n v="1637.53"/>
    <n v="24.49"/>
    <n v="314"/>
    <s v="Ruby Gibbons"/>
    <s v="Regular Air"/>
    <x v="0"/>
    <x v="0"/>
    <s v="Scissors, Rulers and Trimmers"/>
    <s v="Medium Box"/>
    <x v="142"/>
    <n v="0.81"/>
    <x v="0"/>
    <x v="2"/>
    <x v="12"/>
    <s v="Forest Park"/>
    <n v="60130"/>
    <d v="2015-03-20T00:00:00"/>
    <x v="104"/>
    <n v="-1759.58"/>
    <n v="2"/>
    <n v="3206.94"/>
    <n v="89166"/>
  </r>
  <r>
    <n v="18852"/>
    <s v="Medium"/>
    <n v="0.01"/>
    <n v="19.98"/>
    <n v="4"/>
    <n v="315"/>
    <s v="Benjamin Kaufman"/>
    <s v="Regular Air"/>
    <x v="0"/>
    <x v="2"/>
    <s v="Computer Peripherals"/>
    <s v="Small Box"/>
    <x v="51"/>
    <n v="0.68"/>
    <x v="0"/>
    <x v="1"/>
    <x v="15"/>
    <s v="Belchertown"/>
    <n v="1007"/>
    <d v="2015-03-20T00:00:00"/>
    <x v="105"/>
    <n v="-72.23"/>
    <n v="2"/>
    <n v="43.08"/>
    <n v="89166"/>
  </r>
  <r>
    <n v="18032"/>
    <s v="Not Specified"/>
    <n v="0.09"/>
    <n v="7.38"/>
    <n v="5.21"/>
    <n v="317"/>
    <s v="Katherine Kearney"/>
    <s v="Regular Air"/>
    <x v="0"/>
    <x v="1"/>
    <s v="Office Furnishings"/>
    <s v="Small Box"/>
    <x v="143"/>
    <n v="0.56000000000000005"/>
    <x v="0"/>
    <x v="0"/>
    <x v="1"/>
    <s v="Lemon Grove"/>
    <n v="91945"/>
    <d v="2015-06-17T00:00:00"/>
    <x v="100"/>
    <n v="-27.160000000000004"/>
    <n v="9"/>
    <n v="66.55"/>
    <n v="86041"/>
  </r>
  <r>
    <n v="18033"/>
    <s v="Not Specified"/>
    <n v="0.04"/>
    <n v="5.98"/>
    <n v="5.15"/>
    <n v="317"/>
    <s v="Katherine Kearney"/>
    <s v="Regular Air"/>
    <x v="0"/>
    <x v="0"/>
    <s v="Paper"/>
    <s v="Small Box"/>
    <x v="29"/>
    <n v="0.36"/>
    <x v="0"/>
    <x v="0"/>
    <x v="1"/>
    <s v="Lemon Grove"/>
    <n v="91945"/>
    <d v="2015-06-17T00:00:00"/>
    <x v="100"/>
    <n v="-52.344000000000008"/>
    <n v="17"/>
    <n v="103.49"/>
    <n v="86041"/>
  </r>
  <r>
    <n v="18034"/>
    <s v="Not Specified"/>
    <n v="0.04"/>
    <n v="15.42"/>
    <n v="10.68"/>
    <n v="317"/>
    <s v="Katherine Kearney"/>
    <s v="Regular Air"/>
    <x v="0"/>
    <x v="0"/>
    <s v="Storage &amp; Organization"/>
    <s v="Small Box"/>
    <x v="144"/>
    <n v="0.57999999999999996"/>
    <x v="0"/>
    <x v="0"/>
    <x v="1"/>
    <s v="Lemon Grove"/>
    <n v="91945"/>
    <d v="2015-06-17T00:00:00"/>
    <x v="100"/>
    <n v="-119.93599999999999"/>
    <n v="12"/>
    <n v="192.18"/>
    <n v="86041"/>
  </r>
  <r>
    <n v="20641"/>
    <s v="Low"/>
    <n v="0.04"/>
    <n v="8.33"/>
    <n v="1.99"/>
    <n v="321"/>
    <s v="Arthur Lowe Nash"/>
    <s v="Regular Air"/>
    <x v="3"/>
    <x v="2"/>
    <s v="Computer Peripherals"/>
    <s v="Small Pack"/>
    <x v="140"/>
    <n v="0.52"/>
    <x v="0"/>
    <x v="1"/>
    <x v="30"/>
    <s v="Potomac"/>
    <n v="20854"/>
    <d v="2015-04-04T00:00:00"/>
    <x v="5"/>
    <n v="9.9267999999999983"/>
    <n v="11"/>
    <n v="89.76"/>
    <n v="91057"/>
  </r>
  <r>
    <n v="25111"/>
    <s v="Not Specified"/>
    <n v="0.06"/>
    <n v="7.99"/>
    <n v="5.03"/>
    <n v="326"/>
    <s v="Brenda May"/>
    <s v="Regular Air"/>
    <x v="3"/>
    <x v="2"/>
    <s v="Telephones and Communication"/>
    <s v="Medium Box"/>
    <x v="145"/>
    <n v="0.6"/>
    <x v="0"/>
    <x v="2"/>
    <x v="12"/>
    <s v="Batavia"/>
    <n v="60510"/>
    <d v="2015-06-09T00:00:00"/>
    <x v="95"/>
    <n v="-29.172000000000001"/>
    <n v="4"/>
    <n v="28.46"/>
    <n v="90973"/>
  </r>
  <r>
    <n v="19159"/>
    <s v="Medium"/>
    <n v="0.06"/>
    <n v="296.18"/>
    <n v="54.12"/>
    <n v="329"/>
    <s v="Faye Dyer"/>
    <s v="Delivery Truck"/>
    <x v="1"/>
    <x v="1"/>
    <s v="Tables"/>
    <s v="Jumbo Box"/>
    <x v="37"/>
    <n v="0.76"/>
    <x v="0"/>
    <x v="1"/>
    <x v="14"/>
    <s v="Sanford"/>
    <n v="4073"/>
    <d v="2015-04-14T00:00:00"/>
    <x v="73"/>
    <n v="-715.7782060000003"/>
    <n v="5"/>
    <n v="1170.21"/>
    <n v="89726"/>
  </r>
  <r>
    <n v="19158"/>
    <s v="Medium"/>
    <n v="0.01"/>
    <n v="29.1"/>
    <n v="4"/>
    <n v="331"/>
    <s v="Bradley Pollock"/>
    <s v="Express Air"/>
    <x v="1"/>
    <x v="2"/>
    <s v="Computer Peripherals"/>
    <s v="Small Box"/>
    <x v="146"/>
    <n v="0.78"/>
    <x v="0"/>
    <x v="1"/>
    <x v="16"/>
    <s v="Goffstown"/>
    <n v="3045"/>
    <d v="2015-04-14T00:00:00"/>
    <x v="106"/>
    <n v="-22.82"/>
    <n v="8"/>
    <n v="243.32"/>
    <n v="89726"/>
  </r>
  <r>
    <n v="18261"/>
    <s v="Critical"/>
    <n v="0.06"/>
    <n v="276.2"/>
    <n v="24.49"/>
    <n v="335"/>
    <s v="Curtis O'Connell"/>
    <s v="Regular Air"/>
    <x v="0"/>
    <x v="1"/>
    <s v="Chairs &amp; Chairmats"/>
    <s v="Large Box"/>
    <x v="147"/>
    <m/>
    <x v="0"/>
    <x v="0"/>
    <x v="6"/>
    <s v="Medford"/>
    <n v="97504"/>
    <d v="2015-05-04T00:00:00"/>
    <x v="43"/>
    <n v="2639.4708000000001"/>
    <n v="14"/>
    <n v="3825.32"/>
    <n v="87277"/>
  </r>
  <r>
    <n v="18262"/>
    <s v="Critical"/>
    <n v="0.09"/>
    <n v="6.28"/>
    <n v="5.29"/>
    <n v="335"/>
    <s v="Curtis O'Connell"/>
    <s v="Regular Air"/>
    <x v="0"/>
    <x v="1"/>
    <s v="Office Furnishings"/>
    <s v="Small Box"/>
    <x v="148"/>
    <n v="0.43"/>
    <x v="0"/>
    <x v="0"/>
    <x v="6"/>
    <s v="Medford"/>
    <n v="97504"/>
    <d v="2015-05-04T00:00:00"/>
    <x v="14"/>
    <n v="-5.2"/>
    <n v="1"/>
    <n v="8.5299999999999994"/>
    <n v="87277"/>
  </r>
  <r>
    <n v="23481"/>
    <s v="Medium"/>
    <n v="0.08"/>
    <n v="7.77"/>
    <n v="9.23"/>
    <n v="339"/>
    <s v="Bobby Clements"/>
    <s v="Regular Air"/>
    <x v="0"/>
    <x v="0"/>
    <s v="Appliances"/>
    <s v="Small Box"/>
    <x v="149"/>
    <n v="0.57999999999999996"/>
    <x v="0"/>
    <x v="1"/>
    <x v="10"/>
    <s v="Columbus"/>
    <n v="43229"/>
    <d v="2015-03-17T00:00:00"/>
    <x v="107"/>
    <n v="-83.65"/>
    <n v="5"/>
    <n v="40.299999999999997"/>
    <n v="90583"/>
  </r>
  <r>
    <n v="23482"/>
    <s v="Medium"/>
    <n v="7.0000000000000007E-2"/>
    <n v="7.59"/>
    <n v="4"/>
    <n v="339"/>
    <s v="Bobby Clements"/>
    <s v="Regular Air"/>
    <x v="0"/>
    <x v="1"/>
    <s v="Office Furnishings"/>
    <s v="Wrap Bag"/>
    <x v="150"/>
    <n v="0.42"/>
    <x v="0"/>
    <x v="1"/>
    <x v="10"/>
    <s v="Columbus"/>
    <n v="43229"/>
    <d v="2015-03-17T00:00:00"/>
    <x v="18"/>
    <n v="24.39"/>
    <n v="15"/>
    <n v="111.88"/>
    <n v="90583"/>
  </r>
  <r>
    <n v="480"/>
    <s v="Critical"/>
    <n v="0.01"/>
    <n v="3.26"/>
    <n v="1.86"/>
    <n v="342"/>
    <s v="Jacqueline Noble"/>
    <s v="Regular Air"/>
    <x v="0"/>
    <x v="0"/>
    <s v="Pens &amp; Art Supplies"/>
    <s v="Wrap Bag"/>
    <x v="151"/>
    <n v="0.41"/>
    <x v="0"/>
    <x v="3"/>
    <x v="26"/>
    <s v="Miami"/>
    <n v="33181"/>
    <d v="2015-05-04T00:00:00"/>
    <x v="108"/>
    <n v="-4.6682999999999995"/>
    <n v="20"/>
    <n v="73.97"/>
    <n v="3332"/>
  </r>
  <r>
    <n v="22784"/>
    <s v="Critical"/>
    <n v="0.03"/>
    <n v="15.23"/>
    <n v="27.75"/>
    <n v="343"/>
    <s v="Lynn Epstein"/>
    <s v="Delivery Truck"/>
    <x v="0"/>
    <x v="1"/>
    <s v="Tables"/>
    <s v="Jumbo Box"/>
    <x v="152"/>
    <n v="0.76"/>
    <x v="0"/>
    <x v="1"/>
    <x v="14"/>
    <s v="Bangor"/>
    <n v="4401"/>
    <d v="2015-01-31T00:00:00"/>
    <x v="109"/>
    <n v="11.650950000000002"/>
    <n v="7"/>
    <n v="111.86"/>
    <n v="88151"/>
  </r>
  <r>
    <n v="18480"/>
    <s v="Critical"/>
    <n v="0.01"/>
    <n v="3.26"/>
    <n v="1.86"/>
    <n v="344"/>
    <s v="Rosemary English"/>
    <s v="Regular Air"/>
    <x v="0"/>
    <x v="0"/>
    <s v="Pens &amp; Art Supplies"/>
    <s v="Wrap Bag"/>
    <x v="151"/>
    <n v="0.41"/>
    <x v="0"/>
    <x v="1"/>
    <x v="14"/>
    <s v="Portland"/>
    <n v="4101"/>
    <d v="2015-05-04T00:00:00"/>
    <x v="108"/>
    <n v="0.70200000000000085"/>
    <n v="5"/>
    <n v="18.489999999999998"/>
    <n v="88152"/>
  </r>
  <r>
    <n v="2408"/>
    <s v="Critical"/>
    <n v="0"/>
    <n v="8.34"/>
    <n v="2.64"/>
    <n v="349"/>
    <s v="Kim Weiss"/>
    <s v="Express Air"/>
    <x v="1"/>
    <x v="0"/>
    <s v="Scissors, Rulers and Trimmers"/>
    <s v="Small Pack"/>
    <x v="120"/>
    <n v="0.59"/>
    <x v="0"/>
    <x v="3"/>
    <x v="26"/>
    <s v="Miami"/>
    <n v="33132"/>
    <d v="2015-06-09T00:00:00"/>
    <x v="81"/>
    <n v="5.8624999999999998"/>
    <n v="23"/>
    <n v="212.89"/>
    <n v="17446"/>
  </r>
  <r>
    <n v="1595"/>
    <s v="Medium"/>
    <n v="0.04"/>
    <n v="99.23"/>
    <n v="8.99"/>
    <n v="349"/>
    <s v="Kim Weiss"/>
    <s v="Regular Air"/>
    <x v="1"/>
    <x v="1"/>
    <s v="Office Furnishings"/>
    <s v="Small Pack"/>
    <x v="153"/>
    <n v="0.35"/>
    <x v="0"/>
    <x v="3"/>
    <x v="26"/>
    <s v="Miami"/>
    <n v="33132"/>
    <d v="2015-01-02T00:00:00"/>
    <x v="30"/>
    <n v="1916.6757"/>
    <n v="54"/>
    <n v="5555.6"/>
    <n v="11527"/>
  </r>
  <r>
    <n v="20408"/>
    <s v="Critical"/>
    <n v="0"/>
    <n v="8.34"/>
    <n v="2.64"/>
    <n v="351"/>
    <s v="Juanita Coley Knox"/>
    <s v="Express Air"/>
    <x v="1"/>
    <x v="0"/>
    <s v="Scissors, Rulers and Trimmers"/>
    <s v="Small Pack"/>
    <x v="120"/>
    <n v="0.59"/>
    <x v="0"/>
    <x v="1"/>
    <x v="4"/>
    <s v="Watertown"/>
    <n v="13601"/>
    <d v="2015-06-09T00:00:00"/>
    <x v="81"/>
    <n v="10.5"/>
    <n v="6"/>
    <n v="55.54"/>
    <n v="88685"/>
  </r>
  <r>
    <n v="19595"/>
    <s v="Medium"/>
    <n v="0.04"/>
    <n v="99.23"/>
    <n v="8.99"/>
    <n v="351"/>
    <s v="Juanita Coley Knox"/>
    <s v="Regular Air"/>
    <x v="1"/>
    <x v="1"/>
    <s v="Office Furnishings"/>
    <s v="Small Pack"/>
    <x v="153"/>
    <n v="0.35"/>
    <x v="0"/>
    <x v="1"/>
    <x v="4"/>
    <s v="Watertown"/>
    <n v="13601"/>
    <d v="2015-01-02T00:00:00"/>
    <x v="30"/>
    <n v="993.83459999999991"/>
    <n v="14"/>
    <n v="1440.34"/>
    <n v="88686"/>
  </r>
  <r>
    <n v="19107"/>
    <s v="Low"/>
    <n v="0.08"/>
    <n v="4.8899999999999997"/>
    <n v="4.93"/>
    <n v="353"/>
    <s v="Bonnie Chambers"/>
    <s v="Express Air"/>
    <x v="1"/>
    <x v="2"/>
    <s v="Computer Peripherals"/>
    <s v="Small Pack"/>
    <x v="154"/>
    <n v="0.66"/>
    <x v="0"/>
    <x v="0"/>
    <x v="28"/>
    <s v="Glendale"/>
    <n v="85301"/>
    <d v="2015-05-14T00:00:00"/>
    <x v="3"/>
    <n v="-165.45"/>
    <n v="17"/>
    <n v="84.76"/>
    <n v="89647"/>
  </r>
  <r>
    <n v="19108"/>
    <s v="Low"/>
    <n v="7.0000000000000007E-2"/>
    <n v="6.68"/>
    <n v="6.92"/>
    <n v="353"/>
    <s v="Bonnie Chambers"/>
    <s v="Regular Air"/>
    <x v="1"/>
    <x v="0"/>
    <s v="Paper"/>
    <s v="Small Box"/>
    <x v="155"/>
    <n v="0.37"/>
    <x v="0"/>
    <x v="0"/>
    <x v="28"/>
    <s v="Glendale"/>
    <n v="85301"/>
    <d v="2015-05-14T00:00:00"/>
    <x v="110"/>
    <n v="-141.12"/>
    <n v="16"/>
    <n v="104.84"/>
    <n v="89647"/>
  </r>
  <r>
    <n v="20760"/>
    <s v="Critical"/>
    <n v="7.0000000000000007E-2"/>
    <n v="124.49"/>
    <n v="51.94"/>
    <n v="357"/>
    <s v="Barbara McNamara"/>
    <s v="Delivery Truck"/>
    <x v="0"/>
    <x v="1"/>
    <s v="Tables"/>
    <s v="Jumbo Box"/>
    <x v="156"/>
    <n v="0.63"/>
    <x v="0"/>
    <x v="0"/>
    <x v="28"/>
    <s v="Kingman"/>
    <n v="86401"/>
    <d v="2015-05-24T00:00:00"/>
    <x v="111"/>
    <n v="1074.44"/>
    <n v="14"/>
    <n v="1714.93"/>
    <n v="91131"/>
  </r>
  <r>
    <n v="24627"/>
    <s v="Low"/>
    <n v="0.04"/>
    <n v="125.99"/>
    <n v="8.99"/>
    <n v="358"/>
    <s v="Chris F Brandt"/>
    <s v="Regular Air"/>
    <x v="0"/>
    <x v="2"/>
    <s v="Telephones and Communication"/>
    <s v="Small Box"/>
    <x v="157"/>
    <n v="0.59"/>
    <x v="0"/>
    <x v="1"/>
    <x v="19"/>
    <s v="King of Prussia"/>
    <n v="19406"/>
    <d v="2015-01-09T00:00:00"/>
    <x v="62"/>
    <n v="-627.82191999999998"/>
    <n v="1"/>
    <n v="107.95"/>
    <n v="91130"/>
  </r>
  <r>
    <n v="18278"/>
    <s v="Medium"/>
    <n v="0.05"/>
    <n v="328.14"/>
    <n v="91.05"/>
    <n v="366"/>
    <s v="Patrick Rosenthal"/>
    <s v="Delivery Truck"/>
    <x v="2"/>
    <x v="0"/>
    <s v="Appliances"/>
    <s v="Jumbo Drum"/>
    <x v="158"/>
    <n v="0.56999999999999995"/>
    <x v="0"/>
    <x v="1"/>
    <x v="31"/>
    <s v="Cranston"/>
    <n v="2910"/>
    <d v="2015-01-17T00:00:00"/>
    <x v="91"/>
    <n v="411.5172"/>
    <n v="6"/>
    <n v="1967.98"/>
    <n v="87347"/>
  </r>
  <r>
    <n v="24794"/>
    <s v="Low"/>
    <n v="0.09"/>
    <n v="19.23"/>
    <n v="6.15"/>
    <n v="369"/>
    <s v="Troy Moon"/>
    <s v="Express Air"/>
    <x v="0"/>
    <x v="1"/>
    <s v="Office Furnishings"/>
    <s v="Small Pack"/>
    <x v="159"/>
    <n v="0.44"/>
    <x v="0"/>
    <x v="0"/>
    <x v="1"/>
    <s v="Oakland"/>
    <n v="94601"/>
    <d v="2015-04-11T00:00:00"/>
    <x v="112"/>
    <n v="211.232"/>
    <n v="21"/>
    <n v="394.1"/>
    <n v="90292"/>
  </r>
  <r>
    <n v="20401"/>
    <s v="Not Specified"/>
    <n v="0.02"/>
    <n v="20.99"/>
    <n v="4.8099999999999996"/>
    <n v="370"/>
    <s v="Sam Oh"/>
    <s v="Regular Air"/>
    <x v="0"/>
    <x v="2"/>
    <s v="Telephones and Communication"/>
    <s v="Medium Box"/>
    <x v="160"/>
    <n v="0.57999999999999996"/>
    <x v="0"/>
    <x v="1"/>
    <x v="14"/>
    <s v="Lewiston"/>
    <n v="4240"/>
    <d v="2015-05-27T00:00:00"/>
    <x v="89"/>
    <n v="49.787999999999997"/>
    <n v="15"/>
    <n v="266.39"/>
    <n v="90291"/>
  </r>
  <r>
    <n v="20400"/>
    <s v="Not Specified"/>
    <n v="0.05"/>
    <n v="5.4"/>
    <n v="7.78"/>
    <n v="371"/>
    <s v="Roberta Mullins Peters"/>
    <s v="Express Air"/>
    <x v="0"/>
    <x v="0"/>
    <s v="Binders and Binder Accessories"/>
    <s v="Small Box"/>
    <x v="97"/>
    <n v="0.37"/>
    <x v="0"/>
    <x v="1"/>
    <x v="15"/>
    <s v="Everett"/>
    <n v="2149"/>
    <d v="2015-05-27T00:00:00"/>
    <x v="89"/>
    <n v="-132.62950000000001"/>
    <n v="9"/>
    <n v="51.82"/>
    <n v="90291"/>
  </r>
  <r>
    <n v="3392"/>
    <s v="Not Specified"/>
    <n v="0.02"/>
    <n v="200.98"/>
    <n v="55.96"/>
    <n v="373"/>
    <s v="Jeanne Werner"/>
    <s v="Delivery Truck"/>
    <x v="2"/>
    <x v="1"/>
    <s v="Bookcases"/>
    <s v="Jumbo Box"/>
    <x v="161"/>
    <n v="0.75"/>
    <x v="0"/>
    <x v="2"/>
    <x v="22"/>
    <s v="Detroit"/>
    <n v="48234"/>
    <d v="2015-03-14T00:00:00"/>
    <x v="57"/>
    <n v="-163.63"/>
    <n v="45"/>
    <n v="9539.6"/>
    <n v="24193"/>
  </r>
  <r>
    <n v="3393"/>
    <s v="Not Specified"/>
    <n v="0.02"/>
    <n v="4.28"/>
    <n v="5.17"/>
    <n v="373"/>
    <s v="Jeanne Werner"/>
    <s v="Regular Air"/>
    <x v="2"/>
    <x v="0"/>
    <s v="Paper"/>
    <s v="Small Box"/>
    <x v="162"/>
    <n v="0.4"/>
    <x v="0"/>
    <x v="2"/>
    <x v="22"/>
    <s v="Detroit"/>
    <n v="48234"/>
    <d v="2015-03-14T00:00:00"/>
    <x v="32"/>
    <n v="-63.87"/>
    <n v="24"/>
    <n v="109.86"/>
    <n v="24193"/>
  </r>
  <r>
    <n v="3394"/>
    <s v="Not Specified"/>
    <n v="0.04"/>
    <n v="85.99"/>
    <n v="0.99"/>
    <n v="373"/>
    <s v="Jeanne Werner"/>
    <s v="Regular Air"/>
    <x v="2"/>
    <x v="2"/>
    <s v="Telephones and Communication"/>
    <s v="Wrap Bag"/>
    <x v="163"/>
    <n v="0.85"/>
    <x v="0"/>
    <x v="2"/>
    <x v="22"/>
    <s v="Detroit"/>
    <n v="48234"/>
    <d v="2015-03-14T00:00:00"/>
    <x v="57"/>
    <n v="-175.17500000000001"/>
    <n v="19"/>
    <n v="1426.51"/>
    <n v="24193"/>
  </r>
  <r>
    <n v="21392"/>
    <s v="Not Specified"/>
    <n v="0.02"/>
    <n v="200.98"/>
    <n v="55.96"/>
    <n v="375"/>
    <s v="Sandra Sharma"/>
    <s v="Delivery Truck"/>
    <x v="2"/>
    <x v="1"/>
    <s v="Bookcases"/>
    <s v="Jumbo Box"/>
    <x v="161"/>
    <n v="0.75"/>
    <x v="0"/>
    <x v="3"/>
    <x v="20"/>
    <s v="Morristown"/>
    <n v="37814"/>
    <d v="2015-03-14T00:00:00"/>
    <x v="57"/>
    <n v="-224.94779999999997"/>
    <n v="11"/>
    <n v="2331.9"/>
    <n v="90917"/>
  </r>
  <r>
    <n v="21393"/>
    <s v="Not Specified"/>
    <n v="0.02"/>
    <n v="4.28"/>
    <n v="5.17"/>
    <n v="375"/>
    <s v="Sandra Sharma"/>
    <s v="Regular Air"/>
    <x v="2"/>
    <x v="0"/>
    <s v="Paper"/>
    <s v="Small Box"/>
    <x v="162"/>
    <n v="0.4"/>
    <x v="0"/>
    <x v="3"/>
    <x v="20"/>
    <s v="Morristown"/>
    <n v="37814"/>
    <d v="2015-03-14T00:00:00"/>
    <x v="32"/>
    <n v="196.79999999999998"/>
    <n v="6"/>
    <n v="27.47"/>
    <n v="90917"/>
  </r>
  <r>
    <n v="19073"/>
    <s v="Medium"/>
    <n v="0.03"/>
    <n v="25.98"/>
    <n v="5.37"/>
    <n v="377"/>
    <s v="Sylvia Bush"/>
    <s v="Regular Air"/>
    <x v="3"/>
    <x v="0"/>
    <s v="Appliances"/>
    <s v="Medium Box"/>
    <x v="164"/>
    <n v="0.5"/>
    <x v="0"/>
    <x v="2"/>
    <x v="12"/>
    <s v="Batavia"/>
    <n v="60510"/>
    <d v="2015-04-17T00:00:00"/>
    <x v="113"/>
    <n v="250.03759999999997"/>
    <n v="17"/>
    <n v="460.87"/>
    <n v="89579"/>
  </r>
  <r>
    <n v="22401"/>
    <s v="Not Specified"/>
    <n v="7.0000000000000007E-2"/>
    <n v="415.88"/>
    <n v="11.37"/>
    <n v="381"/>
    <s v="Danielle Watts"/>
    <s v="Regular Air"/>
    <x v="0"/>
    <x v="0"/>
    <s v="Storage &amp; Organization"/>
    <s v="Small Box"/>
    <x v="165"/>
    <n v="0.56999999999999995"/>
    <x v="0"/>
    <x v="2"/>
    <x v="12"/>
    <s v="Bloomington"/>
    <n v="61701"/>
    <d v="2015-05-01T00:00:00"/>
    <x v="114"/>
    <n v="-539.59"/>
    <n v="1"/>
    <n v="394.51"/>
    <n v="88929"/>
  </r>
  <r>
    <n v="21281"/>
    <s v="Critical"/>
    <n v="0.06"/>
    <n v="5.34"/>
    <n v="5.63"/>
    <n v="383"/>
    <s v="Renee Alston"/>
    <s v="Regular Air"/>
    <x v="0"/>
    <x v="0"/>
    <s v="Binders and Binder Accessories"/>
    <s v="Small Box"/>
    <x v="166"/>
    <n v="0.39"/>
    <x v="0"/>
    <x v="1"/>
    <x v="19"/>
    <s v="Drexel Hill"/>
    <n v="19026"/>
    <d v="2015-03-19T00:00:00"/>
    <x v="18"/>
    <n v="-82.822999999999993"/>
    <n v="7"/>
    <n v="38.65"/>
    <n v="88928"/>
  </r>
  <r>
    <n v="21282"/>
    <s v="Critical"/>
    <n v="7.0000000000000007E-2"/>
    <n v="65.989999999999995"/>
    <n v="5.26"/>
    <n v="383"/>
    <s v="Renee Alston"/>
    <s v="Express Air"/>
    <x v="0"/>
    <x v="2"/>
    <s v="Telephones and Communication"/>
    <s v="Small Box"/>
    <x v="167"/>
    <n v="0.56000000000000005"/>
    <x v="0"/>
    <x v="1"/>
    <x v="19"/>
    <s v="Drexel Hill"/>
    <n v="19026"/>
    <d v="2015-03-19T00:00:00"/>
    <x v="115"/>
    <n v="107.08200000000001"/>
    <n v="5"/>
    <n v="279.83"/>
    <n v="88928"/>
  </r>
  <r>
    <n v="20919"/>
    <s v="High"/>
    <n v="0.1"/>
    <n v="8.8800000000000008"/>
    <n v="6.28"/>
    <n v="387"/>
    <s v="Angela Howe"/>
    <s v="Express Air"/>
    <x v="0"/>
    <x v="0"/>
    <s v="Binders and Binder Accessories"/>
    <s v="Small Box"/>
    <x v="168"/>
    <n v="0.35"/>
    <x v="0"/>
    <x v="2"/>
    <x v="32"/>
    <s v="Grand Island"/>
    <n v="68801"/>
    <d v="2015-06-12T00:00:00"/>
    <x v="25"/>
    <n v="-27.283750000000001"/>
    <n v="15"/>
    <n v="126.9"/>
    <n v="90339"/>
  </r>
  <r>
    <n v="22223"/>
    <s v="Critical"/>
    <n v="0.03"/>
    <n v="5.28"/>
    <n v="5.66"/>
    <n v="388"/>
    <s v="Roger Schwartz"/>
    <s v="Regular Air"/>
    <x v="0"/>
    <x v="0"/>
    <s v="Paper"/>
    <s v="Small Box"/>
    <x v="169"/>
    <n v="0.4"/>
    <x v="0"/>
    <x v="2"/>
    <x v="32"/>
    <s v="Kearney"/>
    <n v="68847"/>
    <d v="2015-01-03T00:00:00"/>
    <x v="70"/>
    <n v="-51.559199999999997"/>
    <n v="4"/>
    <n v="22.82"/>
    <n v="90337"/>
  </r>
  <r>
    <n v="22224"/>
    <s v="Critical"/>
    <n v="0.01"/>
    <n v="110.99"/>
    <n v="2.5"/>
    <n v="388"/>
    <s v="Roger Schwartz"/>
    <s v="Regular Air"/>
    <x v="0"/>
    <x v="2"/>
    <s v="Telephones and Communication"/>
    <s v="Small Box"/>
    <x v="170"/>
    <n v="0.56999999999999995"/>
    <x v="0"/>
    <x v="2"/>
    <x v="32"/>
    <s v="Kearney"/>
    <n v="68847"/>
    <d v="2015-01-03T00:00:00"/>
    <x v="116"/>
    <n v="-263.56572"/>
    <n v="2"/>
    <n v="188.66"/>
    <n v="90337"/>
  </r>
  <r>
    <n v="23853"/>
    <s v="Low"/>
    <n v="0.03"/>
    <n v="160.97999999999999"/>
    <n v="30"/>
    <n v="389"/>
    <s v="Joel Buckley"/>
    <s v="Delivery Truck"/>
    <x v="0"/>
    <x v="1"/>
    <s v="Chairs &amp; Chairmats"/>
    <s v="Jumbo Drum"/>
    <x v="48"/>
    <n v="0.62"/>
    <x v="0"/>
    <x v="2"/>
    <x v="32"/>
    <s v="Lincoln"/>
    <n v="68502"/>
    <d v="2015-02-06T00:00:00"/>
    <x v="117"/>
    <n v="1273.2086999999999"/>
    <n v="11"/>
    <n v="1845.23"/>
    <n v="90338"/>
  </r>
  <r>
    <n v="25449"/>
    <s v="Medium"/>
    <n v="0.02"/>
    <n v="34.979999999999997"/>
    <n v="7.53"/>
    <n v="392"/>
    <s v="Erica R Fuller"/>
    <s v="Regular Air"/>
    <x v="0"/>
    <x v="2"/>
    <s v="Computer Peripherals"/>
    <s v="Small Box"/>
    <x v="171"/>
    <n v="0.76"/>
    <x v="0"/>
    <x v="2"/>
    <x v="33"/>
    <s v="Clayton"/>
    <n v="63105"/>
    <d v="2015-03-05T00:00:00"/>
    <x v="118"/>
    <n v="-159.68"/>
    <n v="1"/>
    <n v="37.159999999999997"/>
    <n v="86383"/>
  </r>
  <r>
    <n v="25450"/>
    <s v="Medium"/>
    <n v="0.01"/>
    <n v="19.989999999999998"/>
    <n v="11.17"/>
    <n v="392"/>
    <s v="Erica R Fuller"/>
    <s v="Regular Air"/>
    <x v="0"/>
    <x v="1"/>
    <s v="Office Furnishings"/>
    <s v="Large Box"/>
    <x v="172"/>
    <n v="0.6"/>
    <x v="0"/>
    <x v="2"/>
    <x v="33"/>
    <s v="Clayton"/>
    <n v="63105"/>
    <d v="2015-03-05T00:00:00"/>
    <x v="119"/>
    <n v="27.91"/>
    <n v="2"/>
    <n v="43.65"/>
    <n v="86383"/>
  </r>
  <r>
    <n v="22598"/>
    <s v="Low"/>
    <n v="7.0000000000000007E-2"/>
    <n v="9.7100000000000009"/>
    <n v="9.4499999999999993"/>
    <n v="393"/>
    <s v="Shawn Combs"/>
    <s v="Regular Air"/>
    <x v="0"/>
    <x v="0"/>
    <s v="Storage &amp; Organization"/>
    <s v="Small Box"/>
    <x v="173"/>
    <n v="0.6"/>
    <x v="0"/>
    <x v="1"/>
    <x v="4"/>
    <s v="Auburn"/>
    <n v="13021"/>
    <d v="2015-02-15T00:00:00"/>
    <x v="83"/>
    <n v="-81.77"/>
    <n v="3"/>
    <n v="31.44"/>
    <n v="86382"/>
  </r>
  <r>
    <n v="24638"/>
    <s v="Critical"/>
    <n v="0.04"/>
    <n v="15.98"/>
    <n v="4"/>
    <n v="395"/>
    <s v="Monica McCormick"/>
    <s v="Regular Air"/>
    <x v="0"/>
    <x v="2"/>
    <s v="Computer Peripherals"/>
    <s v="Small Box"/>
    <x v="174"/>
    <n v="0.37"/>
    <x v="0"/>
    <x v="3"/>
    <x v="24"/>
    <s v="Albemarle"/>
    <n v="28001"/>
    <d v="2015-06-18T00:00:00"/>
    <x v="120"/>
    <n v="-19.208000000000002"/>
    <n v="4"/>
    <n v="64.59"/>
    <n v="86384"/>
  </r>
  <r>
    <n v="24639"/>
    <s v="Critical"/>
    <n v="0.06"/>
    <n v="22.84"/>
    <n v="5.47"/>
    <n v="395"/>
    <s v="Monica McCormick"/>
    <s v="Regular Air"/>
    <x v="0"/>
    <x v="0"/>
    <s v="Paper"/>
    <s v="Small Box"/>
    <x v="175"/>
    <n v="0.39"/>
    <x v="0"/>
    <x v="3"/>
    <x v="24"/>
    <s v="Albemarle"/>
    <n v="28001"/>
    <d v="2015-06-18T00:00:00"/>
    <x v="121"/>
    <n v="7.4399999999999995"/>
    <n v="20"/>
    <n v="461.94"/>
    <n v="86384"/>
  </r>
  <r>
    <n v="20693"/>
    <s v="Critical"/>
    <n v="0.1"/>
    <n v="154.13"/>
    <n v="69"/>
    <n v="397"/>
    <s v="Denise Carver"/>
    <s v="Regular Air"/>
    <x v="0"/>
    <x v="1"/>
    <s v="Tables"/>
    <s v="Large Box"/>
    <x v="66"/>
    <n v="0.68"/>
    <x v="0"/>
    <x v="1"/>
    <x v="10"/>
    <s v="Cuyahoga Falls"/>
    <n v="44221"/>
    <d v="2015-02-02T00:00:00"/>
    <x v="33"/>
    <n v="-372.48597100000006"/>
    <n v="8"/>
    <n v="1216.32"/>
    <n v="89319"/>
  </r>
  <r>
    <n v="24471"/>
    <s v="Medium"/>
    <n v="0.05"/>
    <n v="63.94"/>
    <n v="14.48"/>
    <n v="398"/>
    <s v="Bruce Stark"/>
    <s v="Regular Air"/>
    <x v="0"/>
    <x v="1"/>
    <s v="Office Furnishings"/>
    <s v="Small Box"/>
    <x v="176"/>
    <n v="0.46"/>
    <x v="0"/>
    <x v="1"/>
    <x v="10"/>
    <s v="Dayton"/>
    <n v="45406"/>
    <d v="2015-05-23T00:00:00"/>
    <x v="111"/>
    <n v="1372.6307999999999"/>
    <n v="31"/>
    <n v="1989.32"/>
    <n v="89320"/>
  </r>
  <r>
    <n v="21570"/>
    <s v="High"/>
    <n v="0.03"/>
    <n v="4.9800000000000004"/>
    <n v="0.8"/>
    <n v="406"/>
    <s v="June Frank Hammond"/>
    <s v="Regular Air"/>
    <x v="2"/>
    <x v="0"/>
    <s v="Paper"/>
    <s v="Wrap Bag"/>
    <x v="177"/>
    <n v="0.36"/>
    <x v="0"/>
    <x v="1"/>
    <x v="2"/>
    <s v="South Vineland"/>
    <n v="8360"/>
    <d v="2015-05-21T00:00:00"/>
    <x v="11"/>
    <n v="50.2044"/>
    <n v="15"/>
    <n v="72.760000000000005"/>
    <n v="87804"/>
  </r>
  <r>
    <n v="19104"/>
    <s v="Low"/>
    <n v="7.0000000000000007E-2"/>
    <n v="29.17"/>
    <n v="6.27"/>
    <n v="408"/>
    <s v="Calvin Parsons Walter"/>
    <s v="Regular Air"/>
    <x v="0"/>
    <x v="0"/>
    <s v="Binders and Binder Accessories"/>
    <s v="Small Box"/>
    <x v="178"/>
    <n v="0.37"/>
    <x v="0"/>
    <x v="2"/>
    <x v="7"/>
    <s v="San Juan"/>
    <n v="78589"/>
    <d v="2015-05-02T00:00:00"/>
    <x v="108"/>
    <n v="236.2371"/>
    <n v="14"/>
    <n v="400.47"/>
    <n v="89639"/>
  </r>
  <r>
    <n v="18428"/>
    <s v="High"/>
    <n v="0.05"/>
    <n v="178.47"/>
    <n v="19.989999999999998"/>
    <n v="411"/>
    <s v="Carolyn Proctor"/>
    <s v="Express Air"/>
    <x v="3"/>
    <x v="0"/>
    <s v="Storage &amp; Organization"/>
    <s v="Small Box"/>
    <x v="179"/>
    <n v="0.55000000000000004"/>
    <x v="0"/>
    <x v="0"/>
    <x v="1"/>
    <s v="Oakland"/>
    <n v="94601"/>
    <d v="2015-05-04T00:00:00"/>
    <x v="122"/>
    <n v="943"/>
    <n v="9"/>
    <n v="1531.31"/>
    <n v="87905"/>
  </r>
  <r>
    <n v="21739"/>
    <s v="Critical"/>
    <n v="0.09"/>
    <n v="999.99"/>
    <n v="13.99"/>
    <n v="421"/>
    <s v="Scott Feldman"/>
    <s v="Regular Air"/>
    <x v="2"/>
    <x v="2"/>
    <s v="Office Machines"/>
    <s v="Medium Box"/>
    <x v="180"/>
    <n v="0.36"/>
    <x v="0"/>
    <x v="1"/>
    <x v="2"/>
    <s v="Elizabeth"/>
    <n v="7201"/>
    <d v="2015-02-06T00:00:00"/>
    <x v="123"/>
    <n v="-2531.4825000000001"/>
    <n v="1"/>
    <n v="919.09"/>
    <n v="87700"/>
  </r>
  <r>
    <n v="22355"/>
    <s v="High"/>
    <n v="0.02"/>
    <n v="15.28"/>
    <n v="1.99"/>
    <n v="428"/>
    <s v="Ernest Barber"/>
    <s v="Regular Air"/>
    <x v="0"/>
    <x v="2"/>
    <s v="Computer Peripherals"/>
    <s v="Small Pack"/>
    <x v="108"/>
    <n v="0.42"/>
    <x v="0"/>
    <x v="0"/>
    <x v="34"/>
    <s v="Carson City"/>
    <n v="89701"/>
    <d v="2015-01-15T00:00:00"/>
    <x v="62"/>
    <n v="163.1574"/>
    <n v="15"/>
    <n v="236.46"/>
    <n v="88479"/>
  </r>
  <r>
    <n v="22356"/>
    <s v="High"/>
    <n v="0"/>
    <n v="85.99"/>
    <n v="3.3"/>
    <n v="428"/>
    <s v="Ernest Barber"/>
    <s v="Regular Air"/>
    <x v="0"/>
    <x v="2"/>
    <s v="Telephones and Communication"/>
    <s v="Small Pack"/>
    <x v="181"/>
    <n v="0.37"/>
    <x v="0"/>
    <x v="0"/>
    <x v="34"/>
    <s v="Carson City"/>
    <n v="89701"/>
    <d v="2015-01-15T00:00:00"/>
    <x v="62"/>
    <n v="-302.22500000000002"/>
    <n v="1"/>
    <n v="73.819999999999993"/>
    <n v="88479"/>
  </r>
  <r>
    <n v="25351"/>
    <s v="Not Specified"/>
    <n v="0.05"/>
    <n v="10.98"/>
    <n v="4.8"/>
    <n v="428"/>
    <s v="Ernest Barber"/>
    <s v="Regular Air"/>
    <x v="0"/>
    <x v="0"/>
    <s v="Envelopes"/>
    <s v="Small Box"/>
    <x v="182"/>
    <n v="0.36"/>
    <x v="0"/>
    <x v="0"/>
    <x v="34"/>
    <s v="Carson City"/>
    <n v="89701"/>
    <d v="2015-03-03T00:00:00"/>
    <x v="124"/>
    <n v="90.62"/>
    <n v="22"/>
    <n v="243.11"/>
    <n v="88480"/>
  </r>
  <r>
    <n v="19988"/>
    <s v="Low"/>
    <n v="0.05"/>
    <n v="125.99"/>
    <n v="8.08"/>
    <n v="437"/>
    <s v="Alice Berger McIntyre"/>
    <s v="Regular Air"/>
    <x v="2"/>
    <x v="2"/>
    <s v="Telephones and Communication"/>
    <s v="Small Box"/>
    <x v="89"/>
    <n v="0.56999999999999995"/>
    <x v="0"/>
    <x v="1"/>
    <x v="15"/>
    <s v="Lunenburg"/>
    <n v="1462"/>
    <d v="2015-06-22T00:00:00"/>
    <x v="125"/>
    <n v="427.11840000000001"/>
    <n v="9"/>
    <n v="952.26"/>
    <n v="90695"/>
  </r>
  <r>
    <n v="25813"/>
    <s v="Critical"/>
    <n v="0"/>
    <n v="7.59"/>
    <n v="4"/>
    <n v="444"/>
    <s v="Thelma Abrams"/>
    <s v="Regular Air"/>
    <x v="2"/>
    <x v="1"/>
    <s v="Office Furnishings"/>
    <s v="Wrap Bag"/>
    <x v="150"/>
    <n v="0.42"/>
    <x v="0"/>
    <x v="2"/>
    <x v="12"/>
    <s v="Urbana"/>
    <n v="61801"/>
    <d v="2015-05-25T00:00:00"/>
    <x v="6"/>
    <n v="86.438000000000002"/>
    <n v="43"/>
    <n v="355.92"/>
    <n v="88085"/>
  </r>
  <r>
    <n v="23153"/>
    <s v="Not Specified"/>
    <n v="0.03"/>
    <n v="48.04"/>
    <n v="19.989999999999998"/>
    <n v="445"/>
    <s v="Judy Barrett"/>
    <s v="Regular Air"/>
    <x v="2"/>
    <x v="0"/>
    <s v="Paper"/>
    <s v="Small Box"/>
    <x v="183"/>
    <n v="0.37"/>
    <x v="0"/>
    <x v="2"/>
    <x v="32"/>
    <s v="Norfolk"/>
    <n v="68701"/>
    <d v="2015-04-11T00:00:00"/>
    <x v="112"/>
    <n v="-4.4599999999999937"/>
    <n v="2"/>
    <n v="101.71"/>
    <n v="88083"/>
  </r>
  <r>
    <n v="23862"/>
    <s v="High"/>
    <n v="0.09"/>
    <n v="200.98"/>
    <n v="55.96"/>
    <n v="445"/>
    <s v="Judy Barrett"/>
    <s v="Delivery Truck"/>
    <x v="2"/>
    <x v="1"/>
    <s v="Bookcases"/>
    <s v="Jumbo Box"/>
    <x v="161"/>
    <n v="0.75"/>
    <x v="0"/>
    <x v="2"/>
    <x v="32"/>
    <s v="Norfolk"/>
    <n v="68701"/>
    <d v="2015-06-23T00:00:00"/>
    <x v="44"/>
    <n v="-512.87200000000007"/>
    <n v="9"/>
    <n v="1766.68"/>
    <n v="88084"/>
  </r>
  <r>
    <n v="23863"/>
    <s v="High"/>
    <n v="0.09"/>
    <n v="2.78"/>
    <n v="0.97"/>
    <n v="445"/>
    <s v="Judy Barrett"/>
    <s v="Regular Air"/>
    <x v="2"/>
    <x v="0"/>
    <s v="Pens &amp; Art Supplies"/>
    <s v="Wrap Bag"/>
    <x v="184"/>
    <n v="0.59"/>
    <x v="0"/>
    <x v="2"/>
    <x v="32"/>
    <s v="Norfolk"/>
    <n v="68701"/>
    <d v="2015-06-23T00:00:00"/>
    <x v="44"/>
    <n v="-3.7840000000000003"/>
    <n v="11"/>
    <n v="29.02"/>
    <n v="88084"/>
  </r>
  <r>
    <n v="19694"/>
    <s v="Not Specified"/>
    <n v="0.04"/>
    <n v="130.97999999999999"/>
    <n v="30"/>
    <n v="447"/>
    <s v="Valerie Moon"/>
    <s v="Delivery Truck"/>
    <x v="0"/>
    <x v="1"/>
    <s v="Chairs &amp; Chairmats"/>
    <s v="Jumbo Drum"/>
    <x v="185"/>
    <n v="0.78"/>
    <x v="0"/>
    <x v="2"/>
    <x v="3"/>
    <s v="Roseville"/>
    <n v="55113"/>
    <d v="2015-06-25T00:00:00"/>
    <x v="126"/>
    <n v="-82.903999999999996"/>
    <n v="1"/>
    <n v="159.51"/>
    <n v="90449"/>
  </r>
  <r>
    <n v="19695"/>
    <s v="Not Specified"/>
    <n v="0.05"/>
    <n v="200.99"/>
    <n v="4.2"/>
    <n v="447"/>
    <s v="Valerie Moon"/>
    <s v="Regular Air"/>
    <x v="0"/>
    <x v="2"/>
    <s v="Telephones and Communication"/>
    <s v="Small Box"/>
    <x v="186"/>
    <n v="0.59"/>
    <x v="0"/>
    <x v="2"/>
    <x v="3"/>
    <s v="Roseville"/>
    <n v="55113"/>
    <d v="2015-06-25T00:00:00"/>
    <x v="127"/>
    <n v="1268.8064999999999"/>
    <n v="11"/>
    <n v="1838.85"/>
    <n v="90449"/>
  </r>
  <r>
    <n v="20851"/>
    <s v="High"/>
    <n v="0.03"/>
    <n v="15.99"/>
    <n v="11.28"/>
    <n v="451"/>
    <s v="Joyce Murray"/>
    <s v="Regular Air"/>
    <x v="1"/>
    <x v="2"/>
    <s v="Office Machines"/>
    <s v="Medium Box"/>
    <x v="187"/>
    <n v="0.38"/>
    <x v="0"/>
    <x v="0"/>
    <x v="1"/>
    <s v="Los Altos"/>
    <n v="94024"/>
    <d v="2015-04-10T00:00:00"/>
    <x v="48"/>
    <n v="-53.296199999999999"/>
    <n v="2"/>
    <n v="35.479999999999997"/>
    <n v="86010"/>
  </r>
  <r>
    <n v="21117"/>
    <s v="Critical"/>
    <n v="0.04"/>
    <n v="37.700000000000003"/>
    <n v="2.99"/>
    <n v="451"/>
    <s v="Joyce Murray"/>
    <s v="Regular Air"/>
    <x v="1"/>
    <x v="0"/>
    <s v="Binders and Binder Accessories"/>
    <s v="Small Box"/>
    <x v="188"/>
    <n v="0.35"/>
    <x v="0"/>
    <x v="0"/>
    <x v="1"/>
    <s v="Los Altos"/>
    <n v="94024"/>
    <d v="2015-05-27T00:00:00"/>
    <x v="6"/>
    <n v="299.6739"/>
    <n v="12"/>
    <n v="434.31"/>
    <n v="86012"/>
  </r>
  <r>
    <n v="18536"/>
    <s v="Low"/>
    <n v="0.01"/>
    <n v="8.8800000000000008"/>
    <n v="6.28"/>
    <n v="451"/>
    <s v="Joyce Murray"/>
    <s v="Regular Air"/>
    <x v="1"/>
    <x v="0"/>
    <s v="Binders and Binder Accessories"/>
    <s v="Small Box"/>
    <x v="168"/>
    <n v="0.35"/>
    <x v="0"/>
    <x v="0"/>
    <x v="1"/>
    <s v="Los Altos"/>
    <n v="94024"/>
    <d v="2015-01-05T00:00:00"/>
    <x v="71"/>
    <n v="-15.456"/>
    <n v="2"/>
    <n v="19.86"/>
    <n v="86013"/>
  </r>
  <r>
    <n v="18537"/>
    <s v="Low"/>
    <n v="0.06"/>
    <n v="2.88"/>
    <n v="0.99"/>
    <n v="451"/>
    <s v="Joyce Murray"/>
    <s v="Regular Air"/>
    <x v="1"/>
    <x v="0"/>
    <s v="Labels"/>
    <s v="Small Box"/>
    <x v="116"/>
    <n v="0.36"/>
    <x v="0"/>
    <x v="0"/>
    <x v="1"/>
    <s v="Los Altos"/>
    <n v="94024"/>
    <d v="2015-01-05T00:00:00"/>
    <x v="50"/>
    <n v="16.049399999999999"/>
    <n v="8"/>
    <n v="23.26"/>
    <n v="86013"/>
  </r>
  <r>
    <n v="21118"/>
    <s v="Critical"/>
    <n v="0.01"/>
    <n v="55.99"/>
    <n v="5"/>
    <n v="452"/>
    <s v="Leslie Rowland"/>
    <s v="Regular Air"/>
    <x v="1"/>
    <x v="2"/>
    <s v="Telephones and Communication"/>
    <s v="Small Pack"/>
    <x v="134"/>
    <n v="0.83"/>
    <x v="0"/>
    <x v="0"/>
    <x v="1"/>
    <s v="Los Banos"/>
    <n v="93635"/>
    <d v="2015-05-27T00:00:00"/>
    <x v="6"/>
    <n v="-235.89500000000001"/>
    <n v="1"/>
    <n v="51.83"/>
    <n v="86012"/>
  </r>
  <r>
    <n v="22318"/>
    <s v="Not Specified"/>
    <n v="0.03"/>
    <n v="29.34"/>
    <n v="7.87"/>
    <n v="453"/>
    <s v="George Terry"/>
    <s v="Regular Air"/>
    <x v="0"/>
    <x v="1"/>
    <s v="Office Furnishings"/>
    <s v="Small Box"/>
    <x v="189"/>
    <n v="0.54"/>
    <x v="0"/>
    <x v="0"/>
    <x v="1"/>
    <s v="Los Gatos"/>
    <n v="95032"/>
    <d v="2015-05-08T00:00:00"/>
    <x v="128"/>
    <n v="-41.32"/>
    <n v="1"/>
    <n v="32.4"/>
    <n v="86011"/>
  </r>
  <r>
    <n v="22874"/>
    <s v="Low"/>
    <n v="7.0000000000000007E-2"/>
    <n v="16.91"/>
    <n v="6.25"/>
    <n v="460"/>
    <s v="Anne Armstrong"/>
    <s v="Regular Air"/>
    <x v="1"/>
    <x v="0"/>
    <s v="Storage &amp; Organization"/>
    <s v="Small Box"/>
    <x v="190"/>
    <n v="0.57999999999999996"/>
    <x v="0"/>
    <x v="1"/>
    <x v="2"/>
    <s v="Millville"/>
    <n v="8332"/>
    <d v="2015-05-23T00:00:00"/>
    <x v="129"/>
    <n v="7.9000000000000057"/>
    <n v="31"/>
    <n v="492.9"/>
    <n v="86014"/>
  </r>
  <r>
    <n v="18467"/>
    <s v="Low"/>
    <n v="7.0000000000000007E-2"/>
    <n v="165.2"/>
    <n v="19.989999999999998"/>
    <n v="463"/>
    <s v="Debbie Stevenson"/>
    <s v="Regular Air"/>
    <x v="2"/>
    <x v="0"/>
    <s v="Storage &amp; Organization"/>
    <s v="Small Box"/>
    <x v="191"/>
    <n v="0.59"/>
    <x v="0"/>
    <x v="0"/>
    <x v="1"/>
    <s v="West Hollywood"/>
    <n v="90069"/>
    <d v="2015-01-14T00:00:00"/>
    <x v="62"/>
    <n v="521.69000000000005"/>
    <n v="7"/>
    <n v="1081.54"/>
    <n v="88061"/>
  </r>
  <r>
    <n v="22754"/>
    <s v="Not Specified"/>
    <n v="0.08"/>
    <n v="297.64"/>
    <n v="14.7"/>
    <n v="466"/>
    <s v="Marc Nash"/>
    <s v="Delivery Truck"/>
    <x v="2"/>
    <x v="2"/>
    <s v="Office Machines"/>
    <s v="Jumbo Drum"/>
    <x v="192"/>
    <n v="0.56999999999999995"/>
    <x v="0"/>
    <x v="1"/>
    <x v="15"/>
    <s v="Bellingham"/>
    <n v="2019"/>
    <d v="2015-01-11T00:00:00"/>
    <x v="76"/>
    <n v="496.79679999999996"/>
    <n v="5"/>
    <n v="1132.8399999999999"/>
    <n v="88060"/>
  </r>
  <r>
    <n v="22755"/>
    <s v="Not Specified"/>
    <n v="0.02"/>
    <n v="12.99"/>
    <n v="14.37"/>
    <n v="467"/>
    <s v="Maria Thomas"/>
    <s v="Regular Air"/>
    <x v="2"/>
    <x v="1"/>
    <s v="Office Furnishings"/>
    <s v="Large Box"/>
    <x v="193"/>
    <n v="0.73"/>
    <x v="0"/>
    <x v="1"/>
    <x v="15"/>
    <s v="Beverly"/>
    <n v="1915"/>
    <d v="2015-01-11T00:00:00"/>
    <x v="130"/>
    <n v="-556.80960000000005"/>
    <n v="11"/>
    <n v="143.63"/>
    <n v="88060"/>
  </r>
  <r>
    <n v="22756"/>
    <s v="Not Specified"/>
    <n v="0.06"/>
    <n v="14.42"/>
    <n v="6.75"/>
    <n v="468"/>
    <s v="Craig Bennett"/>
    <s v="Regular Air"/>
    <x v="2"/>
    <x v="0"/>
    <s v="Appliances"/>
    <s v="Medium Box"/>
    <x v="194"/>
    <n v="0.52"/>
    <x v="0"/>
    <x v="1"/>
    <x v="15"/>
    <s v="Hanson"/>
    <n v="2341"/>
    <d v="2015-01-11T00:00:00"/>
    <x v="130"/>
    <n v="-27.738800000000001"/>
    <n v="5"/>
    <n v="73.040000000000006"/>
    <n v="88060"/>
  </r>
  <r>
    <n v="22757"/>
    <s v="Not Specified"/>
    <n v="0.05"/>
    <n v="4.1399999999999997"/>
    <n v="6.6"/>
    <n v="469"/>
    <s v="Marion Bowling"/>
    <s v="Express Air"/>
    <x v="2"/>
    <x v="1"/>
    <s v="Office Furnishings"/>
    <s v="Small Box"/>
    <x v="16"/>
    <n v="0.49"/>
    <x v="0"/>
    <x v="1"/>
    <x v="2"/>
    <s v="Hawthorne"/>
    <n v="7506"/>
    <d v="2015-01-11T00:00:00"/>
    <x v="49"/>
    <n v="-128.68719999999999"/>
    <n v="7"/>
    <n v="33.35"/>
    <n v="88060"/>
  </r>
  <r>
    <n v="22758"/>
    <s v="Not Specified"/>
    <n v="0.03"/>
    <n v="11.34"/>
    <n v="5.01"/>
    <n v="470"/>
    <s v="Tony Doyle"/>
    <s v="Regular Air"/>
    <x v="2"/>
    <x v="0"/>
    <s v="Paper"/>
    <s v="Small Box"/>
    <x v="195"/>
    <n v="0.36"/>
    <x v="0"/>
    <x v="1"/>
    <x v="2"/>
    <s v="Trenton"/>
    <n v="8601"/>
    <d v="2015-01-11T00:00:00"/>
    <x v="76"/>
    <n v="23.2028"/>
    <n v="5"/>
    <n v="60.24"/>
    <n v="88060"/>
  </r>
  <r>
    <n v="462"/>
    <s v="Not Specified"/>
    <n v="7.0000000000000007E-2"/>
    <n v="179.99"/>
    <n v="19.989999999999998"/>
    <n v="471"/>
    <s v="Ross Simpson"/>
    <s v="Express Air"/>
    <x v="3"/>
    <x v="2"/>
    <s v="Computer Peripherals"/>
    <s v="Small Box"/>
    <x v="196"/>
    <n v="0.48"/>
    <x v="0"/>
    <x v="3"/>
    <x v="29"/>
    <s v="Atlanta"/>
    <n v="30318"/>
    <d v="2015-02-08T00:00:00"/>
    <x v="123"/>
    <n v="-568.53510000000006"/>
    <n v="4"/>
    <n v="718.03"/>
    <n v="3138"/>
  </r>
  <r>
    <n v="18462"/>
    <s v="Not Specified"/>
    <n v="7.0000000000000007E-2"/>
    <n v="179.99"/>
    <n v="19.989999999999998"/>
    <n v="472"/>
    <s v="Donna Craven"/>
    <s v="Express Air"/>
    <x v="3"/>
    <x v="2"/>
    <s v="Computer Peripherals"/>
    <s v="Small Box"/>
    <x v="196"/>
    <n v="0.48"/>
    <x v="0"/>
    <x v="1"/>
    <x v="30"/>
    <s v="Randallstown"/>
    <n v="21133"/>
    <d v="2015-02-08T00:00:00"/>
    <x v="123"/>
    <n v="-427.47"/>
    <n v="1"/>
    <n v="179.51"/>
    <n v="88023"/>
  </r>
  <r>
    <n v="20637"/>
    <s v="Critical"/>
    <n v="0.03"/>
    <n v="11.97"/>
    <n v="4.9800000000000004"/>
    <n v="483"/>
    <s v="Edgar McKenzie"/>
    <s v="Regular Air"/>
    <x v="0"/>
    <x v="0"/>
    <s v="Appliances"/>
    <s v="Small Box"/>
    <x v="197"/>
    <n v="0.57999999999999996"/>
    <x v="0"/>
    <x v="2"/>
    <x v="12"/>
    <s v="Oswego"/>
    <n v="60543"/>
    <d v="2015-01-27T00:00:00"/>
    <x v="52"/>
    <n v="-18.190000000000001"/>
    <n v="6"/>
    <n v="73.180000000000007"/>
    <n v="90353"/>
  </r>
  <r>
    <n v="22864"/>
    <s v="Not Specified"/>
    <n v="0.06"/>
    <n v="3.36"/>
    <n v="6.27"/>
    <n v="483"/>
    <s v="Edgar McKenzie"/>
    <s v="Regular Air"/>
    <x v="0"/>
    <x v="0"/>
    <s v="Binders and Binder Accessories"/>
    <s v="Small Box"/>
    <x v="198"/>
    <n v="0.4"/>
    <x v="0"/>
    <x v="2"/>
    <x v="12"/>
    <s v="Oswego"/>
    <n v="60543"/>
    <d v="2015-04-23T00:00:00"/>
    <x v="59"/>
    <n v="-24.057540000000003"/>
    <n v="2"/>
    <n v="8.82"/>
    <n v="90354"/>
  </r>
  <r>
    <n v="22865"/>
    <s v="Not Specified"/>
    <n v="7.0000000000000007E-2"/>
    <n v="699.99"/>
    <n v="24.49"/>
    <n v="483"/>
    <s v="Edgar McKenzie"/>
    <s v="Regular Air"/>
    <x v="0"/>
    <x v="2"/>
    <s v="Copiers and Fax"/>
    <s v="Large Box"/>
    <x v="199"/>
    <n v="0.41"/>
    <x v="0"/>
    <x v="2"/>
    <x v="12"/>
    <s v="Oswego"/>
    <n v="60543"/>
    <d v="2015-04-23T00:00:00"/>
    <x v="131"/>
    <n v="2583.5614799999998"/>
    <n v="9"/>
    <n v="5976.09"/>
    <n v="90354"/>
  </r>
  <r>
    <n v="20668"/>
    <s v="Not Specified"/>
    <n v="0.05"/>
    <n v="2.88"/>
    <n v="0.5"/>
    <n v="485"/>
    <s v="Edward Leonard"/>
    <s v="Regular Air"/>
    <x v="0"/>
    <x v="0"/>
    <s v="Labels"/>
    <s v="Small Box"/>
    <x v="200"/>
    <n v="0.36"/>
    <x v="0"/>
    <x v="0"/>
    <x v="1"/>
    <s v="Fresno"/>
    <n v="93727"/>
    <d v="2015-03-18T00:00:00"/>
    <x v="105"/>
    <n v="6.0512999999999995"/>
    <n v="3"/>
    <n v="8.77"/>
    <n v="91062"/>
  </r>
  <r>
    <n v="23394"/>
    <s v="Medium"/>
    <n v="0.1"/>
    <n v="3.36"/>
    <n v="6.27"/>
    <n v="487"/>
    <s v="Molly Vincent"/>
    <s v="Express Air"/>
    <x v="0"/>
    <x v="0"/>
    <s v="Binders and Binder Accessories"/>
    <s v="Small Box"/>
    <x v="198"/>
    <n v="0.4"/>
    <x v="0"/>
    <x v="1"/>
    <x v="14"/>
    <s v="Sanford"/>
    <n v="4073"/>
    <d v="2015-05-18T00:00:00"/>
    <x v="41"/>
    <n v="-67.0565"/>
    <n v="5"/>
    <n v="20.87"/>
    <n v="91063"/>
  </r>
  <r>
    <n v="23395"/>
    <s v="Medium"/>
    <n v="7.0000000000000007E-2"/>
    <n v="12.28"/>
    <n v="4.8600000000000003"/>
    <n v="488"/>
    <s v="Ronnie Creech"/>
    <s v="Regular Air"/>
    <x v="0"/>
    <x v="0"/>
    <s v="Paper"/>
    <s v="Small Box"/>
    <x v="94"/>
    <n v="0.38"/>
    <x v="0"/>
    <x v="1"/>
    <x v="14"/>
    <s v="South Portland"/>
    <n v="4106"/>
    <d v="2015-05-18T00:00:00"/>
    <x v="92"/>
    <n v="-7.94"/>
    <n v="2"/>
    <n v="25.7"/>
    <n v="91063"/>
  </r>
  <r>
    <n v="23393"/>
    <s v="Medium"/>
    <n v="0.09"/>
    <n v="20.99"/>
    <n v="0.99"/>
    <n v="489"/>
    <s v="Eileen Cheek"/>
    <s v="Regular Air"/>
    <x v="0"/>
    <x v="2"/>
    <s v="Telephones and Communication"/>
    <s v="Wrap Bag"/>
    <x v="201"/>
    <n v="0.56999999999999995"/>
    <x v="0"/>
    <x v="1"/>
    <x v="15"/>
    <s v="Norwood"/>
    <n v="2062"/>
    <d v="2015-05-18T00:00:00"/>
    <x v="38"/>
    <n v="122.292"/>
    <n v="14"/>
    <n v="229.57"/>
    <n v="91063"/>
  </r>
  <r>
    <n v="1147"/>
    <s v="Medium"/>
    <n v="0.08"/>
    <n v="2.94"/>
    <n v="0.96"/>
    <n v="491"/>
    <s v="Toni Swanson"/>
    <s v="Regular Air"/>
    <x v="3"/>
    <x v="0"/>
    <s v="Pens &amp; Art Supplies"/>
    <s v="Wrap Bag"/>
    <x v="202"/>
    <n v="0.57999999999999996"/>
    <x v="0"/>
    <x v="1"/>
    <x v="4"/>
    <s v="New York City"/>
    <n v="10154"/>
    <d v="2015-05-15T00:00:00"/>
    <x v="54"/>
    <n v="-2.12"/>
    <n v="23"/>
    <n v="66.7"/>
    <n v="8353"/>
  </r>
  <r>
    <n v="1450"/>
    <s v="Critical"/>
    <n v="0.01"/>
    <n v="4.9800000000000004"/>
    <n v="6.07"/>
    <n v="491"/>
    <s v="Toni Swanson"/>
    <s v="Regular Air"/>
    <x v="3"/>
    <x v="0"/>
    <s v="Paper"/>
    <s v="Small Box"/>
    <x v="46"/>
    <n v="0.36"/>
    <x v="0"/>
    <x v="1"/>
    <x v="4"/>
    <s v="New York City"/>
    <n v="10154"/>
    <d v="2015-02-10T00:00:00"/>
    <x v="132"/>
    <n v="-69.069999999999993"/>
    <n v="41"/>
    <n v="217"/>
    <n v="10464"/>
  </r>
  <r>
    <n v="914"/>
    <s v="Critical"/>
    <n v="0.02"/>
    <n v="1360.14"/>
    <n v="14.7"/>
    <n v="491"/>
    <s v="Toni Swanson"/>
    <s v="Delivery Truck"/>
    <x v="3"/>
    <x v="2"/>
    <s v="Office Machines"/>
    <s v="Jumbo Drum"/>
    <x v="203"/>
    <n v="0.59"/>
    <x v="0"/>
    <x v="1"/>
    <x v="4"/>
    <s v="New York City"/>
    <n v="10154"/>
    <d v="2015-06-20T00:00:00"/>
    <x v="65"/>
    <n v="2028.12"/>
    <n v="22"/>
    <n v="31670.6"/>
    <n v="6562"/>
  </r>
  <r>
    <n v="6046"/>
    <s v="Not Specified"/>
    <n v="0.02"/>
    <n v="9.06"/>
    <n v="9.86"/>
    <n v="491"/>
    <s v="Toni Swanson"/>
    <s v="Regular Air"/>
    <x v="3"/>
    <x v="0"/>
    <s v="Paper"/>
    <s v="Small Box"/>
    <x v="204"/>
    <n v="0.4"/>
    <x v="0"/>
    <x v="1"/>
    <x v="4"/>
    <s v="New York City"/>
    <n v="10154"/>
    <d v="2015-06-20T00:00:00"/>
    <x v="65"/>
    <n v="-63.51"/>
    <n v="24"/>
    <n v="239.82"/>
    <n v="42852"/>
  </r>
  <r>
    <n v="18757"/>
    <s v="Not Specified"/>
    <n v="0.02"/>
    <n v="6.48"/>
    <n v="6.6"/>
    <n v="493"/>
    <s v="Douglas Buck"/>
    <s v="Regular Air"/>
    <x v="3"/>
    <x v="0"/>
    <s v="Paper"/>
    <s v="Small Box"/>
    <x v="205"/>
    <n v="0.37"/>
    <x v="0"/>
    <x v="0"/>
    <x v="0"/>
    <s v="Seatac"/>
    <n v="98158"/>
    <d v="2015-01-20T00:00:00"/>
    <x v="17"/>
    <n v="-92.05"/>
    <n v="10"/>
    <n v="66.709999999999994"/>
    <n v="88906"/>
  </r>
  <r>
    <n v="18758"/>
    <s v="Not Specified"/>
    <n v="0.04"/>
    <n v="17.149999999999999"/>
    <n v="4.96"/>
    <n v="493"/>
    <s v="Douglas Buck"/>
    <s v="Regular Air"/>
    <x v="3"/>
    <x v="0"/>
    <s v="Storage &amp; Organization"/>
    <s v="Small Box"/>
    <x v="206"/>
    <n v="0.57999999999999996"/>
    <x v="0"/>
    <x v="0"/>
    <x v="0"/>
    <s v="Seatac"/>
    <n v="98158"/>
    <d v="2015-01-20T00:00:00"/>
    <x v="79"/>
    <n v="6.11"/>
    <n v="5"/>
    <n v="87.16"/>
    <n v="88906"/>
  </r>
  <r>
    <n v="19146"/>
    <s v="Medium"/>
    <n v="0.06"/>
    <n v="8.32"/>
    <n v="2.38"/>
    <n v="494"/>
    <s v="Jimmy Alston Holder"/>
    <s v="Regular Air"/>
    <x v="3"/>
    <x v="2"/>
    <s v="Computer Peripherals"/>
    <s v="Small Pack"/>
    <x v="207"/>
    <n v="0.74"/>
    <x v="0"/>
    <x v="0"/>
    <x v="0"/>
    <s v="Seattle"/>
    <n v="98115"/>
    <d v="2015-05-15T00:00:00"/>
    <x v="54"/>
    <n v="-36.630000000000003"/>
    <n v="12"/>
    <n v="101.26"/>
    <n v="88905"/>
  </r>
  <r>
    <n v="19147"/>
    <s v="Medium"/>
    <n v="0.08"/>
    <n v="2.94"/>
    <n v="0.96"/>
    <n v="494"/>
    <s v="Jimmy Alston Holder"/>
    <s v="Regular Air"/>
    <x v="3"/>
    <x v="0"/>
    <s v="Pens &amp; Art Supplies"/>
    <s v="Wrap Bag"/>
    <x v="202"/>
    <n v="0.57999999999999996"/>
    <x v="0"/>
    <x v="0"/>
    <x v="0"/>
    <s v="Seattle"/>
    <n v="98115"/>
    <d v="2015-05-15T00:00:00"/>
    <x v="54"/>
    <n v="-2.12"/>
    <n v="6"/>
    <n v="17.399999999999999"/>
    <n v="88905"/>
  </r>
  <r>
    <n v="19450"/>
    <s v="Critical"/>
    <n v="0.01"/>
    <n v="4.9800000000000004"/>
    <n v="6.07"/>
    <n v="494"/>
    <s v="Jimmy Alston Holder"/>
    <s v="Regular Air"/>
    <x v="3"/>
    <x v="0"/>
    <s v="Paper"/>
    <s v="Small Box"/>
    <x v="46"/>
    <n v="0.36"/>
    <x v="0"/>
    <x v="0"/>
    <x v="0"/>
    <s v="Seattle"/>
    <n v="98115"/>
    <d v="2015-02-10T00:00:00"/>
    <x v="132"/>
    <n v="-35.916399999999996"/>
    <n v="10"/>
    <n v="52.93"/>
    <n v="88907"/>
  </r>
  <r>
    <n v="18914"/>
    <s v="Critical"/>
    <n v="0.02"/>
    <n v="1360.14"/>
    <n v="14.7"/>
    <n v="494"/>
    <s v="Jimmy Alston Holder"/>
    <s v="Delivery Truck"/>
    <x v="3"/>
    <x v="2"/>
    <s v="Office Machines"/>
    <s v="Jumbo Drum"/>
    <x v="203"/>
    <n v="0.59"/>
    <x v="0"/>
    <x v="0"/>
    <x v="0"/>
    <s v="Seattle"/>
    <n v="98115"/>
    <d v="2015-06-20T00:00:00"/>
    <x v="65"/>
    <n v="3042.18"/>
    <n v="6"/>
    <n v="8637.44"/>
    <n v="88908"/>
  </r>
  <r>
    <n v="24046"/>
    <s v="Not Specified"/>
    <n v="0.02"/>
    <n v="9.06"/>
    <n v="9.86"/>
    <n v="494"/>
    <s v="Jimmy Alston Holder"/>
    <s v="Regular Air"/>
    <x v="3"/>
    <x v="0"/>
    <s v="Paper"/>
    <s v="Small Box"/>
    <x v="204"/>
    <n v="0.4"/>
    <x v="0"/>
    <x v="0"/>
    <x v="0"/>
    <s v="Seattle"/>
    <n v="98115"/>
    <d v="2015-06-20T00:00:00"/>
    <x v="65"/>
    <n v="-31.754999999999999"/>
    <n v="6"/>
    <n v="59.95"/>
    <n v="88908"/>
  </r>
  <r>
    <n v="26315"/>
    <s v="Critical"/>
    <n v="7.0000000000000007E-2"/>
    <n v="152.47999999999999"/>
    <n v="6.5"/>
    <n v="497"/>
    <s v="Steve McKee"/>
    <s v="Regular Air"/>
    <x v="2"/>
    <x v="2"/>
    <s v="Computer Peripherals"/>
    <s v="Small Box"/>
    <x v="208"/>
    <n v="0.74"/>
    <x v="0"/>
    <x v="3"/>
    <x v="20"/>
    <s v="Murfreesboro"/>
    <n v="37130"/>
    <d v="2015-05-14T00:00:00"/>
    <x v="9"/>
    <n v="171.83879999999999"/>
    <n v="35"/>
    <n v="5062.49"/>
    <n v="90706"/>
  </r>
  <r>
    <n v="18303"/>
    <s v="Critical"/>
    <n v="0.01"/>
    <n v="55.98"/>
    <n v="4.8600000000000003"/>
    <n v="507"/>
    <s v="Carol Saunders"/>
    <s v="Express Air"/>
    <x v="0"/>
    <x v="0"/>
    <s v="Paper"/>
    <s v="Small Box"/>
    <x v="209"/>
    <n v="0.36"/>
    <x v="0"/>
    <x v="3"/>
    <x v="35"/>
    <s v="Bowling Green"/>
    <n v="42104"/>
    <d v="2015-04-18T00:00:00"/>
    <x v="87"/>
    <n v="32.940899999999999"/>
    <n v="11"/>
    <n v="646.97"/>
    <n v="87357"/>
  </r>
  <r>
    <n v="18304"/>
    <s v="Critical"/>
    <n v="0.04"/>
    <n v="65.989999999999995"/>
    <n v="8.99"/>
    <n v="507"/>
    <s v="Carol Saunders"/>
    <s v="Regular Air"/>
    <x v="0"/>
    <x v="2"/>
    <s v="Telephones and Communication"/>
    <s v="Small Box"/>
    <x v="210"/>
    <n v="0.56000000000000005"/>
    <x v="0"/>
    <x v="3"/>
    <x v="35"/>
    <s v="Bowling Green"/>
    <n v="42104"/>
    <d v="2015-04-18T00:00:00"/>
    <x v="133"/>
    <n v="131.334"/>
    <n v="17"/>
    <n v="946.29"/>
    <n v="87357"/>
  </r>
  <r>
    <n v="21958"/>
    <s v="High"/>
    <n v="0.01"/>
    <n v="20.98"/>
    <n v="53.03"/>
    <n v="508"/>
    <s v="Cameron Owens"/>
    <s v="Delivery Truck"/>
    <x v="0"/>
    <x v="0"/>
    <s v="Storage &amp; Organization"/>
    <s v="Jumbo Drum"/>
    <x v="211"/>
    <n v="0.78"/>
    <x v="0"/>
    <x v="3"/>
    <x v="35"/>
    <s v="Covington"/>
    <n v="41011"/>
    <d v="2015-02-23T00:00:00"/>
    <x v="15"/>
    <n v="-282.08179999999999"/>
    <n v="5"/>
    <n v="123"/>
    <n v="87356"/>
  </r>
  <r>
    <n v="18305"/>
    <s v="Critical"/>
    <n v="0.01"/>
    <n v="128.24"/>
    <n v="12.65"/>
    <n v="508"/>
    <s v="Cameron Owens"/>
    <s v="Regular Air"/>
    <x v="0"/>
    <x v="1"/>
    <s v="Chairs &amp; Chairmats"/>
    <s v="Medium Box"/>
    <x v="212"/>
    <m/>
    <x v="0"/>
    <x v="3"/>
    <x v="35"/>
    <s v="Covington"/>
    <n v="41011"/>
    <d v="2015-04-18T00:00:00"/>
    <x v="24"/>
    <n v="140.1354"/>
    <n v="4"/>
    <n v="554.08000000000004"/>
    <n v="87357"/>
  </r>
  <r>
    <n v="19895"/>
    <s v="Low"/>
    <n v="0.02"/>
    <n v="48.04"/>
    <n v="5.09"/>
    <n v="510"/>
    <s v="Gregory Rao"/>
    <s v="Regular Air"/>
    <x v="0"/>
    <x v="0"/>
    <s v="Paper"/>
    <s v="Small Box"/>
    <x v="213"/>
    <n v="0.37"/>
    <x v="0"/>
    <x v="0"/>
    <x v="1"/>
    <s v="Manteca"/>
    <n v="95336"/>
    <d v="2015-01-13T00:00:00"/>
    <x v="49"/>
    <n v="105.25259999999999"/>
    <n v="3"/>
    <n v="152.54"/>
    <n v="90058"/>
  </r>
  <r>
    <n v="20007"/>
    <s v="Critical"/>
    <n v="0.03"/>
    <n v="6.37"/>
    <n v="5.19"/>
    <n v="510"/>
    <s v="Gregory Rao"/>
    <s v="Regular Air"/>
    <x v="0"/>
    <x v="0"/>
    <s v="Binders and Binder Accessories"/>
    <s v="Small Box"/>
    <x v="214"/>
    <n v="0.38"/>
    <x v="0"/>
    <x v="0"/>
    <x v="1"/>
    <s v="Manteca"/>
    <n v="95336"/>
    <d v="2015-02-01T00:00:00"/>
    <x v="90"/>
    <n v="-29.092700000000001"/>
    <n v="14"/>
    <n v="89.79"/>
    <n v="90059"/>
  </r>
  <r>
    <n v="20216"/>
    <s v="Low"/>
    <n v="7.0000000000000007E-2"/>
    <n v="12.64"/>
    <n v="4.9800000000000004"/>
    <n v="518"/>
    <s v="Mark Ritchie"/>
    <s v="Regular Air"/>
    <x v="1"/>
    <x v="1"/>
    <s v="Office Furnishings"/>
    <s v="Small Pack"/>
    <x v="215"/>
    <n v="0.48"/>
    <x v="0"/>
    <x v="2"/>
    <x v="33"/>
    <s v="Clayton"/>
    <n v="63105"/>
    <d v="2015-06-05T00:00:00"/>
    <x v="96"/>
    <n v="113.41499999999999"/>
    <n v="16"/>
    <n v="199.76"/>
    <n v="90867"/>
  </r>
  <r>
    <n v="23200"/>
    <s v="Medium"/>
    <n v="0.02"/>
    <n v="150.97999999999999"/>
    <n v="13.99"/>
    <n v="522"/>
    <s v="Aaron Riggs"/>
    <s v="Express Air"/>
    <x v="2"/>
    <x v="2"/>
    <s v="Office Machines"/>
    <s v="Medium Box"/>
    <x v="216"/>
    <n v="0.38"/>
    <x v="0"/>
    <x v="0"/>
    <x v="6"/>
    <s v="Redmond"/>
    <n v="97756"/>
    <d v="2015-06-22T00:00:00"/>
    <x v="44"/>
    <n v="26.099999999999998"/>
    <n v="3"/>
    <n v="480.37"/>
    <n v="89327"/>
  </r>
  <r>
    <n v="23201"/>
    <s v="Medium"/>
    <n v="0.1"/>
    <n v="5.43"/>
    <n v="0.95"/>
    <n v="522"/>
    <s v="Aaron Riggs"/>
    <s v="Regular Air"/>
    <x v="2"/>
    <x v="0"/>
    <s v="Paper"/>
    <s v="Wrap Bag"/>
    <x v="217"/>
    <n v="0.36"/>
    <x v="0"/>
    <x v="0"/>
    <x v="6"/>
    <s v="Redmond"/>
    <n v="97756"/>
    <d v="2015-06-22T00:00:00"/>
    <x v="44"/>
    <n v="-2.58"/>
    <n v="1"/>
    <n v="5.76"/>
    <n v="89327"/>
  </r>
  <r>
    <n v="23202"/>
    <s v="Medium"/>
    <n v="0.01"/>
    <n v="179.29"/>
    <n v="29.21"/>
    <n v="522"/>
    <s v="Aaron Riggs"/>
    <s v="Delivery Truck"/>
    <x v="2"/>
    <x v="1"/>
    <s v="Tables"/>
    <s v="Jumbo Box"/>
    <x v="218"/>
    <n v="0.74"/>
    <x v="0"/>
    <x v="0"/>
    <x v="6"/>
    <s v="Redmond"/>
    <n v="97756"/>
    <d v="2015-06-22T00:00:00"/>
    <x v="46"/>
    <n v="2800.12"/>
    <n v="21"/>
    <n v="3112.13"/>
    <n v="89327"/>
  </r>
  <r>
    <n v="21517"/>
    <s v="Not Specified"/>
    <n v="0.03"/>
    <n v="1270.99"/>
    <n v="19.989999999999998"/>
    <n v="524"/>
    <s v="Gina McKnight"/>
    <s v="Regular Air"/>
    <x v="3"/>
    <x v="0"/>
    <s v="Binders and Binder Accessories"/>
    <s v="Small Box"/>
    <x v="219"/>
    <n v="0.35"/>
    <x v="0"/>
    <x v="3"/>
    <x v="20"/>
    <s v="Farragut"/>
    <n v="37922"/>
    <d v="2015-01-20T00:00:00"/>
    <x v="17"/>
    <n v="363.55199999999996"/>
    <n v="2"/>
    <n v="2589.0100000000002"/>
    <n v="91127"/>
  </r>
  <r>
    <n v="21518"/>
    <s v="Not Specified"/>
    <n v="7.0000000000000007E-2"/>
    <n v="2036.48"/>
    <n v="14.7"/>
    <n v="524"/>
    <s v="Gina McKnight"/>
    <s v="Delivery Truck"/>
    <x v="3"/>
    <x v="2"/>
    <s v="Office Machines"/>
    <s v="Jumbo Drum"/>
    <x v="220"/>
    <n v="0.55000000000000004"/>
    <x v="0"/>
    <x v="3"/>
    <x v="20"/>
    <s v="Farragut"/>
    <n v="37922"/>
    <d v="2015-01-20T00:00:00"/>
    <x v="17"/>
    <n v="-11.536000000000001"/>
    <n v="1"/>
    <n v="1893.93"/>
    <n v="91127"/>
  </r>
  <r>
    <n v="22176"/>
    <s v="High"/>
    <n v="0.09"/>
    <n v="17.98"/>
    <n v="8.51"/>
    <n v="526"/>
    <s v="April Hu"/>
    <s v="Regular Air"/>
    <x v="1"/>
    <x v="2"/>
    <s v="Office Machines"/>
    <s v="Medium Box"/>
    <x v="18"/>
    <n v="0.4"/>
    <x v="0"/>
    <x v="0"/>
    <x v="28"/>
    <s v="Mesa"/>
    <n v="85204"/>
    <d v="2015-05-25T00:00:00"/>
    <x v="134"/>
    <n v="-6.6120000000000108"/>
    <n v="12"/>
    <n v="211.13"/>
    <n v="90026"/>
  </r>
  <r>
    <n v="20494"/>
    <s v="Not Specified"/>
    <n v="0"/>
    <n v="1.88"/>
    <n v="1.49"/>
    <n v="526"/>
    <s v="April Hu"/>
    <s v="Regular Air"/>
    <x v="1"/>
    <x v="0"/>
    <s v="Binders and Binder Accessories"/>
    <s v="Small Box"/>
    <x v="83"/>
    <n v="0.37"/>
    <x v="0"/>
    <x v="0"/>
    <x v="28"/>
    <s v="Mesa"/>
    <n v="85204"/>
    <d v="2015-01-17T00:00:00"/>
    <x v="69"/>
    <n v="-15.5595"/>
    <n v="13"/>
    <n v="25.39"/>
    <n v="90027"/>
  </r>
  <r>
    <n v="20495"/>
    <s v="Not Specified"/>
    <n v="0.06"/>
    <n v="5.78"/>
    <n v="5.67"/>
    <n v="526"/>
    <s v="April Hu"/>
    <s v="Regular Air"/>
    <x v="1"/>
    <x v="0"/>
    <s v="Paper"/>
    <s v="Small Box"/>
    <x v="221"/>
    <n v="0.36"/>
    <x v="0"/>
    <x v="0"/>
    <x v="28"/>
    <s v="Mesa"/>
    <n v="85204"/>
    <d v="2015-01-17T00:00:00"/>
    <x v="69"/>
    <n v="-108.19"/>
    <n v="15"/>
    <n v="87.27"/>
    <n v="90027"/>
  </r>
  <r>
    <n v="26210"/>
    <s v="Low"/>
    <n v="0"/>
    <n v="15.99"/>
    <n v="13.18"/>
    <n v="535"/>
    <s v="Jill Clements"/>
    <s v="Regular Air"/>
    <x v="0"/>
    <x v="0"/>
    <s v="Binders and Binder Accessories"/>
    <s v="Small Box"/>
    <x v="222"/>
    <n v="0.37"/>
    <x v="0"/>
    <x v="3"/>
    <x v="8"/>
    <s v="Montclair"/>
    <n v="22025"/>
    <d v="2015-04-21T00:00:00"/>
    <x v="131"/>
    <n v="46.488"/>
    <n v="23"/>
    <n v="403.25"/>
    <n v="88511"/>
  </r>
  <r>
    <n v="20811"/>
    <s v="Medium"/>
    <n v="0.05"/>
    <n v="59.78"/>
    <n v="10.29"/>
    <n v="539"/>
    <s v="Alice Coley"/>
    <s v="Regular Air"/>
    <x v="2"/>
    <x v="0"/>
    <s v="Binders and Binder Accessories"/>
    <s v="Small Box"/>
    <x v="223"/>
    <n v="0.39"/>
    <x v="0"/>
    <x v="2"/>
    <x v="12"/>
    <s v="Urbana"/>
    <n v="61801"/>
    <d v="2015-05-14T00:00:00"/>
    <x v="66"/>
    <n v="159.52970000000005"/>
    <n v="7"/>
    <n v="414.49"/>
    <n v="91174"/>
  </r>
  <r>
    <n v="20812"/>
    <s v="Medium"/>
    <n v="0.08"/>
    <n v="20.99"/>
    <n v="1.25"/>
    <n v="540"/>
    <s v="Ruth Lamm"/>
    <s v="Regular Air"/>
    <x v="2"/>
    <x v="2"/>
    <s v="Telephones and Communication"/>
    <s v="Small Pack"/>
    <x v="224"/>
    <n v="0.83"/>
    <x v="0"/>
    <x v="2"/>
    <x v="12"/>
    <s v="Vernon Hills"/>
    <n v="60061"/>
    <d v="2015-05-14T00:00:00"/>
    <x v="9"/>
    <n v="15.371400000000008"/>
    <n v="28"/>
    <n v="469.69"/>
    <n v="91174"/>
  </r>
  <r>
    <n v="24783"/>
    <s v="Medium"/>
    <n v="0.05"/>
    <n v="204.1"/>
    <n v="13.99"/>
    <n v="540"/>
    <s v="Ruth Lamm"/>
    <s v="Regular Air"/>
    <x v="2"/>
    <x v="2"/>
    <s v="Office Machines"/>
    <s v="Medium Box"/>
    <x v="225"/>
    <n v="0.37"/>
    <x v="0"/>
    <x v="2"/>
    <x v="12"/>
    <s v="Vernon Hills"/>
    <n v="60061"/>
    <d v="2015-05-23T00:00:00"/>
    <x v="111"/>
    <n v="5924.1122999999998"/>
    <n v="41"/>
    <n v="8585.67"/>
    <n v="91175"/>
  </r>
  <r>
    <n v="23401"/>
    <s v="Not Specified"/>
    <n v="0.03"/>
    <n v="13.73"/>
    <n v="6.85"/>
    <n v="547"/>
    <s v="Henry Ball"/>
    <s v="Express Air"/>
    <x v="0"/>
    <x v="1"/>
    <s v="Office Furnishings"/>
    <s v="Wrap Bag"/>
    <x v="226"/>
    <n v="0.54"/>
    <x v="0"/>
    <x v="1"/>
    <x v="36"/>
    <s v="Morgantown"/>
    <n v="26501"/>
    <d v="2015-06-14T00:00:00"/>
    <x v="1"/>
    <n v="39.585299999999997"/>
    <n v="4"/>
    <n v="57.37"/>
    <n v="86250"/>
  </r>
  <r>
    <n v="25806"/>
    <s v="Not Specified"/>
    <n v="0.02"/>
    <n v="7.1"/>
    <n v="6.05"/>
    <n v="549"/>
    <s v="Dennis Boykin Townsend"/>
    <s v="Regular Air"/>
    <x v="0"/>
    <x v="0"/>
    <s v="Binders and Binder Accessories"/>
    <s v="Small Box"/>
    <x v="227"/>
    <n v="0.39"/>
    <x v="0"/>
    <x v="0"/>
    <x v="27"/>
    <s v="Roswell"/>
    <n v="88201"/>
    <d v="2015-01-20T00:00:00"/>
    <x v="135"/>
    <n v="-66.378"/>
    <n v="9"/>
    <n v="66.319999999999993"/>
    <n v="90908"/>
  </r>
  <r>
    <n v="24132"/>
    <s v="High"/>
    <n v="0.05"/>
    <n v="1.68"/>
    <n v="1.57"/>
    <n v="550"/>
    <s v="Edna Monroe Talley"/>
    <s v="Regular Air"/>
    <x v="0"/>
    <x v="0"/>
    <s v="Pens &amp; Art Supplies"/>
    <s v="Wrap Bag"/>
    <x v="15"/>
    <n v="0.59"/>
    <x v="0"/>
    <x v="2"/>
    <x v="7"/>
    <s v="Seguin"/>
    <n v="78155"/>
    <d v="2015-01-30T00:00:00"/>
    <x v="136"/>
    <n v="-33.340000000000003"/>
    <n v="11"/>
    <n v="18.75"/>
    <n v="90909"/>
  </r>
  <r>
    <n v="24133"/>
    <s v="High"/>
    <n v="0.1"/>
    <n v="218.75"/>
    <n v="69.64"/>
    <n v="550"/>
    <s v="Edna Monroe Talley"/>
    <s v="Delivery Truck"/>
    <x v="0"/>
    <x v="1"/>
    <s v="Tables"/>
    <s v="Jumbo Box"/>
    <x v="228"/>
    <n v="0.77"/>
    <x v="0"/>
    <x v="2"/>
    <x v="7"/>
    <s v="Seguin"/>
    <n v="78155"/>
    <d v="2015-01-30T00:00:00"/>
    <x v="109"/>
    <n v="-201.27599999999998"/>
    <n v="1"/>
    <n v="188.51"/>
    <n v="90909"/>
  </r>
  <r>
    <n v="23209"/>
    <s v="Medium"/>
    <n v="0.06"/>
    <n v="549.99"/>
    <n v="49"/>
    <n v="550"/>
    <s v="Edna Monroe Talley"/>
    <s v="Delivery Truck"/>
    <x v="0"/>
    <x v="2"/>
    <s v="Copiers and Fax"/>
    <s v="Jumbo Drum"/>
    <x v="229"/>
    <n v="0.35"/>
    <x v="0"/>
    <x v="2"/>
    <x v="7"/>
    <s v="Seguin"/>
    <n v="78155"/>
    <d v="2015-06-12T00:00:00"/>
    <x v="137"/>
    <n v="4637.4071999999996"/>
    <n v="13"/>
    <n v="6720.88"/>
    <n v="90910"/>
  </r>
  <r>
    <n v="23210"/>
    <s v="Medium"/>
    <n v="0.08"/>
    <n v="115.99"/>
    <n v="5.99"/>
    <n v="550"/>
    <s v="Edna Monroe Talley"/>
    <s v="Express Air"/>
    <x v="0"/>
    <x v="2"/>
    <s v="Telephones and Communication"/>
    <s v="Small Box"/>
    <x v="230"/>
    <n v="0.56999999999999995"/>
    <x v="0"/>
    <x v="2"/>
    <x v="7"/>
    <s v="Seguin"/>
    <n v="78155"/>
    <d v="2015-06-12T00:00:00"/>
    <x v="137"/>
    <n v="-239.54149999999998"/>
    <n v="1"/>
    <n v="102.21"/>
    <n v="90910"/>
  </r>
  <r>
    <n v="24134"/>
    <s v="High"/>
    <n v="0"/>
    <n v="15.04"/>
    <n v="1.97"/>
    <n v="551"/>
    <s v="Peggy Chan"/>
    <s v="Regular Air"/>
    <x v="0"/>
    <x v="0"/>
    <s v="Paper"/>
    <s v="Wrap Bag"/>
    <x v="231"/>
    <n v="0.39"/>
    <x v="0"/>
    <x v="2"/>
    <x v="7"/>
    <s v="Sherman"/>
    <n v="75090"/>
    <d v="2015-01-30T00:00:00"/>
    <x v="109"/>
    <n v="21.514199999999999"/>
    <n v="2"/>
    <n v="31.18"/>
    <n v="90909"/>
  </r>
  <r>
    <n v="2368"/>
    <s v="Medium"/>
    <n v="0"/>
    <n v="6.88"/>
    <n v="2"/>
    <n v="553"/>
    <s v="Kristine Connolly"/>
    <s v="Express Air"/>
    <x v="1"/>
    <x v="0"/>
    <s v="Paper"/>
    <s v="Wrap Bag"/>
    <x v="232"/>
    <n v="0.39"/>
    <x v="0"/>
    <x v="0"/>
    <x v="1"/>
    <s v="Los Angeles"/>
    <n v="90008"/>
    <d v="2015-01-28T00:00:00"/>
    <x v="12"/>
    <n v="34.068000000000005"/>
    <n v="36"/>
    <n v="267.52999999999997"/>
    <n v="17155"/>
  </r>
  <r>
    <n v="349"/>
    <s v="Not Specified"/>
    <n v="7.0000000000000007E-2"/>
    <n v="2036.48"/>
    <n v="14.7"/>
    <n v="553"/>
    <s v="Kristine Connolly"/>
    <s v="Delivery Truck"/>
    <x v="0"/>
    <x v="2"/>
    <s v="Office Machines"/>
    <s v="Jumbo Drum"/>
    <x v="220"/>
    <n v="0.55000000000000004"/>
    <x v="0"/>
    <x v="0"/>
    <x v="1"/>
    <s v="Los Angeles"/>
    <n v="90008"/>
    <d v="2015-02-21T00:00:00"/>
    <x v="74"/>
    <n v="4073.25"/>
    <n v="25"/>
    <n v="43046.2"/>
    <n v="2433"/>
  </r>
  <r>
    <n v="1115"/>
    <s v="Low"/>
    <n v="0.01"/>
    <n v="4.9800000000000004"/>
    <n v="7.44"/>
    <n v="553"/>
    <s v="Kristine Connolly"/>
    <s v="Regular Air"/>
    <x v="0"/>
    <x v="0"/>
    <s v="Paper"/>
    <s v="Small Box"/>
    <x v="130"/>
    <n v="0.36"/>
    <x v="0"/>
    <x v="0"/>
    <x v="1"/>
    <s v="Los Angeles"/>
    <n v="90008"/>
    <d v="2015-04-15T00:00:00"/>
    <x v="59"/>
    <n v="-179.59199999999998"/>
    <n v="63"/>
    <n v="330.21"/>
    <n v="8165"/>
  </r>
  <r>
    <n v="64"/>
    <s v="Medium"/>
    <n v="0.08"/>
    <n v="124.49"/>
    <n v="51.94"/>
    <n v="553"/>
    <s v="Kristine Connolly"/>
    <s v="Delivery Truck"/>
    <x v="0"/>
    <x v="1"/>
    <s v="Tables"/>
    <s v="Jumbo Box"/>
    <x v="156"/>
    <n v="0.63"/>
    <x v="0"/>
    <x v="0"/>
    <x v="1"/>
    <s v="Los Angeles"/>
    <n v="90008"/>
    <d v="2015-06-18T00:00:00"/>
    <x v="120"/>
    <n v="-500.38"/>
    <n v="56"/>
    <n v="6831.37"/>
    <n v="359"/>
  </r>
  <r>
    <n v="18349"/>
    <s v="Not Specified"/>
    <n v="7.0000000000000007E-2"/>
    <n v="2036.48"/>
    <n v="14.7"/>
    <n v="555"/>
    <s v="Walter Young"/>
    <s v="Delivery Truck"/>
    <x v="0"/>
    <x v="2"/>
    <s v="Office Machines"/>
    <s v="Jumbo Drum"/>
    <x v="220"/>
    <n v="0.55000000000000004"/>
    <x v="0"/>
    <x v="0"/>
    <x v="17"/>
    <s v="Pleasant Grove"/>
    <n v="84062"/>
    <d v="2015-02-21T00:00:00"/>
    <x v="74"/>
    <n v="6028.41"/>
    <n v="6"/>
    <n v="10331.09"/>
    <n v="86190"/>
  </r>
  <r>
    <n v="19115"/>
    <s v="Low"/>
    <n v="0.01"/>
    <n v="4.9800000000000004"/>
    <n v="7.44"/>
    <n v="555"/>
    <s v="Walter Young"/>
    <s v="Regular Air"/>
    <x v="0"/>
    <x v="0"/>
    <s v="Paper"/>
    <s v="Small Box"/>
    <x v="130"/>
    <n v="0.36"/>
    <x v="0"/>
    <x v="0"/>
    <x v="17"/>
    <s v="Pleasant Grove"/>
    <n v="84062"/>
    <d v="2015-04-15T00:00:00"/>
    <x v="59"/>
    <n v="-161.6328"/>
    <n v="16"/>
    <n v="83.86"/>
    <n v="86191"/>
  </r>
  <r>
    <n v="18064"/>
    <s v="Medium"/>
    <n v="0.08"/>
    <n v="124.49"/>
    <n v="51.94"/>
    <n v="555"/>
    <s v="Walter Young"/>
    <s v="Delivery Truck"/>
    <x v="0"/>
    <x v="1"/>
    <s v="Tables"/>
    <s v="Jumbo Box"/>
    <x v="156"/>
    <n v="0.63"/>
    <x v="0"/>
    <x v="0"/>
    <x v="17"/>
    <s v="Pleasant Grove"/>
    <n v="84062"/>
    <d v="2015-06-18T00:00:00"/>
    <x v="120"/>
    <n v="-250.19"/>
    <n v="14"/>
    <n v="1707.84"/>
    <n v="86192"/>
  </r>
  <r>
    <n v="20368"/>
    <s v="Medium"/>
    <n v="0"/>
    <n v="6.88"/>
    <n v="2"/>
    <n v="556"/>
    <s v="Kristina Sanders"/>
    <s v="Express Air"/>
    <x v="1"/>
    <x v="0"/>
    <s v="Paper"/>
    <s v="Wrap Bag"/>
    <x v="232"/>
    <n v="0.39"/>
    <x v="0"/>
    <x v="0"/>
    <x v="17"/>
    <s v="Provo"/>
    <n v="84604"/>
    <d v="2015-01-28T00:00:00"/>
    <x v="12"/>
    <n v="46.147199999999991"/>
    <n v="9"/>
    <n v="66.88"/>
    <n v="86189"/>
  </r>
  <r>
    <n v="20369"/>
    <s v="Medium"/>
    <n v="0.03"/>
    <n v="32.479999999999997"/>
    <n v="35"/>
    <n v="556"/>
    <s v="Kristina Sanders"/>
    <s v="Express Air"/>
    <x v="1"/>
    <x v="0"/>
    <s v="Storage &amp; Organization"/>
    <s v="Large Box"/>
    <x v="233"/>
    <n v="0.81"/>
    <x v="0"/>
    <x v="0"/>
    <x v="17"/>
    <s v="Provo"/>
    <n v="84604"/>
    <d v="2015-01-28T00:00:00"/>
    <x v="52"/>
    <n v="-1116.3348000000001"/>
    <n v="8"/>
    <n v="274.91000000000003"/>
    <n v="86189"/>
  </r>
  <r>
    <n v="21966"/>
    <s v="Critical"/>
    <n v="0.02"/>
    <n v="280.98"/>
    <n v="57"/>
    <n v="568"/>
    <s v="Peter McConnell"/>
    <s v="Delivery Truck"/>
    <x v="3"/>
    <x v="1"/>
    <s v="Chairs &amp; Chairmats"/>
    <s v="Jumbo Drum"/>
    <x v="234"/>
    <n v="0.78"/>
    <x v="0"/>
    <x v="3"/>
    <x v="37"/>
    <s v="Columbus"/>
    <n v="39701"/>
    <d v="2015-03-04T00:00:00"/>
    <x v="124"/>
    <n v="1141.7939999999999"/>
    <n v="4"/>
    <n v="1128.74"/>
    <n v="88879"/>
  </r>
  <r>
    <n v="22667"/>
    <s v="Not Specified"/>
    <n v="0.09"/>
    <n v="70.97"/>
    <n v="3.5"/>
    <n v="568"/>
    <s v="Peter McConnell"/>
    <s v="Regular Air"/>
    <x v="3"/>
    <x v="0"/>
    <s v="Appliances"/>
    <s v="Small Box"/>
    <x v="235"/>
    <n v="0.59"/>
    <x v="0"/>
    <x v="3"/>
    <x v="37"/>
    <s v="Columbus"/>
    <n v="39701"/>
    <d v="2015-04-15T00:00:00"/>
    <x v="73"/>
    <n v="-99.568000000000012"/>
    <n v="12"/>
    <n v="805.99"/>
    <n v="88880"/>
  </r>
  <r>
    <n v="22736"/>
    <s v="Medium"/>
    <n v="0.08"/>
    <n v="67.28"/>
    <n v="19.989999999999998"/>
    <n v="568"/>
    <s v="Peter McConnell"/>
    <s v="Express Air"/>
    <x v="3"/>
    <x v="0"/>
    <s v="Binders and Binder Accessories"/>
    <s v="Small Box"/>
    <x v="236"/>
    <n v="0.4"/>
    <x v="0"/>
    <x v="3"/>
    <x v="37"/>
    <s v="Columbus"/>
    <n v="39701"/>
    <d v="2015-04-01T00:00:00"/>
    <x v="82"/>
    <n v="224.85059999999999"/>
    <n v="16"/>
    <n v="1066.54"/>
    <n v="88882"/>
  </r>
  <r>
    <n v="26038"/>
    <s v="Low"/>
    <n v="0.06"/>
    <n v="7.99"/>
    <n v="5.03"/>
    <n v="570"/>
    <s v="Katharine Bass"/>
    <s v="Regular Air"/>
    <x v="3"/>
    <x v="2"/>
    <s v="Telephones and Communication"/>
    <s v="Medium Box"/>
    <x v="145"/>
    <n v="0.6"/>
    <x v="0"/>
    <x v="0"/>
    <x v="34"/>
    <s v="Henderson"/>
    <n v="89015"/>
    <d v="2015-01-13T00:00:00"/>
    <x v="49"/>
    <n v="-122.13300000000001"/>
    <n v="10"/>
    <n v="65.739999999999995"/>
    <n v="88881"/>
  </r>
  <r>
    <n v="23719"/>
    <s v="Critical"/>
    <n v="0.05"/>
    <n v="4.13"/>
    <n v="5.04"/>
    <n v="573"/>
    <s v="Vanessa Winstead"/>
    <s v="Regular Air"/>
    <x v="1"/>
    <x v="0"/>
    <s v="Binders and Binder Accessories"/>
    <s v="Small Box"/>
    <x v="237"/>
    <n v="0.38"/>
    <x v="0"/>
    <x v="2"/>
    <x v="12"/>
    <s v="Pekin"/>
    <n v="61554"/>
    <d v="2015-03-13T00:00:00"/>
    <x v="138"/>
    <n v="-12.1555"/>
    <n v="1"/>
    <n v="5.84"/>
    <n v="86555"/>
  </r>
  <r>
    <n v="21992"/>
    <s v="High"/>
    <n v="0.08"/>
    <n v="415.88"/>
    <n v="11.37"/>
    <n v="573"/>
    <s v="Vanessa Winstead"/>
    <s v="Regular Air"/>
    <x v="0"/>
    <x v="0"/>
    <s v="Storage &amp; Organization"/>
    <s v="Small Box"/>
    <x v="165"/>
    <n v="0.56999999999999995"/>
    <x v="0"/>
    <x v="2"/>
    <x v="12"/>
    <s v="Pekin"/>
    <n v="61554"/>
    <d v="2015-02-26T00:00:00"/>
    <x v="139"/>
    <n v="-269.08440000000002"/>
    <n v="1"/>
    <n v="405.57"/>
    <n v="86556"/>
  </r>
  <r>
    <n v="21325"/>
    <s v="Low"/>
    <n v="0.06"/>
    <n v="4.4800000000000004"/>
    <n v="49"/>
    <n v="576"/>
    <s v="Gordon Lyon"/>
    <s v="Regular Air"/>
    <x v="0"/>
    <x v="0"/>
    <s v="Appliances"/>
    <s v="Large Box"/>
    <x v="238"/>
    <n v="0.6"/>
    <x v="0"/>
    <x v="0"/>
    <x v="1"/>
    <s v="Pomona"/>
    <n v="91767"/>
    <d v="2015-01-13T00:00:00"/>
    <x v="56"/>
    <n v="-566"/>
    <n v="4"/>
    <n v="32.6"/>
    <n v="88645"/>
  </r>
  <r>
    <n v="18664"/>
    <s v="Medium"/>
    <n v="0.03"/>
    <n v="162.93"/>
    <n v="19.989999999999998"/>
    <n v="578"/>
    <s v="Evan K Bullard"/>
    <s v="Regular Air"/>
    <x v="0"/>
    <x v="0"/>
    <s v="Envelopes"/>
    <s v="Small Box"/>
    <x v="239"/>
    <n v="0.39"/>
    <x v="0"/>
    <x v="1"/>
    <x v="18"/>
    <s v="Naugatuck"/>
    <n v="6770"/>
    <d v="2015-05-13T00:00:00"/>
    <x v="3"/>
    <n v="293.14"/>
    <n v="3"/>
    <n v="515.88"/>
    <n v="88644"/>
  </r>
  <r>
    <n v="18665"/>
    <s v="Medium"/>
    <n v="0.01"/>
    <n v="11.58"/>
    <n v="5.72"/>
    <n v="579"/>
    <s v="Marlene Abrams"/>
    <s v="Regular Air"/>
    <x v="0"/>
    <x v="0"/>
    <s v="Envelopes"/>
    <s v="Small Box"/>
    <x v="240"/>
    <n v="0.35"/>
    <x v="0"/>
    <x v="1"/>
    <x v="18"/>
    <s v="Seymour"/>
    <n v="6478"/>
    <d v="2015-05-13T00:00:00"/>
    <x v="66"/>
    <n v="-6.61"/>
    <n v="2"/>
    <n v="25.06"/>
    <n v="88644"/>
  </r>
  <r>
    <n v="18662"/>
    <s v="Medium"/>
    <n v="0.01"/>
    <n v="55.99"/>
    <n v="5"/>
    <n v="580"/>
    <s v="Kathryn Patrick"/>
    <s v="Regular Air"/>
    <x v="0"/>
    <x v="2"/>
    <s v="Telephones and Communication"/>
    <s v="Small Pack"/>
    <x v="241"/>
    <n v="0.8"/>
    <x v="0"/>
    <x v="1"/>
    <x v="14"/>
    <s v="Auburn"/>
    <n v="4210"/>
    <d v="2015-05-13T00:00:00"/>
    <x v="3"/>
    <n v="-57.541000000000004"/>
    <n v="12"/>
    <n v="578.24"/>
    <n v="88644"/>
  </r>
  <r>
    <n v="24180"/>
    <s v="Not Specified"/>
    <n v="0.04"/>
    <n v="15.51"/>
    <n v="17.78"/>
    <n v="584"/>
    <s v="Timothy Currie"/>
    <s v="Regular Air"/>
    <x v="0"/>
    <x v="0"/>
    <s v="Storage &amp; Organization"/>
    <s v="Small Box"/>
    <x v="242"/>
    <n v="0.59"/>
    <x v="0"/>
    <x v="1"/>
    <x v="15"/>
    <s v="Woburn"/>
    <n v="1801"/>
    <d v="2015-01-21T00:00:00"/>
    <x v="60"/>
    <n v="-266.22000000000003"/>
    <n v="7"/>
    <n v="116.93"/>
    <n v="88646"/>
  </r>
  <r>
    <n v="18663"/>
    <s v="Medium"/>
    <n v="0.06"/>
    <n v="13.9"/>
    <n v="7.59"/>
    <n v="585"/>
    <s v="William Larson"/>
    <s v="Regular Air"/>
    <x v="0"/>
    <x v="0"/>
    <s v="Scissors, Rulers and Trimmers"/>
    <s v="Small Pack"/>
    <x v="243"/>
    <n v="0.56000000000000005"/>
    <x v="0"/>
    <x v="1"/>
    <x v="16"/>
    <s v="Concord"/>
    <n v="3301"/>
    <d v="2015-05-13T00:00:00"/>
    <x v="3"/>
    <n v="-67.59"/>
    <n v="12"/>
    <n v="170.45"/>
    <n v="88644"/>
  </r>
  <r>
    <n v="19781"/>
    <s v="Critical"/>
    <n v="0.08"/>
    <n v="30.53"/>
    <n v="19.989999999999998"/>
    <n v="592"/>
    <s v="Eva Silverman"/>
    <s v="Regular Air"/>
    <x v="2"/>
    <x v="0"/>
    <s v="Labels"/>
    <s v="Small Box"/>
    <x v="244"/>
    <n v="0.39"/>
    <x v="0"/>
    <x v="2"/>
    <x v="12"/>
    <s v="Wilmette"/>
    <n v="60091"/>
    <d v="2015-01-17T00:00:00"/>
    <x v="56"/>
    <n v="-239.8656"/>
    <n v="10"/>
    <n v="285.87"/>
    <n v="86307"/>
  </r>
  <r>
    <n v="19782"/>
    <s v="Critical"/>
    <n v="0.01"/>
    <n v="1.68"/>
    <n v="1.57"/>
    <n v="593"/>
    <s v="Joel Huffman"/>
    <s v="Regular Air"/>
    <x v="2"/>
    <x v="0"/>
    <s v="Pens &amp; Art Supplies"/>
    <s v="Wrap Bag"/>
    <x v="15"/>
    <n v="0.59"/>
    <x v="0"/>
    <x v="2"/>
    <x v="12"/>
    <s v="Woodridge"/>
    <n v="60517"/>
    <d v="2015-01-17T00:00:00"/>
    <x v="91"/>
    <n v="-53.444000000000003"/>
    <n v="12"/>
    <n v="20.37"/>
    <n v="86307"/>
  </r>
  <r>
    <n v="22996"/>
    <s v="Critical"/>
    <n v="0.09"/>
    <n v="13.79"/>
    <n v="8.7799999999999994"/>
    <n v="594"/>
    <s v="Charlie Moore"/>
    <s v="Regular Air"/>
    <x v="3"/>
    <x v="1"/>
    <s v="Office Furnishings"/>
    <s v="Small Box"/>
    <x v="245"/>
    <n v="0.43"/>
    <x v="0"/>
    <x v="2"/>
    <x v="38"/>
    <s v="Anderson"/>
    <n v="46016"/>
    <d v="2015-03-15T00:00:00"/>
    <x v="140"/>
    <n v="-22.12"/>
    <n v="1"/>
    <n v="17.440000000000001"/>
    <n v="86309"/>
  </r>
  <r>
    <n v="21662"/>
    <s v="Critical"/>
    <n v="0.04"/>
    <n v="39.479999999999997"/>
    <n v="1.99"/>
    <n v="594"/>
    <s v="Charlie Moore"/>
    <s v="Regular Air"/>
    <x v="3"/>
    <x v="2"/>
    <s v="Computer Peripherals"/>
    <s v="Small Pack"/>
    <x v="246"/>
    <n v="0.54"/>
    <x v="0"/>
    <x v="2"/>
    <x v="38"/>
    <s v="Anderson"/>
    <n v="46016"/>
    <d v="2015-06-19T00:00:00"/>
    <x v="65"/>
    <n v="484.84919999999994"/>
    <n v="18"/>
    <n v="702.68"/>
    <n v="86311"/>
  </r>
  <r>
    <n v="21663"/>
    <s v="Critical"/>
    <n v="0.04"/>
    <n v="3.7"/>
    <n v="1.61"/>
    <n v="594"/>
    <s v="Charlie Moore"/>
    <s v="Regular Air"/>
    <x v="3"/>
    <x v="1"/>
    <s v="Office Furnishings"/>
    <s v="Wrap Bag"/>
    <x v="247"/>
    <n v="0.44"/>
    <x v="0"/>
    <x v="2"/>
    <x v="38"/>
    <s v="Anderson"/>
    <n v="46016"/>
    <d v="2015-06-19T00:00:00"/>
    <x v="121"/>
    <n v="18"/>
    <n v="18"/>
    <n v="67.239999999999995"/>
    <n v="86311"/>
  </r>
  <r>
    <n v="24480"/>
    <s v="Critical"/>
    <n v="0.03"/>
    <n v="3.8"/>
    <n v="1.49"/>
    <n v="596"/>
    <s v="Doris Fitzpatrick"/>
    <s v="Regular Air"/>
    <x v="3"/>
    <x v="0"/>
    <s v="Binders and Binder Accessories"/>
    <s v="Small Box"/>
    <x v="27"/>
    <n v="0.38"/>
    <x v="0"/>
    <x v="2"/>
    <x v="38"/>
    <s v="Carmel"/>
    <n v="46032"/>
    <d v="2015-02-15T00:00:00"/>
    <x v="2"/>
    <n v="15.2745"/>
    <n v="6"/>
    <n v="24.27"/>
    <n v="86308"/>
  </r>
  <r>
    <n v="24481"/>
    <s v="Critical"/>
    <n v="7.0000000000000007E-2"/>
    <n v="7.98"/>
    <n v="1.25"/>
    <n v="596"/>
    <s v="Doris Fitzpatrick"/>
    <s v="Regular Air"/>
    <x v="3"/>
    <x v="0"/>
    <s v="Paper"/>
    <s v="Wrap Bag"/>
    <x v="248"/>
    <n v="0.35"/>
    <x v="0"/>
    <x v="2"/>
    <x v="38"/>
    <s v="Carmel"/>
    <n v="46032"/>
    <d v="2015-02-15T00:00:00"/>
    <x v="2"/>
    <n v="26.585699999999999"/>
    <n v="5"/>
    <n v="38.53"/>
    <n v="86308"/>
  </r>
  <r>
    <n v="24482"/>
    <s v="Critical"/>
    <n v="7.0000000000000007E-2"/>
    <n v="417.4"/>
    <n v="75.23"/>
    <n v="596"/>
    <s v="Doris Fitzpatrick"/>
    <s v="Delivery Truck"/>
    <x v="3"/>
    <x v="1"/>
    <s v="Tables"/>
    <s v="Jumbo Box"/>
    <x v="249"/>
    <n v="0.79"/>
    <x v="0"/>
    <x v="2"/>
    <x v="38"/>
    <s v="Carmel"/>
    <n v="46032"/>
    <d v="2015-02-15T00:00:00"/>
    <x v="103"/>
    <n v="-575.35199999999998"/>
    <n v="12"/>
    <n v="4910.72"/>
    <n v="86308"/>
  </r>
  <r>
    <n v="25949"/>
    <s v="Not Specified"/>
    <n v="0.1"/>
    <n v="6.48"/>
    <n v="5.9"/>
    <n v="597"/>
    <s v="Alexandra Wise"/>
    <s v="Regular Air"/>
    <x v="2"/>
    <x v="0"/>
    <s v="Paper"/>
    <s v="Small Box"/>
    <x v="250"/>
    <n v="0.37"/>
    <x v="0"/>
    <x v="2"/>
    <x v="38"/>
    <s v="Columbus"/>
    <n v="47201"/>
    <d v="2015-06-10T00:00:00"/>
    <x v="95"/>
    <n v="-51.634999999999998"/>
    <n v="19"/>
    <n v="116.8"/>
    <n v="86310"/>
  </r>
  <r>
    <n v="21274"/>
    <s v="Medium"/>
    <n v="0.06"/>
    <n v="6.48"/>
    <n v="7.37"/>
    <n v="600"/>
    <s v="Vickie Morse"/>
    <s v="Regular Air"/>
    <x v="0"/>
    <x v="0"/>
    <s v="Paper"/>
    <s v="Small Box"/>
    <x v="251"/>
    <n v="0.37"/>
    <x v="0"/>
    <x v="1"/>
    <x v="30"/>
    <s v="Reisterstown"/>
    <n v="21136"/>
    <d v="2015-03-13T00:00:00"/>
    <x v="138"/>
    <n v="-75.44"/>
    <n v="5"/>
    <n v="32.39"/>
    <n v="87579"/>
  </r>
  <r>
    <n v="20929"/>
    <s v="Not Specified"/>
    <n v="0.02"/>
    <n v="35.99"/>
    <n v="5"/>
    <n v="603"/>
    <s v="Gretchen Ball"/>
    <s v="Regular Air"/>
    <x v="1"/>
    <x v="2"/>
    <s v="Telephones and Communication"/>
    <s v="Small Box"/>
    <x v="252"/>
    <n v="0.85"/>
    <x v="0"/>
    <x v="0"/>
    <x v="21"/>
    <s v="Pueblo"/>
    <n v="81001"/>
    <d v="2015-02-03T00:00:00"/>
    <x v="141"/>
    <n v="-120.934"/>
    <n v="7"/>
    <n v="227.79"/>
    <n v="87020"/>
  </r>
  <r>
    <n v="4015"/>
    <s v="Critical"/>
    <n v="0.09"/>
    <n v="154.13"/>
    <n v="69"/>
    <n v="604"/>
    <s v="Lindsay P Ashley"/>
    <s v="Express Air"/>
    <x v="0"/>
    <x v="1"/>
    <s v="Tables"/>
    <s v="Large Box"/>
    <x v="66"/>
    <n v="0.68"/>
    <x v="0"/>
    <x v="0"/>
    <x v="1"/>
    <s v="Los Angeles"/>
    <n v="90045"/>
    <d v="2015-03-14T00:00:00"/>
    <x v="32"/>
    <n v="-1763.7477000000003"/>
    <n v="38"/>
    <n v="5679.59"/>
    <n v="28647"/>
  </r>
  <r>
    <n v="4903"/>
    <s v="Critical"/>
    <n v="0.03"/>
    <n v="1.88"/>
    <n v="1.49"/>
    <n v="604"/>
    <s v="Lindsay P Ashley"/>
    <s v="Regular Air"/>
    <x v="1"/>
    <x v="0"/>
    <s v="Binders and Binder Accessories"/>
    <s v="Small Box"/>
    <x v="83"/>
    <n v="0.37"/>
    <x v="0"/>
    <x v="0"/>
    <x v="1"/>
    <s v="Los Angeles"/>
    <n v="90045"/>
    <d v="2015-01-24T00:00:00"/>
    <x v="99"/>
    <n v="-15.099500000000001"/>
    <n v="52"/>
    <n v="102.32"/>
    <n v="34882"/>
  </r>
  <r>
    <n v="22015"/>
    <s v="Critical"/>
    <n v="0.09"/>
    <n v="154.13"/>
    <n v="69"/>
    <n v="605"/>
    <s v="Alison Peters Wooten"/>
    <s v="Express Air"/>
    <x v="0"/>
    <x v="1"/>
    <s v="Tables"/>
    <s v="Large Box"/>
    <x v="66"/>
    <n v="0.68"/>
    <x v="0"/>
    <x v="1"/>
    <x v="4"/>
    <s v="West Islip"/>
    <n v="11795"/>
    <d v="2015-03-14T00:00:00"/>
    <x v="32"/>
    <n v="-1763.7477000000003"/>
    <n v="10"/>
    <n v="1494.63"/>
    <n v="91144"/>
  </r>
  <r>
    <n v="18492"/>
    <s v="Not Specified"/>
    <n v="0.02"/>
    <n v="15.57"/>
    <n v="1.39"/>
    <n v="617"/>
    <s v="Brett Schultz"/>
    <s v="Regular Air"/>
    <x v="3"/>
    <x v="0"/>
    <s v="Envelopes"/>
    <s v="Small Box"/>
    <x v="253"/>
    <n v="0.38"/>
    <x v="0"/>
    <x v="0"/>
    <x v="21"/>
    <s v="Pueblo"/>
    <n v="81001"/>
    <d v="2015-04-29T00:00:00"/>
    <x v="86"/>
    <n v="23.5428"/>
    <n v="3"/>
    <n v="46.23"/>
    <n v="88198"/>
  </r>
  <r>
    <n v="18493"/>
    <s v="Not Specified"/>
    <n v="0.02"/>
    <n v="20.89"/>
    <n v="11.52"/>
    <n v="617"/>
    <s v="Brett Schultz"/>
    <s v="Regular Air"/>
    <x v="3"/>
    <x v="0"/>
    <s v="Storage &amp; Organization"/>
    <s v="Small Box"/>
    <x v="254"/>
    <n v="0.83"/>
    <x v="0"/>
    <x v="0"/>
    <x v="21"/>
    <s v="Pueblo"/>
    <n v="81001"/>
    <d v="2015-04-29T00:00:00"/>
    <x v="86"/>
    <n v="-276.11279999999999"/>
    <n v="13"/>
    <n v="279.27999999999997"/>
    <n v="88198"/>
  </r>
  <r>
    <n v="22196"/>
    <s v="Critical"/>
    <n v="0.06"/>
    <n v="17.98"/>
    <n v="4"/>
    <n v="618"/>
    <s v="Robert Cowan"/>
    <s v="Regular Air"/>
    <x v="3"/>
    <x v="2"/>
    <s v="Computer Peripherals"/>
    <s v="Small Box"/>
    <x v="49"/>
    <n v="0.79"/>
    <x v="0"/>
    <x v="0"/>
    <x v="21"/>
    <s v="Pueblo West"/>
    <n v="81007"/>
    <d v="2015-03-24T00:00:00"/>
    <x v="37"/>
    <n v="-78.13"/>
    <n v="4"/>
    <n v="70.06"/>
    <n v="88197"/>
  </r>
  <r>
    <n v="18490"/>
    <s v="Not Specified"/>
    <n v="0.06"/>
    <n v="5.38"/>
    <n v="5.24"/>
    <n v="618"/>
    <s v="Robert Cowan"/>
    <s v="Express Air"/>
    <x v="3"/>
    <x v="0"/>
    <s v="Binders and Binder Accessories"/>
    <s v="Small Box"/>
    <x v="255"/>
    <n v="0.36"/>
    <x v="0"/>
    <x v="0"/>
    <x v="21"/>
    <s v="Pueblo West"/>
    <n v="81007"/>
    <d v="2015-04-29T00:00:00"/>
    <x v="86"/>
    <n v="-64.670940000000002"/>
    <n v="14"/>
    <n v="81.819999999999993"/>
    <n v="88198"/>
  </r>
  <r>
    <n v="18491"/>
    <s v="Not Specified"/>
    <n v="0.03"/>
    <n v="7.35"/>
    <n v="5.96"/>
    <n v="618"/>
    <s v="Robert Cowan"/>
    <s v="Regular Air"/>
    <x v="3"/>
    <x v="0"/>
    <s v="Paper"/>
    <s v="Small Box"/>
    <x v="256"/>
    <n v="0.38"/>
    <x v="0"/>
    <x v="0"/>
    <x v="21"/>
    <s v="Pueblo West"/>
    <n v="81007"/>
    <d v="2015-04-29T00:00:00"/>
    <x v="86"/>
    <n v="-11.113199999999999"/>
    <n v="1"/>
    <n v="13.16"/>
    <n v="88198"/>
  </r>
  <r>
    <n v="25539"/>
    <s v="Critical"/>
    <n v="0.03"/>
    <n v="14.2"/>
    <n v="5.3"/>
    <n v="619"/>
    <s v="Howard Rogers"/>
    <s v="Regular Air"/>
    <x v="3"/>
    <x v="1"/>
    <s v="Office Furnishings"/>
    <s v="Wrap Bag"/>
    <x v="257"/>
    <n v="0.46"/>
    <x v="0"/>
    <x v="2"/>
    <x v="22"/>
    <s v="Southgate"/>
    <n v="48195"/>
    <d v="2015-01-07T00:00:00"/>
    <x v="0"/>
    <n v="107.02"/>
    <n v="14"/>
    <n v="205.98"/>
    <n v="88196"/>
  </r>
  <r>
    <n v="22248"/>
    <s v="Medium"/>
    <n v="0.1"/>
    <n v="6.88"/>
    <n v="2"/>
    <n v="621"/>
    <s v="Heather Stern"/>
    <s v="Regular Air"/>
    <x v="1"/>
    <x v="0"/>
    <s v="Paper"/>
    <s v="Wrap Bag"/>
    <x v="232"/>
    <n v="0.39"/>
    <x v="0"/>
    <x v="1"/>
    <x v="18"/>
    <s v="Newington"/>
    <n v="6111"/>
    <d v="2015-02-26T00:00:00"/>
    <x v="139"/>
    <n v="18.420000000000002"/>
    <n v="5"/>
    <n v="31.46"/>
    <n v="91432"/>
  </r>
  <r>
    <n v="22247"/>
    <s v="Medium"/>
    <n v="0.06"/>
    <n v="195.99"/>
    <n v="8.99"/>
    <n v="622"/>
    <s v="Hazel Khan"/>
    <s v="Regular Air"/>
    <x v="1"/>
    <x v="2"/>
    <s v="Telephones and Communication"/>
    <s v="Small Box"/>
    <x v="258"/>
    <n v="0.6"/>
    <x v="0"/>
    <x v="1"/>
    <x v="14"/>
    <s v="Auburn"/>
    <n v="4210"/>
    <d v="2015-02-26T00:00:00"/>
    <x v="142"/>
    <n v="349.47"/>
    <n v="6"/>
    <n v="948.97"/>
    <n v="91432"/>
  </r>
  <r>
    <n v="24880"/>
    <s v="High"/>
    <n v="0.05"/>
    <n v="6.48"/>
    <n v="8.4"/>
    <n v="623"/>
    <s v="Jenny Petty"/>
    <s v="Regular Air"/>
    <x v="1"/>
    <x v="0"/>
    <s v="Paper"/>
    <s v="Small Box"/>
    <x v="259"/>
    <n v="0.37"/>
    <x v="0"/>
    <x v="1"/>
    <x v="16"/>
    <s v="Manchester"/>
    <n v="3101"/>
    <d v="2015-04-01T00:00:00"/>
    <x v="82"/>
    <n v="-226.34640000000002"/>
    <n v="21"/>
    <n v="136.99"/>
    <n v="91433"/>
  </r>
  <r>
    <n v="24881"/>
    <s v="High"/>
    <n v="0.05"/>
    <n v="55.99"/>
    <n v="5"/>
    <n v="624"/>
    <s v="Terry Klein"/>
    <s v="Regular Air"/>
    <x v="1"/>
    <x v="2"/>
    <s v="Telephones and Communication"/>
    <s v="Small Pack"/>
    <x v="241"/>
    <n v="0.8"/>
    <x v="0"/>
    <x v="1"/>
    <x v="9"/>
    <s v="Rutland"/>
    <n v="5701"/>
    <d v="2015-04-01T00:00:00"/>
    <x v="64"/>
    <n v="-281.17583999999999"/>
    <n v="2"/>
    <n v="99.36"/>
    <n v="91433"/>
  </r>
  <r>
    <n v="21718"/>
    <s v="Medium"/>
    <n v="0.02"/>
    <n v="419.19"/>
    <n v="19.989999999999998"/>
    <n v="627"/>
    <s v="Scott McKenna"/>
    <s v="Regular Air"/>
    <x v="0"/>
    <x v="0"/>
    <s v="Storage &amp; Organization"/>
    <s v="Small Box"/>
    <x v="260"/>
    <n v="0.57999999999999996"/>
    <x v="0"/>
    <x v="1"/>
    <x v="10"/>
    <s v="Steubenville"/>
    <n v="43952"/>
    <d v="2015-04-21T00:00:00"/>
    <x v="61"/>
    <n v="6610.2"/>
    <n v="22"/>
    <n v="9580"/>
    <n v="90469"/>
  </r>
  <r>
    <n v="19364"/>
    <s v="High"/>
    <n v="0.01"/>
    <n v="2.08"/>
    <n v="5.33"/>
    <n v="635"/>
    <s v="Juan Justice"/>
    <s v="Regular Air"/>
    <x v="0"/>
    <x v="1"/>
    <s v="Office Furnishings"/>
    <s v="Small Box"/>
    <x v="261"/>
    <n v="0.43"/>
    <x v="0"/>
    <x v="2"/>
    <x v="3"/>
    <s v="Saint Paul"/>
    <n v="55106"/>
    <d v="2015-04-05T00:00:00"/>
    <x v="143"/>
    <n v="-103.7124"/>
    <n v="12"/>
    <n v="28.32"/>
    <n v="89284"/>
  </r>
  <r>
    <n v="19365"/>
    <s v="High"/>
    <n v="0.03"/>
    <n v="370.98"/>
    <n v="99"/>
    <n v="635"/>
    <s v="Juan Justice"/>
    <s v="Delivery Truck"/>
    <x v="0"/>
    <x v="0"/>
    <s v="Storage &amp; Organization"/>
    <s v="Jumbo Drum"/>
    <x v="262"/>
    <n v="0.65"/>
    <x v="0"/>
    <x v="2"/>
    <x v="3"/>
    <s v="Saint Paul"/>
    <n v="55106"/>
    <d v="2015-04-05T00:00:00"/>
    <x v="47"/>
    <n v="-124.2864"/>
    <n v="6"/>
    <n v="2309.4899999999998"/>
    <n v="89284"/>
  </r>
  <r>
    <n v="19539"/>
    <s v="Low"/>
    <n v="0.06"/>
    <n v="160.97999999999999"/>
    <n v="35.020000000000003"/>
    <n v="637"/>
    <s v="Christopher Bryant"/>
    <s v="Delivery Truck"/>
    <x v="3"/>
    <x v="1"/>
    <s v="Bookcases"/>
    <s v="Jumbo Box"/>
    <x v="263"/>
    <n v="0.72"/>
    <x v="0"/>
    <x v="0"/>
    <x v="1"/>
    <s v="Santa Clara"/>
    <n v="95051"/>
    <d v="2015-03-20T00:00:00"/>
    <x v="144"/>
    <n v="-229.68"/>
    <n v="8"/>
    <n v="1232.01"/>
    <n v="87953"/>
  </r>
  <r>
    <n v="24387"/>
    <s v="Critical"/>
    <n v="0.06"/>
    <n v="65.989999999999995"/>
    <n v="8.8000000000000007"/>
    <n v="638"/>
    <s v="Brooke Shepherd"/>
    <s v="Express Air"/>
    <x v="3"/>
    <x v="2"/>
    <s v="Telephones and Communication"/>
    <s v="Small Box"/>
    <x v="264"/>
    <n v="0.57999999999999996"/>
    <x v="0"/>
    <x v="0"/>
    <x v="1"/>
    <s v="Santa Cruz"/>
    <n v="95062"/>
    <d v="2015-04-30T00:00:00"/>
    <x v="114"/>
    <n v="288.08999999999997"/>
    <n v="9"/>
    <n v="506.38"/>
    <n v="87954"/>
  </r>
  <r>
    <n v="24388"/>
    <s v="Critical"/>
    <n v="0"/>
    <n v="195.99"/>
    <n v="4.2"/>
    <n v="638"/>
    <s v="Brooke Shepherd"/>
    <s v="Express Air"/>
    <x v="3"/>
    <x v="2"/>
    <s v="Telephones and Communication"/>
    <s v="Small Box"/>
    <x v="265"/>
    <n v="0.56999999999999995"/>
    <x v="0"/>
    <x v="0"/>
    <x v="1"/>
    <s v="Santa Cruz"/>
    <n v="95062"/>
    <d v="2015-04-30T00:00:00"/>
    <x v="145"/>
    <n v="719.47679999999991"/>
    <n v="6"/>
    <n v="1042.72"/>
    <n v="87954"/>
  </r>
  <r>
    <n v="25893"/>
    <s v="Not Specified"/>
    <n v="0"/>
    <n v="236.97"/>
    <n v="59.24"/>
    <n v="639"/>
    <s v="Lois Rowland"/>
    <s v="Delivery Truck"/>
    <x v="3"/>
    <x v="1"/>
    <s v="Tables"/>
    <s v="Jumbo Box"/>
    <x v="266"/>
    <n v="0.61"/>
    <x v="0"/>
    <x v="0"/>
    <x v="1"/>
    <s v="Santa Maria"/>
    <n v="93454"/>
    <d v="2015-02-14T00:00:00"/>
    <x v="7"/>
    <n v="1192.04"/>
    <n v="9"/>
    <n v="1769.91"/>
    <n v="87952"/>
  </r>
  <r>
    <n v="7893"/>
    <s v="Not Specified"/>
    <n v="0"/>
    <n v="236.97"/>
    <n v="59.24"/>
    <n v="640"/>
    <s v="Neal Wolfe"/>
    <s v="Delivery Truck"/>
    <x v="3"/>
    <x v="1"/>
    <s v="Tables"/>
    <s v="Jumbo Box"/>
    <x v="266"/>
    <n v="0.61"/>
    <x v="0"/>
    <x v="0"/>
    <x v="0"/>
    <s v="Seattle"/>
    <n v="98119"/>
    <d v="2015-02-14T00:00:00"/>
    <x v="7"/>
    <n v="1192.04"/>
    <n v="34"/>
    <n v="6686.34"/>
    <n v="56452"/>
  </r>
  <r>
    <n v="1539"/>
    <s v="Low"/>
    <n v="0.06"/>
    <n v="160.97999999999999"/>
    <n v="35.020000000000003"/>
    <n v="640"/>
    <s v="Neal Wolfe"/>
    <s v="Delivery Truck"/>
    <x v="3"/>
    <x v="1"/>
    <s v="Bookcases"/>
    <s v="Jumbo Box"/>
    <x v="263"/>
    <n v="0.72"/>
    <x v="0"/>
    <x v="0"/>
    <x v="0"/>
    <s v="Seattle"/>
    <n v="98119"/>
    <d v="2015-03-20T00:00:00"/>
    <x v="144"/>
    <n v="-229.68"/>
    <n v="30"/>
    <n v="4620.05"/>
    <n v="11077"/>
  </r>
  <r>
    <n v="6387"/>
    <s v="Critical"/>
    <n v="0.06"/>
    <n v="65.989999999999995"/>
    <n v="8.8000000000000007"/>
    <n v="640"/>
    <s v="Neal Wolfe"/>
    <s v="Express Air"/>
    <x v="3"/>
    <x v="2"/>
    <s v="Telephones and Communication"/>
    <s v="Small Box"/>
    <x v="264"/>
    <n v="0.57999999999999996"/>
    <x v="0"/>
    <x v="0"/>
    <x v="0"/>
    <s v="Seattle"/>
    <n v="98119"/>
    <d v="2015-04-30T00:00:00"/>
    <x v="114"/>
    <n v="288.08999999999997"/>
    <n v="34"/>
    <n v="1912.98"/>
    <n v="45380"/>
  </r>
  <r>
    <n v="6388"/>
    <s v="Critical"/>
    <n v="0"/>
    <n v="195.99"/>
    <n v="4.2"/>
    <n v="640"/>
    <s v="Neal Wolfe"/>
    <s v="Express Air"/>
    <x v="3"/>
    <x v="2"/>
    <s v="Telephones and Communication"/>
    <s v="Small Box"/>
    <x v="265"/>
    <n v="0.56999999999999995"/>
    <x v="0"/>
    <x v="0"/>
    <x v="0"/>
    <s v="Seattle"/>
    <n v="98119"/>
    <d v="2015-04-30T00:00:00"/>
    <x v="145"/>
    <n v="1030.509"/>
    <n v="24"/>
    <n v="4170.87"/>
    <n v="45380"/>
  </r>
  <r>
    <n v="24869"/>
    <s v="Low"/>
    <n v="0.03"/>
    <n v="51.75"/>
    <n v="19.989999999999998"/>
    <n v="646"/>
    <s v="Robin High"/>
    <s v="Regular Air"/>
    <x v="0"/>
    <x v="1"/>
    <s v="Office Furnishings"/>
    <s v="Small Box"/>
    <x v="267"/>
    <n v="0.55000000000000004"/>
    <x v="0"/>
    <x v="2"/>
    <x v="3"/>
    <s v="Shakopee"/>
    <n v="55379"/>
    <d v="2015-06-17T00:00:00"/>
    <x v="65"/>
    <n v="261.44400000000002"/>
    <n v="16"/>
    <n v="818.81"/>
    <n v="90735"/>
  </r>
  <r>
    <n v="21760"/>
    <s v="Not Specified"/>
    <n v="0.02"/>
    <n v="25.38"/>
    <n v="8.99"/>
    <n v="648"/>
    <s v="Steve O'Brien"/>
    <s v="Regular Air"/>
    <x v="1"/>
    <x v="1"/>
    <s v="Office Furnishings"/>
    <s v="Small Pack"/>
    <x v="268"/>
    <n v="0.5"/>
    <x v="0"/>
    <x v="2"/>
    <x v="12"/>
    <s v="Bolingbrook"/>
    <n v="60440"/>
    <d v="2015-06-21T00:00:00"/>
    <x v="65"/>
    <n v="-10.36"/>
    <n v="1"/>
    <n v="34.11"/>
    <n v="91365"/>
  </r>
  <r>
    <n v="23154"/>
    <s v="Medium"/>
    <n v="0.02"/>
    <n v="3.78"/>
    <n v="0.71"/>
    <n v="649"/>
    <s v="Roger Meyer"/>
    <s v="Regular Air"/>
    <x v="1"/>
    <x v="0"/>
    <s v="Rubber Bands"/>
    <s v="Wrap Bag"/>
    <x v="269"/>
    <n v="0.39"/>
    <x v="0"/>
    <x v="2"/>
    <x v="12"/>
    <s v="Buffalo Grove"/>
    <n v="60089"/>
    <d v="2015-05-29T00:00:00"/>
    <x v="129"/>
    <n v="106.7499"/>
    <n v="40"/>
    <n v="154.71"/>
    <n v="91366"/>
  </r>
  <r>
    <n v="24199"/>
    <s v="High"/>
    <n v="0.08"/>
    <n v="15.99"/>
    <n v="13.18"/>
    <n v="651"/>
    <s v="Leah Clapp"/>
    <s v="Regular Air"/>
    <x v="3"/>
    <x v="0"/>
    <s v="Binders and Binder Accessories"/>
    <s v="Small Box"/>
    <x v="222"/>
    <n v="0.37"/>
    <x v="0"/>
    <x v="0"/>
    <x v="34"/>
    <s v="Las Vegas"/>
    <n v="89115"/>
    <d v="2015-01-07T00:00:00"/>
    <x v="0"/>
    <n v="-246.92615999999998"/>
    <n v="12"/>
    <n v="192.33"/>
    <n v="91575"/>
  </r>
  <r>
    <n v="23433"/>
    <s v="Low"/>
    <n v="0.04"/>
    <n v="880.98"/>
    <n v="44.55"/>
    <n v="651"/>
    <s v="Leah Clapp"/>
    <s v="Delivery Truck"/>
    <x v="3"/>
    <x v="1"/>
    <s v="Bookcases"/>
    <s v="Jumbo Box"/>
    <x v="270"/>
    <n v="0.62"/>
    <x v="0"/>
    <x v="0"/>
    <x v="34"/>
    <s v="Las Vegas"/>
    <n v="89115"/>
    <d v="2015-02-15T00:00:00"/>
    <x v="146"/>
    <n v="4233.2587999999996"/>
    <n v="8"/>
    <n v="6901.25"/>
    <n v="91576"/>
  </r>
  <r>
    <n v="23434"/>
    <s v="Low"/>
    <n v="7.0000000000000007E-2"/>
    <n v="13.4"/>
    <n v="4.95"/>
    <n v="651"/>
    <s v="Leah Clapp"/>
    <s v="Regular Air"/>
    <x v="3"/>
    <x v="1"/>
    <s v="Office Furnishings"/>
    <s v="Small Pack"/>
    <x v="271"/>
    <n v="0.37"/>
    <x v="0"/>
    <x v="0"/>
    <x v="34"/>
    <s v="Las Vegas"/>
    <n v="89115"/>
    <d v="2015-02-15T00:00:00"/>
    <x v="39"/>
    <n v="102.76859999999999"/>
    <n v="11"/>
    <n v="148.94"/>
    <n v="91576"/>
  </r>
  <r>
    <n v="23435"/>
    <s v="Low"/>
    <n v="0.01"/>
    <n v="15.99"/>
    <n v="11.28"/>
    <n v="651"/>
    <s v="Leah Clapp"/>
    <s v="Regular Air"/>
    <x v="3"/>
    <x v="2"/>
    <s v="Office Machines"/>
    <s v="Medium Box"/>
    <x v="187"/>
    <n v="0.38"/>
    <x v="0"/>
    <x v="0"/>
    <x v="34"/>
    <s v="Las Vegas"/>
    <n v="89115"/>
    <d v="2015-02-15T00:00:00"/>
    <x v="83"/>
    <n v="-36.671543999999997"/>
    <n v="12"/>
    <n v="200.68"/>
    <n v="91576"/>
  </r>
  <r>
    <n v="25055"/>
    <s v="Not Specified"/>
    <n v="0"/>
    <n v="2.78"/>
    <n v="1.49"/>
    <n v="653"/>
    <s v="Ann Katz"/>
    <s v="Express Air"/>
    <x v="3"/>
    <x v="0"/>
    <s v="Binders and Binder Accessories"/>
    <s v="Small Box"/>
    <x v="272"/>
    <n v="0.36"/>
    <x v="0"/>
    <x v="0"/>
    <x v="1"/>
    <s v="Rancho Cucamonga"/>
    <n v="91730"/>
    <d v="2015-04-16T00:00:00"/>
    <x v="113"/>
    <n v="20.6448"/>
    <n v="9"/>
    <n v="29.92"/>
    <n v="91213"/>
  </r>
  <r>
    <n v="20874"/>
    <s v="Critical"/>
    <n v="0.1"/>
    <n v="18.97"/>
    <n v="9.0299999999999994"/>
    <n v="657"/>
    <s v="Derek McCormick"/>
    <s v="Regular Air"/>
    <x v="3"/>
    <x v="0"/>
    <s v="Paper"/>
    <s v="Small Box"/>
    <x v="273"/>
    <n v="0.37"/>
    <x v="0"/>
    <x v="1"/>
    <x v="15"/>
    <s v="Oxford"/>
    <n v="1540"/>
    <d v="2015-01-19T00:00:00"/>
    <x v="79"/>
    <n v="-24.204799999999999"/>
    <n v="1"/>
    <n v="19.73"/>
    <n v="91212"/>
  </r>
  <r>
    <n v="20875"/>
    <s v="Critical"/>
    <n v="0"/>
    <n v="119.99"/>
    <n v="56.14"/>
    <n v="659"/>
    <s v="Marjorie Arthur"/>
    <s v="Delivery Truck"/>
    <x v="3"/>
    <x v="2"/>
    <s v="Office Machines"/>
    <s v="Jumbo Box"/>
    <x v="102"/>
    <n v="0.39"/>
    <x v="0"/>
    <x v="1"/>
    <x v="9"/>
    <s v="South Burlington"/>
    <n v="5403"/>
    <d v="2015-01-19T00:00:00"/>
    <x v="135"/>
    <n v="-126.05777999999999"/>
    <n v="5"/>
    <n v="615.54"/>
    <n v="91212"/>
  </r>
  <r>
    <n v="23487"/>
    <s v="Critical"/>
    <n v="0.02"/>
    <n v="14.58"/>
    <n v="7.4"/>
    <n v="663"/>
    <s v="Hilda Bennett"/>
    <s v="Regular Air"/>
    <x v="1"/>
    <x v="1"/>
    <s v="Office Furnishings"/>
    <s v="Small Box"/>
    <x v="274"/>
    <n v="0.48"/>
    <x v="0"/>
    <x v="1"/>
    <x v="10"/>
    <s v="Steubenville"/>
    <n v="43952"/>
    <d v="2015-05-29T00:00:00"/>
    <x v="147"/>
    <n v="10.802000000000001"/>
    <n v="17"/>
    <n v="261.33999999999997"/>
    <n v="90922"/>
  </r>
  <r>
    <n v="21086"/>
    <s v="Low"/>
    <n v="0.04"/>
    <n v="22.72"/>
    <n v="8.99"/>
    <n v="665"/>
    <s v="Miriam Mueller"/>
    <s v="Regular Air"/>
    <x v="0"/>
    <x v="1"/>
    <s v="Office Furnishings"/>
    <s v="Small Pack"/>
    <x v="275"/>
    <n v="0.44"/>
    <x v="0"/>
    <x v="3"/>
    <x v="20"/>
    <s v="Murfreesboro"/>
    <n v="37130"/>
    <d v="2015-01-16T00:00:00"/>
    <x v="135"/>
    <n v="-678.49599999999998"/>
    <n v="9"/>
    <n v="202.41"/>
    <n v="88677"/>
  </r>
  <r>
    <n v="18667"/>
    <s v="Critical"/>
    <n v="0.02"/>
    <n v="130.97999999999999"/>
    <n v="30"/>
    <n v="665"/>
    <s v="Miriam Mueller"/>
    <s v="Delivery Truck"/>
    <x v="0"/>
    <x v="1"/>
    <s v="Chairs &amp; Chairmats"/>
    <s v="Jumbo Drum"/>
    <x v="185"/>
    <n v="0.78"/>
    <x v="0"/>
    <x v="3"/>
    <x v="20"/>
    <s v="Murfreesboro"/>
    <n v="37130"/>
    <d v="2015-04-18T00:00:00"/>
    <x v="133"/>
    <n v="90.762"/>
    <n v="6"/>
    <n v="793.39"/>
    <n v="88678"/>
  </r>
  <r>
    <n v="24776"/>
    <s v="Low"/>
    <n v="0.02"/>
    <n v="4.57"/>
    <n v="5.42"/>
    <n v="666"/>
    <s v="Emily Sims"/>
    <s v="Regular Air"/>
    <x v="0"/>
    <x v="0"/>
    <s v="Binders and Binder Accessories"/>
    <s v="Small Box"/>
    <x v="276"/>
    <n v="0.37"/>
    <x v="0"/>
    <x v="3"/>
    <x v="20"/>
    <s v="Nashville"/>
    <n v="37211"/>
    <d v="2015-04-22T00:00:00"/>
    <x v="63"/>
    <n v="-352.81399999999996"/>
    <n v="11"/>
    <n v="54.04"/>
    <n v="88679"/>
  </r>
  <r>
    <n v="3086"/>
    <s v="Low"/>
    <n v="0.04"/>
    <n v="22.72"/>
    <n v="8.99"/>
    <n v="667"/>
    <s v="Allison Kirby"/>
    <s v="Regular Air"/>
    <x v="0"/>
    <x v="1"/>
    <s v="Office Furnishings"/>
    <s v="Small Pack"/>
    <x v="275"/>
    <n v="0.44"/>
    <x v="0"/>
    <x v="2"/>
    <x v="7"/>
    <s v="Dallas"/>
    <n v="75203"/>
    <d v="2015-01-16T00:00:00"/>
    <x v="135"/>
    <n v="70.028000000000006"/>
    <n v="37"/>
    <n v="832.14"/>
    <n v="22147"/>
  </r>
  <r>
    <n v="6776"/>
    <s v="Low"/>
    <n v="0.02"/>
    <n v="4.57"/>
    <n v="5.42"/>
    <n v="667"/>
    <s v="Allison Kirby"/>
    <s v="Regular Air"/>
    <x v="0"/>
    <x v="0"/>
    <s v="Binders and Binder Accessories"/>
    <s v="Small Box"/>
    <x v="276"/>
    <n v="0.37"/>
    <x v="0"/>
    <x v="2"/>
    <x v="7"/>
    <s v="Dallas"/>
    <n v="75203"/>
    <d v="2015-04-22T00:00:00"/>
    <x v="63"/>
    <n v="-124.28049999999999"/>
    <n v="45"/>
    <n v="221.06"/>
    <n v="48257"/>
  </r>
  <r>
    <n v="24882"/>
    <s v="Medium"/>
    <n v="0.09"/>
    <n v="2.89"/>
    <n v="0.5"/>
    <n v="669"/>
    <s v="Amy Shea"/>
    <s v="Regular Air"/>
    <x v="1"/>
    <x v="0"/>
    <s v="Labels"/>
    <s v="Small Box"/>
    <x v="277"/>
    <n v="0.38"/>
    <x v="0"/>
    <x v="2"/>
    <x v="25"/>
    <s v="Ottumwa"/>
    <n v="52501"/>
    <d v="2015-03-20T00:00:00"/>
    <x v="104"/>
    <n v="40.482299999999995"/>
    <n v="22"/>
    <n v="58.67"/>
    <n v="88475"/>
  </r>
  <r>
    <n v="24883"/>
    <s v="Medium"/>
    <n v="0.02"/>
    <n v="48.91"/>
    <n v="5.81"/>
    <n v="669"/>
    <s v="Amy Shea"/>
    <s v="Regular Air"/>
    <x v="1"/>
    <x v="0"/>
    <s v="Paper"/>
    <s v="Small Box"/>
    <x v="278"/>
    <n v="0.38"/>
    <x v="0"/>
    <x v="2"/>
    <x v="25"/>
    <s v="Ottumwa"/>
    <n v="52501"/>
    <d v="2015-03-20T00:00:00"/>
    <x v="115"/>
    <n v="32.86"/>
    <n v="2"/>
    <n v="101.06"/>
    <n v="88475"/>
  </r>
  <r>
    <n v="18808"/>
    <s v="Low"/>
    <n v="0.08"/>
    <n v="296.18"/>
    <n v="54.12"/>
    <n v="670"/>
    <s v="Lewis Baldwin"/>
    <s v="Delivery Truck"/>
    <x v="1"/>
    <x v="1"/>
    <s v="Tables"/>
    <s v="Jumbo Box"/>
    <x v="37"/>
    <n v="0.76"/>
    <x v="0"/>
    <x v="3"/>
    <x v="8"/>
    <s v="Montclair"/>
    <n v="22025"/>
    <d v="2015-03-05T00:00:00"/>
    <x v="148"/>
    <n v="-187.22199999999998"/>
    <n v="5"/>
    <n v="1429.81"/>
    <n v="88474"/>
  </r>
  <r>
    <n v="19423"/>
    <s v="Low"/>
    <n v="7.0000000000000007E-2"/>
    <n v="2.88"/>
    <n v="1.01"/>
    <n v="672"/>
    <s v="Brian Leach"/>
    <s v="Regular Air"/>
    <x v="2"/>
    <x v="0"/>
    <s v="Pens &amp; Art Supplies"/>
    <s v="Wrap Bag"/>
    <x v="279"/>
    <n v="0.55000000000000004"/>
    <x v="0"/>
    <x v="2"/>
    <x v="25"/>
    <s v="Newton"/>
    <n v="50208"/>
    <d v="2015-02-05T00:00:00"/>
    <x v="149"/>
    <n v="9.59"/>
    <n v="12"/>
    <n v="34.97"/>
    <n v="88173"/>
  </r>
  <r>
    <n v="19424"/>
    <s v="Low"/>
    <n v="0.1"/>
    <n v="195.99"/>
    <n v="3.99"/>
    <n v="672"/>
    <s v="Brian Leach"/>
    <s v="Regular Air"/>
    <x v="2"/>
    <x v="2"/>
    <s v="Telephones and Communication"/>
    <s v="Small Box"/>
    <x v="280"/>
    <n v="0.57999999999999996"/>
    <x v="0"/>
    <x v="2"/>
    <x v="25"/>
    <s v="Newton"/>
    <n v="50208"/>
    <d v="2015-02-05T00:00:00"/>
    <x v="150"/>
    <n v="-655.42399999999998"/>
    <n v="2"/>
    <n v="308.86"/>
    <n v="88173"/>
  </r>
  <r>
    <n v="25059"/>
    <s v="Critical"/>
    <n v="0.06"/>
    <n v="161.55000000000001"/>
    <n v="19.989999999999998"/>
    <n v="674"/>
    <s v="Albert Frost"/>
    <s v="Regular Air"/>
    <x v="2"/>
    <x v="0"/>
    <s v="Storage &amp; Organization"/>
    <s v="Small Box"/>
    <x v="40"/>
    <n v="0.66"/>
    <x v="0"/>
    <x v="2"/>
    <x v="33"/>
    <s v="Raytown"/>
    <n v="64133"/>
    <d v="2015-01-02T00:00:00"/>
    <x v="68"/>
    <n v="-7.5800000000000409"/>
    <n v="3"/>
    <n v="485.01"/>
    <n v="88174"/>
  </r>
  <r>
    <n v="19326"/>
    <s v="Medium"/>
    <n v="0.04"/>
    <n v="15.42"/>
    <n v="10.68"/>
    <n v="678"/>
    <s v="Edward McKenzie"/>
    <s v="Express Air"/>
    <x v="0"/>
    <x v="0"/>
    <s v="Storage &amp; Organization"/>
    <s v="Small Box"/>
    <x v="144"/>
    <n v="0.57999999999999996"/>
    <x v="0"/>
    <x v="3"/>
    <x v="8"/>
    <s v="Rose Hill"/>
    <n v="24281"/>
    <d v="2015-04-22T00:00:00"/>
    <x v="151"/>
    <n v="-109.70400000000001"/>
    <n v="5"/>
    <n v="81.14"/>
    <n v="88889"/>
  </r>
  <r>
    <n v="21609"/>
    <s v="Medium"/>
    <n v="0.01"/>
    <n v="3.95"/>
    <n v="5.13"/>
    <n v="679"/>
    <s v="Katie Dougherty"/>
    <s v="Regular Air"/>
    <x v="0"/>
    <x v="0"/>
    <s v="Appliances"/>
    <s v="Small Box"/>
    <x v="281"/>
    <n v="0.59"/>
    <x v="0"/>
    <x v="0"/>
    <x v="0"/>
    <s v="Spanaway"/>
    <n v="98387"/>
    <d v="2015-03-04T00:00:00"/>
    <x v="124"/>
    <n v="-19.93"/>
    <n v="2"/>
    <n v="10.11"/>
    <n v="88890"/>
  </r>
  <r>
    <n v="21610"/>
    <s v="Medium"/>
    <n v="0.02"/>
    <n v="367.99"/>
    <n v="19.989999999999998"/>
    <n v="679"/>
    <s v="Katie Dougherty"/>
    <s v="Regular Air"/>
    <x v="0"/>
    <x v="0"/>
    <s v="Binders and Binder Accessories"/>
    <s v="Small Box"/>
    <x v="282"/>
    <n v="0.4"/>
    <x v="0"/>
    <x v="0"/>
    <x v="0"/>
    <s v="Spanaway"/>
    <n v="98387"/>
    <d v="2015-03-04T00:00:00"/>
    <x v="124"/>
    <n v="4568.6072999999997"/>
    <n v="17"/>
    <n v="6621.17"/>
    <n v="88890"/>
  </r>
  <r>
    <n v="21612"/>
    <s v="Medium"/>
    <n v="0.04"/>
    <n v="95.99"/>
    <n v="4.9000000000000004"/>
    <n v="680"/>
    <s v="Laurence Poe"/>
    <s v="Regular Air"/>
    <x v="0"/>
    <x v="2"/>
    <s v="Telephones and Communication"/>
    <s v="Small Box"/>
    <x v="75"/>
    <n v="0.56000000000000005"/>
    <x v="0"/>
    <x v="0"/>
    <x v="0"/>
    <s v="Spokane"/>
    <n v="99207"/>
    <d v="2015-03-04T00:00:00"/>
    <x v="40"/>
    <n v="-258.22500000000002"/>
    <n v="3"/>
    <n v="253.78"/>
    <n v="88890"/>
  </r>
  <r>
    <n v="18555"/>
    <s v="Medium"/>
    <n v="0.06"/>
    <n v="17.670000000000002"/>
    <n v="8.99"/>
    <n v="683"/>
    <s v="Seth Merrill"/>
    <s v="Express Air"/>
    <x v="2"/>
    <x v="1"/>
    <s v="Office Furnishings"/>
    <s v="Small Pack"/>
    <x v="283"/>
    <n v="0.47"/>
    <x v="0"/>
    <x v="2"/>
    <x v="32"/>
    <s v="Papillion"/>
    <n v="68046"/>
    <d v="2015-04-07T00:00:00"/>
    <x v="152"/>
    <n v="38.06"/>
    <n v="4"/>
    <n v="69.959999999999994"/>
    <n v="87765"/>
  </r>
  <r>
    <n v="21411"/>
    <s v="Critical"/>
    <n v="7.0000000000000007E-2"/>
    <n v="279.48"/>
    <n v="35"/>
    <n v="688"/>
    <s v="Ashley Reese"/>
    <s v="Regular Air"/>
    <x v="2"/>
    <x v="0"/>
    <s v="Storage &amp; Organization"/>
    <s v="Large Box"/>
    <x v="284"/>
    <n v="0.8"/>
    <x v="0"/>
    <x v="2"/>
    <x v="33"/>
    <s v="Saint Louis"/>
    <n v="63116"/>
    <d v="2015-05-16T00:00:00"/>
    <x v="9"/>
    <n v="-207.28"/>
    <n v="10"/>
    <n v="2716.09"/>
    <n v="88503"/>
  </r>
  <r>
    <n v="19325"/>
    <s v="Low"/>
    <n v="0.06"/>
    <n v="4.18"/>
    <n v="2.99"/>
    <n v="688"/>
    <s v="Ashley Reese"/>
    <s v="Regular Air"/>
    <x v="2"/>
    <x v="0"/>
    <s v="Binders and Binder Accessories"/>
    <s v="Small Box"/>
    <x v="285"/>
    <n v="0.37"/>
    <x v="0"/>
    <x v="2"/>
    <x v="33"/>
    <s v="Saint Louis"/>
    <n v="63116"/>
    <d v="2015-03-06T00:00:00"/>
    <x v="119"/>
    <n v="-12.719000000000001"/>
    <n v="5"/>
    <n v="21.34"/>
    <n v="88504"/>
  </r>
  <r>
    <n v="26321"/>
    <s v="Medium"/>
    <n v="7.0000000000000007E-2"/>
    <n v="1.7"/>
    <n v="1.99"/>
    <n v="689"/>
    <s v="Tommy Honeycutt"/>
    <s v="Regular Air"/>
    <x v="2"/>
    <x v="2"/>
    <s v="Computer Peripherals"/>
    <s v="Small Pack"/>
    <x v="286"/>
    <n v="0.51"/>
    <x v="0"/>
    <x v="2"/>
    <x v="33"/>
    <s v="Saint Peters"/>
    <n v="63376"/>
    <d v="2015-02-04T00:00:00"/>
    <x v="141"/>
    <n v="-51.42"/>
    <n v="10"/>
    <n v="17.420000000000002"/>
    <n v="88502"/>
  </r>
  <r>
    <n v="19933"/>
    <s v="High"/>
    <n v="0.09"/>
    <n v="6.48"/>
    <n v="6.35"/>
    <n v="691"/>
    <s v="Alicia Curtis"/>
    <s v="Regular Air"/>
    <x v="1"/>
    <x v="0"/>
    <s v="Paper"/>
    <s v="Small Box"/>
    <x v="287"/>
    <n v="0.37"/>
    <x v="0"/>
    <x v="0"/>
    <x v="0"/>
    <s v="Tacoma"/>
    <n v="98408"/>
    <d v="2015-03-21T00:00:00"/>
    <x v="104"/>
    <n v="-88.6"/>
    <n v="8"/>
    <n v="49.81"/>
    <n v="89915"/>
  </r>
  <r>
    <n v="19400"/>
    <s v="Low"/>
    <n v="0.02"/>
    <n v="500.98"/>
    <n v="41.44"/>
    <n v="693"/>
    <s v="Richard McClure"/>
    <s v="Delivery Truck"/>
    <x v="2"/>
    <x v="1"/>
    <s v="Bookcases"/>
    <s v="Jumbo Box"/>
    <x v="288"/>
    <n v="0.66"/>
    <x v="0"/>
    <x v="0"/>
    <x v="21"/>
    <s v="Thornton"/>
    <n v="80229"/>
    <d v="2015-03-25T00:00:00"/>
    <x v="37"/>
    <n v="2568.4628999999995"/>
    <n v="7"/>
    <n v="3722.41"/>
    <n v="87811"/>
  </r>
  <r>
    <n v="18736"/>
    <s v="Low"/>
    <n v="0.09"/>
    <n v="5.34"/>
    <n v="2.99"/>
    <n v="693"/>
    <s v="Richard McClure"/>
    <s v="Express Air"/>
    <x v="2"/>
    <x v="0"/>
    <s v="Binders and Binder Accessories"/>
    <s v="Small Box"/>
    <x v="289"/>
    <n v="0.38"/>
    <x v="0"/>
    <x v="0"/>
    <x v="21"/>
    <s v="Thornton"/>
    <n v="80229"/>
    <d v="2015-03-08T00:00:00"/>
    <x v="32"/>
    <n v="9.4860000000000007"/>
    <n v="17"/>
    <n v="95.1"/>
    <n v="87812"/>
  </r>
  <r>
    <n v="18737"/>
    <s v="Low"/>
    <n v="7.0000000000000007E-2"/>
    <n v="140.97999999999999"/>
    <n v="53.48"/>
    <n v="693"/>
    <s v="Richard McClure"/>
    <s v="Delivery Truck"/>
    <x v="2"/>
    <x v="1"/>
    <s v="Bookcases"/>
    <s v="Jumbo Box"/>
    <x v="290"/>
    <n v="0.65"/>
    <x v="0"/>
    <x v="0"/>
    <x v="21"/>
    <s v="Thornton"/>
    <n v="80229"/>
    <d v="2015-03-08T00:00:00"/>
    <x v="32"/>
    <n v="-263.64999999999998"/>
    <n v="5"/>
    <n v="734.74"/>
    <n v="87812"/>
  </r>
  <r>
    <n v="18738"/>
    <s v="Low"/>
    <n v="0.06"/>
    <n v="205.99"/>
    <n v="5.26"/>
    <n v="693"/>
    <s v="Richard McClure"/>
    <s v="Regular Air"/>
    <x v="2"/>
    <x v="2"/>
    <s v="Telephones and Communication"/>
    <s v="Small Box"/>
    <x v="291"/>
    <n v="0.56000000000000005"/>
    <x v="0"/>
    <x v="0"/>
    <x v="21"/>
    <s v="Thornton"/>
    <n v="80229"/>
    <d v="2015-03-08T00:00:00"/>
    <x v="32"/>
    <n v="890.18100000000004"/>
    <n v="11"/>
    <n v="1882.87"/>
    <n v="87812"/>
  </r>
  <r>
    <n v="18810"/>
    <s v="High"/>
    <n v="0"/>
    <n v="230.98"/>
    <n v="23.78"/>
    <n v="693"/>
    <s v="Richard McClure"/>
    <s v="Delivery Truck"/>
    <x v="2"/>
    <x v="1"/>
    <s v="Tables"/>
    <s v="Jumbo Box"/>
    <x v="292"/>
    <n v="0.6"/>
    <x v="0"/>
    <x v="0"/>
    <x v="21"/>
    <s v="Thornton"/>
    <n v="80229"/>
    <d v="2015-05-05T00:00:00"/>
    <x v="122"/>
    <n v="6095.8601999999992"/>
    <n v="36"/>
    <n v="8834.58"/>
    <n v="87813"/>
  </r>
  <r>
    <n v="22613"/>
    <s v="Medium"/>
    <n v="0.06"/>
    <n v="8.1199999999999992"/>
    <n v="2.83"/>
    <n v="696"/>
    <s v="Johnny Reid"/>
    <s v="Regular Air"/>
    <x v="0"/>
    <x v="2"/>
    <s v="Computer Peripherals"/>
    <s v="Small Pack"/>
    <x v="293"/>
    <n v="0.77"/>
    <x v="0"/>
    <x v="2"/>
    <x v="38"/>
    <s v="Crown Point"/>
    <n v="46307"/>
    <d v="2015-03-27T00:00:00"/>
    <x v="16"/>
    <n v="-82.83"/>
    <n v="10"/>
    <n v="78.540000000000006"/>
    <n v="89847"/>
  </r>
  <r>
    <n v="22614"/>
    <s v="Medium"/>
    <n v="0.05"/>
    <n v="51.65"/>
    <n v="18.45"/>
    <n v="696"/>
    <s v="Johnny Reid"/>
    <s v="Regular Air"/>
    <x v="0"/>
    <x v="1"/>
    <s v="Office Furnishings"/>
    <s v="Medium Box"/>
    <x v="294"/>
    <n v="0.65"/>
    <x v="0"/>
    <x v="2"/>
    <x v="38"/>
    <s v="Crown Point"/>
    <n v="46307"/>
    <d v="2015-03-27T00:00:00"/>
    <x v="16"/>
    <n v="25.04"/>
    <n v="12"/>
    <n v="605.1"/>
    <n v="89847"/>
  </r>
  <r>
    <n v="19225"/>
    <s v="Low"/>
    <n v="0.1"/>
    <n v="40.479999999999997"/>
    <n v="19.989999999999998"/>
    <n v="696"/>
    <s v="Johnny Reid"/>
    <s v="Regular Air"/>
    <x v="0"/>
    <x v="2"/>
    <s v="Computer Peripherals"/>
    <s v="Small Box"/>
    <x v="295"/>
    <n v="0.77"/>
    <x v="0"/>
    <x v="2"/>
    <x v="38"/>
    <s v="Crown Point"/>
    <n v="46307"/>
    <d v="2015-04-07T00:00:00"/>
    <x v="5"/>
    <n v="-580.32000000000005"/>
    <n v="9"/>
    <n v="355.84"/>
    <n v="89848"/>
  </r>
  <r>
    <n v="22616"/>
    <s v="Medium"/>
    <n v="0.1"/>
    <n v="175.99"/>
    <n v="8.99"/>
    <n v="697"/>
    <s v="Adam G Sawyer"/>
    <s v="Regular Air"/>
    <x v="0"/>
    <x v="2"/>
    <s v="Telephones and Communication"/>
    <s v="Small Box"/>
    <x v="44"/>
    <n v="0.56999999999999995"/>
    <x v="0"/>
    <x v="2"/>
    <x v="38"/>
    <s v="East Chicago"/>
    <n v="46312"/>
    <d v="2015-03-27T00:00:00"/>
    <x v="16"/>
    <n v="928.96079999999984"/>
    <n v="10"/>
    <n v="1346.32"/>
    <n v="89847"/>
  </r>
  <r>
    <n v="25480"/>
    <s v="Critical"/>
    <n v="0.08"/>
    <n v="14.81"/>
    <n v="13.32"/>
    <n v="697"/>
    <s v="Adam G Sawyer"/>
    <s v="Regular Air"/>
    <x v="0"/>
    <x v="0"/>
    <s v="Appliances"/>
    <s v="Small Box"/>
    <x v="296"/>
    <n v="0.43"/>
    <x v="0"/>
    <x v="2"/>
    <x v="38"/>
    <s v="East Chicago"/>
    <n v="46312"/>
    <d v="2015-02-07T00:00:00"/>
    <x v="149"/>
    <n v="-131.61720000000003"/>
    <n v="20"/>
    <n v="292.18"/>
    <n v="89849"/>
  </r>
  <r>
    <n v="4613"/>
    <s v="Medium"/>
    <n v="0.06"/>
    <n v="8.1199999999999992"/>
    <n v="2.83"/>
    <n v="698"/>
    <s v="Nelson Hensley"/>
    <s v="Regular Air"/>
    <x v="0"/>
    <x v="2"/>
    <s v="Computer Peripherals"/>
    <s v="Small Pack"/>
    <x v="293"/>
    <n v="0.77"/>
    <x v="0"/>
    <x v="0"/>
    <x v="0"/>
    <s v="Seattle"/>
    <n v="98105"/>
    <d v="2015-03-27T00:00:00"/>
    <x v="16"/>
    <n v="-82.83"/>
    <n v="41"/>
    <n v="322.02999999999997"/>
    <n v="32869"/>
  </r>
  <r>
    <n v="4614"/>
    <s v="Medium"/>
    <n v="0.05"/>
    <n v="51.65"/>
    <n v="18.45"/>
    <n v="698"/>
    <s v="Nelson Hensley"/>
    <s v="Regular Air"/>
    <x v="0"/>
    <x v="1"/>
    <s v="Office Furnishings"/>
    <s v="Medium Box"/>
    <x v="294"/>
    <n v="0.65"/>
    <x v="0"/>
    <x v="0"/>
    <x v="0"/>
    <s v="Seattle"/>
    <n v="98105"/>
    <d v="2015-03-27T00:00:00"/>
    <x v="16"/>
    <n v="25.04"/>
    <n v="49"/>
    <n v="2470.84"/>
    <n v="32869"/>
  </r>
  <r>
    <n v="4616"/>
    <s v="Medium"/>
    <n v="0.1"/>
    <n v="175.99"/>
    <n v="8.99"/>
    <n v="698"/>
    <s v="Nelson Hensley"/>
    <s v="Regular Air"/>
    <x v="0"/>
    <x v="2"/>
    <s v="Telephones and Communication"/>
    <s v="Small Box"/>
    <x v="44"/>
    <n v="0.56999999999999995"/>
    <x v="0"/>
    <x v="0"/>
    <x v="0"/>
    <s v="Seattle"/>
    <n v="98105"/>
    <d v="2015-03-27T00:00:00"/>
    <x v="16"/>
    <n v="930.98700000000008"/>
    <n v="39"/>
    <n v="5250.66"/>
    <n v="32869"/>
  </r>
  <r>
    <n v="1225"/>
    <s v="Low"/>
    <n v="0.1"/>
    <n v="40.479999999999997"/>
    <n v="19.989999999999998"/>
    <n v="698"/>
    <s v="Nelson Hensley"/>
    <s v="Regular Air"/>
    <x v="0"/>
    <x v="2"/>
    <s v="Computer Peripherals"/>
    <s v="Small Box"/>
    <x v="295"/>
    <n v="0.77"/>
    <x v="0"/>
    <x v="0"/>
    <x v="0"/>
    <s v="Seattle"/>
    <n v="98105"/>
    <d v="2015-04-07T00:00:00"/>
    <x v="5"/>
    <n v="-580.32000000000005"/>
    <n v="36"/>
    <n v="1423.35"/>
    <n v="8994"/>
  </r>
  <r>
    <n v="7480"/>
    <s v="Critical"/>
    <n v="0.08"/>
    <n v="14.81"/>
    <n v="13.32"/>
    <n v="698"/>
    <s v="Nelson Hensley"/>
    <s v="Regular Air"/>
    <x v="0"/>
    <x v="0"/>
    <s v="Appliances"/>
    <s v="Small Box"/>
    <x v="296"/>
    <n v="0.43"/>
    <x v="0"/>
    <x v="0"/>
    <x v="0"/>
    <s v="Seattle"/>
    <n v="98105"/>
    <d v="2015-02-07T00:00:00"/>
    <x v="149"/>
    <n v="-253.11"/>
    <n v="79"/>
    <n v="1154.1199999999999"/>
    <n v="53410"/>
  </r>
  <r>
    <n v="6289"/>
    <s v="Medium"/>
    <n v="0.03"/>
    <n v="5.28"/>
    <n v="5.61"/>
    <n v="699"/>
    <s v="Jenny Gold"/>
    <s v="Regular Air"/>
    <x v="3"/>
    <x v="0"/>
    <s v="Paper"/>
    <s v="Small Box"/>
    <x v="297"/>
    <n v="0.4"/>
    <x v="0"/>
    <x v="0"/>
    <x v="1"/>
    <s v="Los Angeles"/>
    <n v="90041"/>
    <d v="2015-04-23T00:00:00"/>
    <x v="59"/>
    <n v="-16.670000000000002"/>
    <n v="5"/>
    <n v="32.5"/>
    <n v="44517"/>
  </r>
  <r>
    <n v="7733"/>
    <s v="Critical"/>
    <n v="0.02"/>
    <n v="6.47"/>
    <n v="1.22"/>
    <n v="699"/>
    <s v="Jenny Gold"/>
    <s v="Regular Air"/>
    <x v="3"/>
    <x v="0"/>
    <s v="Pens &amp; Art Supplies"/>
    <s v="Wrap Bag"/>
    <x v="298"/>
    <n v="0.4"/>
    <x v="0"/>
    <x v="0"/>
    <x v="1"/>
    <s v="Los Angeles"/>
    <n v="90041"/>
    <d v="2015-06-06T00:00:00"/>
    <x v="97"/>
    <n v="40.200000000000003"/>
    <n v="30"/>
    <n v="193.95"/>
    <n v="55392"/>
  </r>
  <r>
    <n v="7734"/>
    <s v="Critical"/>
    <n v="7.0000000000000007E-2"/>
    <n v="2.84"/>
    <n v="0.93"/>
    <n v="699"/>
    <s v="Jenny Gold"/>
    <s v="Regular Air"/>
    <x v="3"/>
    <x v="0"/>
    <s v="Pens &amp; Art Supplies"/>
    <s v="Wrap Bag"/>
    <x v="0"/>
    <n v="0.54"/>
    <x v="0"/>
    <x v="0"/>
    <x v="1"/>
    <s v="Los Angeles"/>
    <n v="90041"/>
    <d v="2015-06-06T00:00:00"/>
    <x v="35"/>
    <n v="3.21"/>
    <n v="59"/>
    <n v="158.80000000000001"/>
    <n v="55392"/>
  </r>
  <r>
    <n v="5140"/>
    <s v="High"/>
    <n v="0.01"/>
    <n v="7.89"/>
    <n v="2.82"/>
    <n v="699"/>
    <s v="Jenny Gold"/>
    <s v="Regular Air"/>
    <x v="3"/>
    <x v="0"/>
    <s v="Rubber Bands"/>
    <s v="Wrap Bag"/>
    <x v="299"/>
    <n v="0.4"/>
    <x v="0"/>
    <x v="0"/>
    <x v="1"/>
    <s v="Los Angeles"/>
    <n v="90041"/>
    <d v="2015-06-30T00:00:00"/>
    <x v="153"/>
    <n v="38.700000000000003"/>
    <n v="32"/>
    <n v="274.26"/>
    <n v="36647"/>
  </r>
  <r>
    <n v="5141"/>
    <s v="High"/>
    <n v="0.09"/>
    <n v="3.68"/>
    <n v="1.32"/>
    <n v="699"/>
    <s v="Jenny Gold"/>
    <s v="Regular Air"/>
    <x v="3"/>
    <x v="0"/>
    <s v="Scissors, Rulers and Trimmers"/>
    <s v="Wrap Bag"/>
    <x v="300"/>
    <n v="0.83"/>
    <x v="0"/>
    <x v="0"/>
    <x v="1"/>
    <s v="Los Angeles"/>
    <n v="90041"/>
    <d v="2015-06-30T00:00:00"/>
    <x v="153"/>
    <n v="-21.91"/>
    <n v="24"/>
    <n v="83.16"/>
    <n v="36647"/>
  </r>
  <r>
    <n v="5142"/>
    <s v="High"/>
    <n v="0.1"/>
    <n v="9.7100000000000009"/>
    <n v="9.4499999999999993"/>
    <n v="699"/>
    <s v="Jenny Gold"/>
    <s v="Regular Air"/>
    <x v="3"/>
    <x v="0"/>
    <s v="Storage &amp; Organization"/>
    <s v="Small Box"/>
    <x v="173"/>
    <n v="0.6"/>
    <x v="0"/>
    <x v="0"/>
    <x v="1"/>
    <s v="Los Angeles"/>
    <n v="90041"/>
    <d v="2015-06-30T00:00:00"/>
    <x v="154"/>
    <n v="-119.77"/>
    <n v="27"/>
    <n v="261.93"/>
    <n v="36647"/>
  </r>
  <r>
    <n v="4556"/>
    <s v="Medium"/>
    <n v="7.0000000000000007E-2"/>
    <n v="5.0199999999999996"/>
    <n v="5.14"/>
    <n v="699"/>
    <s v="Jenny Gold"/>
    <s v="Regular Air"/>
    <x v="3"/>
    <x v="2"/>
    <s v="Computer Peripherals"/>
    <s v="Small Pack"/>
    <x v="301"/>
    <n v="0.79"/>
    <x v="0"/>
    <x v="0"/>
    <x v="1"/>
    <s v="Los Angeles"/>
    <n v="90041"/>
    <d v="2015-01-29T00:00:00"/>
    <x v="136"/>
    <n v="-168.72"/>
    <n v="42"/>
    <n v="210.1"/>
    <n v="32420"/>
  </r>
  <r>
    <n v="4557"/>
    <s v="Medium"/>
    <n v="7.0000000000000007E-2"/>
    <n v="280.98"/>
    <n v="57"/>
    <n v="699"/>
    <s v="Jenny Gold"/>
    <s v="Delivery Truck"/>
    <x v="3"/>
    <x v="1"/>
    <s v="Chairs &amp; Chairmats"/>
    <s v="Jumbo Drum"/>
    <x v="234"/>
    <n v="0.78"/>
    <x v="0"/>
    <x v="0"/>
    <x v="1"/>
    <s v="Los Angeles"/>
    <n v="90041"/>
    <d v="2015-01-29T00:00:00"/>
    <x v="136"/>
    <n v="-439.62"/>
    <n v="23"/>
    <n v="6499.87"/>
    <n v="32420"/>
  </r>
  <r>
    <n v="448"/>
    <s v="Medium"/>
    <n v="0.1"/>
    <n v="4.26"/>
    <n v="1.2"/>
    <n v="699"/>
    <s v="Jenny Gold"/>
    <s v="Regular Air"/>
    <x v="3"/>
    <x v="0"/>
    <s v="Pens &amp; Art Supplies"/>
    <s v="Wrap Bag"/>
    <x v="54"/>
    <n v="0.44"/>
    <x v="0"/>
    <x v="0"/>
    <x v="1"/>
    <s v="Los Angeles"/>
    <n v="90041"/>
    <d v="2015-05-20T00:00:00"/>
    <x v="110"/>
    <n v="15.42"/>
    <n v="88"/>
    <n v="351.56"/>
    <n v="3042"/>
  </r>
  <r>
    <n v="18448"/>
    <s v="Medium"/>
    <n v="0.1"/>
    <n v="4.26"/>
    <n v="1.2"/>
    <n v="700"/>
    <s v="Joseph Grossman"/>
    <s v="Regular Air"/>
    <x v="3"/>
    <x v="0"/>
    <s v="Pens &amp; Art Supplies"/>
    <s v="Wrap Bag"/>
    <x v="54"/>
    <n v="0.44"/>
    <x v="0"/>
    <x v="0"/>
    <x v="1"/>
    <s v="Santa Maria"/>
    <n v="93454"/>
    <d v="2015-05-20T00:00:00"/>
    <x v="110"/>
    <n v="33.923999999999999"/>
    <n v="22"/>
    <n v="87.89"/>
    <n v="87980"/>
  </r>
  <r>
    <n v="24289"/>
    <s v="Medium"/>
    <n v="0.03"/>
    <n v="5.28"/>
    <n v="5.61"/>
    <n v="702"/>
    <s v="Kelly O'Connor"/>
    <s v="Regular Air"/>
    <x v="3"/>
    <x v="0"/>
    <s v="Paper"/>
    <s v="Small Box"/>
    <x v="297"/>
    <n v="0.4"/>
    <x v="0"/>
    <x v="0"/>
    <x v="1"/>
    <s v="Santa Rosa"/>
    <n v="95404"/>
    <d v="2015-04-23T00:00:00"/>
    <x v="59"/>
    <n v="-16.670000000000002"/>
    <n v="1"/>
    <n v="6.5"/>
    <n v="87977"/>
  </r>
  <r>
    <n v="23140"/>
    <s v="High"/>
    <n v="0.01"/>
    <n v="7.89"/>
    <n v="2.82"/>
    <n v="702"/>
    <s v="Kelly O'Connor"/>
    <s v="Regular Air"/>
    <x v="3"/>
    <x v="0"/>
    <s v="Rubber Bands"/>
    <s v="Wrap Bag"/>
    <x v="299"/>
    <n v="0.4"/>
    <x v="0"/>
    <x v="0"/>
    <x v="1"/>
    <s v="Santa Rosa"/>
    <n v="95404"/>
    <d v="2015-06-30T00:00:00"/>
    <x v="153"/>
    <n v="46.440000000000005"/>
    <n v="8"/>
    <n v="68.56"/>
    <n v="87979"/>
  </r>
  <r>
    <n v="23141"/>
    <s v="High"/>
    <n v="0.09"/>
    <n v="3.68"/>
    <n v="1.32"/>
    <n v="702"/>
    <s v="Kelly O'Connor"/>
    <s v="Regular Air"/>
    <x v="3"/>
    <x v="0"/>
    <s v="Scissors, Rulers and Trimmers"/>
    <s v="Wrap Bag"/>
    <x v="300"/>
    <n v="0.83"/>
    <x v="0"/>
    <x v="0"/>
    <x v="1"/>
    <s v="Santa Rosa"/>
    <n v="95404"/>
    <d v="2015-06-30T00:00:00"/>
    <x v="153"/>
    <n v="-17.527999999999999"/>
    <n v="6"/>
    <n v="20.79"/>
    <n v="87979"/>
  </r>
  <r>
    <n v="23142"/>
    <s v="High"/>
    <n v="0.1"/>
    <n v="9.7100000000000009"/>
    <n v="9.4499999999999993"/>
    <n v="702"/>
    <s v="Kelly O'Connor"/>
    <s v="Regular Air"/>
    <x v="3"/>
    <x v="0"/>
    <s v="Storage &amp; Organization"/>
    <s v="Small Box"/>
    <x v="173"/>
    <n v="0.6"/>
    <x v="0"/>
    <x v="0"/>
    <x v="1"/>
    <s v="Santa Rosa"/>
    <n v="95404"/>
    <d v="2015-06-30T00:00:00"/>
    <x v="154"/>
    <n v="-95.816000000000003"/>
    <n v="7"/>
    <n v="67.91"/>
    <n v="87979"/>
  </r>
  <r>
    <n v="25734"/>
    <s v="Critical"/>
    <n v="7.0000000000000007E-2"/>
    <n v="2.84"/>
    <n v="0.93"/>
    <n v="711"/>
    <s v="Pam Anthony"/>
    <s v="Regular Air"/>
    <x v="3"/>
    <x v="0"/>
    <s v="Pens &amp; Art Supplies"/>
    <s v="Wrap Bag"/>
    <x v="0"/>
    <n v="0.54"/>
    <x v="0"/>
    <x v="1"/>
    <x v="15"/>
    <s v="Winthrop"/>
    <n v="2152"/>
    <d v="2015-06-06T00:00:00"/>
    <x v="35"/>
    <n v="3.8519999999999999"/>
    <n v="15"/>
    <n v="40.369999999999997"/>
    <n v="87978"/>
  </r>
  <r>
    <n v="20789"/>
    <s v="Not Specified"/>
    <n v="0"/>
    <n v="8.5"/>
    <n v="1.99"/>
    <n v="719"/>
    <s v="Stephen Lam"/>
    <s v="Regular Air"/>
    <x v="0"/>
    <x v="2"/>
    <s v="Computer Peripherals"/>
    <s v="Small Pack"/>
    <x v="302"/>
    <n v="0.49"/>
    <x v="0"/>
    <x v="0"/>
    <x v="34"/>
    <s v="Pahrump"/>
    <n v="89041"/>
    <d v="2015-02-28T00:00:00"/>
    <x v="27"/>
    <n v="71.735600000000005"/>
    <n v="14"/>
    <n v="122.25"/>
    <n v="89344"/>
  </r>
  <r>
    <n v="20790"/>
    <s v="Not Specified"/>
    <n v="0.03"/>
    <n v="95.43"/>
    <n v="19.989999999999998"/>
    <n v="719"/>
    <s v="Stephen Lam"/>
    <s v="Regular Air"/>
    <x v="0"/>
    <x v="0"/>
    <s v="Storage &amp; Organization"/>
    <s v="Small Box"/>
    <x v="303"/>
    <n v="0.79"/>
    <x v="0"/>
    <x v="0"/>
    <x v="34"/>
    <s v="Pahrump"/>
    <n v="89041"/>
    <d v="2015-02-28T00:00:00"/>
    <x v="27"/>
    <n v="-79.320800000000006"/>
    <n v="2"/>
    <n v="206.09"/>
    <n v="89344"/>
  </r>
  <r>
    <n v="20633"/>
    <s v="Not Specified"/>
    <n v="0.04"/>
    <n v="10.64"/>
    <n v="5.16"/>
    <n v="721"/>
    <s v="Melvin Duke"/>
    <s v="Regular Air"/>
    <x v="0"/>
    <x v="1"/>
    <s v="Office Furnishings"/>
    <s v="Small Box"/>
    <x v="304"/>
    <n v="0.56999999999999995"/>
    <x v="0"/>
    <x v="2"/>
    <x v="38"/>
    <s v="Frankfort"/>
    <n v="46041"/>
    <d v="2015-06-24T00:00:00"/>
    <x v="127"/>
    <n v="24.095999999999997"/>
    <n v="6"/>
    <n v="66.900000000000006"/>
    <n v="91053"/>
  </r>
  <r>
    <n v="20634"/>
    <s v="Not Specified"/>
    <n v="0.03"/>
    <n v="2.78"/>
    <n v="1.34"/>
    <n v="721"/>
    <s v="Melvin Duke"/>
    <s v="Express Air"/>
    <x v="0"/>
    <x v="0"/>
    <s v="Pens &amp; Art Supplies"/>
    <s v="Wrap Bag"/>
    <x v="305"/>
    <n v="0.45"/>
    <x v="0"/>
    <x v="2"/>
    <x v="38"/>
    <s v="Frankfort"/>
    <n v="46041"/>
    <d v="2015-06-24T00:00:00"/>
    <x v="155"/>
    <n v="6.9719999999999995"/>
    <n v="15"/>
    <n v="43.13"/>
    <n v="91053"/>
  </r>
  <r>
    <n v="24574"/>
    <s v="Medium"/>
    <n v="0.01"/>
    <n v="7.28"/>
    <n v="11.15"/>
    <n v="721"/>
    <s v="Melvin Duke"/>
    <s v="Regular Air"/>
    <x v="0"/>
    <x v="0"/>
    <s v="Paper"/>
    <s v="Small Box"/>
    <x v="306"/>
    <n v="0.37"/>
    <x v="0"/>
    <x v="2"/>
    <x v="38"/>
    <s v="Frankfort"/>
    <n v="46041"/>
    <d v="2015-04-11T00:00:00"/>
    <x v="112"/>
    <n v="-24.245999999999999"/>
    <n v="1"/>
    <n v="11.21"/>
    <n v="91054"/>
  </r>
  <r>
    <n v="19601"/>
    <s v="Medium"/>
    <n v="0.09"/>
    <n v="125.99"/>
    <n v="8.99"/>
    <n v="724"/>
    <s v="Beverly Cooke Brooks"/>
    <s v="Regular Air"/>
    <x v="3"/>
    <x v="2"/>
    <s v="Telephones and Communication"/>
    <s v="Small Box"/>
    <x v="307"/>
    <n v="0.55000000000000004"/>
    <x v="0"/>
    <x v="1"/>
    <x v="18"/>
    <s v="Stratford"/>
    <n v="6614"/>
    <d v="2015-03-15T00:00:00"/>
    <x v="57"/>
    <n v="-605.37400000000002"/>
    <n v="1"/>
    <n v="100.38"/>
    <n v="90359"/>
  </r>
  <r>
    <n v="19600"/>
    <s v="Medium"/>
    <n v="0.1"/>
    <n v="17.98"/>
    <n v="4"/>
    <n v="727"/>
    <s v="Lindsay Link"/>
    <s v="Regular Air"/>
    <x v="3"/>
    <x v="2"/>
    <s v="Computer Peripherals"/>
    <s v="Small Box"/>
    <x v="49"/>
    <n v="0.79"/>
    <x v="0"/>
    <x v="1"/>
    <x v="14"/>
    <s v="Lewiston"/>
    <n v="4240"/>
    <d v="2015-03-15T00:00:00"/>
    <x v="57"/>
    <n v="-99.55"/>
    <n v="4"/>
    <n v="66.319999999999993"/>
    <n v="90359"/>
  </r>
  <r>
    <n v="23436"/>
    <s v="High"/>
    <n v="0.09"/>
    <n v="101.41"/>
    <n v="35"/>
    <n v="731"/>
    <s v="June Herbert"/>
    <s v="Regular Air"/>
    <x v="3"/>
    <x v="0"/>
    <s v="Storage &amp; Organization"/>
    <s v="Large Box"/>
    <x v="308"/>
    <n v="0.82"/>
    <x v="0"/>
    <x v="1"/>
    <x v="15"/>
    <s v="Burlington"/>
    <n v="1803"/>
    <d v="2015-04-26T00:00:00"/>
    <x v="156"/>
    <n v="-801.15479999999991"/>
    <n v="12"/>
    <n v="1178.32"/>
    <n v="90362"/>
  </r>
  <r>
    <n v="21950"/>
    <s v="Not Specified"/>
    <n v="0.06"/>
    <n v="350.98"/>
    <n v="30"/>
    <n v="736"/>
    <s v="Meredith Walters"/>
    <s v="Delivery Truck"/>
    <x v="3"/>
    <x v="1"/>
    <s v="Chairs &amp; Chairmats"/>
    <s v="Jumbo Drum"/>
    <x v="309"/>
    <n v="0.61"/>
    <x v="0"/>
    <x v="1"/>
    <x v="16"/>
    <s v="Salem"/>
    <n v="3079"/>
    <d v="2015-06-15T00:00:00"/>
    <x v="19"/>
    <n v="797.85599999999999"/>
    <n v="6"/>
    <n v="2016.32"/>
    <n v="90361"/>
  </r>
  <r>
    <n v="23613"/>
    <s v="Low"/>
    <n v="0.02"/>
    <n v="48.04"/>
    <n v="5.79"/>
    <n v="737"/>
    <s v="Danny Vaughn"/>
    <s v="Regular Air"/>
    <x v="3"/>
    <x v="0"/>
    <s v="Paper"/>
    <s v="Small Box"/>
    <x v="310"/>
    <n v="0.37"/>
    <x v="0"/>
    <x v="1"/>
    <x v="2"/>
    <s v="Bloomfield"/>
    <n v="7003"/>
    <d v="2015-06-07T00:00:00"/>
    <x v="25"/>
    <n v="422.45249999999999"/>
    <n v="12"/>
    <n v="612.25"/>
    <n v="90360"/>
  </r>
  <r>
    <n v="21949"/>
    <s v="Not Specified"/>
    <n v="0.02"/>
    <n v="70.98"/>
    <n v="46.74"/>
    <n v="738"/>
    <s v="Peggy Rowe"/>
    <s v="Delivery Truck"/>
    <x v="3"/>
    <x v="1"/>
    <s v="Bookcases"/>
    <s v="Jumbo Box"/>
    <x v="311"/>
    <n v="0.56000000000000005"/>
    <x v="0"/>
    <x v="1"/>
    <x v="2"/>
    <s v="Cranford"/>
    <n v="7016"/>
    <d v="2015-06-15T00:00:00"/>
    <x v="20"/>
    <n v="-178.21600000000001"/>
    <n v="4"/>
    <n v="313.63"/>
    <n v="90361"/>
  </r>
  <r>
    <n v="21951"/>
    <s v="Not Specified"/>
    <n v="0.04"/>
    <n v="27.48"/>
    <n v="4"/>
    <n v="741"/>
    <s v="Stacey Hale"/>
    <s v="Regular Air"/>
    <x v="3"/>
    <x v="2"/>
    <s v="Computer Peripherals"/>
    <s v="Small Box"/>
    <x v="312"/>
    <n v="0.75"/>
    <x v="0"/>
    <x v="1"/>
    <x v="2"/>
    <s v="Summit"/>
    <n v="7901"/>
    <d v="2015-06-15T00:00:00"/>
    <x v="19"/>
    <n v="-26.655999999999999"/>
    <n v="15"/>
    <n v="397.17"/>
    <n v="90361"/>
  </r>
  <r>
    <n v="19209"/>
    <s v="Low"/>
    <n v="0.02"/>
    <n v="59.98"/>
    <n v="3.99"/>
    <n v="744"/>
    <s v="Joy Maxwell"/>
    <s v="Regular Air"/>
    <x v="0"/>
    <x v="0"/>
    <s v="Appliances"/>
    <s v="Small Box"/>
    <x v="313"/>
    <n v="0.56999999999999995"/>
    <x v="0"/>
    <x v="0"/>
    <x v="28"/>
    <s v="Oro Valley"/>
    <n v="85737"/>
    <d v="2015-01-28T00:00:00"/>
    <x v="84"/>
    <n v="-54.622"/>
    <n v="1"/>
    <n v="63.48"/>
    <n v="87725"/>
  </r>
  <r>
    <n v="19210"/>
    <s v="Low"/>
    <n v="0.03"/>
    <n v="5.18"/>
    <n v="5.74"/>
    <n v="744"/>
    <s v="Joy Maxwell"/>
    <s v="Regular Air"/>
    <x v="0"/>
    <x v="0"/>
    <s v="Binders and Binder Accessories"/>
    <s v="Small Box"/>
    <x v="314"/>
    <n v="0.36"/>
    <x v="0"/>
    <x v="0"/>
    <x v="28"/>
    <s v="Oro Valley"/>
    <n v="85737"/>
    <d v="2015-01-28T00:00:00"/>
    <x v="109"/>
    <n v="-126.81418000000001"/>
    <n v="9"/>
    <n v="47.64"/>
    <n v="87725"/>
  </r>
  <r>
    <n v="19638"/>
    <s v="Medium"/>
    <n v="0.03"/>
    <n v="119.99"/>
    <n v="56.14"/>
    <n v="744"/>
    <s v="Joy Maxwell"/>
    <s v="Delivery Truck"/>
    <x v="3"/>
    <x v="2"/>
    <s v="Office Machines"/>
    <s v="Jumbo Box"/>
    <x v="102"/>
    <n v="0.39"/>
    <x v="0"/>
    <x v="0"/>
    <x v="28"/>
    <s v="Oro Valley"/>
    <n v="85737"/>
    <d v="2015-01-17T00:00:00"/>
    <x v="91"/>
    <n v="1400.1"/>
    <n v="13"/>
    <n v="1545.58"/>
    <n v="87726"/>
  </r>
  <r>
    <n v="19505"/>
    <s v="Low"/>
    <n v="0.09"/>
    <n v="125.99"/>
    <n v="8.99"/>
    <n v="744"/>
    <s v="Joy Maxwell"/>
    <s v="Regular Air"/>
    <x v="3"/>
    <x v="2"/>
    <s v="Telephones and Communication"/>
    <s v="Small Box"/>
    <x v="307"/>
    <n v="0.55000000000000004"/>
    <x v="0"/>
    <x v="0"/>
    <x v="28"/>
    <s v="Oro Valley"/>
    <n v="85737"/>
    <d v="2015-05-25T00:00:00"/>
    <x v="80"/>
    <n v="916.68060000000014"/>
    <n v="20"/>
    <n v="2104.9899999999998"/>
    <n v="87727"/>
  </r>
  <r>
    <n v="19639"/>
    <s v="Medium"/>
    <n v="0.05"/>
    <n v="115.79"/>
    <n v="1.99"/>
    <n v="745"/>
    <s v="Mary Page"/>
    <s v="Regular Air"/>
    <x v="3"/>
    <x v="2"/>
    <s v="Computer Peripherals"/>
    <s v="Small Pack"/>
    <x v="315"/>
    <n v="0.49"/>
    <x v="0"/>
    <x v="0"/>
    <x v="28"/>
    <s v="Peoria"/>
    <n v="85345"/>
    <d v="2015-01-17T00:00:00"/>
    <x v="91"/>
    <n v="67.599999999999923"/>
    <n v="3"/>
    <n v="353.1"/>
    <n v="87726"/>
  </r>
  <r>
    <n v="20855"/>
    <s v="Not Specified"/>
    <n v="0.09"/>
    <n v="27.75"/>
    <n v="19.989999999999998"/>
    <n v="750"/>
    <s v="Jordan Wilkinson"/>
    <s v="Regular Air"/>
    <x v="0"/>
    <x v="0"/>
    <s v="Storage &amp; Organization"/>
    <s v="Small Box"/>
    <x v="316"/>
    <n v="0.67"/>
    <x v="0"/>
    <x v="3"/>
    <x v="35"/>
    <s v="Florence"/>
    <n v="41042"/>
    <d v="2015-01-12T00:00:00"/>
    <x v="49"/>
    <n v="-224.64400000000001"/>
    <n v="10"/>
    <n v="257.52"/>
    <n v="91200"/>
  </r>
  <r>
    <n v="23629"/>
    <s v="Low"/>
    <n v="0.06"/>
    <n v="130.97999999999999"/>
    <n v="54.74"/>
    <n v="751"/>
    <s v="David Wrenn"/>
    <s v="Delivery Truck"/>
    <x v="0"/>
    <x v="1"/>
    <s v="Bookcases"/>
    <s v="Jumbo Box"/>
    <x v="136"/>
    <n v="0.69"/>
    <x v="0"/>
    <x v="3"/>
    <x v="35"/>
    <s v="Georgetown"/>
    <n v="40324"/>
    <d v="2015-02-27T00:00:00"/>
    <x v="40"/>
    <n v="14.76"/>
    <n v="3"/>
    <n v="411.64"/>
    <n v="91201"/>
  </r>
  <r>
    <n v="19679"/>
    <s v="Critical"/>
    <n v="0.06"/>
    <n v="2.61"/>
    <n v="0.5"/>
    <n v="753"/>
    <s v="Elisabeth Massey"/>
    <s v="Express Air"/>
    <x v="0"/>
    <x v="0"/>
    <s v="Labels"/>
    <s v="Small Box"/>
    <x v="317"/>
    <n v="0.39"/>
    <x v="0"/>
    <x v="0"/>
    <x v="28"/>
    <s v="Prescott"/>
    <n v="86301"/>
    <d v="2015-03-11T00:00:00"/>
    <x v="23"/>
    <n v="10.85"/>
    <n v="1"/>
    <n v="17.59"/>
    <n v="90438"/>
  </r>
  <r>
    <n v="19680"/>
    <s v="Critical"/>
    <n v="0.01"/>
    <n v="6.35"/>
    <n v="1.02"/>
    <n v="753"/>
    <s v="Elisabeth Massey"/>
    <s v="Regular Air"/>
    <x v="0"/>
    <x v="0"/>
    <s v="Paper"/>
    <s v="Wrap Bag"/>
    <x v="318"/>
    <n v="0.39"/>
    <x v="0"/>
    <x v="0"/>
    <x v="28"/>
    <s v="Prescott"/>
    <n v="86301"/>
    <d v="2015-03-11T00:00:00"/>
    <x v="58"/>
    <n v="97.662599999999983"/>
    <n v="22"/>
    <n v="141.54"/>
    <n v="90438"/>
  </r>
  <r>
    <n v="25291"/>
    <s v="High"/>
    <n v="0.06"/>
    <n v="218.75"/>
    <n v="69.64"/>
    <n v="754"/>
    <s v="Helen Lyons"/>
    <s v="Delivery Truck"/>
    <x v="0"/>
    <x v="1"/>
    <s v="Tables"/>
    <s v="Jumbo Box"/>
    <x v="228"/>
    <n v="0.77"/>
    <x v="0"/>
    <x v="0"/>
    <x v="28"/>
    <s v="Prescott Valley"/>
    <n v="86314"/>
    <d v="2015-06-04T00:00:00"/>
    <x v="157"/>
    <n v="-453.2"/>
    <n v="4"/>
    <n v="905.4"/>
    <n v="90437"/>
  </r>
  <r>
    <n v="25117"/>
    <s v="Low"/>
    <n v="0.06"/>
    <n v="119.99"/>
    <n v="14"/>
    <n v="754"/>
    <s v="Helen Lyons"/>
    <s v="Delivery Truck"/>
    <x v="3"/>
    <x v="2"/>
    <s v="Office Machines"/>
    <s v="Jumbo Drum"/>
    <x v="319"/>
    <n v="0.36"/>
    <x v="0"/>
    <x v="0"/>
    <x v="28"/>
    <s v="Prescott Valley"/>
    <n v="86314"/>
    <d v="2015-04-12T00:00:00"/>
    <x v="133"/>
    <n v="-207.679788"/>
    <n v="2"/>
    <n v="243.86"/>
    <n v="90439"/>
  </r>
  <r>
    <n v="25856"/>
    <s v="Not Specified"/>
    <n v="0.03"/>
    <n v="37.94"/>
    <n v="5.08"/>
    <n v="757"/>
    <s v="Neil Hogan"/>
    <s v="Regular Air"/>
    <x v="1"/>
    <x v="0"/>
    <s v="Paper"/>
    <s v="Wrap Bag"/>
    <x v="320"/>
    <n v="0.38"/>
    <x v="0"/>
    <x v="0"/>
    <x v="6"/>
    <s v="Tualatin"/>
    <n v="97062"/>
    <d v="2015-02-11T00:00:00"/>
    <x v="75"/>
    <n v="-7.5244000000000009"/>
    <n v="1"/>
    <n v="39.97"/>
    <n v="90258"/>
  </r>
  <r>
    <n v="21110"/>
    <s v="Low"/>
    <n v="0"/>
    <n v="20.99"/>
    <n v="3.3"/>
    <n v="759"/>
    <s v="Bernice F Day"/>
    <s v="Regular Air"/>
    <x v="2"/>
    <x v="2"/>
    <s v="Telephones and Communication"/>
    <s v="Small Pack"/>
    <x v="321"/>
    <n v="0.81"/>
    <x v="0"/>
    <x v="2"/>
    <x v="12"/>
    <s v="Quincy"/>
    <n v="62301"/>
    <d v="2015-05-29T00:00:00"/>
    <x v="157"/>
    <n v="-92.961000000000013"/>
    <n v="5"/>
    <n v="92.96"/>
    <n v="86639"/>
  </r>
  <r>
    <n v="20377"/>
    <s v="Not Specified"/>
    <n v="0"/>
    <n v="125.99"/>
    <n v="8.99"/>
    <n v="762"/>
    <s v="Stuart Holloway"/>
    <s v="Regular Air"/>
    <x v="2"/>
    <x v="2"/>
    <s v="Telephones and Communication"/>
    <s v="Small Box"/>
    <x v="322"/>
    <n v="0.56999999999999995"/>
    <x v="0"/>
    <x v="0"/>
    <x v="0"/>
    <s v="Vancouver"/>
    <n v="98661"/>
    <d v="2015-04-27T00:00:00"/>
    <x v="158"/>
    <n v="613.89576"/>
    <n v="12"/>
    <n v="1362.2"/>
    <n v="87525"/>
  </r>
  <r>
    <n v="18735"/>
    <s v="Critical"/>
    <n v="0.1"/>
    <n v="31.78"/>
    <n v="1.99"/>
    <n v="767"/>
    <s v="Jeffrey Mueller"/>
    <s v="Regular Air"/>
    <x v="0"/>
    <x v="2"/>
    <s v="Computer Peripherals"/>
    <s v="Small Pack"/>
    <x v="323"/>
    <n v="0.42"/>
    <x v="0"/>
    <x v="2"/>
    <x v="12"/>
    <s v="Rock Island"/>
    <n v="61201"/>
    <d v="2015-01-30T00:00:00"/>
    <x v="109"/>
    <n v="232.28159999999997"/>
    <n v="11"/>
    <n v="336.64"/>
    <n v="86279"/>
  </r>
  <r>
    <n v="18659"/>
    <s v="Critical"/>
    <n v="0.08"/>
    <n v="30.73"/>
    <n v="4"/>
    <n v="770"/>
    <s v="Geraldine Puckett"/>
    <s v="Regular Air"/>
    <x v="2"/>
    <x v="2"/>
    <s v="Computer Peripherals"/>
    <s v="Small Box"/>
    <x v="88"/>
    <n v="0.75"/>
    <x v="0"/>
    <x v="0"/>
    <x v="6"/>
    <s v="Tualatin"/>
    <n v="97062"/>
    <d v="2015-03-19T00:00:00"/>
    <x v="18"/>
    <n v="-45.07"/>
    <n v="14"/>
    <n v="429.33"/>
    <n v="88667"/>
  </r>
  <r>
    <n v="18660"/>
    <s v="Critical"/>
    <n v="0.05"/>
    <n v="14.56"/>
    <n v="3.5"/>
    <n v="771"/>
    <s v="Deborah Paul"/>
    <s v="Regular Air"/>
    <x v="2"/>
    <x v="0"/>
    <s v="Appliances"/>
    <s v="Small Box"/>
    <x v="324"/>
    <n v="0.57999999999999996"/>
    <x v="0"/>
    <x v="0"/>
    <x v="6"/>
    <s v="West Linn"/>
    <n v="97068"/>
    <d v="2015-03-19T00:00:00"/>
    <x v="115"/>
    <n v="-8.5299999999999994"/>
    <n v="3"/>
    <n v="44.66"/>
    <n v="88667"/>
  </r>
  <r>
    <n v="18661"/>
    <s v="Critical"/>
    <n v="0"/>
    <n v="299.99"/>
    <n v="11.64"/>
    <n v="771"/>
    <s v="Deborah Paul"/>
    <s v="Regular Air"/>
    <x v="2"/>
    <x v="2"/>
    <s v="Copiers and Fax"/>
    <s v="Large Box"/>
    <x v="325"/>
    <n v="0.5"/>
    <x v="0"/>
    <x v="0"/>
    <x v="6"/>
    <s v="West Linn"/>
    <n v="97068"/>
    <d v="2015-03-19T00:00:00"/>
    <x v="115"/>
    <n v="285.95"/>
    <n v="5"/>
    <n v="1619.95"/>
    <n v="88667"/>
  </r>
  <r>
    <n v="22875"/>
    <s v="Critical"/>
    <n v="0.08"/>
    <n v="7.77"/>
    <n v="9.23"/>
    <n v="772"/>
    <s v="Jean Webster"/>
    <s v="Regular Air"/>
    <x v="2"/>
    <x v="0"/>
    <s v="Appliances"/>
    <s v="Small Box"/>
    <x v="149"/>
    <n v="0.57999999999999996"/>
    <x v="0"/>
    <x v="1"/>
    <x v="19"/>
    <s v="Allentown"/>
    <n v="18103"/>
    <d v="2015-01-14T00:00:00"/>
    <x v="62"/>
    <n v="-209.25"/>
    <n v="7"/>
    <n v="56.44"/>
    <n v="88666"/>
  </r>
  <r>
    <n v="22877"/>
    <s v="Critical"/>
    <n v="0.1"/>
    <n v="18.97"/>
    <n v="9.5399999999999991"/>
    <n v="772"/>
    <s v="Jean Webster"/>
    <s v="Express Air"/>
    <x v="2"/>
    <x v="0"/>
    <s v="Paper"/>
    <s v="Small Box"/>
    <x v="62"/>
    <n v="0.37"/>
    <x v="0"/>
    <x v="1"/>
    <x v="19"/>
    <s v="Allentown"/>
    <n v="18103"/>
    <d v="2015-01-14T00:00:00"/>
    <x v="62"/>
    <n v="-9.1635999999999989"/>
    <n v="3"/>
    <n v="56.73"/>
    <n v="88666"/>
  </r>
  <r>
    <n v="20967"/>
    <s v="Low"/>
    <n v="0.02"/>
    <n v="4.0599999999999996"/>
    <n v="6.89"/>
    <n v="772"/>
    <s v="Jean Webster"/>
    <s v="Express Air"/>
    <x v="2"/>
    <x v="0"/>
    <s v="Appliances"/>
    <s v="Small Box"/>
    <x v="326"/>
    <n v="0.6"/>
    <x v="0"/>
    <x v="1"/>
    <x v="19"/>
    <s v="Allentown"/>
    <n v="18103"/>
    <d v="2015-05-17T00:00:00"/>
    <x v="110"/>
    <n v="12.706000000000017"/>
    <n v="12"/>
    <n v="64.41"/>
    <n v="88668"/>
  </r>
  <r>
    <n v="20968"/>
    <s v="Low"/>
    <n v="7.0000000000000007E-2"/>
    <n v="9.49"/>
    <n v="5.76"/>
    <n v="772"/>
    <s v="Jean Webster"/>
    <s v="Regular Air"/>
    <x v="2"/>
    <x v="2"/>
    <s v="Office Machines"/>
    <s v="Medium Box"/>
    <x v="327"/>
    <n v="0.39"/>
    <x v="0"/>
    <x v="1"/>
    <x v="19"/>
    <s v="Allentown"/>
    <n v="18103"/>
    <d v="2015-05-17T00:00:00"/>
    <x v="110"/>
    <n v="7.7151600000000045"/>
    <n v="37"/>
    <n v="344.57"/>
    <n v="88668"/>
  </r>
  <r>
    <n v="20434"/>
    <s v="High"/>
    <n v="0.04"/>
    <n v="34.76"/>
    <n v="5.49"/>
    <n v="782"/>
    <s v="Sarah N Becker"/>
    <s v="Regular Air"/>
    <x v="2"/>
    <x v="0"/>
    <s v="Storage &amp; Organization"/>
    <s v="Small Box"/>
    <x v="328"/>
    <n v="0.6"/>
    <x v="0"/>
    <x v="0"/>
    <x v="1"/>
    <s v="Whittier"/>
    <n v="90604"/>
    <d v="2015-04-29T00:00:00"/>
    <x v="86"/>
    <n v="192.51689999999999"/>
    <n v="8"/>
    <n v="279.01"/>
    <n v="90962"/>
  </r>
  <r>
    <n v="24773"/>
    <s v="Low"/>
    <n v="0.02"/>
    <n v="100.98"/>
    <n v="35.840000000000003"/>
    <n v="783"/>
    <s v="Carlos Byrd"/>
    <s v="Delivery Truck"/>
    <x v="2"/>
    <x v="1"/>
    <s v="Bookcases"/>
    <s v="Jumbo Box"/>
    <x v="77"/>
    <n v="0.62"/>
    <x v="0"/>
    <x v="1"/>
    <x v="18"/>
    <s v="Bristol"/>
    <n v="6010"/>
    <d v="2015-01-06T00:00:00"/>
    <x v="116"/>
    <n v="-134.91200000000001"/>
    <n v="6"/>
    <n v="614.99"/>
    <n v="90961"/>
  </r>
  <r>
    <n v="22969"/>
    <s v="Medium"/>
    <n v="0"/>
    <n v="8.34"/>
    <n v="4.82"/>
    <n v="786"/>
    <s v="Jason Bray"/>
    <s v="Regular Air"/>
    <x v="1"/>
    <x v="0"/>
    <s v="Paper"/>
    <s v="Small Box"/>
    <x v="329"/>
    <n v="0.4"/>
    <x v="0"/>
    <x v="0"/>
    <x v="1"/>
    <s v="Mission Viejo"/>
    <n v="92691"/>
    <d v="2015-04-06T00:00:00"/>
    <x v="45"/>
    <n v="-5.05"/>
    <n v="9"/>
    <n v="76.23"/>
    <n v="91513"/>
  </r>
  <r>
    <n v="24629"/>
    <s v="Not Specified"/>
    <n v="0.09"/>
    <n v="6.48"/>
    <n v="9.68"/>
    <n v="792"/>
    <s v="Holly Pate"/>
    <s v="Regular Air"/>
    <x v="0"/>
    <x v="0"/>
    <s v="Paper"/>
    <s v="Small Box"/>
    <x v="330"/>
    <n v="0.36"/>
    <x v="0"/>
    <x v="2"/>
    <x v="23"/>
    <s v="Mustang"/>
    <n v="73064"/>
    <d v="2015-06-21T00:00:00"/>
    <x v="65"/>
    <n v="-204.16"/>
    <n v="16"/>
    <n v="99.92"/>
    <n v="88753"/>
  </r>
  <r>
    <n v="18347"/>
    <s v="Not Specified"/>
    <n v="0.06"/>
    <n v="8.6"/>
    <n v="6.19"/>
    <n v="796"/>
    <s v="Amanda Conner"/>
    <s v="Regular Air"/>
    <x v="0"/>
    <x v="0"/>
    <s v="Binders and Binder Accessories"/>
    <s v="Small Box"/>
    <x v="331"/>
    <n v="0.38"/>
    <x v="0"/>
    <x v="2"/>
    <x v="32"/>
    <s v="Papillion"/>
    <n v="68046"/>
    <d v="2015-03-11T00:00:00"/>
    <x v="148"/>
    <n v="-46.115000000000002"/>
    <n v="9"/>
    <n v="79.400000000000006"/>
    <n v="86867"/>
  </r>
  <r>
    <n v="18184"/>
    <s v="Not Specified"/>
    <n v="0.1"/>
    <n v="14.42"/>
    <n v="6.75"/>
    <n v="796"/>
    <s v="Amanda Conner"/>
    <s v="Regular Air"/>
    <x v="0"/>
    <x v="0"/>
    <s v="Appliances"/>
    <s v="Medium Box"/>
    <x v="194"/>
    <n v="0.52"/>
    <x v="0"/>
    <x v="2"/>
    <x v="32"/>
    <s v="Papillion"/>
    <n v="68046"/>
    <d v="2015-06-19T00:00:00"/>
    <x v="65"/>
    <n v="-20.103999999999999"/>
    <n v="1"/>
    <n v="15.49"/>
    <n v="86869"/>
  </r>
  <r>
    <n v="19011"/>
    <s v="Not Specified"/>
    <n v="0.04"/>
    <n v="9.11"/>
    <n v="2.25"/>
    <n v="797"/>
    <s v="Eileen Riddle"/>
    <s v="Regular Air"/>
    <x v="0"/>
    <x v="0"/>
    <s v="Pens &amp; Art Supplies"/>
    <s v="Wrap Bag"/>
    <x v="332"/>
    <n v="0.52"/>
    <x v="0"/>
    <x v="0"/>
    <x v="17"/>
    <s v="Roy"/>
    <n v="84067"/>
    <d v="2015-06-01T00:00:00"/>
    <x v="159"/>
    <n v="-3.496"/>
    <n v="2"/>
    <n v="18.59"/>
    <n v="86868"/>
  </r>
  <r>
    <n v="19012"/>
    <s v="Not Specified"/>
    <n v="7.0000000000000007E-2"/>
    <n v="64.650000000000006"/>
    <n v="35"/>
    <n v="797"/>
    <s v="Eileen Riddle"/>
    <s v="Regular Air"/>
    <x v="0"/>
    <x v="0"/>
    <s v="Storage &amp; Organization"/>
    <s v="Large Box"/>
    <x v="333"/>
    <n v="0.8"/>
    <x v="0"/>
    <x v="0"/>
    <x v="17"/>
    <s v="Roy"/>
    <n v="84067"/>
    <d v="2015-06-01T00:00:00"/>
    <x v="55"/>
    <n v="-717.072"/>
    <n v="13"/>
    <n v="834.08"/>
    <n v="86868"/>
  </r>
  <r>
    <n v="24851"/>
    <s v="Low"/>
    <n v="0.09"/>
    <n v="6.48"/>
    <n v="6.86"/>
    <n v="797"/>
    <s v="Eileen Riddle"/>
    <s v="Regular Air"/>
    <x v="0"/>
    <x v="0"/>
    <s v="Paper"/>
    <s v="Small Box"/>
    <x v="334"/>
    <n v="0.37"/>
    <x v="0"/>
    <x v="0"/>
    <x v="17"/>
    <s v="Roy"/>
    <n v="84067"/>
    <d v="2015-03-06T00:00:00"/>
    <x v="119"/>
    <n v="-62.23"/>
    <n v="8"/>
    <n v="50.88"/>
    <n v="86870"/>
  </r>
  <r>
    <n v="20001"/>
    <s v="Not Specified"/>
    <n v="0.01"/>
    <n v="150.97999999999999"/>
    <n v="30"/>
    <n v="799"/>
    <s v="Lee McKenna Gregory"/>
    <s v="Delivery Truck"/>
    <x v="3"/>
    <x v="1"/>
    <s v="Chairs &amp; Chairmats"/>
    <s v="Jumbo Drum"/>
    <x v="335"/>
    <n v="0.74"/>
    <x v="0"/>
    <x v="3"/>
    <x v="39"/>
    <s v="Hilton Head Island"/>
    <n v="29915"/>
    <d v="2015-01-06T00:00:00"/>
    <x v="0"/>
    <n v="131.38200000000001"/>
    <n v="6"/>
    <n v="958.46"/>
    <n v="89909"/>
  </r>
  <r>
    <n v="20002"/>
    <s v="Not Specified"/>
    <n v="0.01"/>
    <n v="28.28"/>
    <n v="13.99"/>
    <n v="799"/>
    <s v="Lee McKenna Gregory"/>
    <s v="Express Air"/>
    <x v="3"/>
    <x v="0"/>
    <s v="Storage &amp; Organization"/>
    <s v="Medium Box"/>
    <x v="336"/>
    <n v="0.57999999999999996"/>
    <x v="0"/>
    <x v="3"/>
    <x v="39"/>
    <s v="Hilton Head Island"/>
    <n v="29915"/>
    <d v="2015-01-06T00:00:00"/>
    <x v="0"/>
    <n v="-89.292000000000002"/>
    <n v="12"/>
    <n v="368.84"/>
    <n v="89909"/>
  </r>
  <r>
    <n v="20003"/>
    <s v="Not Specified"/>
    <n v="0.03"/>
    <n v="35.99"/>
    <n v="1.1000000000000001"/>
    <n v="799"/>
    <s v="Lee McKenna Gregory"/>
    <s v="Regular Air"/>
    <x v="3"/>
    <x v="2"/>
    <s v="Telephones and Communication"/>
    <s v="Small Box"/>
    <x v="337"/>
    <n v="0.55000000000000004"/>
    <x v="0"/>
    <x v="3"/>
    <x v="39"/>
    <s v="Hilton Head Island"/>
    <n v="29915"/>
    <d v="2015-01-06T00:00:00"/>
    <x v="72"/>
    <n v="-211.036"/>
    <n v="1"/>
    <n v="30.86"/>
    <n v="89909"/>
  </r>
  <r>
    <n v="19265"/>
    <s v="Low"/>
    <n v="0.04"/>
    <n v="50.98"/>
    <n v="6.5"/>
    <n v="800"/>
    <s v="Cheryl Guthrie"/>
    <s v="Regular Air"/>
    <x v="3"/>
    <x v="2"/>
    <s v="Computer Peripherals"/>
    <s v="Small Box"/>
    <x v="338"/>
    <n v="0.73"/>
    <x v="0"/>
    <x v="0"/>
    <x v="17"/>
    <s v="Roy"/>
    <n v="84067"/>
    <d v="2015-03-28T00:00:00"/>
    <x v="82"/>
    <n v="-13.28"/>
    <n v="11"/>
    <n v="568.25"/>
    <n v="89910"/>
  </r>
  <r>
    <n v="19266"/>
    <s v="Low"/>
    <n v="0.02"/>
    <n v="6.48"/>
    <n v="5.14"/>
    <n v="800"/>
    <s v="Cheryl Guthrie"/>
    <s v="Regular Air"/>
    <x v="3"/>
    <x v="0"/>
    <s v="Paper"/>
    <s v="Small Box"/>
    <x v="339"/>
    <n v="0.37"/>
    <x v="0"/>
    <x v="0"/>
    <x v="17"/>
    <s v="Roy"/>
    <n v="84067"/>
    <d v="2015-03-28T00:00:00"/>
    <x v="160"/>
    <n v="-48.68"/>
    <n v="19"/>
    <n v="126.66"/>
    <n v="89910"/>
  </r>
  <r>
    <n v="22484"/>
    <s v="Medium"/>
    <n v="0.03"/>
    <n v="35.99"/>
    <n v="5"/>
    <n v="803"/>
    <s v="Marianne Goldstein"/>
    <s v="Regular Air"/>
    <x v="2"/>
    <x v="2"/>
    <s v="Telephones and Communication"/>
    <s v="Small Box"/>
    <x v="252"/>
    <n v="0.85"/>
    <x v="0"/>
    <x v="3"/>
    <x v="26"/>
    <s v="New Smyrna Beach"/>
    <n v="32168"/>
    <d v="2015-04-29T00:00:00"/>
    <x v="86"/>
    <n v="-184.548"/>
    <n v="3"/>
    <n v="93.82"/>
    <n v="90048"/>
  </r>
  <r>
    <n v="5722"/>
    <s v="Critical"/>
    <n v="0.06"/>
    <n v="179.99"/>
    <n v="13.99"/>
    <n v="806"/>
    <s v="Judy Singer"/>
    <s v="Express Air"/>
    <x v="2"/>
    <x v="2"/>
    <s v="Telephones and Communication"/>
    <s v="Medium Box"/>
    <x v="340"/>
    <n v="0.56999999999999995"/>
    <x v="0"/>
    <x v="3"/>
    <x v="26"/>
    <s v="Miami"/>
    <n v="33132"/>
    <d v="2015-01-09T00:00:00"/>
    <x v="76"/>
    <n v="1220.03784"/>
    <n v="54"/>
    <n v="8332.91"/>
    <n v="40547"/>
  </r>
  <r>
    <n v="21942"/>
    <s v="Low"/>
    <n v="0.09"/>
    <n v="5.84"/>
    <n v="0.83"/>
    <n v="820"/>
    <s v="Catherine Mullins"/>
    <s v="Regular Air"/>
    <x v="2"/>
    <x v="0"/>
    <s v="Pens &amp; Art Supplies"/>
    <s v="Wrap Bag"/>
    <x v="341"/>
    <n v="0.49"/>
    <x v="0"/>
    <x v="0"/>
    <x v="0"/>
    <s v="Walla Walla"/>
    <n v="99362"/>
    <d v="2015-05-21T00:00:00"/>
    <x v="111"/>
    <n v="-2.87"/>
    <n v="1"/>
    <n v="5.9"/>
    <n v="90244"/>
  </r>
  <r>
    <n v="20661"/>
    <s v="Low"/>
    <n v="0.04"/>
    <n v="6.24"/>
    <n v="5.22"/>
    <n v="823"/>
    <s v="Christian Albright"/>
    <s v="Regular Air"/>
    <x v="2"/>
    <x v="1"/>
    <s v="Office Furnishings"/>
    <s v="Small Box"/>
    <x v="342"/>
    <n v="0.6"/>
    <x v="0"/>
    <x v="3"/>
    <x v="20"/>
    <s v="Smyrna"/>
    <n v="37167"/>
    <d v="2015-01-12T00:00:00"/>
    <x v="56"/>
    <n v="4.3808999999999996"/>
    <n v="13"/>
    <n v="80.23"/>
    <n v="89257"/>
  </r>
  <r>
    <n v="20663"/>
    <s v="Low"/>
    <n v="0.09"/>
    <n v="260.98"/>
    <n v="41.91"/>
    <n v="824"/>
    <s v="Joann Moser"/>
    <s v="Delivery Truck"/>
    <x v="2"/>
    <x v="1"/>
    <s v="Bookcases"/>
    <s v="Jumbo Box"/>
    <x v="343"/>
    <n v="0.59"/>
    <x v="0"/>
    <x v="3"/>
    <x v="20"/>
    <s v="Spring Hill"/>
    <n v="37174"/>
    <d v="2015-01-12T00:00:00"/>
    <x v="91"/>
    <n v="-100.744"/>
    <n v="8"/>
    <n v="2044.9"/>
    <n v="89257"/>
  </r>
  <r>
    <n v="21350"/>
    <s v="Critical"/>
    <n v="0"/>
    <n v="11.97"/>
    <n v="4.9800000000000004"/>
    <n v="825"/>
    <s v="Marvin Hunt"/>
    <s v="Regular Air"/>
    <x v="1"/>
    <x v="0"/>
    <s v="Appliances"/>
    <s v="Small Box"/>
    <x v="197"/>
    <n v="0.57999999999999996"/>
    <x v="0"/>
    <x v="2"/>
    <x v="7"/>
    <s v="Abilene"/>
    <n v="79605"/>
    <d v="2015-05-21T00:00:00"/>
    <x v="161"/>
    <n v="3.3840000000000039"/>
    <n v="4"/>
    <n v="53.3"/>
    <n v="89258"/>
  </r>
  <r>
    <n v="24842"/>
    <s v="Medium"/>
    <n v="0.01"/>
    <n v="6.98"/>
    <n v="1.6"/>
    <n v="827"/>
    <s v="Sheryl Marsh"/>
    <s v="Regular Air"/>
    <x v="1"/>
    <x v="0"/>
    <s v="Paper"/>
    <s v="Wrap Bag"/>
    <x v="344"/>
    <n v="0.38"/>
    <x v="0"/>
    <x v="2"/>
    <x v="7"/>
    <s v="Amarillo"/>
    <n v="79109"/>
    <d v="2015-05-25T00:00:00"/>
    <x v="53"/>
    <n v="0.34600000000000009"/>
    <n v="3"/>
    <n v="21.93"/>
    <n v="89259"/>
  </r>
  <r>
    <n v="24236"/>
    <s v="Not Specified"/>
    <n v="0.01"/>
    <n v="5.18"/>
    <n v="2.04"/>
    <n v="829"/>
    <s v="Monica Law Thompson"/>
    <s v="Regular Air"/>
    <x v="0"/>
    <x v="0"/>
    <s v="Paper"/>
    <s v="Wrap Bag"/>
    <x v="43"/>
    <n v="0.36"/>
    <x v="0"/>
    <x v="3"/>
    <x v="40"/>
    <s v="Texarkana"/>
    <n v="71854"/>
    <d v="2015-02-22T00:00:00"/>
    <x v="88"/>
    <n v="-17.654"/>
    <n v="5"/>
    <n v="28.46"/>
    <n v="90271"/>
  </r>
  <r>
    <n v="20664"/>
    <s v="High"/>
    <n v="0.01"/>
    <n v="14.42"/>
    <n v="6.75"/>
    <n v="830"/>
    <s v="Douglas Sutton"/>
    <s v="Regular Air"/>
    <x v="0"/>
    <x v="0"/>
    <s v="Appliances"/>
    <s v="Medium Box"/>
    <x v="194"/>
    <n v="0.52"/>
    <x v="0"/>
    <x v="0"/>
    <x v="21"/>
    <s v="Wheat Ridge"/>
    <n v="80033"/>
    <d v="2015-01-24T00:00:00"/>
    <x v="162"/>
    <n v="-13.826000000000001"/>
    <n v="6"/>
    <n v="89.91"/>
    <n v="90270"/>
  </r>
  <r>
    <n v="19173"/>
    <s v="High"/>
    <n v="0"/>
    <n v="11.66"/>
    <n v="8.99"/>
    <n v="833"/>
    <s v="Gerald Love"/>
    <s v="Express Air"/>
    <x v="0"/>
    <x v="0"/>
    <s v="Pens &amp; Art Supplies"/>
    <s v="Small Pack"/>
    <x v="345"/>
    <n v="0.59"/>
    <x v="0"/>
    <x v="0"/>
    <x v="1"/>
    <s v="Gilroy"/>
    <n v="95020"/>
    <d v="2015-01-09T00:00:00"/>
    <x v="76"/>
    <n v="-203.67000000000002"/>
    <n v="11"/>
    <n v="138.51"/>
    <n v="89770"/>
  </r>
  <r>
    <n v="19383"/>
    <s v="Not Specified"/>
    <n v="7.0000000000000007E-2"/>
    <n v="6.08"/>
    <n v="0.91"/>
    <n v="850"/>
    <s v="Jesse Hutchinson"/>
    <s v="Regular Air"/>
    <x v="0"/>
    <x v="0"/>
    <s v="Pens &amp; Art Supplies"/>
    <s v="Wrap Bag"/>
    <x v="346"/>
    <n v="0.51"/>
    <x v="0"/>
    <x v="0"/>
    <x v="1"/>
    <s v="Goleta"/>
    <n v="93117"/>
    <d v="2015-03-07T00:00:00"/>
    <x v="119"/>
    <n v="19.57"/>
    <n v="7"/>
    <n v="41.96"/>
    <n v="88569"/>
  </r>
  <r>
    <n v="20604"/>
    <s v="Low"/>
    <n v="0.1"/>
    <n v="50.98"/>
    <n v="22.24"/>
    <n v="851"/>
    <s v="Helen H Heller"/>
    <s v="Regular Air"/>
    <x v="0"/>
    <x v="1"/>
    <s v="Office Furnishings"/>
    <s v="Large Box"/>
    <x v="347"/>
    <n v="0.55000000000000004"/>
    <x v="0"/>
    <x v="0"/>
    <x v="1"/>
    <s v="Hacienda Heights"/>
    <n v="91745"/>
    <d v="2015-02-25T00:00:00"/>
    <x v="139"/>
    <n v="98.12"/>
    <n v="6"/>
    <n v="300.63"/>
    <n v="88568"/>
  </r>
  <r>
    <n v="19384"/>
    <s v="Not Specified"/>
    <n v="0.08"/>
    <n v="19.899999999999999"/>
    <n v="5.29"/>
    <n v="851"/>
    <s v="Helen H Heller"/>
    <s v="Regular Air"/>
    <x v="0"/>
    <x v="0"/>
    <s v="Appliances"/>
    <s v="Medium Box"/>
    <x v="348"/>
    <n v="0.4"/>
    <x v="0"/>
    <x v="0"/>
    <x v="1"/>
    <s v="Hacienda Heights"/>
    <n v="91745"/>
    <d v="2015-03-07T00:00:00"/>
    <x v="163"/>
    <n v="107.11"/>
    <n v="13"/>
    <n v="240.46"/>
    <n v="88569"/>
  </r>
  <r>
    <n v="19385"/>
    <s v="Not Specified"/>
    <n v="0.02"/>
    <n v="3.36"/>
    <n v="6.27"/>
    <n v="851"/>
    <s v="Helen H Heller"/>
    <s v="Regular Air"/>
    <x v="0"/>
    <x v="0"/>
    <s v="Binders and Binder Accessories"/>
    <s v="Small Box"/>
    <x v="198"/>
    <n v="0.4"/>
    <x v="0"/>
    <x v="0"/>
    <x v="1"/>
    <s v="Hacienda Heights"/>
    <n v="91745"/>
    <d v="2015-03-07T00:00:00"/>
    <x v="163"/>
    <n v="-216.154"/>
    <n v="21"/>
    <n v="74.08"/>
    <n v="88569"/>
  </r>
  <r>
    <n v="21353"/>
    <s v="Critical"/>
    <n v="0.06"/>
    <n v="1.26"/>
    <n v="0.7"/>
    <n v="851"/>
    <s v="Helen H Heller"/>
    <s v="Regular Air"/>
    <x v="0"/>
    <x v="0"/>
    <s v="Rubber Bands"/>
    <s v="Wrap Bag"/>
    <x v="349"/>
    <n v="0.81"/>
    <x v="0"/>
    <x v="0"/>
    <x v="1"/>
    <s v="Hacienda Heights"/>
    <n v="91745"/>
    <d v="2015-04-30T00:00:00"/>
    <x v="86"/>
    <n v="-6.6096000000000004"/>
    <n v="4"/>
    <n v="5.28"/>
    <n v="88571"/>
  </r>
  <r>
    <n v="26093"/>
    <s v="High"/>
    <n v="0.05"/>
    <n v="4.24"/>
    <n v="5.41"/>
    <n v="853"/>
    <s v="Leah Davenport"/>
    <s v="Regular Air"/>
    <x v="2"/>
    <x v="0"/>
    <s v="Binders and Binder Accessories"/>
    <s v="Small Box"/>
    <x v="21"/>
    <n v="0.35"/>
    <x v="0"/>
    <x v="0"/>
    <x v="1"/>
    <s v="Hesperia"/>
    <n v="92345"/>
    <d v="2015-03-16T00:00:00"/>
    <x v="107"/>
    <n v="-89.216999999999999"/>
    <n v="12"/>
    <n v="50.83"/>
    <n v="88570"/>
  </r>
  <r>
    <n v="21351"/>
    <s v="Critical"/>
    <n v="0.06"/>
    <n v="1.76"/>
    <n v="0.7"/>
    <n v="854"/>
    <s v="Karen Hendricks"/>
    <s v="Regular Air"/>
    <x v="0"/>
    <x v="0"/>
    <s v="Pens &amp; Art Supplies"/>
    <s v="Wrap Bag"/>
    <x v="28"/>
    <n v="0.56000000000000005"/>
    <x v="0"/>
    <x v="1"/>
    <x v="18"/>
    <s v="Branford"/>
    <n v="6405"/>
    <d v="2015-04-30T00:00:00"/>
    <x v="145"/>
    <n v="1.2236"/>
    <n v="22"/>
    <n v="39.26"/>
    <n v="88571"/>
  </r>
  <r>
    <n v="21352"/>
    <s v="Critical"/>
    <n v="0.02"/>
    <n v="24.98"/>
    <n v="8.7899999999999991"/>
    <n v="855"/>
    <s v="Jacob Lanier"/>
    <s v="Regular Air"/>
    <x v="0"/>
    <x v="0"/>
    <s v="Storage &amp; Organization"/>
    <s v="Small Box"/>
    <x v="350"/>
    <n v="0.66"/>
    <x v="0"/>
    <x v="1"/>
    <x v="18"/>
    <s v="Danbury"/>
    <n v="6810"/>
    <d v="2015-04-30T00:00:00"/>
    <x v="114"/>
    <n v="4.3148"/>
    <n v="23"/>
    <n v="606.51"/>
    <n v="88571"/>
  </r>
  <r>
    <n v="21354"/>
    <s v="Critical"/>
    <n v="0.05"/>
    <n v="35.99"/>
    <n v="5.99"/>
    <n v="858"/>
    <s v="Arthur Brady"/>
    <s v="Express Air"/>
    <x v="0"/>
    <x v="2"/>
    <s v="Telephones and Communication"/>
    <s v="Wrap Bag"/>
    <x v="351"/>
    <n v="0.38"/>
    <x v="0"/>
    <x v="1"/>
    <x v="14"/>
    <s v="Lewiston"/>
    <n v="4240"/>
    <d v="2015-04-30T00:00:00"/>
    <x v="145"/>
    <n v="-125.83296"/>
    <n v="2"/>
    <n v="64.89"/>
    <n v="88571"/>
  </r>
  <r>
    <n v="21214"/>
    <s v="Critical"/>
    <n v="0.03"/>
    <n v="14.2"/>
    <n v="5.3"/>
    <n v="865"/>
    <s v="Dana Burgess"/>
    <s v="Regular Air"/>
    <x v="0"/>
    <x v="1"/>
    <s v="Office Furnishings"/>
    <s v="Wrap Bag"/>
    <x v="257"/>
    <n v="0.46"/>
    <x v="0"/>
    <x v="2"/>
    <x v="38"/>
    <s v="East Chicago"/>
    <n v="46312"/>
    <d v="2015-05-27T00:00:00"/>
    <x v="6"/>
    <n v="122.21"/>
    <n v="18"/>
    <n v="267.2"/>
    <n v="90674"/>
  </r>
  <r>
    <n v="19947"/>
    <s v="Low"/>
    <n v="0.04"/>
    <n v="6.48"/>
    <n v="5.16"/>
    <n v="865"/>
    <s v="Dana Burgess"/>
    <s v="Express Air"/>
    <x v="0"/>
    <x v="0"/>
    <s v="Paper"/>
    <s v="Small Box"/>
    <x v="352"/>
    <n v="0.37"/>
    <x v="0"/>
    <x v="2"/>
    <x v="38"/>
    <s v="East Chicago"/>
    <n v="46312"/>
    <d v="2015-02-26T00:00:00"/>
    <x v="27"/>
    <n v="-11.1332"/>
    <n v="12"/>
    <n v="86.79"/>
    <n v="90675"/>
  </r>
  <r>
    <n v="24774"/>
    <s v="Not Specified"/>
    <n v="0.04"/>
    <n v="29.18"/>
    <n v="8.5500000000000007"/>
    <n v="868"/>
    <s v="Sharon Ellis"/>
    <s v="Express Air"/>
    <x v="0"/>
    <x v="1"/>
    <s v="Office Furnishings"/>
    <s v="Small Box"/>
    <x v="353"/>
    <n v="0.42"/>
    <x v="0"/>
    <x v="2"/>
    <x v="3"/>
    <s v="Shoreview"/>
    <n v="55126"/>
    <d v="2015-02-25T00:00:00"/>
    <x v="139"/>
    <n v="201.7353"/>
    <n v="10"/>
    <n v="292.37"/>
    <n v="91194"/>
  </r>
  <r>
    <n v="24775"/>
    <s v="Not Specified"/>
    <n v="0"/>
    <n v="80.98"/>
    <n v="35"/>
    <n v="868"/>
    <s v="Sharon Ellis"/>
    <s v="Regular Air"/>
    <x v="0"/>
    <x v="0"/>
    <s v="Storage &amp; Organization"/>
    <s v="Large Box"/>
    <x v="354"/>
    <n v="0.83"/>
    <x v="0"/>
    <x v="2"/>
    <x v="3"/>
    <s v="Shoreview"/>
    <n v="55126"/>
    <d v="2015-02-25T00:00:00"/>
    <x v="139"/>
    <n v="-684.78"/>
    <n v="8"/>
    <n v="682.79"/>
    <n v="91194"/>
  </r>
  <r>
    <n v="24763"/>
    <s v="Critical"/>
    <n v="0.06"/>
    <n v="6.48"/>
    <n v="8.8800000000000008"/>
    <n v="868"/>
    <s v="Sharon Ellis"/>
    <s v="Regular Air"/>
    <x v="0"/>
    <x v="0"/>
    <s v="Paper"/>
    <s v="Small Box"/>
    <x v="355"/>
    <n v="0.37"/>
    <x v="0"/>
    <x v="2"/>
    <x v="3"/>
    <s v="Shoreview"/>
    <n v="55126"/>
    <d v="2015-03-06T00:00:00"/>
    <x v="118"/>
    <n v="-237.47"/>
    <n v="20"/>
    <n v="125.77"/>
    <n v="91195"/>
  </r>
  <r>
    <n v="24764"/>
    <s v="Critical"/>
    <n v="0.09"/>
    <n v="349.45"/>
    <n v="60"/>
    <n v="868"/>
    <s v="Sharon Ellis"/>
    <s v="Delivery Truck"/>
    <x v="0"/>
    <x v="1"/>
    <s v="Tables"/>
    <s v="Jumbo Drum"/>
    <x v="356"/>
    <m/>
    <x v="0"/>
    <x v="2"/>
    <x v="3"/>
    <s v="Shoreview"/>
    <n v="55126"/>
    <d v="2015-03-06T00:00:00"/>
    <x v="118"/>
    <n v="-2946.0509999999999"/>
    <n v="12"/>
    <n v="3918.98"/>
    <n v="91195"/>
  </r>
  <r>
    <n v="25507"/>
    <s v="Not Specified"/>
    <n v="0.03"/>
    <n v="14.2"/>
    <n v="5.3"/>
    <n v="871"/>
    <s v="Sandy Ellington"/>
    <s v="Regular Air"/>
    <x v="1"/>
    <x v="1"/>
    <s v="Office Furnishings"/>
    <s v="Wrap Bag"/>
    <x v="257"/>
    <n v="0.46"/>
    <x v="0"/>
    <x v="0"/>
    <x v="34"/>
    <s v="Reno"/>
    <n v="89502"/>
    <d v="2015-03-15T00:00:00"/>
    <x v="140"/>
    <n v="21.555599999999998"/>
    <n v="2"/>
    <n v="31.24"/>
    <n v="90577"/>
  </r>
  <r>
    <n v="22547"/>
    <s v="Not Specified"/>
    <n v="0.01"/>
    <n v="5.94"/>
    <n v="9.92"/>
    <n v="871"/>
    <s v="Sandy Ellington"/>
    <s v="Regular Air"/>
    <x v="1"/>
    <x v="0"/>
    <s v="Binders and Binder Accessories"/>
    <s v="Small Box"/>
    <x v="113"/>
    <n v="0.38"/>
    <x v="0"/>
    <x v="0"/>
    <x v="34"/>
    <s v="Reno"/>
    <n v="89502"/>
    <d v="2015-05-20T00:00:00"/>
    <x v="10"/>
    <n v="-239.315"/>
    <n v="12"/>
    <n v="74.77"/>
    <n v="90578"/>
  </r>
  <r>
    <n v="22548"/>
    <s v="Not Specified"/>
    <n v="0"/>
    <n v="6.48"/>
    <n v="5.1100000000000003"/>
    <n v="871"/>
    <s v="Sandy Ellington"/>
    <s v="Regular Air"/>
    <x v="1"/>
    <x v="0"/>
    <s v="Paper"/>
    <s v="Small Box"/>
    <x v="357"/>
    <n v="0.37"/>
    <x v="0"/>
    <x v="0"/>
    <x v="34"/>
    <s v="Reno"/>
    <n v="89502"/>
    <d v="2015-05-20T00:00:00"/>
    <x v="11"/>
    <n v="-33.31"/>
    <n v="18"/>
    <n v="127.81"/>
    <n v="90578"/>
  </r>
  <r>
    <n v="19262"/>
    <s v="High"/>
    <n v="0.04"/>
    <n v="4.37"/>
    <n v="5.15"/>
    <n v="875"/>
    <s v="Erika Fink"/>
    <s v="Regular Air"/>
    <x v="2"/>
    <x v="0"/>
    <s v="Appliances"/>
    <s v="Small Box"/>
    <x v="358"/>
    <n v="0.59"/>
    <x v="0"/>
    <x v="0"/>
    <x v="17"/>
    <s v="Salt Lake City"/>
    <n v="84106"/>
    <d v="2015-02-21T00:00:00"/>
    <x v="83"/>
    <n v="-74.479599999999991"/>
    <n v="18"/>
    <n v="78.59"/>
    <n v="89059"/>
  </r>
  <r>
    <n v="19263"/>
    <s v="High"/>
    <n v="0.09"/>
    <n v="155.99"/>
    <n v="8.99"/>
    <n v="875"/>
    <s v="Erika Fink"/>
    <s v="Regular Air"/>
    <x v="2"/>
    <x v="2"/>
    <s v="Telephones and Communication"/>
    <s v="Small Box"/>
    <x v="359"/>
    <n v="0.57999999999999996"/>
    <x v="0"/>
    <x v="0"/>
    <x v="17"/>
    <s v="Salt Lake City"/>
    <n v="84106"/>
    <d v="2015-02-21T00:00:00"/>
    <x v="15"/>
    <n v="-232.22056000000003"/>
    <n v="4"/>
    <n v="497.11"/>
    <n v="89059"/>
  </r>
  <r>
    <n v="18054"/>
    <s v="Critical"/>
    <n v="7.0000000000000007E-2"/>
    <n v="5.68"/>
    <n v="1.39"/>
    <n v="880"/>
    <s v="Ellen Beck"/>
    <s v="Regular Air"/>
    <x v="2"/>
    <x v="0"/>
    <s v="Envelopes"/>
    <s v="Small Box"/>
    <x v="360"/>
    <n v="0.38"/>
    <x v="0"/>
    <x v="0"/>
    <x v="28"/>
    <s v="Scottsdale"/>
    <n v="85254"/>
    <d v="2015-03-25T00:00:00"/>
    <x v="164"/>
    <n v="18.643799999999999"/>
    <n v="5"/>
    <n v="27.02"/>
    <n v="86153"/>
  </r>
  <r>
    <n v="18055"/>
    <s v="Critical"/>
    <n v="0.06"/>
    <n v="22.84"/>
    <n v="11.54"/>
    <n v="880"/>
    <s v="Ellen Beck"/>
    <s v="Regular Air"/>
    <x v="2"/>
    <x v="0"/>
    <s v="Paper"/>
    <s v="Small Box"/>
    <x v="64"/>
    <n v="0.39"/>
    <x v="0"/>
    <x v="0"/>
    <x v="28"/>
    <s v="Scottsdale"/>
    <n v="85254"/>
    <d v="2015-03-25T00:00:00"/>
    <x v="164"/>
    <n v="-31.24"/>
    <n v="1"/>
    <n v="27.67"/>
    <n v="86153"/>
  </r>
  <r>
    <n v="19401"/>
    <s v="Critical"/>
    <n v="0.06"/>
    <n v="25.98"/>
    <n v="14.36"/>
    <n v="885"/>
    <s v="Malcolm Robertson"/>
    <s v="Delivery Truck"/>
    <x v="0"/>
    <x v="1"/>
    <s v="Chairs &amp; Chairmats"/>
    <s v="Jumbo Drum"/>
    <x v="361"/>
    <n v="0.6"/>
    <x v="0"/>
    <x v="2"/>
    <x v="7"/>
    <s v="Amarillo"/>
    <n v="79109"/>
    <d v="2015-05-24T00:00:00"/>
    <x v="111"/>
    <n v="55.888000000000034"/>
    <n v="41"/>
    <n v="1033.56"/>
    <n v="89537"/>
  </r>
  <r>
    <n v="26011"/>
    <s v="Critical"/>
    <n v="0.08"/>
    <n v="1.81"/>
    <n v="0.75"/>
    <n v="890"/>
    <s v="Billie Fowler"/>
    <s v="Regular Air"/>
    <x v="3"/>
    <x v="1"/>
    <s v="Chairs &amp; Chairmats"/>
    <s v="Jumbo Drum"/>
    <x v="362"/>
    <n v="0.57999999999999996"/>
    <x v="0"/>
    <x v="2"/>
    <x v="7"/>
    <s v="Bedford"/>
    <n v="76021"/>
    <d v="2015-01-05T00:00:00"/>
    <x v="116"/>
    <n v="1.3224"/>
    <n v="11"/>
    <n v="19.97"/>
    <n v="89536"/>
  </r>
  <r>
    <n v="26015"/>
    <s v="Critical"/>
    <n v="0.04"/>
    <n v="125.99"/>
    <n v="5.26"/>
    <n v="890"/>
    <s v="Billie Fowler"/>
    <s v="Regular Air"/>
    <x v="3"/>
    <x v="2"/>
    <s v="Telephones and Communication"/>
    <s v="Small Box"/>
    <x v="363"/>
    <n v="0.55000000000000004"/>
    <x v="0"/>
    <x v="2"/>
    <x v="7"/>
    <s v="Bedford"/>
    <n v="76021"/>
    <d v="2015-01-05T00:00:00"/>
    <x v="70"/>
    <n v="455.42069999999995"/>
    <n v="6"/>
    <n v="660.03"/>
    <n v="89536"/>
  </r>
  <r>
    <n v="2045"/>
    <s v="Critical"/>
    <n v="0.01"/>
    <n v="8.34"/>
    <n v="0.96"/>
    <n v="894"/>
    <s v="Gail Rankin Cole"/>
    <s v="Regular Air"/>
    <x v="0"/>
    <x v="1"/>
    <s v="Office Furnishings"/>
    <s v="Wrap Bag"/>
    <x v="364"/>
    <n v="0.43"/>
    <x v="0"/>
    <x v="1"/>
    <x v="41"/>
    <s v="Washington"/>
    <n v="20024"/>
    <d v="2015-01-10T00:00:00"/>
    <x v="130"/>
    <n v="29.332000000000001"/>
    <n v="24"/>
    <n v="199.12"/>
    <n v="14596"/>
  </r>
  <r>
    <n v="2046"/>
    <s v="Critical"/>
    <n v="0.06"/>
    <n v="3.28"/>
    <n v="3.97"/>
    <n v="894"/>
    <s v="Gail Rankin Cole"/>
    <s v="Regular Air"/>
    <x v="0"/>
    <x v="0"/>
    <s v="Pens &amp; Art Supplies"/>
    <s v="Wrap Bag"/>
    <x v="365"/>
    <n v="0.56000000000000005"/>
    <x v="0"/>
    <x v="1"/>
    <x v="41"/>
    <s v="Washington"/>
    <n v="20024"/>
    <d v="2015-01-10T00:00:00"/>
    <x v="76"/>
    <n v="-86"/>
    <n v="19"/>
    <n v="63.14"/>
    <n v="14596"/>
  </r>
  <r>
    <n v="5421"/>
    <s v="Low"/>
    <n v="0.02"/>
    <n v="1.1399999999999999"/>
    <n v="0.7"/>
    <n v="894"/>
    <s v="Gail Rankin Cole"/>
    <s v="Regular Air"/>
    <x v="0"/>
    <x v="0"/>
    <s v="Rubber Bands"/>
    <s v="Wrap Bag"/>
    <x v="366"/>
    <n v="0.38"/>
    <x v="0"/>
    <x v="1"/>
    <x v="41"/>
    <s v="Washington"/>
    <n v="20024"/>
    <d v="2015-02-02T00:00:00"/>
    <x v="90"/>
    <n v="-0.49"/>
    <n v="38"/>
    <n v="44.85"/>
    <n v="38529"/>
  </r>
  <r>
    <n v="20045"/>
    <s v="Critical"/>
    <n v="0.01"/>
    <n v="8.34"/>
    <n v="0.96"/>
    <n v="896"/>
    <s v="Jennifer Siegel"/>
    <s v="Regular Air"/>
    <x v="0"/>
    <x v="1"/>
    <s v="Office Furnishings"/>
    <s v="Wrap Bag"/>
    <x v="364"/>
    <n v="0.43"/>
    <x v="0"/>
    <x v="2"/>
    <x v="7"/>
    <s v="Denton"/>
    <n v="76201"/>
    <d v="2015-01-10T00:00:00"/>
    <x v="130"/>
    <n v="34.348199999999999"/>
    <n v="6"/>
    <n v="49.78"/>
    <n v="90166"/>
  </r>
  <r>
    <n v="20046"/>
    <s v="Critical"/>
    <n v="0.06"/>
    <n v="3.28"/>
    <n v="3.97"/>
    <n v="896"/>
    <s v="Jennifer Siegel"/>
    <s v="Regular Air"/>
    <x v="0"/>
    <x v="0"/>
    <s v="Pens &amp; Art Supplies"/>
    <s v="Wrap Bag"/>
    <x v="365"/>
    <n v="0.56000000000000005"/>
    <x v="0"/>
    <x v="2"/>
    <x v="7"/>
    <s v="Denton"/>
    <n v="76201"/>
    <d v="2015-01-10T00:00:00"/>
    <x v="76"/>
    <n v="-66.650000000000006"/>
    <n v="5"/>
    <n v="16.62"/>
    <n v="90166"/>
  </r>
  <r>
    <n v="19470"/>
    <s v="Critical"/>
    <n v="0.06"/>
    <n v="47.98"/>
    <n v="3.61"/>
    <n v="896"/>
    <s v="Jennifer Siegel"/>
    <s v="Regular Air"/>
    <x v="0"/>
    <x v="2"/>
    <s v="Computer Peripherals"/>
    <s v="Small Pack"/>
    <x v="367"/>
    <n v="0.71"/>
    <x v="0"/>
    <x v="2"/>
    <x v="7"/>
    <s v="Denton"/>
    <n v="76201"/>
    <d v="2015-06-20T00:00:00"/>
    <x v="65"/>
    <n v="35.954999999999998"/>
    <n v="11"/>
    <n v="517.67999999999995"/>
    <n v="90167"/>
  </r>
  <r>
    <n v="4724"/>
    <s v="High"/>
    <n v="0.04"/>
    <n v="90.97"/>
    <n v="28"/>
    <n v="898"/>
    <s v="Harriet Hodges"/>
    <s v="Delivery Truck"/>
    <x v="2"/>
    <x v="2"/>
    <s v="Office Machines"/>
    <s v="Jumbo Drum"/>
    <x v="368"/>
    <n v="0.38"/>
    <x v="0"/>
    <x v="1"/>
    <x v="4"/>
    <s v="New York City"/>
    <n v="10039"/>
    <d v="2015-01-12T00:00:00"/>
    <x v="49"/>
    <n v="-173.09520000000001"/>
    <n v="6"/>
    <n v="573.30999999999995"/>
    <n v="33635"/>
  </r>
  <r>
    <n v="4725"/>
    <s v="High"/>
    <n v="7.0000000000000007E-2"/>
    <n v="20.34"/>
    <n v="35"/>
    <n v="898"/>
    <s v="Harriet Hodges"/>
    <s v="Regular Air"/>
    <x v="2"/>
    <x v="0"/>
    <s v="Storage &amp; Organization"/>
    <s v="Large Box"/>
    <x v="126"/>
    <n v="0.84"/>
    <x v="0"/>
    <x v="1"/>
    <x v="4"/>
    <s v="New York City"/>
    <n v="10039"/>
    <d v="2015-01-12T00:00:00"/>
    <x v="49"/>
    <n v="-96.16"/>
    <n v="5"/>
    <n v="140.22999999999999"/>
    <n v="33635"/>
  </r>
  <r>
    <n v="1311"/>
    <s v="Not Specified"/>
    <n v="0.02"/>
    <n v="12.53"/>
    <n v="0.49"/>
    <n v="898"/>
    <s v="Harriet Hodges"/>
    <s v="Regular Air"/>
    <x v="2"/>
    <x v="0"/>
    <s v="Labels"/>
    <s v="Small Box"/>
    <x v="369"/>
    <n v="0.38"/>
    <x v="0"/>
    <x v="1"/>
    <x v="4"/>
    <s v="New York City"/>
    <n v="10039"/>
    <d v="2015-01-27T00:00:00"/>
    <x v="165"/>
    <n v="263.39999999999998"/>
    <n v="47"/>
    <n v="594.44000000000005"/>
    <n v="9606"/>
  </r>
  <r>
    <n v="1312"/>
    <s v="Not Specified"/>
    <n v="7.0000000000000007E-2"/>
    <n v="5.18"/>
    <n v="2.04"/>
    <n v="898"/>
    <s v="Harriet Hodges"/>
    <s v="Express Air"/>
    <x v="2"/>
    <x v="0"/>
    <s v="Paper"/>
    <s v="Wrap Bag"/>
    <x v="43"/>
    <n v="0.36"/>
    <x v="0"/>
    <x v="1"/>
    <x v="4"/>
    <s v="New York City"/>
    <n v="10039"/>
    <d v="2015-01-27T00:00:00"/>
    <x v="12"/>
    <n v="37.31"/>
    <n v="44"/>
    <n v="228.5"/>
    <n v="9606"/>
  </r>
  <r>
    <n v="22724"/>
    <s v="High"/>
    <n v="0.04"/>
    <n v="90.97"/>
    <n v="28"/>
    <n v="899"/>
    <s v="Jordan Berry"/>
    <s v="Delivery Truck"/>
    <x v="2"/>
    <x v="2"/>
    <s v="Office Machines"/>
    <s v="Jumbo Drum"/>
    <x v="368"/>
    <n v="0.38"/>
    <x v="0"/>
    <x v="1"/>
    <x v="19"/>
    <s v="Altoona"/>
    <n v="16602"/>
    <d v="2015-01-12T00:00:00"/>
    <x v="49"/>
    <n v="-173.09520000000001"/>
    <n v="2"/>
    <n v="191.1"/>
    <n v="86263"/>
  </r>
  <r>
    <n v="22725"/>
    <s v="High"/>
    <n v="7.0000000000000007E-2"/>
    <n v="20.34"/>
    <n v="35"/>
    <n v="899"/>
    <s v="Jordan Berry"/>
    <s v="Regular Air"/>
    <x v="2"/>
    <x v="0"/>
    <s v="Storage &amp; Organization"/>
    <s v="Large Box"/>
    <x v="126"/>
    <n v="0.84"/>
    <x v="0"/>
    <x v="1"/>
    <x v="19"/>
    <s v="Altoona"/>
    <n v="16602"/>
    <d v="2015-01-12T00:00:00"/>
    <x v="49"/>
    <n v="-96.16"/>
    <n v="1"/>
    <n v="28.05"/>
    <n v="86263"/>
  </r>
  <r>
    <n v="19311"/>
    <s v="Not Specified"/>
    <n v="0.02"/>
    <n v="12.53"/>
    <n v="0.49"/>
    <n v="899"/>
    <s v="Jordan Berry"/>
    <s v="Regular Air"/>
    <x v="2"/>
    <x v="0"/>
    <s v="Labels"/>
    <s v="Small Box"/>
    <x v="369"/>
    <n v="0.38"/>
    <x v="0"/>
    <x v="1"/>
    <x v="19"/>
    <s v="Altoona"/>
    <n v="16602"/>
    <d v="2015-01-27T00:00:00"/>
    <x v="165"/>
    <n v="104.7213"/>
    <n v="12"/>
    <n v="151.77000000000001"/>
    <n v="86264"/>
  </r>
  <r>
    <n v="19312"/>
    <s v="Not Specified"/>
    <n v="7.0000000000000007E-2"/>
    <n v="5.18"/>
    <n v="2.04"/>
    <n v="899"/>
    <s v="Jordan Berry"/>
    <s v="Express Air"/>
    <x v="2"/>
    <x v="0"/>
    <s v="Paper"/>
    <s v="Wrap Bag"/>
    <x v="43"/>
    <n v="0.36"/>
    <x v="0"/>
    <x v="1"/>
    <x v="19"/>
    <s v="Altoona"/>
    <n v="16602"/>
    <d v="2015-01-27T00:00:00"/>
    <x v="12"/>
    <n v="37.31"/>
    <n v="11"/>
    <n v="57.13"/>
    <n v="86264"/>
  </r>
  <r>
    <n v="24981"/>
    <s v="Not Specified"/>
    <n v="0"/>
    <n v="5.98"/>
    <n v="1.49"/>
    <n v="903"/>
    <s v="Francis Spivey"/>
    <s v="Regular Air"/>
    <x v="3"/>
    <x v="0"/>
    <s v="Binders and Binder Accessories"/>
    <s v="Small Box"/>
    <x v="370"/>
    <n v="0.39"/>
    <x v="0"/>
    <x v="1"/>
    <x v="15"/>
    <s v="Wilmington"/>
    <n v="1887"/>
    <d v="2015-03-12T00:00:00"/>
    <x v="138"/>
    <n v="80.674799999999991"/>
    <n v="18"/>
    <n v="116.92"/>
    <n v="90806"/>
  </r>
  <r>
    <n v="22288"/>
    <s v="Critical"/>
    <n v="0.09"/>
    <n v="35.99"/>
    <n v="5.99"/>
    <n v="907"/>
    <s v="Rachel Casey"/>
    <s v="Regular Air"/>
    <x v="1"/>
    <x v="2"/>
    <s v="Telephones and Communication"/>
    <s v="Wrap Bag"/>
    <x v="351"/>
    <n v="0.38"/>
    <x v="0"/>
    <x v="3"/>
    <x v="35"/>
    <s v="Henderson"/>
    <n v="42420"/>
    <d v="2015-02-26T00:00:00"/>
    <x v="139"/>
    <n v="114.3165"/>
    <n v="5"/>
    <n v="151.6"/>
    <n v="86459"/>
  </r>
  <r>
    <n v="21345"/>
    <s v="Medium"/>
    <n v="0.09"/>
    <n v="2.6"/>
    <n v="2.4"/>
    <n v="907"/>
    <s v="Rachel Casey"/>
    <s v="Regular Air"/>
    <x v="1"/>
    <x v="0"/>
    <s v="Pens &amp; Art Supplies"/>
    <s v="Wrap Bag"/>
    <x v="371"/>
    <n v="0.57999999999999996"/>
    <x v="0"/>
    <x v="3"/>
    <x v="35"/>
    <s v="Henderson"/>
    <n v="42420"/>
    <d v="2015-06-17T00:00:00"/>
    <x v="120"/>
    <n v="1107.4079999999999"/>
    <n v="12"/>
    <n v="31.73"/>
    <n v="86460"/>
  </r>
  <r>
    <n v="19480"/>
    <s v="Critical"/>
    <n v="0"/>
    <n v="5.28"/>
    <n v="5.61"/>
    <n v="910"/>
    <s v="Carla Hauser"/>
    <s v="Regular Air"/>
    <x v="0"/>
    <x v="0"/>
    <s v="Paper"/>
    <s v="Small Box"/>
    <x v="297"/>
    <n v="0.4"/>
    <x v="0"/>
    <x v="3"/>
    <x v="40"/>
    <s v="Texarkana"/>
    <n v="71854"/>
    <d v="2015-05-14T00:00:00"/>
    <x v="3"/>
    <n v="-149.21199999999999"/>
    <n v="15"/>
    <n v="85.26"/>
    <n v="90187"/>
  </r>
  <r>
    <n v="25356"/>
    <s v="Not Specified"/>
    <n v="0.05"/>
    <n v="7.64"/>
    <n v="5.83"/>
    <n v="911"/>
    <s v="Marsha P Joyner"/>
    <s v="Regular Air"/>
    <x v="0"/>
    <x v="0"/>
    <s v="Paper"/>
    <s v="Wrap Bag"/>
    <x v="372"/>
    <n v="0.36"/>
    <x v="0"/>
    <x v="1"/>
    <x v="36"/>
    <s v="Wheeling"/>
    <n v="26003"/>
    <d v="2015-01-31T00:00:00"/>
    <x v="90"/>
    <n v="-21.018000000000001"/>
    <n v="2"/>
    <n v="16.600000000000001"/>
    <n v="90185"/>
  </r>
  <r>
    <n v="25357"/>
    <s v="Not Specified"/>
    <n v="0.04"/>
    <n v="218.75"/>
    <n v="69.64"/>
    <n v="911"/>
    <s v="Marsha P Joyner"/>
    <s v="Delivery Truck"/>
    <x v="0"/>
    <x v="1"/>
    <s v="Tables"/>
    <s v="Jumbo Box"/>
    <x v="228"/>
    <n v="0.72"/>
    <x v="0"/>
    <x v="1"/>
    <x v="36"/>
    <s v="Wheeling"/>
    <n v="26003"/>
    <d v="2015-01-31T00:00:00"/>
    <x v="109"/>
    <n v="-655.52987500000006"/>
    <n v="10"/>
    <n v="2285.41"/>
    <n v="90185"/>
  </r>
  <r>
    <n v="24028"/>
    <s v="High"/>
    <n v="0.01"/>
    <n v="59.76"/>
    <n v="9.7100000000000009"/>
    <n v="911"/>
    <s v="Marsha P Joyner"/>
    <s v="Regular Air"/>
    <x v="0"/>
    <x v="0"/>
    <s v="Storage &amp; Organization"/>
    <s v="Small Box"/>
    <x v="373"/>
    <n v="0.56999999999999995"/>
    <x v="0"/>
    <x v="1"/>
    <x v="36"/>
    <s v="Wheeling"/>
    <n v="26003"/>
    <d v="2015-04-04T00:00:00"/>
    <x v="47"/>
    <n v="354.32879999999994"/>
    <n v="8"/>
    <n v="513.52"/>
    <n v="90186"/>
  </r>
  <r>
    <n v="24953"/>
    <s v="High"/>
    <n v="0.06"/>
    <n v="350.98"/>
    <n v="30"/>
    <n v="915"/>
    <s v="Carol Sherrill"/>
    <s v="Delivery Truck"/>
    <x v="1"/>
    <x v="1"/>
    <s v="Chairs &amp; Chairmats"/>
    <s v="Jumbo Drum"/>
    <x v="309"/>
    <n v="0.61"/>
    <x v="0"/>
    <x v="2"/>
    <x v="7"/>
    <s v="Bryan"/>
    <n v="77803"/>
    <d v="2015-01-04T00:00:00"/>
    <x v="70"/>
    <n v="-489.41559999999998"/>
    <n v="1"/>
    <n v="346.52"/>
    <n v="86356"/>
  </r>
  <r>
    <n v="25833"/>
    <s v="Low"/>
    <n v="0.05"/>
    <n v="161.55000000000001"/>
    <n v="19.989999999999998"/>
    <n v="916"/>
    <s v="Marion Wilcox"/>
    <s v="Regular Air"/>
    <x v="0"/>
    <x v="0"/>
    <s v="Storage &amp; Organization"/>
    <s v="Small Box"/>
    <x v="40"/>
    <n v="0.66"/>
    <x v="0"/>
    <x v="2"/>
    <x v="7"/>
    <s v="Burleson"/>
    <n v="76028"/>
    <d v="2015-01-04T00:00:00"/>
    <x v="76"/>
    <n v="35.31"/>
    <n v="3"/>
    <n v="499.31"/>
    <n v="86357"/>
  </r>
  <r>
    <n v="25676"/>
    <s v="High"/>
    <n v="0.05"/>
    <n v="35.51"/>
    <n v="6.31"/>
    <n v="918"/>
    <s v="Kerry Jernigan"/>
    <s v="Regular Air"/>
    <x v="3"/>
    <x v="0"/>
    <s v="Storage &amp; Organization"/>
    <s v="Small Box"/>
    <x v="374"/>
    <n v="0.57999999999999996"/>
    <x v="0"/>
    <x v="0"/>
    <x v="1"/>
    <s v="Rancho Cucamonga"/>
    <n v="91730"/>
    <d v="2015-04-12T00:00:00"/>
    <x v="94"/>
    <n v="6.11"/>
    <n v="2"/>
    <n v="73.099999999999994"/>
    <n v="90492"/>
  </r>
  <r>
    <n v="19772"/>
    <s v="Critical"/>
    <n v="0.09"/>
    <n v="58.14"/>
    <n v="36.61"/>
    <n v="918"/>
    <s v="Kerry Jernigan"/>
    <s v="Delivery Truck"/>
    <x v="0"/>
    <x v="1"/>
    <s v="Bookcases"/>
    <s v="Jumbo Box"/>
    <x v="375"/>
    <n v="0.61"/>
    <x v="0"/>
    <x v="0"/>
    <x v="1"/>
    <s v="Rancho Cucamonga"/>
    <n v="91730"/>
    <d v="2015-05-20T00:00:00"/>
    <x v="110"/>
    <n v="187.41200000000026"/>
    <n v="39"/>
    <n v="2115.06"/>
    <n v="90493"/>
  </r>
  <r>
    <n v="25677"/>
    <s v="High"/>
    <n v="0.1"/>
    <n v="8.34"/>
    <n v="2.64"/>
    <n v="919"/>
    <s v="Tracy Livingston"/>
    <s v="Regular Air"/>
    <x v="3"/>
    <x v="0"/>
    <s v="Scissors, Rulers and Trimmers"/>
    <s v="Small Pack"/>
    <x v="120"/>
    <n v="0.59"/>
    <x v="0"/>
    <x v="0"/>
    <x v="1"/>
    <s v="Redding"/>
    <n v="96003"/>
    <d v="2015-04-12T00:00:00"/>
    <x v="93"/>
    <n v="-6.34"/>
    <n v="6"/>
    <n v="47.95"/>
    <n v="90492"/>
  </r>
  <r>
    <n v="21970"/>
    <s v="Low"/>
    <n v="0.1"/>
    <n v="15.98"/>
    <n v="4"/>
    <n v="920"/>
    <s v="Jessie Kelly"/>
    <s v="Regular Air"/>
    <x v="0"/>
    <x v="2"/>
    <s v="Computer Peripherals"/>
    <s v="Small Box"/>
    <x v="174"/>
    <n v="0.37"/>
    <x v="0"/>
    <x v="0"/>
    <x v="1"/>
    <s v="Redlands"/>
    <n v="92374"/>
    <d v="2015-03-27T00:00:00"/>
    <x v="64"/>
    <n v="92.722199999999987"/>
    <n v="9"/>
    <n v="134.38"/>
    <n v="90491"/>
  </r>
  <r>
    <n v="25678"/>
    <s v="High"/>
    <n v="0.03"/>
    <n v="8.0399999999999991"/>
    <n v="8.94"/>
    <n v="920"/>
    <s v="Jessie Kelly"/>
    <s v="Regular Air"/>
    <x v="3"/>
    <x v="0"/>
    <s v="Binders and Binder Accessories"/>
    <s v="Small Box"/>
    <x v="376"/>
    <n v="0.4"/>
    <x v="0"/>
    <x v="0"/>
    <x v="1"/>
    <s v="Redlands"/>
    <n v="92374"/>
    <d v="2015-04-12T00:00:00"/>
    <x v="94"/>
    <n v="-160.27549999999999"/>
    <n v="9"/>
    <n v="76.77"/>
    <n v="90492"/>
  </r>
  <r>
    <n v="18395"/>
    <s v="Not Specified"/>
    <n v="0.01"/>
    <n v="65.989999999999995"/>
    <n v="8.99"/>
    <n v="922"/>
    <s v="Dolores Abrams"/>
    <s v="Express Air"/>
    <x v="2"/>
    <x v="2"/>
    <s v="Telephones and Communication"/>
    <s v="Small Box"/>
    <x v="377"/>
    <n v="0.56000000000000005"/>
    <x v="0"/>
    <x v="0"/>
    <x v="1"/>
    <s v="Rancho Cucamonga"/>
    <n v="91730"/>
    <d v="2015-05-20T00:00:00"/>
    <x v="110"/>
    <n v="396.97199999999998"/>
    <n v="14"/>
    <n v="782"/>
    <n v="87135"/>
  </r>
  <r>
    <n v="19973"/>
    <s v="Critical"/>
    <n v="0.03"/>
    <n v="2.1800000000000002"/>
    <n v="1.38"/>
    <n v="925"/>
    <s v="Ruth Dudley"/>
    <s v="Regular Air"/>
    <x v="2"/>
    <x v="0"/>
    <s v="Rubber Bands"/>
    <s v="Wrap Bag"/>
    <x v="378"/>
    <n v="0.44"/>
    <x v="0"/>
    <x v="1"/>
    <x v="14"/>
    <s v="Augusta"/>
    <n v="4330"/>
    <d v="2015-04-06T00:00:00"/>
    <x v="47"/>
    <n v="-7.04"/>
    <n v="7"/>
    <n v="15.73"/>
    <n v="87134"/>
  </r>
  <r>
    <n v="19974"/>
    <s v="Critical"/>
    <n v="0.01"/>
    <n v="170.98"/>
    <n v="35.89"/>
    <n v="929"/>
    <s v="Calvin Conway"/>
    <s v="Delivery Truck"/>
    <x v="2"/>
    <x v="1"/>
    <s v="Bookcases"/>
    <s v="Jumbo Box"/>
    <x v="379"/>
    <n v="0.66"/>
    <x v="0"/>
    <x v="1"/>
    <x v="2"/>
    <s v="Old Bridge"/>
    <n v="8857"/>
    <d v="2015-04-06T00:00:00"/>
    <x v="152"/>
    <n v="538.52"/>
    <n v="10"/>
    <n v="1719.07"/>
    <n v="87134"/>
  </r>
  <r>
    <n v="21077"/>
    <s v="Critical"/>
    <n v="0.05"/>
    <n v="6.04"/>
    <n v="2.14"/>
    <n v="936"/>
    <s v="Robyn Garner"/>
    <s v="Express Air"/>
    <x v="0"/>
    <x v="0"/>
    <s v="Paper"/>
    <s v="Wrap Bag"/>
    <x v="380"/>
    <n v="0.38"/>
    <x v="0"/>
    <x v="0"/>
    <x v="1"/>
    <s v="Redlands"/>
    <n v="92374"/>
    <d v="2015-02-17T00:00:00"/>
    <x v="146"/>
    <n v="-4.1399999999999997"/>
    <n v="1"/>
    <n v="8.41"/>
    <n v="90588"/>
  </r>
  <r>
    <n v="23716"/>
    <s v="Not Specified"/>
    <n v="0.05"/>
    <n v="5.98"/>
    <n v="5.46"/>
    <n v="936"/>
    <s v="Robyn Garner"/>
    <s v="Regular Air"/>
    <x v="0"/>
    <x v="0"/>
    <s v="Paper"/>
    <s v="Small Box"/>
    <x v="381"/>
    <n v="0.36"/>
    <x v="0"/>
    <x v="0"/>
    <x v="1"/>
    <s v="Redlands"/>
    <n v="92374"/>
    <d v="2015-06-27T00:00:00"/>
    <x v="125"/>
    <n v="-31.885000000000002"/>
    <n v="17"/>
    <n v="104.95"/>
    <n v="90589"/>
  </r>
  <r>
    <n v="23717"/>
    <s v="Not Specified"/>
    <n v="0.01"/>
    <n v="65.989999999999995"/>
    <n v="3.99"/>
    <n v="937"/>
    <s v="Kelly Shaw"/>
    <s v="Regular Air"/>
    <x v="0"/>
    <x v="2"/>
    <s v="Telephones and Communication"/>
    <s v="Small Box"/>
    <x v="382"/>
    <n v="0.59"/>
    <x v="0"/>
    <x v="0"/>
    <x v="1"/>
    <s v="Redondo Beach"/>
    <n v="90278"/>
    <d v="2015-06-27T00:00:00"/>
    <x v="126"/>
    <n v="-95.21050000000001"/>
    <n v="3"/>
    <n v="166.59"/>
    <n v="90589"/>
  </r>
  <r>
    <n v="22638"/>
    <s v="Low"/>
    <n v="0.09"/>
    <n v="100.98"/>
    <n v="35.840000000000003"/>
    <n v="940"/>
    <s v="Albert Maxwell"/>
    <s v="Delivery Truck"/>
    <x v="1"/>
    <x v="1"/>
    <s v="Bookcases"/>
    <s v="Jumbo Box"/>
    <x v="77"/>
    <n v="0.62"/>
    <x v="0"/>
    <x v="1"/>
    <x v="18"/>
    <s v="New Milford"/>
    <n v="6776"/>
    <d v="2015-04-14T00:00:00"/>
    <x v="133"/>
    <n v="-193.58"/>
    <n v="4"/>
    <n v="396.19"/>
    <n v="90844"/>
  </r>
  <r>
    <n v="23479"/>
    <s v="Not Specified"/>
    <n v="0.03"/>
    <n v="31.74"/>
    <n v="12.62"/>
    <n v="945"/>
    <s v="Stephanie Sun Perry"/>
    <s v="Regular Air"/>
    <x v="1"/>
    <x v="0"/>
    <s v="Binders and Binder Accessories"/>
    <s v="Small Box"/>
    <x v="383"/>
    <n v="0.37"/>
    <x v="0"/>
    <x v="0"/>
    <x v="1"/>
    <s v="Saratoga"/>
    <n v="95070"/>
    <d v="2015-03-06T00:00:00"/>
    <x v="40"/>
    <n v="-4.3009999999999939"/>
    <n v="3"/>
    <n v="98.7"/>
    <n v="86567"/>
  </r>
  <r>
    <n v="24459"/>
    <s v="Critical"/>
    <n v="0.09"/>
    <n v="90.98"/>
    <n v="56.2"/>
    <n v="946"/>
    <s v="Denise Parks"/>
    <s v="Express Air"/>
    <x v="1"/>
    <x v="1"/>
    <s v="Office Furnishings"/>
    <s v="Medium Box"/>
    <x v="384"/>
    <n v="0.74"/>
    <x v="0"/>
    <x v="1"/>
    <x v="14"/>
    <s v="Auburn"/>
    <n v="4210"/>
    <d v="2015-03-01T00:00:00"/>
    <x v="27"/>
    <n v="-1570.32"/>
    <n v="20"/>
    <n v="1782.44"/>
    <n v="86566"/>
  </r>
  <r>
    <n v="24693"/>
    <s v="Critical"/>
    <n v="0.08"/>
    <n v="14.2"/>
    <n v="5.3"/>
    <n v="947"/>
    <s v="Dorothy Buchanan"/>
    <s v="Express Air"/>
    <x v="1"/>
    <x v="1"/>
    <s v="Office Furnishings"/>
    <s v="Wrap Bag"/>
    <x v="257"/>
    <n v="0.46"/>
    <x v="0"/>
    <x v="1"/>
    <x v="2"/>
    <s v="Bayonne"/>
    <n v="7002"/>
    <d v="2015-01-11T00:00:00"/>
    <x v="49"/>
    <n v="27.23"/>
    <n v="5"/>
    <n v="72.11"/>
    <n v="86565"/>
  </r>
  <r>
    <n v="1279"/>
    <s v="Critical "/>
    <n v="0.06"/>
    <n v="40.98"/>
    <n v="2.99"/>
    <n v="949"/>
    <s v="Ernest Oh"/>
    <s v="Regular Air"/>
    <x v="3"/>
    <x v="0"/>
    <s v="Binders and Binder Accessories"/>
    <s v="Small Box"/>
    <x v="385"/>
    <n v="0.36"/>
    <x v="0"/>
    <x v="0"/>
    <x v="1"/>
    <s v="Los Angeles"/>
    <n v="90049"/>
    <d v="2015-01-02T00:00:00"/>
    <x v="30"/>
    <n v="-19.099200000000003"/>
    <n v="3"/>
    <n v="124.81"/>
    <n v="9285"/>
  </r>
  <r>
    <n v="1128"/>
    <s v="Low"/>
    <n v="0.02"/>
    <n v="48.04"/>
    <n v="5.09"/>
    <n v="949"/>
    <s v="Ernest Oh"/>
    <s v="Regular Air"/>
    <x v="3"/>
    <x v="0"/>
    <s v="Paper"/>
    <s v="Small Box"/>
    <x v="213"/>
    <n v="0.37"/>
    <x v="0"/>
    <x v="0"/>
    <x v="1"/>
    <s v="Los Angeles"/>
    <n v="90049"/>
    <d v="2015-03-22T00:00:00"/>
    <x v="102"/>
    <n v="373.67"/>
    <n v="18"/>
    <n v="881.32"/>
    <n v="8257"/>
  </r>
  <r>
    <n v="19279"/>
    <s v="Critical"/>
    <n v="0.06"/>
    <n v="40.98"/>
    <n v="2.99"/>
    <n v="950"/>
    <s v="Jane Shah"/>
    <s v="Regular Air"/>
    <x v="3"/>
    <x v="0"/>
    <s v="Binders and Binder Accessories"/>
    <s v="Small Box"/>
    <x v="385"/>
    <n v="0.36"/>
    <x v="0"/>
    <x v="2"/>
    <x v="3"/>
    <s v="Prior Lake"/>
    <n v="55372"/>
    <d v="2015-01-02T00:00:00"/>
    <x v="30"/>
    <n v="-14.801880000000001"/>
    <n v="1"/>
    <n v="41.6"/>
    <n v="89083"/>
  </r>
  <r>
    <n v="19127"/>
    <s v="Low"/>
    <n v="0.05"/>
    <n v="1500.97"/>
    <n v="29.7"/>
    <n v="950"/>
    <s v="Jane Shah"/>
    <s v="Delivery Truck"/>
    <x v="3"/>
    <x v="2"/>
    <s v="Office Machines"/>
    <s v="Jumbo Drum"/>
    <x v="386"/>
    <n v="0.56999999999999995"/>
    <x v="0"/>
    <x v="2"/>
    <x v="3"/>
    <s v="Prior Lake"/>
    <n v="55372"/>
    <d v="2015-03-22T00:00:00"/>
    <x v="104"/>
    <n v="-2561.3235"/>
    <n v="1"/>
    <n v="1497.22"/>
    <n v="89084"/>
  </r>
  <r>
    <n v="19128"/>
    <s v="Low"/>
    <n v="0.02"/>
    <n v="48.04"/>
    <n v="5.09"/>
    <n v="950"/>
    <s v="Jane Shah"/>
    <s v="Regular Air"/>
    <x v="3"/>
    <x v="0"/>
    <s v="Paper"/>
    <s v="Small Box"/>
    <x v="213"/>
    <n v="0.37"/>
    <x v="0"/>
    <x v="2"/>
    <x v="3"/>
    <s v="Prior Lake"/>
    <n v="55372"/>
    <d v="2015-03-22T00:00:00"/>
    <x v="102"/>
    <n v="168.91889999999998"/>
    <n v="5"/>
    <n v="244.81"/>
    <n v="89084"/>
  </r>
  <r>
    <n v="19129"/>
    <s v="Low"/>
    <n v="0.03"/>
    <n v="4.28"/>
    <n v="1.6"/>
    <n v="950"/>
    <s v="Jane Shah"/>
    <s v="Regular Air"/>
    <x v="3"/>
    <x v="0"/>
    <s v="Pens &amp; Art Supplies"/>
    <s v="Wrap Bag"/>
    <x v="387"/>
    <n v="0.57999999999999996"/>
    <x v="0"/>
    <x v="2"/>
    <x v="3"/>
    <s v="Prior Lake"/>
    <n v="55372"/>
    <d v="2015-03-22T00:00:00"/>
    <x v="85"/>
    <n v="-6.2"/>
    <n v="1"/>
    <n v="4.55"/>
    <n v="89084"/>
  </r>
  <r>
    <n v="20073"/>
    <s v="Low"/>
    <n v="0.1"/>
    <n v="7.31"/>
    <n v="0.49"/>
    <n v="954"/>
    <s v="Tony Chandler"/>
    <s v="Regular Air"/>
    <x v="2"/>
    <x v="0"/>
    <s v="Labels"/>
    <s v="Small Box"/>
    <x v="388"/>
    <n v="0.38"/>
    <x v="0"/>
    <x v="2"/>
    <x v="7"/>
    <s v="Highland Village"/>
    <n v="75067"/>
    <d v="2015-02-12T00:00:00"/>
    <x v="74"/>
    <n v="19.064699999999998"/>
    <n v="4"/>
    <n v="27.63"/>
    <n v="90771"/>
  </r>
  <r>
    <n v="20074"/>
    <s v="Low"/>
    <n v="0.08"/>
    <n v="6.7"/>
    <n v="1.56"/>
    <n v="954"/>
    <s v="Tony Chandler"/>
    <s v="Regular Air"/>
    <x v="2"/>
    <x v="0"/>
    <s v="Pens &amp; Art Supplies"/>
    <s v="Wrap Bag"/>
    <x v="389"/>
    <n v="0.52"/>
    <x v="0"/>
    <x v="2"/>
    <x v="7"/>
    <s v="Highland Village"/>
    <n v="75067"/>
    <d v="2015-02-12T00:00:00"/>
    <x v="150"/>
    <n v="10.56"/>
    <n v="5"/>
    <n v="31.21"/>
    <n v="90771"/>
  </r>
  <r>
    <n v="25795"/>
    <s v="Not Specified"/>
    <n v="0.01"/>
    <n v="145.44999999999999"/>
    <n v="17.850000000000001"/>
    <n v="959"/>
    <s v="Sally House"/>
    <s v="Delivery Truck"/>
    <x v="0"/>
    <x v="2"/>
    <s v="Office Machines"/>
    <s v="Jumbo Drum"/>
    <x v="390"/>
    <n v="0.56000000000000005"/>
    <x v="0"/>
    <x v="2"/>
    <x v="7"/>
    <s v="Burleson"/>
    <n v="76028"/>
    <d v="2015-03-22T00:00:00"/>
    <x v="36"/>
    <n v="837.68069999999989"/>
    <n v="8"/>
    <n v="1214.03"/>
    <n v="91581"/>
  </r>
  <r>
    <n v="20428"/>
    <s v="Low"/>
    <n v="0.03"/>
    <n v="2.94"/>
    <n v="0.96"/>
    <n v="960"/>
    <s v="Phillip Chappell"/>
    <s v="Regular Air"/>
    <x v="1"/>
    <x v="0"/>
    <s v="Pens &amp; Art Supplies"/>
    <s v="Wrap Bag"/>
    <x v="202"/>
    <n v="0.57999999999999996"/>
    <x v="0"/>
    <x v="0"/>
    <x v="1"/>
    <s v="Redondo Beach"/>
    <n v="90278"/>
    <d v="2015-02-04T00:00:00"/>
    <x v="123"/>
    <n v="-4.2"/>
    <n v="1"/>
    <n v="3.51"/>
    <n v="89401"/>
  </r>
  <r>
    <n v="20685"/>
    <s v="Not Specified"/>
    <n v="0.05"/>
    <n v="124.49"/>
    <n v="51.94"/>
    <n v="961"/>
    <s v="Benjamin Chan"/>
    <s v="Delivery Truck"/>
    <x v="1"/>
    <x v="1"/>
    <s v="Tables"/>
    <s v="Jumbo Box"/>
    <x v="156"/>
    <n v="0.63"/>
    <x v="0"/>
    <x v="0"/>
    <x v="1"/>
    <s v="Redwood City"/>
    <n v="94061"/>
    <d v="2015-02-24T00:00:00"/>
    <x v="88"/>
    <n v="-44.163600000000002"/>
    <n v="1"/>
    <n v="120.12"/>
    <n v="89402"/>
  </r>
  <r>
    <n v="2428"/>
    <s v="Low"/>
    <n v="0.03"/>
    <n v="2.94"/>
    <n v="0.96"/>
    <n v="962"/>
    <s v="Yvonne Clarke"/>
    <s v="Regular Air"/>
    <x v="1"/>
    <x v="0"/>
    <s v="Pens &amp; Art Supplies"/>
    <s v="Wrap Bag"/>
    <x v="202"/>
    <n v="0.57999999999999996"/>
    <x v="0"/>
    <x v="2"/>
    <x v="12"/>
    <s v="Chicago"/>
    <n v="60610"/>
    <d v="2015-02-04T00:00:00"/>
    <x v="123"/>
    <n v="-4.2"/>
    <n v="2"/>
    <n v="7.01"/>
    <n v="17636"/>
  </r>
  <r>
    <n v="25093"/>
    <s v="Medium"/>
    <n v="0"/>
    <n v="170.98"/>
    <n v="35.89"/>
    <n v="970"/>
    <s v="Lynn Payne"/>
    <s v="Delivery Truck"/>
    <x v="3"/>
    <x v="1"/>
    <s v="Bookcases"/>
    <s v="Jumbo Box"/>
    <x v="379"/>
    <n v="0.66"/>
    <x v="0"/>
    <x v="3"/>
    <x v="8"/>
    <s v="Rose Hill"/>
    <n v="24281"/>
    <d v="2015-04-20T00:00:00"/>
    <x v="24"/>
    <n v="-102.66200000000001"/>
    <n v="8"/>
    <n v="1452.18"/>
    <n v="86173"/>
  </r>
  <r>
    <n v="20536"/>
    <s v="Low"/>
    <n v="0.03"/>
    <n v="284.98"/>
    <n v="69.55"/>
    <n v="972"/>
    <s v="Gregory Holden"/>
    <s v="Delivery Truck"/>
    <x v="0"/>
    <x v="1"/>
    <s v="Chairs &amp; Chairmats"/>
    <s v="Jumbo Drum"/>
    <x v="391"/>
    <n v="0.6"/>
    <x v="0"/>
    <x v="0"/>
    <x v="1"/>
    <s v="Riverside"/>
    <n v="92503"/>
    <d v="2015-02-28T00:00:00"/>
    <x v="124"/>
    <n v="-116.584"/>
    <n v="2"/>
    <n v="619.38"/>
    <n v="87259"/>
  </r>
  <r>
    <n v="20537"/>
    <s v="Low"/>
    <n v="0"/>
    <n v="12.99"/>
    <n v="14.37"/>
    <n v="972"/>
    <s v="Gregory Holden"/>
    <s v="Regular Air"/>
    <x v="0"/>
    <x v="1"/>
    <s v="Office Furnishings"/>
    <s v="Large Box"/>
    <x v="193"/>
    <n v="0.73"/>
    <x v="0"/>
    <x v="0"/>
    <x v="1"/>
    <s v="Riverside"/>
    <n v="92503"/>
    <d v="2015-02-28T00:00:00"/>
    <x v="142"/>
    <n v="12.896100000000001"/>
    <n v="1"/>
    <n v="18.690000000000001"/>
    <n v="87259"/>
  </r>
  <r>
    <n v="24298"/>
    <s v="Low"/>
    <n v="0.1"/>
    <n v="2.2200000000000002"/>
    <n v="5"/>
    <n v="975"/>
    <s v="Francis Evans"/>
    <s v="Regular Air"/>
    <x v="0"/>
    <x v="0"/>
    <s v="Appliances"/>
    <s v="Small Box"/>
    <x v="392"/>
    <n v="0.55000000000000004"/>
    <x v="0"/>
    <x v="1"/>
    <x v="15"/>
    <s v="Boston"/>
    <n v="2108"/>
    <d v="2015-04-04T00:00:00"/>
    <x v="5"/>
    <n v="-21.319199999999999"/>
    <n v="3"/>
    <n v="8.8000000000000007"/>
    <n v="87260"/>
  </r>
  <r>
    <n v="22646"/>
    <s v="Medium"/>
    <n v="0"/>
    <n v="37.76"/>
    <n v="12.9"/>
    <n v="980"/>
    <s v="Howard Burnett"/>
    <s v="Regular Air"/>
    <x v="0"/>
    <x v="0"/>
    <s v="Storage &amp; Organization"/>
    <s v="Small Box"/>
    <x v="393"/>
    <n v="0.56999999999999995"/>
    <x v="0"/>
    <x v="1"/>
    <x v="9"/>
    <s v="South Burlington"/>
    <n v="5403"/>
    <d v="2015-02-05T00:00:00"/>
    <x v="84"/>
    <n v="93.846800000000002"/>
    <n v="12"/>
    <n v="477.2"/>
    <n v="87258"/>
  </r>
  <r>
    <n v="20010"/>
    <s v="Low"/>
    <n v="0.09"/>
    <n v="300.97000000000003"/>
    <n v="7.18"/>
    <n v="983"/>
    <s v="Sue Drake"/>
    <s v="Regular Air"/>
    <x v="0"/>
    <x v="2"/>
    <s v="Computer Peripherals"/>
    <s v="Small Box"/>
    <x v="394"/>
    <n v="0.48"/>
    <x v="0"/>
    <x v="3"/>
    <x v="40"/>
    <s v="Searcy"/>
    <n v="72143"/>
    <d v="2015-04-27T00:00:00"/>
    <x v="156"/>
    <n v="17.771999999999998"/>
    <n v="10"/>
    <n v="2848.38"/>
    <n v="90201"/>
  </r>
  <r>
    <n v="25895"/>
    <s v="High"/>
    <n v="0.05"/>
    <n v="4.28"/>
    <n v="5.17"/>
    <n v="993"/>
    <s v="Gail Currin"/>
    <s v="Regular Air"/>
    <x v="2"/>
    <x v="0"/>
    <s v="Paper"/>
    <s v="Small Box"/>
    <x v="162"/>
    <n v="0.4"/>
    <x v="0"/>
    <x v="0"/>
    <x v="1"/>
    <s v="Oxnard"/>
    <n v="93030"/>
    <d v="2015-02-19T00:00:00"/>
    <x v="146"/>
    <n v="-104.57"/>
    <n v="9"/>
    <n v="38.58"/>
    <n v="89432"/>
  </r>
  <r>
    <n v="19004"/>
    <s v="High"/>
    <n v="0.1"/>
    <n v="400.98"/>
    <n v="76.37"/>
    <n v="994"/>
    <s v="Neal Weber"/>
    <s v="Delivery Truck"/>
    <x v="2"/>
    <x v="1"/>
    <s v="Tables"/>
    <s v="Jumbo Box"/>
    <x v="395"/>
    <n v="0.6"/>
    <x v="0"/>
    <x v="1"/>
    <x v="14"/>
    <s v="Sanford"/>
    <n v="4073"/>
    <d v="2015-03-14T00:00:00"/>
    <x v="32"/>
    <n v="-969.0483660000001"/>
    <n v="2"/>
    <n v="810.47"/>
    <n v="89433"/>
  </r>
  <r>
    <n v="23840"/>
    <s v="Low"/>
    <n v="0.09"/>
    <n v="7.64"/>
    <n v="5.83"/>
    <n v="995"/>
    <s v="Lloyd Spencer"/>
    <s v="Regular Air"/>
    <x v="2"/>
    <x v="0"/>
    <s v="Paper"/>
    <s v="Wrap Bag"/>
    <x v="372"/>
    <n v="0.36"/>
    <x v="0"/>
    <x v="1"/>
    <x v="14"/>
    <s v="West Scarborough"/>
    <n v="4070"/>
    <d v="2015-05-10T00:00:00"/>
    <x v="66"/>
    <n v="4.0320000000000036"/>
    <n v="9"/>
    <n v="72.83"/>
    <n v="89434"/>
  </r>
  <r>
    <n v="22639"/>
    <s v="Low"/>
    <n v="0.08"/>
    <n v="67.84"/>
    <n v="0.99"/>
    <n v="997"/>
    <s v="Phillip Pollard"/>
    <s v="Regular Air"/>
    <x v="2"/>
    <x v="0"/>
    <s v="Appliances"/>
    <s v="Small Box"/>
    <x v="396"/>
    <n v="0.57999999999999996"/>
    <x v="0"/>
    <x v="1"/>
    <x v="2"/>
    <s v="Bayonne"/>
    <n v="7002"/>
    <d v="2015-01-24T00:00:00"/>
    <x v="12"/>
    <n v="-23.634399999999999"/>
    <n v="1"/>
    <n v="63.66"/>
    <n v="89431"/>
  </r>
  <r>
    <n v="19003"/>
    <s v="High"/>
    <n v="0.08"/>
    <n v="45.19"/>
    <n v="1.99"/>
    <n v="999"/>
    <s v="Rita Barton"/>
    <s v="Regular Air"/>
    <x v="2"/>
    <x v="2"/>
    <s v="Computer Peripherals"/>
    <s v="Small Pack"/>
    <x v="397"/>
    <n v="0.55000000000000004"/>
    <x v="0"/>
    <x v="1"/>
    <x v="2"/>
    <s v="Ridgewood"/>
    <n v="7450"/>
    <d v="2015-03-14T00:00:00"/>
    <x v="32"/>
    <n v="-71.83"/>
    <n v="3"/>
    <n v="127.22"/>
    <n v="89433"/>
  </r>
  <r>
    <n v="19002"/>
    <s v="High"/>
    <n v="0.03"/>
    <n v="33.979999999999997"/>
    <n v="19.989999999999998"/>
    <n v="1000"/>
    <s v="Lynn Bell"/>
    <s v="Regular Air"/>
    <x v="2"/>
    <x v="1"/>
    <s v="Office Furnishings"/>
    <s v="Small Box"/>
    <x v="398"/>
    <n v="0.55000000000000004"/>
    <x v="0"/>
    <x v="1"/>
    <x v="9"/>
    <s v="Bennington"/>
    <n v="5201"/>
    <d v="2015-03-14T00:00:00"/>
    <x v="32"/>
    <n v="-0.74000000000000909"/>
    <n v="12"/>
    <n v="432.44"/>
    <n v="89433"/>
  </r>
  <r>
    <n v="19380"/>
    <s v="Low"/>
    <n v="0.06"/>
    <n v="10.14"/>
    <n v="2.27"/>
    <n v="1005"/>
    <s v="Lloyd Dickson"/>
    <s v="Regular Air"/>
    <x v="2"/>
    <x v="0"/>
    <s v="Paper"/>
    <s v="Wrap Bag"/>
    <x v="82"/>
    <n v="0.36"/>
    <x v="0"/>
    <x v="2"/>
    <x v="12"/>
    <s v="Buffalo Grove"/>
    <n v="60089"/>
    <d v="2015-03-04T00:00:00"/>
    <x v="26"/>
    <n v="-3.88"/>
    <n v="1"/>
    <n v="12.18"/>
    <n v="90043"/>
  </r>
  <r>
    <n v="20167"/>
    <s v="High"/>
    <n v="0.02"/>
    <n v="40.99"/>
    <n v="17.48"/>
    <n v="1005"/>
    <s v="Lloyd Dickson"/>
    <s v="Regular Air"/>
    <x v="2"/>
    <x v="0"/>
    <s v="Paper"/>
    <s v="Small Box"/>
    <x v="399"/>
    <n v="0.36"/>
    <x v="0"/>
    <x v="2"/>
    <x v="12"/>
    <s v="Buffalo Grove"/>
    <n v="60089"/>
    <d v="2015-02-27T00:00:00"/>
    <x v="142"/>
    <n v="551.09280000000001"/>
    <n v="23"/>
    <n v="950.43"/>
    <n v="90044"/>
  </r>
  <r>
    <n v="18529"/>
    <s v="High"/>
    <n v="0.01"/>
    <n v="3.15"/>
    <n v="0.49"/>
    <n v="1008"/>
    <s v="Priscilla Frank"/>
    <s v="Regular Air"/>
    <x v="1"/>
    <x v="0"/>
    <s v="Labels"/>
    <s v="Small Box"/>
    <x v="400"/>
    <n v="0.37"/>
    <x v="0"/>
    <x v="1"/>
    <x v="14"/>
    <s v="Gorham"/>
    <n v="4038"/>
    <d v="2015-05-25T00:00:00"/>
    <x v="134"/>
    <n v="17.505299999999998"/>
    <n v="8"/>
    <n v="25.37"/>
    <n v="88371"/>
  </r>
  <r>
    <n v="18886"/>
    <s v="High"/>
    <n v="0.1"/>
    <n v="550.98"/>
    <n v="45.7"/>
    <n v="1009"/>
    <s v="Kristin George"/>
    <s v="Delivery Truck"/>
    <x v="0"/>
    <x v="1"/>
    <s v="Tables"/>
    <s v="Jumbo Box"/>
    <x v="401"/>
    <n v="0.71"/>
    <x v="0"/>
    <x v="1"/>
    <x v="14"/>
    <s v="Saco"/>
    <n v="4072"/>
    <d v="2015-06-19T00:00:00"/>
    <x v="101"/>
    <n v="818.54617499999995"/>
    <n v="14"/>
    <n v="6963.67"/>
    <n v="88372"/>
  </r>
  <r>
    <n v="21184"/>
    <s v="Critical"/>
    <n v="0.09"/>
    <n v="28.48"/>
    <n v="1.99"/>
    <n v="1014"/>
    <s v="Theresa Winters"/>
    <s v="Regular Air"/>
    <x v="1"/>
    <x v="2"/>
    <s v="Computer Peripherals"/>
    <s v="Small Pack"/>
    <x v="137"/>
    <n v="0.4"/>
    <x v="0"/>
    <x v="3"/>
    <x v="40"/>
    <s v="Bryant"/>
    <n v="72022"/>
    <d v="2015-03-01T00:00:00"/>
    <x v="27"/>
    <n v="-17.149999999999999"/>
    <n v="6"/>
    <n v="160.16999999999999"/>
    <n v="88387"/>
  </r>
  <r>
    <n v="21185"/>
    <s v="Critical"/>
    <n v="0"/>
    <n v="2.08"/>
    <n v="5.33"/>
    <n v="1014"/>
    <s v="Theresa Winters"/>
    <s v="Regular Air"/>
    <x v="1"/>
    <x v="1"/>
    <s v="Office Furnishings"/>
    <s v="Small Box"/>
    <x v="261"/>
    <n v="0.43"/>
    <x v="0"/>
    <x v="3"/>
    <x v="40"/>
    <s v="Bryant"/>
    <n v="72022"/>
    <d v="2015-03-01T00:00:00"/>
    <x v="166"/>
    <n v="-29.540000000000003"/>
    <n v="3"/>
    <n v="7.47"/>
    <n v="88387"/>
  </r>
  <r>
    <n v="21186"/>
    <s v="Critical"/>
    <n v="0.06"/>
    <n v="45.99"/>
    <n v="4.99"/>
    <n v="1014"/>
    <s v="Theresa Winters"/>
    <s v="Express Air"/>
    <x v="1"/>
    <x v="2"/>
    <s v="Telephones and Communication"/>
    <s v="Small Box"/>
    <x v="402"/>
    <n v="0.56000000000000005"/>
    <x v="0"/>
    <x v="3"/>
    <x v="40"/>
    <s v="Bryant"/>
    <n v="72022"/>
    <d v="2015-03-01T00:00:00"/>
    <x v="27"/>
    <n v="-329.78399999999999"/>
    <n v="10"/>
    <n v="370.81"/>
    <n v="88387"/>
  </r>
  <r>
    <n v="20880"/>
    <s v="Not Specified"/>
    <n v="0.08"/>
    <n v="10.91"/>
    <n v="2.99"/>
    <n v="1014"/>
    <s v="Theresa Winters"/>
    <s v="Regular Air"/>
    <x v="1"/>
    <x v="0"/>
    <s v="Binders and Binder Accessories"/>
    <s v="Small Box"/>
    <x v="403"/>
    <n v="0.38"/>
    <x v="0"/>
    <x v="3"/>
    <x v="40"/>
    <s v="Bryant"/>
    <n v="72022"/>
    <d v="2015-03-05T00:00:00"/>
    <x v="40"/>
    <n v="-2.1"/>
    <n v="11"/>
    <n v="119.99"/>
    <n v="88388"/>
  </r>
  <r>
    <n v="20531"/>
    <s v="Medium"/>
    <n v="0"/>
    <n v="43.98"/>
    <n v="8.99"/>
    <n v="1015"/>
    <s v="Beverly Cameron"/>
    <s v="Regular Air"/>
    <x v="1"/>
    <x v="0"/>
    <s v="Pens &amp; Art Supplies"/>
    <s v="Small Pack"/>
    <x v="404"/>
    <n v="0.57999999999999996"/>
    <x v="0"/>
    <x v="3"/>
    <x v="24"/>
    <s v="Apex"/>
    <n v="27502"/>
    <d v="2015-03-18T00:00:00"/>
    <x v="107"/>
    <n v="829.46699999999998"/>
    <n v="14"/>
    <n v="650.70000000000005"/>
    <n v="88390"/>
  </r>
  <r>
    <n v="24752"/>
    <s v="High"/>
    <n v="0.02"/>
    <n v="6.48"/>
    <n v="7.86"/>
    <n v="1016"/>
    <s v="Francis Sherrill"/>
    <s v="Express Air"/>
    <x v="1"/>
    <x v="0"/>
    <s v="Paper"/>
    <s v="Small Box"/>
    <x v="405"/>
    <n v="0.37"/>
    <x v="0"/>
    <x v="3"/>
    <x v="24"/>
    <s v="Asheville"/>
    <n v="28806"/>
    <d v="2015-06-12T00:00:00"/>
    <x v="137"/>
    <n v="111.22199999999999"/>
    <n v="1"/>
    <n v="11.41"/>
    <n v="88389"/>
  </r>
  <r>
    <n v="25027"/>
    <s v="Medium"/>
    <n v="0.05"/>
    <n v="35.89"/>
    <n v="14.72"/>
    <n v="1018"/>
    <s v="Meredith Humphrey"/>
    <s v="Regular Air"/>
    <x v="1"/>
    <x v="0"/>
    <s v="Envelopes"/>
    <s v="Small Box"/>
    <x v="406"/>
    <n v="0.4"/>
    <x v="0"/>
    <x v="3"/>
    <x v="24"/>
    <s v="Cary"/>
    <n v="27511"/>
    <d v="2015-04-08T00:00:00"/>
    <x v="5"/>
    <n v="22.866"/>
    <n v="19"/>
    <n v="680.39"/>
    <n v="88391"/>
  </r>
  <r>
    <n v="25028"/>
    <s v="Medium"/>
    <n v="0"/>
    <n v="11.48"/>
    <n v="5.43"/>
    <n v="1018"/>
    <s v="Meredith Humphrey"/>
    <s v="Regular Air"/>
    <x v="1"/>
    <x v="0"/>
    <s v="Paper"/>
    <s v="Small Box"/>
    <x v="407"/>
    <n v="0.36"/>
    <x v="0"/>
    <x v="3"/>
    <x v="24"/>
    <s v="Cary"/>
    <n v="27511"/>
    <d v="2015-04-08T00:00:00"/>
    <x v="152"/>
    <n v="115.72799999999999"/>
    <n v="6"/>
    <n v="75.52"/>
    <n v="88391"/>
  </r>
  <r>
    <n v="24926"/>
    <s v="Critical"/>
    <n v="0.09"/>
    <n v="517.48"/>
    <n v="16.63"/>
    <n v="1020"/>
    <s v="Julie Porter"/>
    <s v="Delivery Truck"/>
    <x v="2"/>
    <x v="2"/>
    <s v="Office Machines"/>
    <s v="Jumbo Box"/>
    <x v="408"/>
    <n v="0.59"/>
    <x v="0"/>
    <x v="2"/>
    <x v="13"/>
    <s v="Pittsburg"/>
    <n v="66762"/>
    <d v="2015-03-07T00:00:00"/>
    <x v="118"/>
    <n v="909.36"/>
    <n v="5"/>
    <n v="2354.54"/>
    <n v="88632"/>
  </r>
  <r>
    <n v="23562"/>
    <s v="Critical"/>
    <n v="7.0000000000000007E-2"/>
    <n v="4.13"/>
    <n v="5.04"/>
    <n v="1020"/>
    <s v="Julie Porter"/>
    <s v="Regular Air"/>
    <x v="2"/>
    <x v="0"/>
    <s v="Binders and Binder Accessories"/>
    <s v="Small Box"/>
    <x v="237"/>
    <n v="0.38"/>
    <x v="0"/>
    <x v="2"/>
    <x v="13"/>
    <s v="Pittsburg"/>
    <n v="66762"/>
    <d v="2015-02-06T00:00:00"/>
    <x v="167"/>
    <n v="-76.424400000000006"/>
    <n v="20"/>
    <n v="79.06"/>
    <n v="88634"/>
  </r>
  <r>
    <n v="23563"/>
    <s v="Critical"/>
    <n v="0"/>
    <n v="4.4800000000000004"/>
    <n v="2.5"/>
    <n v="1020"/>
    <s v="Julie Porter"/>
    <s v="Regular Air"/>
    <x v="2"/>
    <x v="0"/>
    <s v="Envelopes"/>
    <s v="Small Box"/>
    <x v="409"/>
    <n v="0.37"/>
    <x v="0"/>
    <x v="2"/>
    <x v="13"/>
    <s v="Pittsburg"/>
    <n v="66762"/>
    <d v="2015-02-06T00:00:00"/>
    <x v="123"/>
    <n v="8.7319999999999993"/>
    <n v="14"/>
    <n v="65.14"/>
    <n v="88634"/>
  </r>
  <r>
    <n v="18921"/>
    <s v="Critical"/>
    <n v="0.02"/>
    <n v="39.06"/>
    <n v="10.55"/>
    <n v="1023"/>
    <s v="Glen Newman"/>
    <s v="Regular Air"/>
    <x v="2"/>
    <x v="0"/>
    <s v="Binders and Binder Accessories"/>
    <s v="Small Box"/>
    <x v="410"/>
    <n v="0.37"/>
    <x v="0"/>
    <x v="1"/>
    <x v="19"/>
    <s v="Wilkinsburg"/>
    <n v="15221"/>
    <d v="2015-05-15T00:00:00"/>
    <x v="66"/>
    <n v="442.0899"/>
    <n v="16"/>
    <n v="640.71"/>
    <n v="88633"/>
  </r>
  <r>
    <n v="18922"/>
    <s v="Critical"/>
    <n v="0.1"/>
    <n v="37.700000000000003"/>
    <n v="2.99"/>
    <n v="1023"/>
    <s v="Glen Newman"/>
    <s v="Regular Air"/>
    <x v="2"/>
    <x v="0"/>
    <s v="Binders and Binder Accessories"/>
    <s v="Small Box"/>
    <x v="188"/>
    <n v="0.35"/>
    <x v="0"/>
    <x v="1"/>
    <x v="19"/>
    <s v="Wilkinsburg"/>
    <n v="15221"/>
    <d v="2015-05-15T00:00:00"/>
    <x v="9"/>
    <n v="455.12399999999997"/>
    <n v="18"/>
    <n v="659.6"/>
    <n v="88633"/>
  </r>
  <r>
    <n v="21402"/>
    <s v="Not Specified"/>
    <n v="0.08"/>
    <n v="65.989999999999995"/>
    <n v="5.92"/>
    <n v="1026"/>
    <s v="Eugene Kerr"/>
    <s v="Regular Air"/>
    <x v="2"/>
    <x v="2"/>
    <s v="Telephones and Communication"/>
    <s v="Small Box"/>
    <x v="411"/>
    <n v="0.57999999999999996"/>
    <x v="0"/>
    <x v="1"/>
    <x v="4"/>
    <s v="Central Islip"/>
    <n v="11722"/>
    <d v="2015-02-07T00:00:00"/>
    <x v="167"/>
    <n v="624.40163999999993"/>
    <n v="22"/>
    <n v="1137.5999999999999"/>
    <n v="89005"/>
  </r>
  <r>
    <n v="20872"/>
    <s v="High"/>
    <n v="0.1"/>
    <n v="5.98"/>
    <n v="3.85"/>
    <n v="1026"/>
    <s v="Eugene Kerr"/>
    <s v="Regular Air"/>
    <x v="2"/>
    <x v="2"/>
    <s v="Computer Peripherals"/>
    <s v="Small Pack"/>
    <x v="412"/>
    <n v="0.68"/>
    <x v="0"/>
    <x v="1"/>
    <x v="4"/>
    <s v="Central Islip"/>
    <n v="11722"/>
    <d v="2015-05-29T00:00:00"/>
    <x v="129"/>
    <n v="18.922000000000011"/>
    <n v="26"/>
    <n v="151.55000000000001"/>
    <n v="89008"/>
  </r>
  <r>
    <n v="20873"/>
    <s v="High"/>
    <n v="7.0000000000000007E-2"/>
    <n v="2.61"/>
    <n v="0.5"/>
    <n v="1026"/>
    <s v="Eugene Kerr"/>
    <s v="Regular Air"/>
    <x v="2"/>
    <x v="0"/>
    <s v="Labels"/>
    <s v="Small Box"/>
    <x v="413"/>
    <n v="0.39"/>
    <x v="0"/>
    <x v="1"/>
    <x v="4"/>
    <s v="Central Islip"/>
    <n v="11722"/>
    <d v="2015-05-29T00:00:00"/>
    <x v="147"/>
    <n v="39.350699999999996"/>
    <n v="22"/>
    <n v="57.03"/>
    <n v="89008"/>
  </r>
  <r>
    <n v="22662"/>
    <s v="High"/>
    <n v="0.1"/>
    <n v="73.98"/>
    <n v="4"/>
    <n v="1027"/>
    <s v="Brian Bennett"/>
    <s v="Regular Air"/>
    <x v="2"/>
    <x v="2"/>
    <s v="Computer Peripherals"/>
    <s v="Small Box"/>
    <x v="414"/>
    <n v="0.79"/>
    <x v="0"/>
    <x v="1"/>
    <x v="4"/>
    <s v="Cheektowaga"/>
    <n v="14225"/>
    <d v="2015-03-12T00:00:00"/>
    <x v="58"/>
    <n v="-229.87"/>
    <n v="5"/>
    <n v="347.23"/>
    <n v="89004"/>
  </r>
  <r>
    <n v="22663"/>
    <s v="High"/>
    <n v="0.05"/>
    <n v="51.98"/>
    <n v="10.17"/>
    <n v="1027"/>
    <s v="Brian Bennett"/>
    <s v="Regular Air"/>
    <x v="2"/>
    <x v="2"/>
    <s v="Office Machines"/>
    <s v="Medium Box"/>
    <x v="415"/>
    <n v="0.37"/>
    <x v="0"/>
    <x v="1"/>
    <x v="4"/>
    <s v="Cheektowaga"/>
    <n v="14225"/>
    <d v="2015-03-12T00:00:00"/>
    <x v="58"/>
    <n v="329.9787"/>
    <n v="9"/>
    <n v="478.23"/>
    <n v="89004"/>
  </r>
  <r>
    <n v="24325"/>
    <s v="Medium"/>
    <n v="7.0000000000000007E-2"/>
    <n v="7.08"/>
    <n v="2.35"/>
    <n v="1028"/>
    <s v="Marguerite Rodgers"/>
    <s v="Express Air"/>
    <x v="2"/>
    <x v="0"/>
    <s v="Pens &amp; Art Supplies"/>
    <s v="Wrap Bag"/>
    <x v="416"/>
    <n v="0.47"/>
    <x v="0"/>
    <x v="1"/>
    <x v="4"/>
    <s v="Commack"/>
    <n v="11725"/>
    <d v="2015-03-29T00:00:00"/>
    <x v="160"/>
    <n v="30.49"/>
    <n v="13"/>
    <n v="93.82"/>
    <n v="89006"/>
  </r>
  <r>
    <n v="23398"/>
    <s v="Not Specified"/>
    <n v="0.05"/>
    <n v="83.1"/>
    <n v="6.13"/>
    <n v="1028"/>
    <s v="Marguerite Rodgers"/>
    <s v="Express Air"/>
    <x v="2"/>
    <x v="2"/>
    <s v="Computer Peripherals"/>
    <s v="Small Box"/>
    <x v="417"/>
    <n v="0.45"/>
    <x v="0"/>
    <x v="1"/>
    <x v="4"/>
    <s v="Commack"/>
    <n v="11725"/>
    <d v="2015-05-08T00:00:00"/>
    <x v="168"/>
    <n v="1152.5276999999999"/>
    <n v="20"/>
    <n v="1670.33"/>
    <n v="89007"/>
  </r>
  <r>
    <n v="21959"/>
    <s v="Critical"/>
    <n v="7.0000000000000007E-2"/>
    <n v="125.99"/>
    <n v="2.5"/>
    <n v="1035"/>
    <s v="Kent Burton"/>
    <s v="Regular Air"/>
    <x v="1"/>
    <x v="2"/>
    <s v="Telephones and Communication"/>
    <s v="Small Box"/>
    <x v="418"/>
    <n v="0.6"/>
    <x v="0"/>
    <x v="1"/>
    <x v="10"/>
    <s v="Delaware"/>
    <n v="43015"/>
    <d v="2015-03-13T00:00:00"/>
    <x v="58"/>
    <n v="-604.40600000000006"/>
    <n v="1"/>
    <n v="100.59"/>
    <n v="90710"/>
  </r>
  <r>
    <n v="21960"/>
    <s v="Critical"/>
    <n v="0.03"/>
    <n v="99.99"/>
    <n v="19.989999999999998"/>
    <n v="1036"/>
    <s v="Jessica Huffman"/>
    <s v="Regular Air"/>
    <x v="1"/>
    <x v="2"/>
    <s v="Computer Peripherals"/>
    <s v="Small Box"/>
    <x v="419"/>
    <n v="0.52"/>
    <x v="0"/>
    <x v="1"/>
    <x v="10"/>
    <s v="Dublin"/>
    <n v="43017"/>
    <d v="2015-03-13T00:00:00"/>
    <x v="138"/>
    <n v="293.66000000000003"/>
    <n v="6"/>
    <n v="598.38"/>
    <n v="90710"/>
  </r>
  <r>
    <n v="20669"/>
    <s v="Critical"/>
    <n v="0.1"/>
    <n v="7.64"/>
    <n v="5.83"/>
    <n v="1038"/>
    <s v="Jon Hale"/>
    <s v="Regular Air"/>
    <x v="0"/>
    <x v="0"/>
    <s v="Paper"/>
    <s v="Wrap Bag"/>
    <x v="372"/>
    <n v="0.36"/>
    <x v="0"/>
    <x v="3"/>
    <x v="26"/>
    <s v="Belle Glade"/>
    <n v="33430"/>
    <d v="2015-06-16T00:00:00"/>
    <x v="19"/>
    <n v="-403.18739999999997"/>
    <n v="5"/>
    <n v="39.36"/>
    <n v="90641"/>
  </r>
  <r>
    <n v="18404"/>
    <s v="Critical"/>
    <n v="0.06"/>
    <n v="55.94"/>
    <n v="4"/>
    <n v="1041"/>
    <s v="Mildred Chase"/>
    <s v="Regular Air"/>
    <x v="2"/>
    <x v="2"/>
    <s v="Computer Peripherals"/>
    <s v="Small Box"/>
    <x v="420"/>
    <n v="0.74"/>
    <x v="0"/>
    <x v="0"/>
    <x v="1"/>
    <s v="Woodland"/>
    <n v="95695"/>
    <d v="2015-04-17T00:00:00"/>
    <x v="169"/>
    <n v="-13.77"/>
    <n v="6"/>
    <n v="322.77"/>
    <n v="87846"/>
  </r>
  <r>
    <n v="18405"/>
    <s v="Critical"/>
    <n v="7.0000000000000007E-2"/>
    <n v="6.3"/>
    <n v="0.5"/>
    <n v="1041"/>
    <s v="Mildred Chase"/>
    <s v="Regular Air"/>
    <x v="2"/>
    <x v="0"/>
    <s v="Labels"/>
    <s v="Small Box"/>
    <x v="421"/>
    <n v="0.39"/>
    <x v="0"/>
    <x v="0"/>
    <x v="1"/>
    <s v="Woodland"/>
    <n v="95695"/>
    <d v="2015-04-17T00:00:00"/>
    <x v="113"/>
    <n v="44.912100000000002"/>
    <n v="11"/>
    <n v="65.09"/>
    <n v="87846"/>
  </r>
  <r>
    <n v="20937"/>
    <s v="Critical"/>
    <n v="0"/>
    <n v="14.42"/>
    <n v="6.75"/>
    <n v="1042"/>
    <s v="Jerome Burch"/>
    <s v="Express Air"/>
    <x v="2"/>
    <x v="0"/>
    <s v="Appliances"/>
    <s v="Medium Box"/>
    <x v="194"/>
    <n v="0.52"/>
    <x v="0"/>
    <x v="0"/>
    <x v="1"/>
    <s v="Yuba City"/>
    <n v="95991"/>
    <d v="2015-05-16T00:00:00"/>
    <x v="54"/>
    <n v="9.33"/>
    <n v="6"/>
    <n v="98.96"/>
    <n v="87847"/>
  </r>
  <r>
    <n v="3926"/>
    <s v="Critical"/>
    <n v="0.02"/>
    <n v="209.84"/>
    <n v="21.21"/>
    <n v="1044"/>
    <s v="Erin Ballard"/>
    <s v="Regular Air"/>
    <x v="1"/>
    <x v="1"/>
    <s v="Office Furnishings"/>
    <s v="Large Box"/>
    <x v="422"/>
    <n v="0.59"/>
    <x v="0"/>
    <x v="0"/>
    <x v="1"/>
    <s v="Los Angeles"/>
    <n v="90004"/>
    <d v="2015-06-14T00:00:00"/>
    <x v="25"/>
    <n v="2593.14"/>
    <n v="62"/>
    <n v="13546.94"/>
    <n v="28001"/>
  </r>
  <r>
    <n v="3927"/>
    <s v="Critical"/>
    <n v="0.01"/>
    <n v="194.3"/>
    <n v="11.54"/>
    <n v="1044"/>
    <s v="Erin Ballard"/>
    <s v="Regular Air"/>
    <x v="1"/>
    <x v="1"/>
    <s v="Office Furnishings"/>
    <s v="Large Box"/>
    <x v="423"/>
    <n v="0.59"/>
    <x v="0"/>
    <x v="0"/>
    <x v="1"/>
    <s v="Los Angeles"/>
    <n v="90004"/>
    <d v="2015-06-14T00:00:00"/>
    <x v="20"/>
    <n v="1162.76"/>
    <n v="32"/>
    <n v="6401.65"/>
    <n v="28001"/>
  </r>
  <r>
    <n v="6711"/>
    <s v="High"/>
    <n v="0"/>
    <n v="6.68"/>
    <n v="5.66"/>
    <n v="1044"/>
    <s v="Erin Ballard"/>
    <s v="Regular Air"/>
    <x v="1"/>
    <x v="0"/>
    <s v="Paper"/>
    <s v="Small Box"/>
    <x v="424"/>
    <n v="0.37"/>
    <x v="0"/>
    <x v="0"/>
    <x v="1"/>
    <s v="Los Angeles"/>
    <n v="90004"/>
    <d v="2015-02-27T00:00:00"/>
    <x v="142"/>
    <n v="-76.94"/>
    <n v="90"/>
    <n v="617.4"/>
    <n v="47813"/>
  </r>
  <r>
    <n v="24711"/>
    <s v="High"/>
    <n v="0"/>
    <n v="6.68"/>
    <n v="5.66"/>
    <n v="1047"/>
    <s v="Gayle Pearson"/>
    <s v="Regular Air"/>
    <x v="1"/>
    <x v="0"/>
    <s v="Paper"/>
    <s v="Small Box"/>
    <x v="424"/>
    <n v="0.37"/>
    <x v="0"/>
    <x v="1"/>
    <x v="15"/>
    <s v="Boston"/>
    <n v="2109"/>
    <d v="2015-02-27T00:00:00"/>
    <x v="142"/>
    <n v="-40.008800000000001"/>
    <n v="23"/>
    <n v="157.78"/>
    <n v="89389"/>
  </r>
  <r>
    <n v="26259"/>
    <s v="Not Specified"/>
    <n v="0.03"/>
    <n v="5.44"/>
    <n v="7.46"/>
    <n v="1054"/>
    <s v="Keith R Atkinson"/>
    <s v="Express Air"/>
    <x v="0"/>
    <x v="0"/>
    <s v="Binders and Binder Accessories"/>
    <s v="Small Box"/>
    <x v="425"/>
    <n v="0.36"/>
    <x v="0"/>
    <x v="0"/>
    <x v="28"/>
    <s v="Surprise"/>
    <n v="85374"/>
    <d v="2015-05-25T00:00:00"/>
    <x v="134"/>
    <n v="-51.704000000000001"/>
    <n v="4"/>
    <n v="26.31"/>
    <n v="90069"/>
  </r>
  <r>
    <n v="26260"/>
    <s v="Not Specified"/>
    <n v="0.08"/>
    <n v="26.38"/>
    <n v="5.58"/>
    <n v="1054"/>
    <s v="Keith R Atkinson"/>
    <s v="Regular Air"/>
    <x v="0"/>
    <x v="0"/>
    <s v="Paper"/>
    <s v="Small Box"/>
    <x v="426"/>
    <n v="0.39"/>
    <x v="0"/>
    <x v="0"/>
    <x v="28"/>
    <s v="Surprise"/>
    <n v="85374"/>
    <d v="2015-05-25T00:00:00"/>
    <x v="53"/>
    <n v="144.7482"/>
    <n v="8"/>
    <n v="209.78"/>
    <n v="90069"/>
  </r>
  <r>
    <n v="26261"/>
    <s v="Not Specified"/>
    <n v="0.06"/>
    <n v="20.99"/>
    <n v="2.5"/>
    <n v="1054"/>
    <s v="Keith R Atkinson"/>
    <s v="Regular Air"/>
    <x v="0"/>
    <x v="2"/>
    <s v="Telephones and Communication"/>
    <s v="Wrap Bag"/>
    <x v="427"/>
    <n v="0.81"/>
    <x v="0"/>
    <x v="0"/>
    <x v="28"/>
    <s v="Surprise"/>
    <n v="85374"/>
    <d v="2015-05-25T00:00:00"/>
    <x v="134"/>
    <n v="-112.18899999999999"/>
    <n v="1"/>
    <n v="17.829999999999998"/>
    <n v="90069"/>
  </r>
  <r>
    <n v="8200"/>
    <s v="Medium"/>
    <n v="0.09"/>
    <n v="138.75"/>
    <n v="52.42"/>
    <n v="1060"/>
    <s v="Gene Gilliam"/>
    <s v="Delivery Truck"/>
    <x v="2"/>
    <x v="1"/>
    <s v="Tables"/>
    <s v="Jumbo Box"/>
    <x v="428"/>
    <n v="0.74"/>
    <x v="0"/>
    <x v="3"/>
    <x v="29"/>
    <s v="Atlanta"/>
    <n v="30318"/>
    <d v="2015-03-24T00:00:00"/>
    <x v="37"/>
    <n v="-445.97177625000006"/>
    <n v="23"/>
    <n v="2527.79"/>
    <n v="58628"/>
  </r>
  <r>
    <n v="7980"/>
    <s v="Low"/>
    <n v="7.0000000000000007E-2"/>
    <n v="6.3"/>
    <n v="0.5"/>
    <n v="1060"/>
    <s v="Gene Gilliam"/>
    <s v="Regular Air"/>
    <x v="2"/>
    <x v="0"/>
    <s v="Labels"/>
    <s v="Small Box"/>
    <x v="57"/>
    <n v="0.39"/>
    <x v="0"/>
    <x v="3"/>
    <x v="29"/>
    <s v="Atlanta"/>
    <n v="30318"/>
    <d v="2015-05-30T00:00:00"/>
    <x v="129"/>
    <n v="4.1673999999999998"/>
    <n v="20"/>
    <n v="121.87"/>
    <n v="57061"/>
  </r>
  <r>
    <n v="26200"/>
    <s v="Medium"/>
    <n v="0.09"/>
    <n v="138.75"/>
    <n v="52.42"/>
    <n v="1062"/>
    <s v="Willie Robinson"/>
    <s v="Delivery Truck"/>
    <x v="2"/>
    <x v="1"/>
    <s v="Tables"/>
    <s v="Jumbo Box"/>
    <x v="428"/>
    <n v="0.74"/>
    <x v="0"/>
    <x v="1"/>
    <x v="4"/>
    <s v="Coram"/>
    <n v="11727"/>
    <d v="2015-03-24T00:00:00"/>
    <x v="37"/>
    <n v="-335.31712500000003"/>
    <n v="6"/>
    <n v="659.42"/>
    <n v="91354"/>
  </r>
  <r>
    <n v="25979"/>
    <s v="Low"/>
    <n v="0.04"/>
    <n v="22.38"/>
    <n v="15.1"/>
    <n v="1062"/>
    <s v="Willie Robinson"/>
    <s v="Regular Air"/>
    <x v="2"/>
    <x v="0"/>
    <s v="Binders and Binder Accessories"/>
    <s v="Small Box"/>
    <x v="429"/>
    <n v="0.38"/>
    <x v="0"/>
    <x v="1"/>
    <x v="4"/>
    <s v="Coram"/>
    <n v="11727"/>
    <d v="2015-05-30T00:00:00"/>
    <x v="97"/>
    <n v="16.021800000000013"/>
    <n v="18"/>
    <n v="403.53"/>
    <n v="91355"/>
  </r>
  <r>
    <n v="25981"/>
    <s v="Low"/>
    <n v="0.06"/>
    <n v="17.78"/>
    <n v="5.03"/>
    <n v="1062"/>
    <s v="Willie Robinson"/>
    <s v="Regular Air"/>
    <x v="2"/>
    <x v="1"/>
    <s v="Office Furnishings"/>
    <s v="Small Box"/>
    <x v="430"/>
    <n v="0.54"/>
    <x v="0"/>
    <x v="1"/>
    <x v="4"/>
    <s v="Coram"/>
    <n v="11727"/>
    <d v="2015-05-30T00:00:00"/>
    <x v="80"/>
    <n v="38.067299999999996"/>
    <n v="3"/>
    <n v="55.17"/>
    <n v="91355"/>
  </r>
  <r>
    <n v="19445"/>
    <s v="Critical"/>
    <n v="0.01"/>
    <n v="15.99"/>
    <n v="13.18"/>
    <n v="1065"/>
    <s v="Vicki Bond"/>
    <s v="Regular Air"/>
    <x v="0"/>
    <x v="0"/>
    <s v="Binders and Binder Accessories"/>
    <s v="Small Box"/>
    <x v="222"/>
    <n v="0.37"/>
    <x v="0"/>
    <x v="2"/>
    <x v="12"/>
    <s v="Burbank"/>
    <n v="60459"/>
    <d v="2015-02-18T00:00:00"/>
    <x v="39"/>
    <n v="-99.435440000000014"/>
    <n v="23"/>
    <n v="377.44"/>
    <n v="88899"/>
  </r>
  <r>
    <n v="20445"/>
    <s v="Low"/>
    <n v="0.04"/>
    <n v="22.84"/>
    <n v="16.87"/>
    <n v="1068"/>
    <s v="Erik Barr"/>
    <s v="Regular Air"/>
    <x v="1"/>
    <x v="0"/>
    <s v="Paper"/>
    <s v="Small Box"/>
    <x v="431"/>
    <n v="0.39"/>
    <x v="0"/>
    <x v="2"/>
    <x v="12"/>
    <s v="Calumet City"/>
    <n v="60409"/>
    <d v="2015-03-16T00:00:00"/>
    <x v="57"/>
    <n v="-97.28"/>
    <n v="12"/>
    <n v="286.39999999999998"/>
    <n v="87109"/>
  </r>
  <r>
    <n v="24737"/>
    <s v="Medium"/>
    <n v="0.02"/>
    <n v="15.94"/>
    <n v="5.45"/>
    <n v="1069"/>
    <s v="Pam Bennett"/>
    <s v="Regular Air"/>
    <x v="1"/>
    <x v="0"/>
    <s v="Pens &amp; Art Supplies"/>
    <s v="Small Pack"/>
    <x v="432"/>
    <n v="0.55000000000000004"/>
    <x v="0"/>
    <x v="2"/>
    <x v="12"/>
    <s v="Carbondale"/>
    <n v="62901"/>
    <d v="2015-05-14T00:00:00"/>
    <x v="66"/>
    <n v="139.61200000000002"/>
    <n v="41"/>
    <n v="664.34"/>
    <n v="87110"/>
  </r>
  <r>
    <n v="22685"/>
    <s v="Not Specified"/>
    <n v="0.01"/>
    <n v="150.88999999999999"/>
    <n v="60.2"/>
    <n v="1072"/>
    <s v="Marion Owens"/>
    <s v="Delivery Truck"/>
    <x v="0"/>
    <x v="1"/>
    <s v="Chairs &amp; Chairmats"/>
    <s v="Jumbo Drum"/>
    <x v="433"/>
    <n v="0.77"/>
    <x v="0"/>
    <x v="1"/>
    <x v="19"/>
    <s v="Bethlehem"/>
    <n v="18018"/>
    <d v="2015-03-27T00:00:00"/>
    <x v="160"/>
    <n v="-505.76"/>
    <n v="3"/>
    <n v="473.53"/>
    <n v="89631"/>
  </r>
  <r>
    <n v="26176"/>
    <s v="High"/>
    <n v="0.04"/>
    <n v="19.23"/>
    <n v="6.15"/>
    <n v="1075"/>
    <s v="Theodore Tyson"/>
    <s v="Regular Air"/>
    <x v="1"/>
    <x v="1"/>
    <s v="Office Furnishings"/>
    <s v="Small Pack"/>
    <x v="159"/>
    <n v="0.44"/>
    <x v="0"/>
    <x v="2"/>
    <x v="12"/>
    <s v="Romeoville"/>
    <n v="60441"/>
    <d v="2015-03-09T00:00:00"/>
    <x v="22"/>
    <n v="152.43479999999997"/>
    <n v="11"/>
    <n v="220.92"/>
    <n v="86422"/>
  </r>
  <r>
    <n v="23312"/>
    <s v="Not Specified"/>
    <n v="0.08"/>
    <n v="13.9"/>
    <n v="7.59"/>
    <n v="1080"/>
    <s v="Colleen Fletcher"/>
    <s v="Regular Air"/>
    <x v="0"/>
    <x v="0"/>
    <s v="Scissors, Rulers and Trimmers"/>
    <s v="Small Pack"/>
    <x v="243"/>
    <n v="0.56000000000000005"/>
    <x v="0"/>
    <x v="2"/>
    <x v="12"/>
    <s v="Saint Charles"/>
    <n v="60174"/>
    <d v="2015-05-08T00:00:00"/>
    <x v="168"/>
    <n v="9.862000000000009"/>
    <n v="14"/>
    <n v="196.41"/>
    <n v="88461"/>
  </r>
  <r>
    <n v="24324"/>
    <s v="Not Specified"/>
    <n v="7.0000000000000007E-2"/>
    <n v="55.99"/>
    <n v="5"/>
    <n v="1083"/>
    <s v="Hazel Dale"/>
    <s v="Express Air"/>
    <x v="0"/>
    <x v="2"/>
    <s v="Telephones and Communication"/>
    <s v="Small Pack"/>
    <x v="134"/>
    <n v="0.83"/>
    <x v="0"/>
    <x v="2"/>
    <x v="12"/>
    <s v="Springfield"/>
    <n v="62701"/>
    <d v="2015-03-31T00:00:00"/>
    <x v="34"/>
    <n v="-232.99100000000001"/>
    <n v="1"/>
    <n v="54.08"/>
    <n v="88460"/>
  </r>
  <r>
    <n v="18047"/>
    <s v="Not Specified"/>
    <n v="0.05"/>
    <n v="7.64"/>
    <n v="5.83"/>
    <n v="1085"/>
    <s v="Ted Dunlap"/>
    <s v="Regular Air"/>
    <x v="1"/>
    <x v="0"/>
    <s v="Paper"/>
    <s v="Wrap Bag"/>
    <x v="372"/>
    <n v="0.36"/>
    <x v="0"/>
    <x v="1"/>
    <x v="4"/>
    <s v="Deer Park"/>
    <n v="11729"/>
    <d v="2015-01-05T00:00:00"/>
    <x v="116"/>
    <n v="-40.275199999999998"/>
    <n v="6"/>
    <n v="47.18"/>
    <n v="86122"/>
  </r>
  <r>
    <n v="25279"/>
    <s v="High"/>
    <n v="0.04"/>
    <n v="9.06"/>
    <n v="9.86"/>
    <n v="1085"/>
    <s v="Ted Dunlap"/>
    <s v="Regular Air"/>
    <x v="1"/>
    <x v="0"/>
    <s v="Paper"/>
    <s v="Small Box"/>
    <x v="204"/>
    <n v="0.4"/>
    <x v="0"/>
    <x v="1"/>
    <x v="4"/>
    <s v="Deer Park"/>
    <n v="11729"/>
    <d v="2015-04-24T00:00:00"/>
    <x v="131"/>
    <n v="-53.25"/>
    <n v="3"/>
    <n v="30.87"/>
    <n v="86123"/>
  </r>
  <r>
    <n v="23104"/>
    <s v="Not Specified"/>
    <n v="0.06"/>
    <n v="30.42"/>
    <n v="8.65"/>
    <n v="1085"/>
    <s v="Ted Dunlap"/>
    <s v="Regular Air"/>
    <x v="0"/>
    <x v="2"/>
    <s v="Computer Peripherals"/>
    <s v="Small Box"/>
    <x v="434"/>
    <n v="0.74"/>
    <x v="0"/>
    <x v="1"/>
    <x v="4"/>
    <s v="Deer Park"/>
    <n v="11729"/>
    <d v="2015-05-13T00:00:00"/>
    <x v="66"/>
    <n v="-159.25"/>
    <n v="10"/>
    <n v="309.05"/>
    <n v="86124"/>
  </r>
  <r>
    <n v="23105"/>
    <s v="Not Specified"/>
    <n v="0.02"/>
    <n v="37.94"/>
    <n v="5.08"/>
    <n v="1085"/>
    <s v="Ted Dunlap"/>
    <s v="Regular Air"/>
    <x v="0"/>
    <x v="0"/>
    <s v="Paper"/>
    <s v="Wrap Bag"/>
    <x v="320"/>
    <n v="0.38"/>
    <x v="0"/>
    <x v="1"/>
    <x v="4"/>
    <s v="Deer Park"/>
    <n v="11729"/>
    <d v="2015-05-13T00:00:00"/>
    <x v="3"/>
    <n v="206.517"/>
    <n v="8"/>
    <n v="299.3"/>
    <n v="86124"/>
  </r>
  <r>
    <n v="25280"/>
    <s v="High"/>
    <n v="0.04"/>
    <n v="14.27"/>
    <n v="7.27"/>
    <n v="1086"/>
    <s v="Leon Peele"/>
    <s v="Regular Air"/>
    <x v="1"/>
    <x v="0"/>
    <s v="Binders and Binder Accessories"/>
    <s v="Small Box"/>
    <x v="435"/>
    <n v="0.38"/>
    <x v="0"/>
    <x v="1"/>
    <x v="4"/>
    <s v="Dix Hills"/>
    <n v="11746"/>
    <d v="2015-04-24T00:00:00"/>
    <x v="131"/>
    <n v="2.125"/>
    <n v="3"/>
    <n v="45.24"/>
    <n v="86123"/>
  </r>
  <r>
    <n v="22537"/>
    <s v="Medium"/>
    <n v="0.02"/>
    <n v="15.14"/>
    <n v="4.53"/>
    <n v="1101"/>
    <s v="Kimberly McCarthy"/>
    <s v="Regular Air"/>
    <x v="2"/>
    <x v="0"/>
    <s v="Storage &amp; Organization"/>
    <s v="Small Box"/>
    <x v="436"/>
    <n v="0.81"/>
    <x v="0"/>
    <x v="0"/>
    <x v="1"/>
    <s v="Oxnard"/>
    <n v="93030"/>
    <d v="2015-05-05T00:00:00"/>
    <x v="108"/>
    <n v="5.8840000000000074"/>
    <n v="3"/>
    <n v="51.02"/>
    <n v="91488"/>
  </r>
  <r>
    <n v="21847"/>
    <s v="Not Specified"/>
    <n v="0.05"/>
    <n v="328.14"/>
    <n v="91.05"/>
    <n v="1103"/>
    <s v="Sidney Bowling"/>
    <s v="Delivery Truck"/>
    <x v="1"/>
    <x v="0"/>
    <s v="Appliances"/>
    <s v="Jumbo Drum"/>
    <x v="158"/>
    <n v="0.56999999999999995"/>
    <x v="0"/>
    <x v="2"/>
    <x v="32"/>
    <s v="Omaha"/>
    <n v="68046"/>
    <d v="2015-04-10T00:00:00"/>
    <x v="48"/>
    <n v="772.04"/>
    <n v="7"/>
    <n v="2291.39"/>
    <n v="90977"/>
  </r>
  <r>
    <n v="3847"/>
    <s v="Not Specified"/>
    <n v="0.05"/>
    <n v="328.14"/>
    <n v="91.05"/>
    <n v="1104"/>
    <s v="Timothy Ross"/>
    <s v="Delivery Truck"/>
    <x v="1"/>
    <x v="0"/>
    <s v="Appliances"/>
    <s v="Jumbo Drum"/>
    <x v="158"/>
    <n v="0.56999999999999995"/>
    <x v="0"/>
    <x v="1"/>
    <x v="4"/>
    <s v="New York City"/>
    <n v="10282"/>
    <d v="2015-04-10T00:00:00"/>
    <x v="48"/>
    <n v="772.04"/>
    <n v="29"/>
    <n v="9492.92"/>
    <n v="27456"/>
  </r>
  <r>
    <n v="2808"/>
    <s v="Medium"/>
    <n v="0.04"/>
    <n v="6.35"/>
    <n v="1.02"/>
    <n v="1106"/>
    <s v="Maxine Collier Grady"/>
    <s v="Regular Air"/>
    <x v="2"/>
    <x v="0"/>
    <s v="Paper"/>
    <s v="Wrap Bag"/>
    <x v="318"/>
    <n v="0.39"/>
    <x v="0"/>
    <x v="2"/>
    <x v="7"/>
    <s v="Dallas"/>
    <n v="75220"/>
    <d v="2015-05-20T00:00:00"/>
    <x v="10"/>
    <n v="81.91"/>
    <n v="52"/>
    <n v="318.47000000000003"/>
    <n v="20261"/>
  </r>
  <r>
    <n v="106"/>
    <s v="High"/>
    <n v="0.01"/>
    <n v="9.31"/>
    <n v="3.98"/>
    <n v="1106"/>
    <s v="Maxine Collier Grady"/>
    <s v="Regular Air"/>
    <x v="2"/>
    <x v="0"/>
    <s v="Scissors, Rulers and Trimmers"/>
    <s v="Small Pack"/>
    <x v="437"/>
    <n v="0.56000000000000005"/>
    <x v="0"/>
    <x v="2"/>
    <x v="7"/>
    <s v="Dallas"/>
    <n v="75220"/>
    <d v="2015-05-21T00:00:00"/>
    <x v="11"/>
    <n v="-10.9"/>
    <n v="61"/>
    <n v="586.96"/>
    <n v="646"/>
  </r>
  <r>
    <n v="6443"/>
    <s v="Not Specified"/>
    <n v="0.08"/>
    <n v="140.81"/>
    <n v="24.49"/>
    <n v="1106"/>
    <s v="Maxine Collier Grady"/>
    <s v="Regular Air"/>
    <x v="3"/>
    <x v="1"/>
    <s v="Chairs &amp; Chairmats"/>
    <s v="Large Box"/>
    <x v="438"/>
    <n v="0.56999999999999995"/>
    <x v="0"/>
    <x v="2"/>
    <x v="7"/>
    <s v="Dallas"/>
    <n v="75220"/>
    <d v="2015-06-06T00:00:00"/>
    <x v="35"/>
    <n v="1232.79"/>
    <n v="81"/>
    <n v="11272.77"/>
    <n v="45824"/>
  </r>
  <r>
    <n v="18106"/>
    <s v="High"/>
    <n v="0.01"/>
    <n v="9.31"/>
    <n v="3.98"/>
    <n v="1107"/>
    <s v="Joanna Keith"/>
    <s v="Regular Air"/>
    <x v="2"/>
    <x v="0"/>
    <s v="Scissors, Rulers and Trimmers"/>
    <s v="Small Pack"/>
    <x v="437"/>
    <n v="0.56000000000000005"/>
    <x v="0"/>
    <x v="2"/>
    <x v="7"/>
    <s v="Lake Jackson"/>
    <n v="77566"/>
    <d v="2015-05-21T00:00:00"/>
    <x v="11"/>
    <n v="2.1800000000000015"/>
    <n v="15"/>
    <n v="144.33000000000001"/>
    <n v="86411"/>
  </r>
  <r>
    <n v="20807"/>
    <s v="Medium"/>
    <n v="0.09"/>
    <n v="31.74"/>
    <n v="12.62"/>
    <n v="1108"/>
    <s v="Dwight Bishop"/>
    <s v="Express Air"/>
    <x v="2"/>
    <x v="0"/>
    <s v="Binders and Binder Accessories"/>
    <s v="Small Box"/>
    <x v="383"/>
    <n v="0.37"/>
    <x v="0"/>
    <x v="2"/>
    <x v="7"/>
    <s v="Lancaster"/>
    <n v="75146"/>
    <d v="2015-05-20T00:00:00"/>
    <x v="92"/>
    <n v="67.107500000000002"/>
    <n v="9"/>
    <n v="270.55"/>
    <n v="86409"/>
  </r>
  <r>
    <n v="20808"/>
    <s v="Medium"/>
    <n v="0.04"/>
    <n v="6.35"/>
    <n v="1.02"/>
    <n v="1108"/>
    <s v="Dwight Bishop"/>
    <s v="Regular Air"/>
    <x v="2"/>
    <x v="0"/>
    <s v="Paper"/>
    <s v="Wrap Bag"/>
    <x v="318"/>
    <n v="0.39"/>
    <x v="0"/>
    <x v="2"/>
    <x v="7"/>
    <s v="Lancaster"/>
    <n v="75146"/>
    <d v="2015-05-20T00:00:00"/>
    <x v="10"/>
    <n v="54.937799999999996"/>
    <n v="13"/>
    <n v="79.62"/>
    <n v="86409"/>
  </r>
  <r>
    <n v="20809"/>
    <s v="Medium"/>
    <n v="0.02"/>
    <n v="65.989999999999995"/>
    <n v="8.99"/>
    <n v="1108"/>
    <s v="Dwight Bishop"/>
    <s v="Express Air"/>
    <x v="2"/>
    <x v="2"/>
    <s v="Telephones and Communication"/>
    <s v="Small Box"/>
    <x v="210"/>
    <n v="0.56000000000000005"/>
    <x v="0"/>
    <x v="2"/>
    <x v="7"/>
    <s v="Lancaster"/>
    <n v="75146"/>
    <d v="2015-05-20T00:00:00"/>
    <x v="110"/>
    <n v="168.23699999999999"/>
    <n v="8"/>
    <n v="479.79"/>
    <n v="86409"/>
  </r>
  <r>
    <n v="22480"/>
    <s v="Medium"/>
    <n v="0.08"/>
    <n v="8.3699999999999992"/>
    <n v="10.16"/>
    <n v="1109"/>
    <s v="Dennis Welch"/>
    <s v="Regular Air"/>
    <x v="3"/>
    <x v="1"/>
    <s v="Office Furnishings"/>
    <s v="Large Box"/>
    <x v="439"/>
    <n v="0.59"/>
    <x v="0"/>
    <x v="2"/>
    <x v="7"/>
    <s v="Laredo"/>
    <n v="78041"/>
    <d v="2015-06-29T00:00:00"/>
    <x v="170"/>
    <n v="-169.232"/>
    <n v="13"/>
    <n v="108.99"/>
    <n v="86410"/>
  </r>
  <r>
    <n v="20176"/>
    <s v="Not Specified"/>
    <n v="0.03"/>
    <n v="300.98"/>
    <n v="54.92"/>
    <n v="1112"/>
    <s v="Luis Kerr"/>
    <s v="Delivery Truck"/>
    <x v="0"/>
    <x v="1"/>
    <s v="Bookcases"/>
    <s v="Jumbo Box"/>
    <x v="52"/>
    <n v="0.55000000000000004"/>
    <x v="0"/>
    <x v="0"/>
    <x v="1"/>
    <s v="Yucaipa"/>
    <n v="92399"/>
    <d v="2015-04-02T00:00:00"/>
    <x v="77"/>
    <n v="1272.5808"/>
    <n v="12"/>
    <n v="3527.82"/>
    <n v="90832"/>
  </r>
  <r>
    <n v="20177"/>
    <s v="Not Specified"/>
    <n v="0.02"/>
    <n v="2550.14"/>
    <n v="29.7"/>
    <n v="1112"/>
    <s v="Luis Kerr"/>
    <s v="Delivery Truck"/>
    <x v="0"/>
    <x v="2"/>
    <s v="Office Machines"/>
    <s v="Jumbo Drum"/>
    <x v="440"/>
    <n v="0.56999999999999995"/>
    <x v="0"/>
    <x v="0"/>
    <x v="1"/>
    <s v="Yucaipa"/>
    <n v="92399"/>
    <d v="2015-04-02T00:00:00"/>
    <x v="77"/>
    <n v="-5390.7388920000003"/>
    <n v="2"/>
    <n v="4698.21"/>
    <n v="90832"/>
  </r>
  <r>
    <n v="26060"/>
    <s v="Critical"/>
    <n v="0.01"/>
    <n v="2.89"/>
    <n v="0.5"/>
    <n v="1113"/>
    <s v="Julia Reynolds"/>
    <s v="Regular Air"/>
    <x v="0"/>
    <x v="0"/>
    <s v="Labels"/>
    <s v="Small Box"/>
    <x v="277"/>
    <n v="0.38"/>
    <x v="0"/>
    <x v="0"/>
    <x v="21"/>
    <s v="Arvada"/>
    <n v="80004"/>
    <d v="2015-04-06T00:00:00"/>
    <x v="45"/>
    <n v="29.725199999999997"/>
    <n v="14"/>
    <n v="43.08"/>
    <n v="90833"/>
  </r>
  <r>
    <n v="26061"/>
    <s v="Critical"/>
    <n v="0"/>
    <n v="55.99"/>
    <n v="5"/>
    <n v="1113"/>
    <s v="Julia Reynolds"/>
    <s v="Regular Air"/>
    <x v="0"/>
    <x v="2"/>
    <s v="Telephones and Communication"/>
    <s v="Small Pack"/>
    <x v="241"/>
    <n v="0.8"/>
    <x v="0"/>
    <x v="0"/>
    <x v="21"/>
    <s v="Arvada"/>
    <n v="80004"/>
    <d v="2015-04-06T00:00:00"/>
    <x v="152"/>
    <n v="-187.11"/>
    <n v="5"/>
    <n v="258.93"/>
    <n v="90833"/>
  </r>
  <r>
    <n v="21579"/>
    <s v="Not Specified"/>
    <n v="0.06"/>
    <n v="64.650000000000006"/>
    <n v="35"/>
    <n v="1117"/>
    <s v="Samantha Koch"/>
    <s v="Regular Air"/>
    <x v="1"/>
    <x v="0"/>
    <s v="Storage &amp; Organization"/>
    <s v="Large Box"/>
    <x v="333"/>
    <n v="0.8"/>
    <x v="0"/>
    <x v="0"/>
    <x v="28"/>
    <s v="Tucson"/>
    <n v="85705"/>
    <d v="2015-02-05T00:00:00"/>
    <x v="84"/>
    <n v="-139.28720000000001"/>
    <n v="4"/>
    <n v="277.60000000000002"/>
    <n v="86768"/>
  </r>
  <r>
    <n v="21329"/>
    <s v="Low"/>
    <n v="0.04"/>
    <n v="19.98"/>
    <n v="8.68"/>
    <n v="1121"/>
    <s v="Tonya Proctor"/>
    <s v="Regular Air"/>
    <x v="3"/>
    <x v="0"/>
    <s v="Paper"/>
    <s v="Small Box"/>
    <x v="441"/>
    <n v="0.37"/>
    <x v="0"/>
    <x v="0"/>
    <x v="1"/>
    <s v="Temecula"/>
    <n v="92592"/>
    <d v="2015-02-07T00:00:00"/>
    <x v="8"/>
    <n v="108"/>
    <n v="8"/>
    <n v="168.04"/>
    <n v="86767"/>
  </r>
  <r>
    <n v="21330"/>
    <s v="Low"/>
    <n v="0.08"/>
    <n v="125.99"/>
    <n v="7.69"/>
    <n v="1121"/>
    <s v="Tonya Proctor"/>
    <s v="Regular Air"/>
    <x v="3"/>
    <x v="2"/>
    <s v="Telephones and Communication"/>
    <s v="Small Box"/>
    <x v="442"/>
    <n v="0.57999999999999996"/>
    <x v="0"/>
    <x v="0"/>
    <x v="1"/>
    <s v="Temecula"/>
    <n v="92592"/>
    <d v="2015-02-07T00:00:00"/>
    <x v="149"/>
    <n v="377.154"/>
    <n v="7"/>
    <n v="703.46"/>
    <n v="86767"/>
  </r>
  <r>
    <n v="20612"/>
    <s v="High"/>
    <n v="0.03"/>
    <n v="7.3"/>
    <n v="7.72"/>
    <n v="1123"/>
    <s v="Peggy Lanier"/>
    <s v="Regular Air"/>
    <x v="2"/>
    <x v="0"/>
    <s v="Binders and Binder Accessories"/>
    <s v="Small Box"/>
    <x v="443"/>
    <n v="0.38"/>
    <x v="0"/>
    <x v="0"/>
    <x v="1"/>
    <s v="Roseville"/>
    <n v="95661"/>
    <d v="2015-03-15T00:00:00"/>
    <x v="107"/>
    <n v="-127.05200000000001"/>
    <n v="14"/>
    <n v="103.61"/>
    <n v="87015"/>
  </r>
  <r>
    <n v="18212"/>
    <s v="High"/>
    <n v="0.09"/>
    <n v="175.99"/>
    <n v="4.99"/>
    <n v="1123"/>
    <s v="Peggy Lanier"/>
    <s v="Regular Air"/>
    <x v="2"/>
    <x v="2"/>
    <s v="Telephones and Communication"/>
    <s v="Small Box"/>
    <x v="32"/>
    <n v="0.59"/>
    <x v="0"/>
    <x v="0"/>
    <x v="1"/>
    <s v="Roseville"/>
    <n v="95661"/>
    <d v="2015-06-20T00:00:00"/>
    <x v="65"/>
    <n v="2169.7464"/>
    <n v="22"/>
    <n v="3144.56"/>
    <n v="87016"/>
  </r>
  <r>
    <n v="18211"/>
    <s v="High"/>
    <n v="0.09"/>
    <n v="160.97999999999999"/>
    <n v="35.020000000000003"/>
    <n v="1124"/>
    <s v="Randy Jiang"/>
    <s v="Delivery Truck"/>
    <x v="2"/>
    <x v="1"/>
    <s v="Bookcases"/>
    <s v="Jumbo Box"/>
    <x v="263"/>
    <n v="0.72"/>
    <x v="0"/>
    <x v="1"/>
    <x v="18"/>
    <s v="Norwich"/>
    <n v="6360"/>
    <d v="2015-06-20T00:00:00"/>
    <x v="101"/>
    <n v="-229.93"/>
    <n v="18"/>
    <n v="2653.02"/>
    <n v="87016"/>
  </r>
  <r>
    <n v="22052"/>
    <s v="Medium"/>
    <n v="0.02"/>
    <n v="4.0599999999999996"/>
    <n v="6.89"/>
    <n v="1127"/>
    <s v="Ray Grady"/>
    <s v="Regular Air"/>
    <x v="3"/>
    <x v="0"/>
    <s v="Appliances"/>
    <s v="Small Box"/>
    <x v="326"/>
    <n v="0.6"/>
    <x v="0"/>
    <x v="2"/>
    <x v="7"/>
    <s v="Eagle Pass"/>
    <n v="78852"/>
    <d v="2015-02-24T00:00:00"/>
    <x v="171"/>
    <n v="-93.735199999999992"/>
    <n v="16"/>
    <n v="66.81"/>
    <n v="87221"/>
  </r>
  <r>
    <n v="26377"/>
    <s v="Low"/>
    <n v="0.04"/>
    <n v="4.71"/>
    <n v="0.7"/>
    <n v="1127"/>
    <s v="Ray Grady"/>
    <s v="Regular Air"/>
    <x v="3"/>
    <x v="0"/>
    <s v="Rubber Bands"/>
    <s v="Wrap Bag"/>
    <x v="444"/>
    <n v="0.8"/>
    <x v="0"/>
    <x v="2"/>
    <x v="7"/>
    <s v="Eagle Pass"/>
    <n v="78852"/>
    <d v="2015-06-22T00:00:00"/>
    <x v="155"/>
    <n v="4.53"/>
    <n v="19"/>
    <n v="90.52"/>
    <n v="87222"/>
  </r>
  <r>
    <n v="26378"/>
    <s v="Low"/>
    <n v="0.06"/>
    <n v="4.2"/>
    <n v="2.2599999999999998"/>
    <n v="1128"/>
    <s v="Kurt O'Connor"/>
    <s v="Regular Air"/>
    <x v="3"/>
    <x v="0"/>
    <s v="Paper"/>
    <s v="Wrap Bag"/>
    <x v="445"/>
    <n v="0.36"/>
    <x v="0"/>
    <x v="2"/>
    <x v="7"/>
    <s v="Edinburg"/>
    <n v="78539"/>
    <d v="2015-06-22T00:00:00"/>
    <x v="125"/>
    <n v="9.7799999999999994"/>
    <n v="13"/>
    <n v="55.97"/>
    <n v="87222"/>
  </r>
  <r>
    <n v="4501"/>
    <s v="Low"/>
    <n v="0.04"/>
    <n v="8.6"/>
    <n v="6.19"/>
    <n v="1129"/>
    <s v="Pam Patton"/>
    <s v="Regular Air"/>
    <x v="1"/>
    <x v="0"/>
    <s v="Binders and Binder Accessories"/>
    <s v="Small Box"/>
    <x v="331"/>
    <n v="0.38"/>
    <x v="0"/>
    <x v="1"/>
    <x v="15"/>
    <s v="Boston"/>
    <n v="2118"/>
    <d v="2015-02-16T00:00:00"/>
    <x v="15"/>
    <n v="-63.813500000000005"/>
    <n v="37"/>
    <n v="311.66000000000003"/>
    <n v="32037"/>
  </r>
  <r>
    <n v="4502"/>
    <s v="Low"/>
    <n v="7.0000000000000007E-2"/>
    <n v="699.99"/>
    <n v="24.49"/>
    <n v="1129"/>
    <s v="Pam Patton"/>
    <s v="Regular Air"/>
    <x v="1"/>
    <x v="2"/>
    <s v="Copiers and Fax"/>
    <s v="Large Box"/>
    <x v="446"/>
    <n v="0.54"/>
    <x v="0"/>
    <x v="1"/>
    <x v="15"/>
    <s v="Boston"/>
    <n v="2118"/>
    <d v="2015-02-16T00:00:00"/>
    <x v="39"/>
    <n v="325.29000000000002"/>
    <n v="15"/>
    <n v="9862.51"/>
    <n v="32037"/>
  </r>
  <r>
    <n v="6891"/>
    <s v="Not Specified"/>
    <n v="0.05"/>
    <n v="5.78"/>
    <n v="7.64"/>
    <n v="1129"/>
    <s v="Pam Patton"/>
    <s v="Express Air"/>
    <x v="0"/>
    <x v="0"/>
    <s v="Paper"/>
    <s v="Small Box"/>
    <x v="447"/>
    <n v="0.36"/>
    <x v="0"/>
    <x v="1"/>
    <x v="15"/>
    <s v="Boston"/>
    <n v="2118"/>
    <d v="2015-03-29T00:00:00"/>
    <x v="98"/>
    <n v="-116.05"/>
    <n v="29"/>
    <n v="177.41"/>
    <n v="49125"/>
  </r>
  <r>
    <n v="1917"/>
    <s v="Medium"/>
    <n v="0.02"/>
    <n v="7.64"/>
    <n v="1.39"/>
    <n v="1129"/>
    <s v="Pam Patton"/>
    <s v="Regular Air"/>
    <x v="1"/>
    <x v="0"/>
    <s v="Envelopes"/>
    <s v="Small Box"/>
    <x v="448"/>
    <n v="0.36"/>
    <x v="0"/>
    <x v="1"/>
    <x v="15"/>
    <s v="Boston"/>
    <n v="2118"/>
    <d v="2015-05-21T00:00:00"/>
    <x v="10"/>
    <n v="117.38"/>
    <n v="52"/>
    <n v="406.91"/>
    <n v="13735"/>
  </r>
  <r>
    <n v="5568"/>
    <s v="Low"/>
    <n v="0.03"/>
    <n v="30.98"/>
    <n v="6.5"/>
    <n v="1129"/>
    <s v="Pam Patton"/>
    <s v="Regular Air"/>
    <x v="0"/>
    <x v="2"/>
    <s v="Computer Peripherals"/>
    <s v="Small Box"/>
    <x v="449"/>
    <n v="0.79"/>
    <x v="0"/>
    <x v="1"/>
    <x v="15"/>
    <s v="Boston"/>
    <n v="2118"/>
    <d v="2015-06-13T00:00:00"/>
    <x v="19"/>
    <n v="-144.19999999999999"/>
    <n v="44"/>
    <n v="1332.09"/>
    <n v="39430"/>
  </r>
  <r>
    <n v="8099"/>
    <s v="Low"/>
    <n v="0.02"/>
    <n v="4.9800000000000004"/>
    <n v="6.07"/>
    <n v="1129"/>
    <s v="Pam Patton"/>
    <s v="Regular Air"/>
    <x v="1"/>
    <x v="0"/>
    <s v="Paper"/>
    <s v="Small Box"/>
    <x v="46"/>
    <n v="0.36"/>
    <x v="0"/>
    <x v="1"/>
    <x v="15"/>
    <s v="Boston"/>
    <n v="2118"/>
    <d v="2015-01-26T00:00:00"/>
    <x v="52"/>
    <n v="-46.92"/>
    <n v="19"/>
    <n v="105.5"/>
    <n v="57794"/>
  </r>
  <r>
    <n v="19917"/>
    <s v="Medium"/>
    <n v="0.02"/>
    <n v="7.64"/>
    <n v="1.39"/>
    <n v="1131"/>
    <s v="Benjamin Strauss"/>
    <s v="Regular Air"/>
    <x v="1"/>
    <x v="0"/>
    <s v="Envelopes"/>
    <s v="Small Box"/>
    <x v="448"/>
    <n v="0.36"/>
    <x v="0"/>
    <x v="2"/>
    <x v="7"/>
    <s v="El Paso"/>
    <n v="79907"/>
    <d v="2015-05-21T00:00:00"/>
    <x v="10"/>
    <n v="70.193699999999993"/>
    <n v="13"/>
    <n v="101.73"/>
    <n v="88103"/>
  </r>
  <r>
    <n v="23860"/>
    <s v="Medium"/>
    <n v="0.06"/>
    <n v="6.37"/>
    <n v="5.19"/>
    <n v="1132"/>
    <s v="Michael Robbins"/>
    <s v="Regular Air"/>
    <x v="0"/>
    <x v="0"/>
    <s v="Binders and Binder Accessories"/>
    <s v="Small Box"/>
    <x v="214"/>
    <n v="0.38"/>
    <x v="0"/>
    <x v="2"/>
    <x v="7"/>
    <s v="Euless"/>
    <n v="76039"/>
    <d v="2015-02-10T00:00:00"/>
    <x v="132"/>
    <n v="-48.219499999999996"/>
    <n v="6"/>
    <n v="37.700000000000003"/>
    <n v="88101"/>
  </r>
  <r>
    <n v="22501"/>
    <s v="Low"/>
    <n v="0.04"/>
    <n v="8.6"/>
    <n v="6.19"/>
    <n v="1132"/>
    <s v="Michael Robbins"/>
    <s v="Regular Air"/>
    <x v="1"/>
    <x v="0"/>
    <s v="Binders and Binder Accessories"/>
    <s v="Small Box"/>
    <x v="331"/>
    <n v="0.38"/>
    <x v="0"/>
    <x v="2"/>
    <x v="7"/>
    <s v="Euless"/>
    <n v="76039"/>
    <d v="2015-02-16T00:00:00"/>
    <x v="15"/>
    <n v="-63.813500000000005"/>
    <n v="9"/>
    <n v="75.81"/>
    <n v="88102"/>
  </r>
  <r>
    <n v="22502"/>
    <s v="Low"/>
    <n v="7.0000000000000007E-2"/>
    <n v="699.99"/>
    <n v="24.49"/>
    <n v="1132"/>
    <s v="Michael Robbins"/>
    <s v="Regular Air"/>
    <x v="1"/>
    <x v="2"/>
    <s v="Copiers and Fax"/>
    <s v="Large Box"/>
    <x v="446"/>
    <n v="0.54"/>
    <x v="0"/>
    <x v="2"/>
    <x v="7"/>
    <s v="Euless"/>
    <n v="76039"/>
    <d v="2015-02-16T00:00:00"/>
    <x v="39"/>
    <n v="325.29000000000002"/>
    <n v="4"/>
    <n v="2630"/>
    <n v="88102"/>
  </r>
  <r>
    <n v="23568"/>
    <s v="Low"/>
    <n v="0.03"/>
    <n v="30.98"/>
    <n v="6.5"/>
    <n v="1132"/>
    <s v="Michael Robbins"/>
    <s v="Regular Air"/>
    <x v="0"/>
    <x v="2"/>
    <s v="Computer Peripherals"/>
    <s v="Small Box"/>
    <x v="449"/>
    <n v="0.79"/>
    <x v="0"/>
    <x v="2"/>
    <x v="7"/>
    <s v="Euless"/>
    <n v="76039"/>
    <d v="2015-06-13T00:00:00"/>
    <x v="19"/>
    <n v="-115.35999999999999"/>
    <n v="11"/>
    <n v="333.02"/>
    <n v="88104"/>
  </r>
  <r>
    <n v="26099"/>
    <s v="Low"/>
    <n v="0.02"/>
    <n v="4.9800000000000004"/>
    <n v="6.07"/>
    <n v="1133"/>
    <s v="Marjorie Owens"/>
    <s v="Regular Air"/>
    <x v="1"/>
    <x v="0"/>
    <s v="Paper"/>
    <s v="Small Box"/>
    <x v="46"/>
    <n v="0.36"/>
    <x v="0"/>
    <x v="2"/>
    <x v="7"/>
    <s v="Farmers Branch"/>
    <n v="75234"/>
    <d v="2015-01-26T00:00:00"/>
    <x v="52"/>
    <n v="-46.92"/>
    <n v="5"/>
    <n v="27.76"/>
    <n v="88105"/>
  </r>
  <r>
    <n v="22119"/>
    <s v="High"/>
    <n v="0.09"/>
    <n v="270.97000000000003"/>
    <n v="28.06"/>
    <n v="1136"/>
    <s v="Carmen McPherson"/>
    <s v="Delivery Truck"/>
    <x v="3"/>
    <x v="2"/>
    <s v="Office Machines"/>
    <s v="Jumbo Drum"/>
    <x v="450"/>
    <n v="0.56000000000000005"/>
    <x v="0"/>
    <x v="2"/>
    <x v="12"/>
    <s v="Carol Stream"/>
    <n v="60188"/>
    <d v="2015-01-02T00:00:00"/>
    <x v="30"/>
    <n v="2660.1432"/>
    <n v="15"/>
    <n v="3855.28"/>
    <n v="87940"/>
  </r>
  <r>
    <n v="19357"/>
    <s v="Medium"/>
    <n v="0.02"/>
    <n v="160.97999999999999"/>
    <n v="30"/>
    <n v="1138"/>
    <s v="Malcolm Floyd"/>
    <s v="Delivery Truck"/>
    <x v="1"/>
    <x v="1"/>
    <s v="Chairs &amp; Chairmats"/>
    <s v="Jumbo Drum"/>
    <x v="48"/>
    <n v="0.62"/>
    <x v="0"/>
    <x v="2"/>
    <x v="7"/>
    <s v="The Colony"/>
    <n v="75056"/>
    <d v="2015-02-16T00:00:00"/>
    <x v="146"/>
    <n v="-51.116"/>
    <n v="1"/>
    <n v="192.49"/>
    <n v="86574"/>
  </r>
  <r>
    <n v="25467"/>
    <s v="Medium"/>
    <n v="0.05"/>
    <n v="363.25"/>
    <n v="19.989999999999998"/>
    <n v="1142"/>
    <s v="Russell Chan"/>
    <s v="Regular Air"/>
    <x v="1"/>
    <x v="0"/>
    <s v="Appliances"/>
    <s v="Small Box"/>
    <x v="451"/>
    <n v="0.56999999999999995"/>
    <x v="0"/>
    <x v="2"/>
    <x v="7"/>
    <s v="Waco"/>
    <n v="76706"/>
    <d v="2015-01-04T00:00:00"/>
    <x v="116"/>
    <n v="1766.7795000000001"/>
    <n v="7"/>
    <n v="2560.5500000000002"/>
    <n v="86573"/>
  </r>
  <r>
    <n v="24539"/>
    <s v="Medium"/>
    <n v="0.01"/>
    <n v="18.97"/>
    <n v="9.5399999999999991"/>
    <n v="1142"/>
    <s v="Russell Chan"/>
    <s v="Regular Air"/>
    <x v="1"/>
    <x v="0"/>
    <s v="Paper"/>
    <s v="Small Box"/>
    <x v="62"/>
    <n v="0.37"/>
    <x v="0"/>
    <x v="2"/>
    <x v="7"/>
    <s v="Waco"/>
    <n v="76706"/>
    <d v="2015-06-06T00:00:00"/>
    <x v="42"/>
    <n v="85.875"/>
    <n v="11"/>
    <n v="227.67"/>
    <n v="86575"/>
  </r>
  <r>
    <n v="25179"/>
    <s v="Low"/>
    <n v="0.05"/>
    <n v="7.59"/>
    <n v="4"/>
    <n v="1151"/>
    <s v="Edna Huang"/>
    <s v="Regular Air"/>
    <x v="0"/>
    <x v="1"/>
    <s v="Office Furnishings"/>
    <s v="Wrap Bag"/>
    <x v="150"/>
    <n v="0.42"/>
    <x v="0"/>
    <x v="1"/>
    <x v="15"/>
    <s v="South Hadley"/>
    <n v="1075"/>
    <d v="2015-06-09T00:00:00"/>
    <x v="42"/>
    <n v="6.0926999999999998"/>
    <n v="1"/>
    <n v="8.83"/>
    <n v="91344"/>
  </r>
  <r>
    <n v="24224"/>
    <s v="Critical"/>
    <n v="0.09"/>
    <n v="9.11"/>
    <n v="2.15"/>
    <n v="1155"/>
    <s v="Alex Nicholson"/>
    <s v="Express Air"/>
    <x v="3"/>
    <x v="0"/>
    <s v="Paper"/>
    <s v="Wrap Bag"/>
    <x v="452"/>
    <n v="0.4"/>
    <x v="0"/>
    <x v="0"/>
    <x v="1"/>
    <s v="Montebello"/>
    <n v="90640"/>
    <d v="2015-01-02T00:00:00"/>
    <x v="30"/>
    <n v="20.299600000000002"/>
    <n v="4"/>
    <n v="34.409999999999997"/>
    <n v="90853"/>
  </r>
  <r>
    <n v="24225"/>
    <s v="Critical"/>
    <n v="0.08"/>
    <n v="15.04"/>
    <n v="1.97"/>
    <n v="1155"/>
    <s v="Alex Nicholson"/>
    <s v="Regular Air"/>
    <x v="3"/>
    <x v="0"/>
    <s v="Paper"/>
    <s v="Wrap Bag"/>
    <x v="231"/>
    <n v="0.39"/>
    <x v="0"/>
    <x v="0"/>
    <x v="1"/>
    <s v="Montebello"/>
    <n v="90640"/>
    <d v="2015-01-02T00:00:00"/>
    <x v="29"/>
    <n v="108.5163"/>
    <n v="11"/>
    <n v="157.27000000000001"/>
    <n v="90853"/>
  </r>
  <r>
    <n v="20212"/>
    <s v="High"/>
    <n v="0.06"/>
    <n v="175.99"/>
    <n v="8.99"/>
    <n v="1156"/>
    <s v="Edith Forbes"/>
    <s v="Regular Air"/>
    <x v="3"/>
    <x v="2"/>
    <s v="Telephones and Communication"/>
    <s v="Small Box"/>
    <x v="44"/>
    <n v="0.56999999999999995"/>
    <x v="0"/>
    <x v="1"/>
    <x v="15"/>
    <s v="Tewksbury"/>
    <n v="1876"/>
    <d v="2015-02-14T00:00:00"/>
    <x v="7"/>
    <n v="48.47148"/>
    <n v="7"/>
    <n v="1013.84"/>
    <n v="90855"/>
  </r>
  <r>
    <n v="20897"/>
    <s v="High"/>
    <n v="0.04"/>
    <n v="100.98"/>
    <n v="35.840000000000003"/>
    <n v="1159"/>
    <s v="Arlene Weeks"/>
    <s v="Delivery Truck"/>
    <x v="3"/>
    <x v="1"/>
    <s v="Bookcases"/>
    <s v="Jumbo Box"/>
    <x v="77"/>
    <n v="0.62"/>
    <x v="0"/>
    <x v="1"/>
    <x v="2"/>
    <s v="Union City"/>
    <n v="7086"/>
    <d v="2015-05-20T00:00:00"/>
    <x v="110"/>
    <n v="-152.76"/>
    <n v="1"/>
    <n v="110.75"/>
    <n v="90854"/>
  </r>
  <r>
    <n v="18860"/>
    <s v="Not Specified"/>
    <n v="0.09"/>
    <n v="9.7799999999999994"/>
    <n v="1.39"/>
    <n v="1170"/>
    <s v="Jessie Houston"/>
    <s v="Regular Air"/>
    <x v="3"/>
    <x v="0"/>
    <s v="Envelopes"/>
    <s v="Small Box"/>
    <x v="453"/>
    <n v="0.39"/>
    <x v="0"/>
    <x v="1"/>
    <x v="42"/>
    <s v="Newark"/>
    <n v="19711"/>
    <d v="2015-06-02T00:00:00"/>
    <x v="55"/>
    <n v="125.20739999999999"/>
    <n v="19"/>
    <n v="181.46"/>
    <n v="87520"/>
  </r>
  <r>
    <n v="18861"/>
    <s v="Not Specified"/>
    <n v="0"/>
    <n v="200.99"/>
    <n v="8.08"/>
    <n v="1170"/>
    <s v="Jessie Houston"/>
    <s v="Regular Air"/>
    <x v="3"/>
    <x v="2"/>
    <s v="Telephones and Communication"/>
    <s v="Small Box"/>
    <x v="454"/>
    <n v="0.59"/>
    <x v="0"/>
    <x v="1"/>
    <x v="42"/>
    <s v="Newark"/>
    <n v="19711"/>
    <d v="2015-06-02T00:00:00"/>
    <x v="159"/>
    <n v="281.53440000000001"/>
    <n v="6"/>
    <n v="1076.3"/>
    <n v="87520"/>
  </r>
  <r>
    <n v="19182"/>
    <s v="High"/>
    <n v="0.03"/>
    <n v="4.4800000000000004"/>
    <n v="49"/>
    <n v="1178"/>
    <s v="Sandy Hunt"/>
    <s v="Regular Air"/>
    <x v="3"/>
    <x v="0"/>
    <s v="Appliances"/>
    <s v="Large Box"/>
    <x v="238"/>
    <n v="0.6"/>
    <x v="0"/>
    <x v="3"/>
    <x v="26"/>
    <s v="Altamonte Springs"/>
    <n v="32701"/>
    <d v="2015-04-09T00:00:00"/>
    <x v="48"/>
    <n v="64.265999999999991"/>
    <n v="2"/>
    <n v="21.46"/>
    <n v="89787"/>
  </r>
  <r>
    <n v="19183"/>
    <s v="High"/>
    <n v="0.06"/>
    <n v="350.99"/>
    <n v="39"/>
    <n v="1178"/>
    <s v="Sandy Hunt"/>
    <s v="Delivery Truck"/>
    <x v="3"/>
    <x v="1"/>
    <s v="Chairs &amp; Chairmats"/>
    <s v="Jumbo Drum"/>
    <x v="455"/>
    <n v="0.55000000000000004"/>
    <x v="0"/>
    <x v="3"/>
    <x v="26"/>
    <s v="Altamonte Springs"/>
    <n v="32701"/>
    <d v="2015-04-09T00:00:00"/>
    <x v="48"/>
    <n v="-302.61559999999997"/>
    <n v="10"/>
    <n v="3506.78"/>
    <n v="89787"/>
  </r>
  <r>
    <n v="19184"/>
    <s v="High"/>
    <n v="0.09"/>
    <n v="40.98"/>
    <n v="6.5"/>
    <n v="1178"/>
    <s v="Sandy Hunt"/>
    <s v="Express Air"/>
    <x v="3"/>
    <x v="2"/>
    <s v="Computer Peripherals"/>
    <s v="Small Box"/>
    <x v="456"/>
    <n v="0.74"/>
    <x v="0"/>
    <x v="3"/>
    <x v="26"/>
    <s v="Altamonte Springs"/>
    <n v="32701"/>
    <d v="2015-04-09T00:00:00"/>
    <x v="48"/>
    <n v="5.6916000000000002"/>
    <n v="7"/>
    <n v="267.69"/>
    <n v="89787"/>
  </r>
  <r>
    <n v="19185"/>
    <s v="High"/>
    <n v="0.09"/>
    <n v="349.45"/>
    <n v="60"/>
    <n v="1178"/>
    <s v="Sandy Hunt"/>
    <s v="Delivery Truck"/>
    <x v="3"/>
    <x v="1"/>
    <s v="Tables"/>
    <s v="Jumbo Drum"/>
    <x v="356"/>
    <m/>
    <x v="0"/>
    <x v="3"/>
    <x v="26"/>
    <s v="Altamonte Springs"/>
    <n v="32701"/>
    <d v="2015-04-09T00:00:00"/>
    <x v="51"/>
    <n v="-369.10999999999996"/>
    <n v="7"/>
    <n v="2307.2600000000002"/>
    <n v="89787"/>
  </r>
  <r>
    <n v="19484"/>
    <s v="High"/>
    <n v="7.0000000000000007E-2"/>
    <n v="2.61"/>
    <n v="0.5"/>
    <n v="1182"/>
    <s v="Jesse Williamson"/>
    <s v="Regular Air"/>
    <x v="1"/>
    <x v="0"/>
    <s v="Labels"/>
    <s v="Small Box"/>
    <x v="413"/>
    <n v="0.39"/>
    <x v="0"/>
    <x v="0"/>
    <x v="17"/>
    <s v="Spanish Fork"/>
    <n v="84660"/>
    <d v="2015-05-23T00:00:00"/>
    <x v="10"/>
    <n v="27.013499999999997"/>
    <n v="15"/>
    <n v="39.15"/>
    <n v="86913"/>
  </r>
  <r>
    <n v="21522"/>
    <s v="Not Specified"/>
    <n v="0.04"/>
    <n v="35.99"/>
    <n v="3.3"/>
    <n v="1183"/>
    <s v="Becky O'Brien"/>
    <s v="Regular Air"/>
    <x v="1"/>
    <x v="2"/>
    <s v="Telephones and Communication"/>
    <s v="Small Pack"/>
    <x v="457"/>
    <n v="0.39"/>
    <x v="0"/>
    <x v="0"/>
    <x v="17"/>
    <s v="Springville"/>
    <n v="84663"/>
    <d v="2015-06-29T00:00:00"/>
    <x v="170"/>
    <n v="184.19549999999998"/>
    <n v="9"/>
    <n v="266.95"/>
    <n v="86914"/>
  </r>
  <r>
    <n v="22190"/>
    <s v="Medium"/>
    <n v="0"/>
    <n v="6783.02"/>
    <n v="24.49"/>
    <n v="1185"/>
    <s v="Lee Xu"/>
    <s v="Regular Air"/>
    <x v="3"/>
    <x v="2"/>
    <s v="Office Machines"/>
    <s v="Large Box"/>
    <x v="458"/>
    <n v="0.39"/>
    <x v="0"/>
    <x v="3"/>
    <x v="43"/>
    <s v="Madison"/>
    <n v="35756"/>
    <d v="2015-03-21T00:00:00"/>
    <x v="104"/>
    <n v="4.1099999999999994"/>
    <n v="3"/>
    <n v="20552.55"/>
    <n v="85938"/>
  </r>
  <r>
    <n v="20764"/>
    <s v="Not Specified"/>
    <n v="0.08"/>
    <n v="11.7"/>
    <n v="6.96"/>
    <n v="1185"/>
    <s v="Lee Xu"/>
    <s v="Regular Air"/>
    <x v="3"/>
    <x v="0"/>
    <s v="Appliances"/>
    <s v="Medium Box"/>
    <x v="459"/>
    <n v="0.5"/>
    <x v="0"/>
    <x v="3"/>
    <x v="43"/>
    <s v="Madison"/>
    <n v="35756"/>
    <d v="2015-04-10T00:00:00"/>
    <x v="112"/>
    <n v="28.565999999999999"/>
    <n v="8"/>
    <n v="87.8"/>
    <n v="85940"/>
  </r>
  <r>
    <n v="24358"/>
    <s v="Critical"/>
    <n v="7.0000000000000007E-2"/>
    <n v="400.97"/>
    <n v="48.26"/>
    <n v="1186"/>
    <s v="Glenda Herbert"/>
    <s v="Delivery Truck"/>
    <x v="3"/>
    <x v="2"/>
    <s v="Office Machines"/>
    <s v="Jumbo Box"/>
    <x v="460"/>
    <n v="0.36"/>
    <x v="0"/>
    <x v="0"/>
    <x v="1"/>
    <s v="Huntington Beach"/>
    <n v="92646"/>
    <d v="2015-04-09T00:00:00"/>
    <x v="51"/>
    <n v="2581.5590999999995"/>
    <n v="10"/>
    <n v="3741.39"/>
    <n v="85939"/>
  </r>
  <r>
    <n v="18829"/>
    <s v="Low"/>
    <n v="0.06"/>
    <n v="10.89"/>
    <n v="4.5"/>
    <n v="1189"/>
    <s v="Dwight Stephenson"/>
    <s v="Regular Air"/>
    <x v="3"/>
    <x v="0"/>
    <s v="Appliances"/>
    <s v="Small Box"/>
    <x v="76"/>
    <n v="0.59"/>
    <x v="0"/>
    <x v="0"/>
    <x v="1"/>
    <s v="Huntington Beach"/>
    <n v="92646"/>
    <d v="2015-06-17T00:00:00"/>
    <x v="65"/>
    <n v="-25.112000000000002"/>
    <n v="14"/>
    <n v="149.32"/>
    <n v="87584"/>
  </r>
  <r>
    <n v="18830"/>
    <s v="Low"/>
    <n v="0.03"/>
    <n v="10.64"/>
    <n v="5.16"/>
    <n v="1189"/>
    <s v="Dwight Stephenson"/>
    <s v="Regular Air"/>
    <x v="3"/>
    <x v="1"/>
    <s v="Office Furnishings"/>
    <s v="Small Box"/>
    <x v="304"/>
    <n v="0.56999999999999995"/>
    <x v="0"/>
    <x v="0"/>
    <x v="1"/>
    <s v="Huntington Beach"/>
    <n v="92646"/>
    <d v="2015-06-17T00:00:00"/>
    <x v="65"/>
    <n v="17.376000000000001"/>
    <n v="16"/>
    <n v="177.01"/>
    <n v="87584"/>
  </r>
  <r>
    <n v="18831"/>
    <s v="Low"/>
    <n v="0.03"/>
    <n v="7.96"/>
    <n v="4.95"/>
    <n v="1189"/>
    <s v="Dwight Stephenson"/>
    <s v="Regular Air"/>
    <x v="3"/>
    <x v="1"/>
    <s v="Office Furnishings"/>
    <s v="Small Box"/>
    <x v="461"/>
    <n v="0.41"/>
    <x v="0"/>
    <x v="0"/>
    <x v="1"/>
    <s v="Huntington Beach"/>
    <n v="92646"/>
    <d v="2015-06-17T00:00:00"/>
    <x v="120"/>
    <n v="24.260399999999997"/>
    <n v="4"/>
    <n v="35.159999999999997"/>
    <n v="87584"/>
  </r>
  <r>
    <n v="19553"/>
    <s v="Low"/>
    <n v="0.03"/>
    <n v="28.53"/>
    <n v="1.49"/>
    <n v="1191"/>
    <s v="John Morse"/>
    <s v="Regular Air"/>
    <x v="2"/>
    <x v="0"/>
    <s v="Binders and Binder Accessories"/>
    <s v="Small Box"/>
    <x v="107"/>
    <n v="0.38"/>
    <x v="0"/>
    <x v="1"/>
    <x v="18"/>
    <s v="New Britain"/>
    <n v="6050"/>
    <d v="2015-06-28T00:00:00"/>
    <x v="153"/>
    <n v="59.440499999999993"/>
    <n v="3"/>
    <n v="88.84"/>
    <n v="87587"/>
  </r>
  <r>
    <n v="830"/>
    <s v="Low"/>
    <n v="0.03"/>
    <n v="10.64"/>
    <n v="5.16"/>
    <n v="1193"/>
    <s v="Louis Parrish"/>
    <s v="Regular Air"/>
    <x v="3"/>
    <x v="1"/>
    <s v="Office Furnishings"/>
    <s v="Small Box"/>
    <x v="304"/>
    <n v="0.56999999999999995"/>
    <x v="0"/>
    <x v="1"/>
    <x v="41"/>
    <s v="Washington"/>
    <n v="20016"/>
    <d v="2015-06-17T00:00:00"/>
    <x v="65"/>
    <n v="14.48"/>
    <n v="63"/>
    <n v="696.96"/>
    <n v="5984"/>
  </r>
  <r>
    <n v="831"/>
    <s v="Low"/>
    <n v="0.03"/>
    <n v="7.96"/>
    <n v="4.95"/>
    <n v="1193"/>
    <s v="Louis Parrish"/>
    <s v="Regular Air"/>
    <x v="3"/>
    <x v="1"/>
    <s v="Office Furnishings"/>
    <s v="Small Box"/>
    <x v="461"/>
    <n v="0.41"/>
    <x v="0"/>
    <x v="1"/>
    <x v="41"/>
    <s v="Washington"/>
    <n v="20016"/>
    <d v="2015-06-17T00:00:00"/>
    <x v="120"/>
    <n v="22.25"/>
    <n v="17"/>
    <n v="149.41"/>
    <n v="5984"/>
  </r>
  <r>
    <n v="4131"/>
    <s v="High"/>
    <n v="0.05"/>
    <n v="52.4"/>
    <n v="16.11"/>
    <n v="1193"/>
    <s v="Louis Parrish"/>
    <s v="Regular Air"/>
    <x v="3"/>
    <x v="0"/>
    <s v="Binders and Binder Accessories"/>
    <s v="Small Box"/>
    <x v="462"/>
    <n v="0.39"/>
    <x v="0"/>
    <x v="1"/>
    <x v="41"/>
    <s v="Washington"/>
    <n v="20016"/>
    <d v="2015-02-25T00:00:00"/>
    <x v="139"/>
    <n v="592.52650000000006"/>
    <n v="85"/>
    <n v="4556.63"/>
    <n v="29350"/>
  </r>
  <r>
    <n v="4133"/>
    <s v="High"/>
    <n v="0.05"/>
    <n v="36.549999999999997"/>
    <n v="13.89"/>
    <n v="1193"/>
    <s v="Louis Parrish"/>
    <s v="Express Air"/>
    <x v="3"/>
    <x v="0"/>
    <s v="Pens &amp; Art Supplies"/>
    <s v="Wrap Bag"/>
    <x v="463"/>
    <n v="0.41"/>
    <x v="0"/>
    <x v="1"/>
    <x v="41"/>
    <s v="Washington"/>
    <n v="20016"/>
    <d v="2015-02-25T00:00:00"/>
    <x v="171"/>
    <n v="232.8"/>
    <n v="83"/>
    <n v="2948.61"/>
    <n v="29350"/>
  </r>
  <r>
    <n v="5468"/>
    <s v="Not Specified"/>
    <n v="0.03"/>
    <n v="5.98"/>
    <n v="1.49"/>
    <n v="1193"/>
    <s v="Louis Parrish"/>
    <s v="Regular Air"/>
    <x v="2"/>
    <x v="0"/>
    <s v="Binders and Binder Accessories"/>
    <s v="Small Box"/>
    <x v="370"/>
    <n v="0.39"/>
    <x v="0"/>
    <x v="1"/>
    <x v="41"/>
    <s v="Washington"/>
    <n v="20016"/>
    <d v="2015-05-01T00:00:00"/>
    <x v="172"/>
    <n v="38.08"/>
    <n v="85"/>
    <n v="517.85"/>
    <n v="38852"/>
  </r>
  <r>
    <n v="1552"/>
    <s v="Low"/>
    <n v="0.09"/>
    <n v="49.99"/>
    <n v="19.989999999999998"/>
    <n v="1193"/>
    <s v="Louis Parrish"/>
    <s v="Regular Air"/>
    <x v="2"/>
    <x v="2"/>
    <s v="Computer Peripherals"/>
    <s v="Small Box"/>
    <x v="84"/>
    <n v="0.41"/>
    <x v="0"/>
    <x v="1"/>
    <x v="41"/>
    <s v="Washington"/>
    <n v="20016"/>
    <d v="2015-06-28T00:00:00"/>
    <x v="173"/>
    <n v="-17.03"/>
    <n v="48"/>
    <n v="2373.3200000000002"/>
    <n v="11206"/>
  </r>
  <r>
    <n v="1553"/>
    <s v="Low"/>
    <n v="0.03"/>
    <n v="28.53"/>
    <n v="1.49"/>
    <n v="1193"/>
    <s v="Louis Parrish"/>
    <s v="Regular Air"/>
    <x v="2"/>
    <x v="0"/>
    <s v="Binders and Binder Accessories"/>
    <s v="Small Box"/>
    <x v="107"/>
    <n v="0.38"/>
    <x v="0"/>
    <x v="1"/>
    <x v="41"/>
    <s v="Washington"/>
    <n v="20016"/>
    <d v="2015-06-28T00:00:00"/>
    <x v="153"/>
    <n v="39.626999999999995"/>
    <n v="11"/>
    <n v="325.73"/>
    <n v="11206"/>
  </r>
  <r>
    <n v="23468"/>
    <s v="Not Specified"/>
    <n v="0.03"/>
    <n v="5.98"/>
    <n v="1.49"/>
    <n v="1194"/>
    <s v="Sidney Brewer"/>
    <s v="Regular Air"/>
    <x v="2"/>
    <x v="0"/>
    <s v="Binders and Binder Accessories"/>
    <s v="Small Box"/>
    <x v="370"/>
    <n v="0.39"/>
    <x v="0"/>
    <x v="3"/>
    <x v="26"/>
    <s v="Immokalee"/>
    <n v="34142"/>
    <d v="2015-05-01T00:00:00"/>
    <x v="172"/>
    <n v="20.495999999999995"/>
    <n v="21"/>
    <n v="127.94"/>
    <n v="87586"/>
  </r>
  <r>
    <n v="19358"/>
    <s v="High"/>
    <n v="0.08"/>
    <n v="355.98"/>
    <n v="58.92"/>
    <n v="1197"/>
    <s v="Grace McNeill Hunt"/>
    <s v="Delivery Truck"/>
    <x v="2"/>
    <x v="1"/>
    <s v="Chairs &amp; Chairmats"/>
    <s v="Jumbo Drum"/>
    <x v="464"/>
    <n v="0.64"/>
    <x v="0"/>
    <x v="1"/>
    <x v="15"/>
    <s v="Sudbury"/>
    <n v="1776"/>
    <d v="2015-03-18T00:00:00"/>
    <x v="105"/>
    <n v="103.83"/>
    <n v="4"/>
    <n v="1350.94"/>
    <n v="87583"/>
  </r>
  <r>
    <n v="22132"/>
    <s v="High"/>
    <n v="0.1"/>
    <n v="15.14"/>
    <n v="4.53"/>
    <n v="1199"/>
    <s v="Edward Lamm"/>
    <s v="Regular Air"/>
    <x v="3"/>
    <x v="0"/>
    <s v="Storage &amp; Organization"/>
    <s v="Small Box"/>
    <x v="436"/>
    <n v="0.81"/>
    <x v="0"/>
    <x v="1"/>
    <x v="16"/>
    <s v="Nashua"/>
    <n v="3060"/>
    <d v="2015-02-25T00:00:00"/>
    <x v="142"/>
    <n v="-24.897600000000001"/>
    <n v="5"/>
    <n v="75.17"/>
    <n v="87585"/>
  </r>
  <r>
    <n v="22131"/>
    <s v="High"/>
    <n v="0.05"/>
    <n v="52.4"/>
    <n v="16.11"/>
    <n v="1200"/>
    <s v="Beth English"/>
    <s v="Regular Air"/>
    <x v="3"/>
    <x v="0"/>
    <s v="Binders and Binder Accessories"/>
    <s v="Small Box"/>
    <x v="462"/>
    <n v="0.39"/>
    <x v="0"/>
    <x v="1"/>
    <x v="2"/>
    <s v="Elmwood Park"/>
    <n v="7407"/>
    <d v="2015-02-25T00:00:00"/>
    <x v="139"/>
    <n v="776.7743999999999"/>
    <n v="21"/>
    <n v="1125.76"/>
    <n v="87585"/>
  </r>
  <r>
    <n v="22133"/>
    <s v="High"/>
    <n v="0.05"/>
    <n v="36.549999999999997"/>
    <n v="13.89"/>
    <n v="1202"/>
    <s v="Faye Wolf"/>
    <s v="Express Air"/>
    <x v="3"/>
    <x v="0"/>
    <s v="Pens &amp; Art Supplies"/>
    <s v="Wrap Bag"/>
    <x v="463"/>
    <n v="0.41"/>
    <x v="0"/>
    <x v="1"/>
    <x v="2"/>
    <s v="South Orange"/>
    <n v="7079"/>
    <d v="2015-02-25T00:00:00"/>
    <x v="171"/>
    <n v="344.54399999999998"/>
    <n v="21"/>
    <n v="746.03"/>
    <n v="87585"/>
  </r>
  <r>
    <n v="19552"/>
    <s v="Low"/>
    <n v="0.09"/>
    <n v="49.99"/>
    <n v="19.989999999999998"/>
    <n v="1203"/>
    <s v="Judy Merritt"/>
    <s v="Regular Air"/>
    <x v="2"/>
    <x v="2"/>
    <s v="Computer Peripherals"/>
    <s v="Small Box"/>
    <x v="84"/>
    <n v="0.41"/>
    <x v="0"/>
    <x v="1"/>
    <x v="31"/>
    <s v="Cranston"/>
    <n v="2920"/>
    <d v="2015-06-28T00:00:00"/>
    <x v="173"/>
    <n v="-8.5150000000000006"/>
    <n v="12"/>
    <n v="593.33000000000004"/>
    <n v="87587"/>
  </r>
  <r>
    <n v="18636"/>
    <s v="Low"/>
    <n v="0.01"/>
    <n v="3.08"/>
    <n v="0.5"/>
    <n v="1211"/>
    <s v="Debra Proctor"/>
    <s v="Regular Air"/>
    <x v="0"/>
    <x v="0"/>
    <s v="Labels"/>
    <s v="Small Box"/>
    <x v="465"/>
    <n v="0.37"/>
    <x v="0"/>
    <x v="2"/>
    <x v="38"/>
    <s v="Fort Wayne"/>
    <n v="46806"/>
    <d v="2015-02-01T00:00:00"/>
    <x v="84"/>
    <n v="9.0045000000000002"/>
    <n v="4"/>
    <n v="13.05"/>
    <n v="88598"/>
  </r>
  <r>
    <n v="22528"/>
    <s v="High"/>
    <n v="0.08"/>
    <n v="4.91"/>
    <n v="4.97"/>
    <n v="1212"/>
    <s v="Eileen Fletcher"/>
    <s v="Regular Air"/>
    <x v="0"/>
    <x v="0"/>
    <s v="Binders and Binder Accessories"/>
    <s v="Small Box"/>
    <x v="466"/>
    <n v="0.38"/>
    <x v="0"/>
    <x v="2"/>
    <x v="38"/>
    <s v="Gary"/>
    <n v="46404"/>
    <d v="2015-01-15T00:00:00"/>
    <x v="62"/>
    <n v="-99.762500000000003"/>
    <n v="12"/>
    <n v="58.95"/>
    <n v="88600"/>
  </r>
  <r>
    <n v="22529"/>
    <s v="High"/>
    <n v="0.01"/>
    <n v="3499.99"/>
    <n v="24.49"/>
    <n v="1212"/>
    <s v="Eileen Fletcher"/>
    <s v="Regular Air"/>
    <x v="0"/>
    <x v="2"/>
    <s v="Copiers and Fax"/>
    <s v="Large Box"/>
    <x v="467"/>
    <n v="0.37"/>
    <x v="0"/>
    <x v="2"/>
    <x v="38"/>
    <s v="Gary"/>
    <n v="46404"/>
    <d v="2015-01-15T00:00:00"/>
    <x v="62"/>
    <n v="-3061.82"/>
    <n v="1"/>
    <n v="3672.89"/>
    <n v="88600"/>
  </r>
  <r>
    <n v="24270"/>
    <s v="Low"/>
    <n v="7.0000000000000007E-2"/>
    <n v="29.89"/>
    <n v="1.99"/>
    <n v="1213"/>
    <s v="Jeremy Pratt"/>
    <s v="Express Air"/>
    <x v="0"/>
    <x v="2"/>
    <s v="Computer Peripherals"/>
    <s v="Small Pack"/>
    <x v="468"/>
    <n v="0.5"/>
    <x v="0"/>
    <x v="2"/>
    <x v="38"/>
    <s v="Granger"/>
    <n v="46530"/>
    <d v="2015-02-04T00:00:00"/>
    <x v="149"/>
    <n v="258.6189"/>
    <n v="13"/>
    <n v="374.81"/>
    <n v="88599"/>
  </r>
  <r>
    <n v="24271"/>
    <s v="Low"/>
    <n v="0.03"/>
    <n v="8.34"/>
    <n v="4.82"/>
    <n v="1213"/>
    <s v="Jeremy Pratt"/>
    <s v="Regular Air"/>
    <x v="0"/>
    <x v="0"/>
    <s v="Paper"/>
    <s v="Small Box"/>
    <x v="329"/>
    <n v="0.4"/>
    <x v="0"/>
    <x v="2"/>
    <x v="38"/>
    <s v="Granger"/>
    <n v="46530"/>
    <d v="2015-02-04T00:00:00"/>
    <x v="123"/>
    <n v="-6.71"/>
    <n v="5"/>
    <n v="43.27"/>
    <n v="88599"/>
  </r>
  <r>
    <n v="22530"/>
    <s v="High"/>
    <n v="0.03"/>
    <n v="5.84"/>
    <n v="1.2"/>
    <n v="1213"/>
    <s v="Jeremy Pratt"/>
    <s v="Regular Air"/>
    <x v="0"/>
    <x v="0"/>
    <s v="Pens &amp; Art Supplies"/>
    <s v="Wrap Bag"/>
    <x v="469"/>
    <n v="0.55000000000000004"/>
    <x v="0"/>
    <x v="2"/>
    <x v="38"/>
    <s v="Granger"/>
    <n v="46530"/>
    <d v="2015-01-15T00:00:00"/>
    <x v="56"/>
    <n v="-9.9999999999997868E-3"/>
    <n v="2"/>
    <n v="11.74"/>
    <n v="88600"/>
  </r>
  <r>
    <n v="7632"/>
    <s v="Medium"/>
    <n v="0.09"/>
    <n v="130.97999999999999"/>
    <n v="30"/>
    <n v="1217"/>
    <s v="Billy Perry Browning"/>
    <s v="Delivery Truck"/>
    <x v="2"/>
    <x v="1"/>
    <s v="Chairs &amp; Chairmats"/>
    <s v="Jumbo Drum"/>
    <x v="185"/>
    <n v="0.78"/>
    <x v="0"/>
    <x v="1"/>
    <x v="15"/>
    <s v="Boston"/>
    <n v="2112"/>
    <d v="2015-04-28T00:00:00"/>
    <x v="114"/>
    <n v="-421.76"/>
    <n v="41"/>
    <n v="5258.94"/>
    <n v="54595"/>
  </r>
  <r>
    <n v="25631"/>
    <s v="Medium"/>
    <n v="0.02"/>
    <n v="8.34"/>
    <n v="2.64"/>
    <n v="1226"/>
    <s v="Ken Cash"/>
    <s v="Regular Air"/>
    <x v="2"/>
    <x v="0"/>
    <s v="Scissors, Rulers and Trimmers"/>
    <s v="Small Pack"/>
    <x v="120"/>
    <n v="0.59"/>
    <x v="0"/>
    <x v="1"/>
    <x v="31"/>
    <s v="Pawtucket"/>
    <n v="2861"/>
    <d v="2015-04-28T00:00:00"/>
    <x v="86"/>
    <n v="6.79"/>
    <n v="8"/>
    <n v="66.739999999999995"/>
    <n v="90800"/>
  </r>
  <r>
    <n v="25632"/>
    <s v="Medium"/>
    <n v="0.09"/>
    <n v="130.97999999999999"/>
    <n v="30"/>
    <n v="1227"/>
    <s v="Elsie Hwang"/>
    <s v="Delivery Truck"/>
    <x v="2"/>
    <x v="1"/>
    <s v="Chairs &amp; Chairmats"/>
    <s v="Jumbo Drum"/>
    <x v="185"/>
    <n v="0.78"/>
    <x v="0"/>
    <x v="1"/>
    <x v="9"/>
    <s v="South Burlington"/>
    <n v="5403"/>
    <d v="2015-04-28T00:00:00"/>
    <x v="114"/>
    <n v="-421.76"/>
    <n v="10"/>
    <n v="1282.67"/>
    <n v="90800"/>
  </r>
  <r>
    <n v="7810"/>
    <s v="Medium"/>
    <n v="0"/>
    <n v="7.1"/>
    <n v="6.05"/>
    <n v="1228"/>
    <s v="Hazel Jennings"/>
    <s v="Regular Air"/>
    <x v="2"/>
    <x v="0"/>
    <s v="Binders and Binder Accessories"/>
    <s v="Small Box"/>
    <x v="227"/>
    <n v="0.39"/>
    <x v="0"/>
    <x v="1"/>
    <x v="19"/>
    <s v="Philadelphia"/>
    <n v="19140"/>
    <d v="2015-02-16T00:00:00"/>
    <x v="2"/>
    <n v="-60.145000000000003"/>
    <n v="28"/>
    <n v="208.83"/>
    <n v="55874"/>
  </r>
  <r>
    <n v="7811"/>
    <s v="Medium"/>
    <n v="0.01"/>
    <n v="4.9800000000000004"/>
    <n v="4.62"/>
    <n v="1228"/>
    <s v="Hazel Jennings"/>
    <s v="Express Air"/>
    <x v="2"/>
    <x v="2"/>
    <s v="Computer Peripherals"/>
    <s v="Small Pack"/>
    <x v="139"/>
    <n v="0.64"/>
    <x v="0"/>
    <x v="1"/>
    <x v="19"/>
    <s v="Philadelphia"/>
    <n v="19140"/>
    <d v="2015-02-16T00:00:00"/>
    <x v="174"/>
    <n v="-111.72"/>
    <n v="41"/>
    <n v="228.3"/>
    <n v="55874"/>
  </r>
  <r>
    <n v="7812"/>
    <s v="Medium"/>
    <n v="0.06"/>
    <n v="5.68"/>
    <n v="1.39"/>
    <n v="1228"/>
    <s v="Hazel Jennings"/>
    <s v="Regular Air"/>
    <x v="2"/>
    <x v="0"/>
    <s v="Envelopes"/>
    <s v="Small Box"/>
    <x v="360"/>
    <n v="0.38"/>
    <x v="0"/>
    <x v="1"/>
    <x v="19"/>
    <s v="Philadelphia"/>
    <n v="19140"/>
    <d v="2015-02-16T00:00:00"/>
    <x v="103"/>
    <n v="33.01"/>
    <n v="24"/>
    <n v="129.53"/>
    <n v="55874"/>
  </r>
  <r>
    <n v="25811"/>
    <s v="Medium"/>
    <n v="0.01"/>
    <n v="4.9800000000000004"/>
    <n v="4.62"/>
    <n v="1229"/>
    <s v="Patrick Byrne"/>
    <s v="Express Air"/>
    <x v="2"/>
    <x v="2"/>
    <s v="Computer Peripherals"/>
    <s v="Small Pack"/>
    <x v="139"/>
    <n v="0.64"/>
    <x v="0"/>
    <x v="2"/>
    <x v="7"/>
    <s v="Sulphur Springs"/>
    <n v="75482"/>
    <d v="2015-02-16T00:00:00"/>
    <x v="174"/>
    <n v="-111.72"/>
    <n v="10"/>
    <n v="55.68"/>
    <n v="90378"/>
  </r>
  <r>
    <n v="21206"/>
    <s v="Critical"/>
    <n v="0.1"/>
    <n v="120.98"/>
    <n v="9.07"/>
    <n v="1233"/>
    <s v="Gary Hester"/>
    <s v="Express Air"/>
    <x v="3"/>
    <x v="0"/>
    <s v="Binders and Binder Accessories"/>
    <s v="Small Box"/>
    <x v="470"/>
    <n v="0.35"/>
    <x v="0"/>
    <x v="2"/>
    <x v="7"/>
    <s v="Flower Mound"/>
    <n v="75028"/>
    <d v="2015-04-09T00:00:00"/>
    <x v="48"/>
    <n v="297.45715999999999"/>
    <n v="5"/>
    <n v="568.24"/>
    <n v="89375"/>
  </r>
  <r>
    <n v="21207"/>
    <s v="Critical"/>
    <n v="0.02"/>
    <n v="152.47999999999999"/>
    <n v="6.5"/>
    <n v="1233"/>
    <s v="Gary Hester"/>
    <s v="Express Air"/>
    <x v="3"/>
    <x v="2"/>
    <s v="Computer Peripherals"/>
    <s v="Small Box"/>
    <x v="208"/>
    <n v="0.74"/>
    <x v="0"/>
    <x v="2"/>
    <x v="7"/>
    <s v="Flower Mound"/>
    <n v="75028"/>
    <d v="2015-04-09T00:00:00"/>
    <x v="48"/>
    <n v="-564.60239999999999"/>
    <n v="1"/>
    <n v="162.91"/>
    <n v="89375"/>
  </r>
  <r>
    <n v="19874"/>
    <s v="High"/>
    <n v="0.09"/>
    <n v="99.99"/>
    <n v="19.989999999999998"/>
    <n v="1233"/>
    <s v="Gary Hester"/>
    <s v="Regular Air"/>
    <x v="3"/>
    <x v="2"/>
    <s v="Computer Peripherals"/>
    <s v="Small Box"/>
    <x v="419"/>
    <n v="0.52"/>
    <x v="0"/>
    <x v="2"/>
    <x v="7"/>
    <s v="Flower Mound"/>
    <n v="75028"/>
    <d v="2015-06-04T00:00:00"/>
    <x v="175"/>
    <n v="-161.47499999999999"/>
    <n v="1"/>
    <n v="97.65"/>
    <n v="89376"/>
  </r>
  <r>
    <n v="19875"/>
    <s v="High"/>
    <n v="0.04"/>
    <n v="205.99"/>
    <n v="5.26"/>
    <n v="1233"/>
    <s v="Gary Hester"/>
    <s v="Regular Air"/>
    <x v="3"/>
    <x v="2"/>
    <s v="Telephones and Communication"/>
    <s v="Small Box"/>
    <x v="291"/>
    <n v="0.56000000000000005"/>
    <x v="0"/>
    <x v="2"/>
    <x v="7"/>
    <s v="Flower Mound"/>
    <n v="75028"/>
    <d v="2015-06-04T00:00:00"/>
    <x v="157"/>
    <n v="-0.81400000000001005"/>
    <n v="6"/>
    <n v="1018.61"/>
    <n v="89376"/>
  </r>
  <r>
    <n v="20592"/>
    <s v="Medium"/>
    <n v="0.03"/>
    <n v="128.24"/>
    <n v="12.65"/>
    <n v="1237"/>
    <s v="Eva Simpson"/>
    <s v="Regular Air"/>
    <x v="0"/>
    <x v="1"/>
    <s v="Chairs &amp; Chairmats"/>
    <s v="Medium Box"/>
    <x v="212"/>
    <m/>
    <x v="0"/>
    <x v="2"/>
    <x v="7"/>
    <s v="Carrollton"/>
    <n v="75007"/>
    <d v="2015-01-31T00:00:00"/>
    <x v="90"/>
    <n v="790.46399999999983"/>
    <n v="9"/>
    <n v="1145.5999999999999"/>
    <n v="86075"/>
  </r>
  <r>
    <n v="18625"/>
    <s v="Not Specified"/>
    <n v="0.02"/>
    <n v="7.38"/>
    <n v="5.21"/>
    <n v="1237"/>
    <s v="Eva Simpson"/>
    <s v="Regular Air"/>
    <x v="0"/>
    <x v="1"/>
    <s v="Office Furnishings"/>
    <s v="Small Box"/>
    <x v="143"/>
    <n v="0.56000000000000005"/>
    <x v="0"/>
    <x v="2"/>
    <x v="7"/>
    <s v="Carrollton"/>
    <n v="75007"/>
    <d v="2015-03-29T00:00:00"/>
    <x v="160"/>
    <n v="7.74"/>
    <n v="3"/>
    <n v="24.52"/>
    <n v="86076"/>
  </r>
  <r>
    <n v="20432"/>
    <s v="Medium"/>
    <n v="0.05"/>
    <n v="300.98"/>
    <n v="13.99"/>
    <n v="1237"/>
    <s v="Eva Simpson"/>
    <s v="Regular Air"/>
    <x v="0"/>
    <x v="2"/>
    <s v="Office Machines"/>
    <s v="Medium Box"/>
    <x v="471"/>
    <n v="0.39"/>
    <x v="0"/>
    <x v="2"/>
    <x v="7"/>
    <s v="Carrollton"/>
    <n v="75007"/>
    <d v="2015-05-25T00:00:00"/>
    <x v="53"/>
    <n v="3985.3089"/>
    <n v="20"/>
    <n v="5775.81"/>
    <n v="86077"/>
  </r>
  <r>
    <n v="20433"/>
    <s v="Medium"/>
    <n v="0.04"/>
    <n v="205.99"/>
    <n v="5"/>
    <n v="1237"/>
    <s v="Eva Simpson"/>
    <s v="Express Air"/>
    <x v="0"/>
    <x v="2"/>
    <s v="Telephones and Communication"/>
    <s v="Small Box"/>
    <x v="472"/>
    <n v="0.59"/>
    <x v="0"/>
    <x v="2"/>
    <x v="7"/>
    <s v="Carrollton"/>
    <n v="75007"/>
    <d v="2015-05-25T00:00:00"/>
    <x v="53"/>
    <n v="13.956800000000015"/>
    <n v="11"/>
    <n v="1878.24"/>
    <n v="86077"/>
  </r>
  <r>
    <n v="20593"/>
    <s v="Medium"/>
    <n v="0.01"/>
    <n v="160.97999999999999"/>
    <n v="30"/>
    <n v="1238"/>
    <s v="April Bowers"/>
    <s v="Delivery Truck"/>
    <x v="0"/>
    <x v="1"/>
    <s v="Chairs &amp; Chairmats"/>
    <s v="Jumbo Drum"/>
    <x v="48"/>
    <n v="0.62"/>
    <x v="0"/>
    <x v="2"/>
    <x v="7"/>
    <s v="Cedar Hill"/>
    <n v="75104"/>
    <d v="2015-01-31T00:00:00"/>
    <x v="90"/>
    <n v="788.79"/>
    <n v="10"/>
    <n v="1634.67"/>
    <n v="86075"/>
  </r>
  <r>
    <n v="20920"/>
    <s v="Not Specified"/>
    <n v="0"/>
    <n v="387.99"/>
    <n v="19.989999999999998"/>
    <n v="1241"/>
    <s v="Bradley Schroeder"/>
    <s v="Regular Air"/>
    <x v="0"/>
    <x v="0"/>
    <s v="Binders and Binder Accessories"/>
    <s v="Small Box"/>
    <x v="473"/>
    <n v="0.38"/>
    <x v="0"/>
    <x v="3"/>
    <x v="43"/>
    <s v="Auburn"/>
    <n v="36830"/>
    <d v="2015-03-16T00:00:00"/>
    <x v="140"/>
    <n v="-70.14"/>
    <n v="23"/>
    <n v="9280.7199999999993"/>
    <n v="90880"/>
  </r>
  <r>
    <n v="20233"/>
    <s v="Critical"/>
    <n v="0.06"/>
    <n v="200.97"/>
    <n v="15.59"/>
    <n v="1241"/>
    <s v="Bradley Schroeder"/>
    <s v="Delivery Truck"/>
    <x v="2"/>
    <x v="2"/>
    <s v="Office Machines"/>
    <s v="Jumbo Drum"/>
    <x v="474"/>
    <n v="0.36"/>
    <x v="0"/>
    <x v="3"/>
    <x v="43"/>
    <s v="Auburn"/>
    <n v="36830"/>
    <d v="2015-03-25T00:00:00"/>
    <x v="37"/>
    <n v="531.61799999999994"/>
    <n v="7"/>
    <n v="1348.83"/>
    <n v="90881"/>
  </r>
  <r>
    <n v="5117"/>
    <s v="High"/>
    <n v="0.1"/>
    <n v="22.38"/>
    <n v="15.1"/>
    <n v="1246"/>
    <s v="Lois Hansen"/>
    <s v="Regular Air"/>
    <x v="1"/>
    <x v="0"/>
    <s v="Binders and Binder Accessories"/>
    <s v="Small Box"/>
    <x v="429"/>
    <n v="0.38"/>
    <x v="0"/>
    <x v="1"/>
    <x v="4"/>
    <s v="New York City"/>
    <n v="10009"/>
    <d v="2015-04-05T00:00:00"/>
    <x v="47"/>
    <n v="-107.51349999999999"/>
    <n v="26"/>
    <n v="564.98"/>
    <n v="36452"/>
  </r>
  <r>
    <n v="5118"/>
    <s v="High"/>
    <n v="0.04"/>
    <n v="6.98"/>
    <n v="2.83"/>
    <n v="1246"/>
    <s v="Lois Hansen"/>
    <s v="Regular Air"/>
    <x v="1"/>
    <x v="1"/>
    <s v="Office Furnishings"/>
    <s v="Small Pack"/>
    <x v="475"/>
    <n v="0.37"/>
    <x v="0"/>
    <x v="1"/>
    <x v="4"/>
    <s v="New York City"/>
    <n v="10009"/>
    <d v="2015-04-05T00:00:00"/>
    <x v="45"/>
    <n v="46.01"/>
    <n v="18"/>
    <n v="129.47999999999999"/>
    <n v="36452"/>
  </r>
  <r>
    <n v="6581"/>
    <s v="Low"/>
    <n v="0.03"/>
    <n v="256.99"/>
    <n v="11.25"/>
    <n v="1246"/>
    <s v="Lois Hansen"/>
    <s v="Regular Air"/>
    <x v="1"/>
    <x v="2"/>
    <s v="Computer Peripherals"/>
    <s v="Small Box"/>
    <x v="476"/>
    <n v="0.51"/>
    <x v="0"/>
    <x v="1"/>
    <x v="4"/>
    <s v="New York City"/>
    <n v="10009"/>
    <d v="2015-05-22T00:00:00"/>
    <x v="11"/>
    <n v="1489.8"/>
    <n v="32"/>
    <n v="8216.2800000000007"/>
    <n v="46853"/>
  </r>
  <r>
    <n v="23117"/>
    <s v="High"/>
    <n v="0.1"/>
    <n v="22.38"/>
    <n v="15.1"/>
    <n v="1247"/>
    <s v="Henry O'Connell"/>
    <s v="Regular Air"/>
    <x v="1"/>
    <x v="0"/>
    <s v="Binders and Binder Accessories"/>
    <s v="Small Box"/>
    <x v="429"/>
    <n v="0.38"/>
    <x v="0"/>
    <x v="2"/>
    <x v="7"/>
    <s v="Leander"/>
    <n v="78641"/>
    <d v="2015-04-05T00:00:00"/>
    <x v="47"/>
    <n v="-107.51349999999999"/>
    <n v="7"/>
    <n v="152.11000000000001"/>
    <n v="91555"/>
  </r>
  <r>
    <n v="23118"/>
    <s v="High"/>
    <n v="0.04"/>
    <n v="6.98"/>
    <n v="2.83"/>
    <n v="1247"/>
    <s v="Henry O'Connell"/>
    <s v="Regular Air"/>
    <x v="1"/>
    <x v="1"/>
    <s v="Office Furnishings"/>
    <s v="Small Pack"/>
    <x v="475"/>
    <n v="0.37"/>
    <x v="0"/>
    <x v="2"/>
    <x v="7"/>
    <s v="Leander"/>
    <n v="78641"/>
    <d v="2015-04-05T00:00:00"/>
    <x v="45"/>
    <n v="24.819299999999998"/>
    <n v="5"/>
    <n v="35.97"/>
    <n v="91555"/>
  </r>
  <r>
    <n v="18413"/>
    <s v="High"/>
    <n v="0"/>
    <n v="3.89"/>
    <n v="7.01"/>
    <n v="1250"/>
    <s v="Kara Patton"/>
    <s v="Regular Air"/>
    <x v="0"/>
    <x v="0"/>
    <s v="Binders and Binder Accessories"/>
    <s v="Small Box"/>
    <x v="477"/>
    <n v="0.37"/>
    <x v="0"/>
    <x v="2"/>
    <x v="12"/>
    <s v="Carpentersville"/>
    <n v="60110"/>
    <d v="2015-04-09T00:00:00"/>
    <x v="5"/>
    <n v="-255.16890000000001"/>
    <n v="21"/>
    <n v="85.64"/>
    <n v="87877"/>
  </r>
  <r>
    <n v="18414"/>
    <s v="High"/>
    <n v="0.09"/>
    <n v="120.98"/>
    <n v="30"/>
    <n v="1250"/>
    <s v="Kara Patton"/>
    <s v="Delivery Truck"/>
    <x v="0"/>
    <x v="1"/>
    <s v="Chairs &amp; Chairmats"/>
    <s v="Jumbo Drum"/>
    <x v="478"/>
    <n v="0.64"/>
    <x v="0"/>
    <x v="2"/>
    <x v="12"/>
    <s v="Carpentersville"/>
    <n v="60110"/>
    <d v="2015-04-09T00:00:00"/>
    <x v="48"/>
    <n v="74.004800000000003"/>
    <n v="22"/>
    <n v="2508.15"/>
    <n v="87877"/>
  </r>
  <r>
    <n v="18415"/>
    <s v="High"/>
    <n v="0.1"/>
    <n v="30.98"/>
    <n v="5.76"/>
    <n v="1250"/>
    <s v="Kara Patton"/>
    <s v="Regular Air"/>
    <x v="0"/>
    <x v="0"/>
    <s v="Paper"/>
    <s v="Small Box"/>
    <x v="479"/>
    <n v="0.4"/>
    <x v="0"/>
    <x v="2"/>
    <x v="12"/>
    <s v="Carpentersville"/>
    <n v="60110"/>
    <d v="2015-04-09T00:00:00"/>
    <x v="51"/>
    <n v="109.42479999999999"/>
    <n v="8"/>
    <n v="225.62"/>
    <n v="87877"/>
  </r>
  <r>
    <n v="19322"/>
    <s v="Low"/>
    <n v="0.02"/>
    <n v="46.89"/>
    <n v="5.0999999999999996"/>
    <n v="1253"/>
    <s v="Vickie Coates"/>
    <s v="Regular Air"/>
    <x v="1"/>
    <x v="0"/>
    <s v="Appliances"/>
    <s v="Medium Box"/>
    <x v="480"/>
    <n v="0.46"/>
    <x v="0"/>
    <x v="2"/>
    <x v="7"/>
    <s v="Cedar Park"/>
    <n v="78613"/>
    <d v="2015-04-23T00:00:00"/>
    <x v="151"/>
    <n v="421.34849999999994"/>
    <n v="13"/>
    <n v="610.65"/>
    <n v="89981"/>
  </r>
  <r>
    <n v="19323"/>
    <s v="Low"/>
    <n v="0.05"/>
    <n v="140.97999999999999"/>
    <n v="36.090000000000003"/>
    <n v="1253"/>
    <s v="Vickie Coates"/>
    <s v="Delivery Truck"/>
    <x v="1"/>
    <x v="1"/>
    <s v="Bookcases"/>
    <s v="Jumbo Box"/>
    <x v="481"/>
    <n v="0.77"/>
    <x v="0"/>
    <x v="2"/>
    <x v="7"/>
    <s v="Cedar Park"/>
    <n v="78613"/>
    <d v="2015-04-23T00:00:00"/>
    <x v="131"/>
    <n v="-373.09"/>
    <n v="5"/>
    <n v="699.24"/>
    <n v="89981"/>
  </r>
  <r>
    <n v="19324"/>
    <s v="Low"/>
    <n v="0.1"/>
    <n v="212.6"/>
    <n v="110.2"/>
    <n v="1253"/>
    <s v="Vickie Coates"/>
    <s v="Delivery Truck"/>
    <x v="1"/>
    <x v="1"/>
    <s v="Tables"/>
    <s v="Jumbo Box"/>
    <x v="482"/>
    <n v="0.73"/>
    <x v="0"/>
    <x v="2"/>
    <x v="7"/>
    <s v="Cedar Park"/>
    <n v="78613"/>
    <d v="2015-04-23T00:00:00"/>
    <x v="131"/>
    <n v="-3465.0720000000001"/>
    <n v="12"/>
    <n v="2346.0300000000002"/>
    <n v="89981"/>
  </r>
  <r>
    <n v="23455"/>
    <s v="Medium"/>
    <n v="0.04"/>
    <n v="2.08"/>
    <n v="1.49"/>
    <n v="1254"/>
    <s v="Anne Bland"/>
    <s v="Regular Air"/>
    <x v="1"/>
    <x v="0"/>
    <s v="Binders and Binder Accessories"/>
    <s v="Small Box"/>
    <x v="483"/>
    <n v="0.36"/>
    <x v="0"/>
    <x v="2"/>
    <x v="7"/>
    <s v="Channelview"/>
    <n v="77530"/>
    <d v="2015-05-21T00:00:00"/>
    <x v="10"/>
    <n v="-11.281500000000001"/>
    <n v="16"/>
    <n v="33.770000000000003"/>
    <n v="89982"/>
  </r>
  <r>
    <n v="23815"/>
    <s v="Critical"/>
    <n v="0.06"/>
    <n v="80.98"/>
    <n v="35"/>
    <n v="1254"/>
    <s v="Anne Bland"/>
    <s v="Regular Air"/>
    <x v="1"/>
    <x v="0"/>
    <s v="Storage &amp; Organization"/>
    <s v="Large Box"/>
    <x v="484"/>
    <n v="0.81"/>
    <x v="0"/>
    <x v="2"/>
    <x v="7"/>
    <s v="Channelview"/>
    <n v="77530"/>
    <d v="2015-03-12T00:00:00"/>
    <x v="58"/>
    <n v="-218.77"/>
    <n v="2"/>
    <n v="172.79"/>
    <n v="89983"/>
  </r>
  <r>
    <n v="23926"/>
    <s v="Medium"/>
    <n v="0.06"/>
    <n v="3.95"/>
    <n v="2"/>
    <n v="1254"/>
    <s v="Anne Bland"/>
    <s v="Regular Air"/>
    <x v="1"/>
    <x v="0"/>
    <s v="Rubber Bands"/>
    <s v="Wrap Bag"/>
    <x v="485"/>
    <n v="0.53"/>
    <x v="0"/>
    <x v="2"/>
    <x v="7"/>
    <s v="Channelview"/>
    <n v="77530"/>
    <d v="2015-03-24T00:00:00"/>
    <x v="37"/>
    <n v="-9.68"/>
    <n v="5"/>
    <n v="19.66"/>
    <n v="89984"/>
  </r>
  <r>
    <n v="18131"/>
    <s v="Medium"/>
    <n v="0.01"/>
    <n v="115.99"/>
    <n v="56.14"/>
    <n v="1257"/>
    <s v="Ryan Foster"/>
    <s v="Delivery Truck"/>
    <x v="1"/>
    <x v="2"/>
    <s v="Office Machines"/>
    <s v="Jumbo Drum"/>
    <x v="486"/>
    <n v="0.4"/>
    <x v="0"/>
    <x v="0"/>
    <x v="21"/>
    <s v="Aurora"/>
    <n v="80013"/>
    <d v="2015-05-22T00:00:00"/>
    <x v="10"/>
    <n v="-164.39520000000002"/>
    <n v="5"/>
    <n v="604.35"/>
    <n v="86535"/>
  </r>
  <r>
    <n v="18693"/>
    <s v="Critical"/>
    <n v="0.04"/>
    <n v="2.52"/>
    <n v="1.92"/>
    <n v="1257"/>
    <s v="Ryan Foster"/>
    <s v="Regular Air"/>
    <x v="1"/>
    <x v="0"/>
    <s v="Scissors, Rulers and Trimmers"/>
    <s v="Wrap Bag"/>
    <x v="487"/>
    <n v="0.82"/>
    <x v="0"/>
    <x v="0"/>
    <x v="21"/>
    <s v="Aurora"/>
    <n v="80013"/>
    <d v="2015-04-24T00:00:00"/>
    <x v="59"/>
    <n v="-8.2080000000000002"/>
    <n v="1"/>
    <n v="3.13"/>
    <n v="86536"/>
  </r>
  <r>
    <n v="24939"/>
    <s v="High"/>
    <n v="0.03"/>
    <n v="3.69"/>
    <n v="2.5"/>
    <n v="1259"/>
    <s v="Keith Hobbs"/>
    <s v="Express Air"/>
    <x v="1"/>
    <x v="0"/>
    <s v="Envelopes"/>
    <s v="Small Box"/>
    <x v="488"/>
    <n v="0.39"/>
    <x v="0"/>
    <x v="3"/>
    <x v="35"/>
    <s v="Danville"/>
    <n v="40422"/>
    <d v="2015-04-20T00:00:00"/>
    <x v="87"/>
    <n v="-2196.6840000000002"/>
    <n v="9"/>
    <n v="38.65"/>
    <n v="86534"/>
  </r>
  <r>
    <n v="21771"/>
    <s v="Critical"/>
    <n v="0.02"/>
    <n v="73.98"/>
    <n v="14.52"/>
    <n v="1261"/>
    <s v="Vickie Gonzalez"/>
    <s v="Regular Air"/>
    <x v="1"/>
    <x v="2"/>
    <s v="Computer Peripherals"/>
    <s v="Small Box"/>
    <x v="414"/>
    <n v="0.65"/>
    <x v="0"/>
    <x v="0"/>
    <x v="21"/>
    <s v="Broomfield"/>
    <n v="80020"/>
    <d v="2015-05-07T00:00:00"/>
    <x v="128"/>
    <n v="43.538000000000011"/>
    <n v="5"/>
    <n v="378.23"/>
    <n v="89730"/>
  </r>
  <r>
    <n v="24559"/>
    <s v="Critical"/>
    <n v="0.05"/>
    <n v="5.28"/>
    <n v="6.26"/>
    <n v="1265"/>
    <s v="Danielle Kramer"/>
    <s v="Regular Air"/>
    <x v="1"/>
    <x v="0"/>
    <s v="Paper"/>
    <s v="Small Box"/>
    <x v="489"/>
    <n v="0.4"/>
    <x v="0"/>
    <x v="2"/>
    <x v="23"/>
    <s v="Altus"/>
    <n v="73521"/>
    <d v="2015-06-11T00:00:00"/>
    <x v="96"/>
    <n v="-11.376000000000001"/>
    <n v="1"/>
    <n v="7.15"/>
    <n v="89729"/>
  </r>
  <r>
    <n v="22363"/>
    <s v="Critical"/>
    <n v="0.01"/>
    <n v="13.99"/>
    <n v="7.51"/>
    <n v="1267"/>
    <s v="Rosemary Branch"/>
    <s v="Regular Air"/>
    <x v="0"/>
    <x v="2"/>
    <s v="Office Machines"/>
    <s v="Medium Box"/>
    <x v="490"/>
    <n v="0.39"/>
    <x v="0"/>
    <x v="3"/>
    <x v="26"/>
    <s v="Boca Raton"/>
    <n v="33433"/>
    <d v="2015-02-10T00:00:00"/>
    <x v="132"/>
    <n v="533.74199999999996"/>
    <n v="2"/>
    <n v="29.85"/>
    <n v="89514"/>
  </r>
  <r>
    <n v="21848"/>
    <s v="Not Specified"/>
    <n v="0.08"/>
    <n v="128.24"/>
    <n v="12.65"/>
    <n v="1267"/>
    <s v="Rosemary Branch"/>
    <s v="Regular Air"/>
    <x v="0"/>
    <x v="1"/>
    <s v="Chairs &amp; Chairmats"/>
    <s v="Medium Box"/>
    <x v="212"/>
    <m/>
    <x v="0"/>
    <x v="3"/>
    <x v="26"/>
    <s v="Boca Raton"/>
    <n v="33433"/>
    <d v="2015-05-12T00:00:00"/>
    <x v="4"/>
    <n v="-379.34399999999999"/>
    <n v="3"/>
    <n v="366.44"/>
    <n v="89515"/>
  </r>
  <r>
    <n v="21849"/>
    <s v="Not Specified"/>
    <n v="0.04"/>
    <n v="5.98"/>
    <n v="4.38"/>
    <n v="1267"/>
    <s v="Rosemary Branch"/>
    <s v="Regular Air"/>
    <x v="0"/>
    <x v="2"/>
    <s v="Computer Peripherals"/>
    <s v="Small Pack"/>
    <x v="491"/>
    <n v="0.75"/>
    <x v="0"/>
    <x v="3"/>
    <x v="26"/>
    <s v="Boca Raton"/>
    <n v="33433"/>
    <d v="2015-05-12T00:00:00"/>
    <x v="3"/>
    <n v="-1522.3039999999999"/>
    <n v="11"/>
    <n v="69.75"/>
    <n v="89515"/>
  </r>
  <r>
    <n v="19550"/>
    <s v="Medium"/>
    <n v="7.0000000000000007E-2"/>
    <n v="125.99"/>
    <n v="7.69"/>
    <n v="1271"/>
    <s v="Joanne Church"/>
    <s v="Regular Air"/>
    <x v="0"/>
    <x v="2"/>
    <s v="Telephones and Communication"/>
    <s v="Small Box"/>
    <x v="19"/>
    <n v="0.59"/>
    <x v="0"/>
    <x v="0"/>
    <x v="1"/>
    <s v="La Mesa"/>
    <n v="91941"/>
    <d v="2015-04-09T00:00:00"/>
    <x v="51"/>
    <n v="588.24569999999994"/>
    <n v="8"/>
    <n v="852.53"/>
    <n v="88410"/>
  </r>
  <r>
    <n v="19398"/>
    <s v="Low"/>
    <n v="0.1"/>
    <n v="34.229999999999997"/>
    <n v="5.0199999999999996"/>
    <n v="1271"/>
    <s v="Joanne Church"/>
    <s v="Regular Air"/>
    <x v="0"/>
    <x v="1"/>
    <s v="Office Furnishings"/>
    <s v="Small Box"/>
    <x v="492"/>
    <n v="0.55000000000000004"/>
    <x v="0"/>
    <x v="0"/>
    <x v="1"/>
    <s v="La Mesa"/>
    <n v="91941"/>
    <d v="2015-05-01T00:00:00"/>
    <x v="108"/>
    <n v="151.56539999999998"/>
    <n v="7"/>
    <n v="219.66"/>
    <n v="88411"/>
  </r>
  <r>
    <n v="20628"/>
    <s v="Critical"/>
    <n v="7.0000000000000007E-2"/>
    <n v="40.98"/>
    <n v="7.47"/>
    <n v="1279"/>
    <s v="Josephine Rao"/>
    <s v="Regular Air"/>
    <x v="0"/>
    <x v="0"/>
    <s v="Binders and Binder Accessories"/>
    <s v="Small Box"/>
    <x v="493"/>
    <n v="0.37"/>
    <x v="0"/>
    <x v="2"/>
    <x v="38"/>
    <s v="Hammond"/>
    <n v="46324"/>
    <d v="2015-03-01T00:00:00"/>
    <x v="27"/>
    <n v="54.901500000000006"/>
    <n v="2"/>
    <n v="81.900000000000006"/>
    <n v="90114"/>
  </r>
  <r>
    <n v="25005"/>
    <s v="Not Specified"/>
    <n v="0"/>
    <n v="442.14"/>
    <n v="14.7"/>
    <n v="1279"/>
    <s v="Josephine Rao"/>
    <s v="Delivery Truck"/>
    <x v="0"/>
    <x v="2"/>
    <s v="Office Machines"/>
    <s v="Jumbo Drum"/>
    <x v="110"/>
    <n v="0.56000000000000005"/>
    <x v="0"/>
    <x v="2"/>
    <x v="38"/>
    <s v="Hammond"/>
    <n v="46324"/>
    <d v="2015-03-05T00:00:00"/>
    <x v="124"/>
    <n v="501.51"/>
    <n v="5"/>
    <n v="2343.34"/>
    <n v="90115"/>
  </r>
  <r>
    <n v="2628"/>
    <s v="Critical"/>
    <n v="7.0000000000000007E-2"/>
    <n v="40.98"/>
    <n v="7.47"/>
    <n v="1280"/>
    <s v="Harold Albright"/>
    <s v="Regular Air"/>
    <x v="0"/>
    <x v="0"/>
    <s v="Binders and Binder Accessories"/>
    <s v="Small Box"/>
    <x v="493"/>
    <n v="0.37"/>
    <x v="0"/>
    <x v="0"/>
    <x v="0"/>
    <s v="Seattle"/>
    <n v="98119"/>
    <d v="2015-03-01T00:00:00"/>
    <x v="27"/>
    <n v="54.901500000000006"/>
    <n v="8"/>
    <n v="327.61"/>
    <n v="19042"/>
  </r>
  <r>
    <n v="22125"/>
    <s v="Low"/>
    <n v="0.1"/>
    <n v="238.4"/>
    <n v="24.49"/>
    <n v="1281"/>
    <s v="Pauline Denton"/>
    <s v="Regular Air"/>
    <x v="2"/>
    <x v="1"/>
    <s v="Chairs &amp; Chairmats"/>
    <s v="Large Box"/>
    <x v="494"/>
    <m/>
    <x v="0"/>
    <x v="2"/>
    <x v="38"/>
    <s v="Vincennes"/>
    <n v="47591"/>
    <d v="2015-01-24T00:00:00"/>
    <x v="67"/>
    <n v="875.28440000000001"/>
    <n v="8"/>
    <n v="1774.5"/>
    <n v="89112"/>
  </r>
  <r>
    <n v="22126"/>
    <s v="Low"/>
    <n v="0.03"/>
    <n v="199.99"/>
    <n v="24.49"/>
    <n v="1281"/>
    <s v="Pauline Denton"/>
    <s v="Express Air"/>
    <x v="2"/>
    <x v="2"/>
    <s v="Copiers and Fax"/>
    <s v="Large Box"/>
    <x v="495"/>
    <n v="0.46"/>
    <x v="0"/>
    <x v="2"/>
    <x v="38"/>
    <s v="Vincennes"/>
    <n v="47591"/>
    <d v="2015-01-24T00:00:00"/>
    <x v="67"/>
    <n v="727.73609999999996"/>
    <n v="5"/>
    <n v="1054.69"/>
    <n v="89112"/>
  </r>
  <r>
    <n v="4125"/>
    <s v="Low"/>
    <n v="0.1"/>
    <n v="238.4"/>
    <n v="24.49"/>
    <n v="1282"/>
    <s v="Dana Sharpe"/>
    <s v="Regular Air"/>
    <x v="2"/>
    <x v="1"/>
    <s v="Chairs &amp; Chairmats"/>
    <s v="Large Box"/>
    <x v="494"/>
    <m/>
    <x v="0"/>
    <x v="1"/>
    <x v="19"/>
    <s v="Philadelphia"/>
    <n v="19134"/>
    <d v="2015-01-24T00:00:00"/>
    <x v="67"/>
    <n v="460.67600000000004"/>
    <n v="30"/>
    <n v="6654.39"/>
    <n v="29319"/>
  </r>
  <r>
    <n v="4126"/>
    <s v="Low"/>
    <n v="0.03"/>
    <n v="199.99"/>
    <n v="24.49"/>
    <n v="1282"/>
    <s v="Dana Sharpe"/>
    <s v="Express Air"/>
    <x v="2"/>
    <x v="2"/>
    <s v="Copiers and Fax"/>
    <s v="Large Box"/>
    <x v="495"/>
    <n v="0.46"/>
    <x v="0"/>
    <x v="1"/>
    <x v="19"/>
    <s v="Philadelphia"/>
    <n v="19134"/>
    <d v="2015-01-24T00:00:00"/>
    <x v="67"/>
    <n v="393.41999999999996"/>
    <n v="21"/>
    <n v="4429.6899999999996"/>
    <n v="29319"/>
  </r>
  <r>
    <n v="19990"/>
    <s v="Not Specified"/>
    <n v="0.04"/>
    <n v="150.97999999999999"/>
    <n v="13.99"/>
    <n v="1298"/>
    <s v="Herbert Beard"/>
    <s v="Regular Air"/>
    <x v="1"/>
    <x v="2"/>
    <s v="Office Machines"/>
    <s v="Medium Box"/>
    <x v="216"/>
    <n v="0.38"/>
    <x v="0"/>
    <x v="2"/>
    <x v="7"/>
    <s v="Sulphur Springs"/>
    <n v="75482"/>
    <d v="2015-02-12T00:00:00"/>
    <x v="7"/>
    <n v="606.05459999999994"/>
    <n v="6"/>
    <n v="878.34"/>
    <n v="90662"/>
  </r>
  <r>
    <n v="19991"/>
    <s v="Not Specified"/>
    <n v="0.04"/>
    <n v="176.19"/>
    <n v="11.87"/>
    <n v="1298"/>
    <s v="Herbert Beard"/>
    <s v="Regular Air"/>
    <x v="1"/>
    <x v="0"/>
    <s v="Storage &amp; Organization"/>
    <s v="Small Box"/>
    <x v="496"/>
    <n v="0.62"/>
    <x v="0"/>
    <x v="2"/>
    <x v="7"/>
    <s v="Sulphur Springs"/>
    <n v="75482"/>
    <d v="2015-02-12T00:00:00"/>
    <x v="8"/>
    <n v="320.10000000000002"/>
    <n v="4"/>
    <n v="676.57"/>
    <n v="90662"/>
  </r>
  <r>
    <n v="23120"/>
    <s v="High"/>
    <n v="0.03"/>
    <n v="39.479999999999997"/>
    <n v="1.99"/>
    <n v="1303"/>
    <s v="Cindy Harvey"/>
    <s v="Regular Air"/>
    <x v="3"/>
    <x v="2"/>
    <s v="Computer Peripherals"/>
    <s v="Small Pack"/>
    <x v="246"/>
    <n v="0.54"/>
    <x v="0"/>
    <x v="0"/>
    <x v="17"/>
    <s v="Tooele"/>
    <n v="84074"/>
    <d v="2015-02-19T00:00:00"/>
    <x v="74"/>
    <n v="317.08949999999999"/>
    <n v="12"/>
    <n v="459.55"/>
    <n v="87003"/>
  </r>
  <r>
    <n v="20652"/>
    <s v="Low"/>
    <n v="0.01"/>
    <n v="65.989999999999995"/>
    <n v="5.31"/>
    <n v="1303"/>
    <s v="Cindy Harvey"/>
    <s v="Regular Air"/>
    <x v="3"/>
    <x v="2"/>
    <s v="Telephones and Communication"/>
    <s v="Small Box"/>
    <x v="497"/>
    <n v="0.56999999999999995"/>
    <x v="0"/>
    <x v="0"/>
    <x v="17"/>
    <s v="Tooele"/>
    <n v="84074"/>
    <d v="2015-02-19T00:00:00"/>
    <x v="171"/>
    <n v="250.36272000000002"/>
    <n v="9"/>
    <n v="536.9"/>
    <n v="87005"/>
  </r>
  <r>
    <n v="25092"/>
    <s v="Medium"/>
    <n v="0.08"/>
    <n v="2.88"/>
    <n v="0.5"/>
    <n v="1304"/>
    <s v="Sherri McIntosh"/>
    <s v="Regular Air"/>
    <x v="3"/>
    <x v="0"/>
    <s v="Labels"/>
    <s v="Small Box"/>
    <x v="498"/>
    <n v="0.39"/>
    <x v="0"/>
    <x v="0"/>
    <x v="17"/>
    <s v="West Jordan"/>
    <n v="84084"/>
    <d v="2015-04-23T00:00:00"/>
    <x v="59"/>
    <n v="6.0305999999999997"/>
    <n v="3"/>
    <n v="8.74"/>
    <n v="87004"/>
  </r>
  <r>
    <n v="26274"/>
    <s v="High"/>
    <n v="0.04"/>
    <n v="62.18"/>
    <n v="10.84"/>
    <n v="1305"/>
    <s v="Chris Pritchard"/>
    <s v="Regular Air"/>
    <x v="3"/>
    <x v="1"/>
    <s v="Office Furnishings"/>
    <s v="Medium Box"/>
    <x v="499"/>
    <n v="0.63"/>
    <x v="0"/>
    <x v="0"/>
    <x v="17"/>
    <s v="West Valley City"/>
    <n v="84120"/>
    <d v="2015-02-17T00:00:00"/>
    <x v="146"/>
    <n v="125.8077"/>
    <n v="3"/>
    <n v="182.33"/>
    <n v="87002"/>
  </r>
  <r>
    <n v="22832"/>
    <s v="Low"/>
    <n v="0.04"/>
    <n v="8.33"/>
    <n v="1.99"/>
    <n v="1307"/>
    <s v="Teresa Hill"/>
    <s v="Regular Air"/>
    <x v="2"/>
    <x v="2"/>
    <s v="Computer Peripherals"/>
    <s v="Small Pack"/>
    <x v="140"/>
    <n v="0.52"/>
    <x v="0"/>
    <x v="0"/>
    <x v="6"/>
    <s v="Coos Bay"/>
    <n v="97420"/>
    <d v="2015-06-30T00:00:00"/>
    <x v="176"/>
    <n v="44.891999999999996"/>
    <n v="16"/>
    <n v="131.26"/>
    <n v="91451"/>
  </r>
  <r>
    <n v="3167"/>
    <s v="Medium"/>
    <n v="0.04"/>
    <n v="5.34"/>
    <n v="2.99"/>
    <n v="1314"/>
    <s v="Keith Marsh"/>
    <s v="Regular Air"/>
    <x v="1"/>
    <x v="0"/>
    <s v="Binders and Binder Accessories"/>
    <s v="Small Box"/>
    <x v="289"/>
    <n v="0.38"/>
    <x v="0"/>
    <x v="0"/>
    <x v="1"/>
    <s v="Los Angeles"/>
    <n v="90058"/>
    <d v="2015-03-30T00:00:00"/>
    <x v="64"/>
    <n v="3.4509999999999996"/>
    <n v="45"/>
    <n v="240.6"/>
    <n v="22755"/>
  </r>
  <r>
    <n v="3168"/>
    <s v="Medium"/>
    <n v="0.06"/>
    <n v="55.99"/>
    <n v="5"/>
    <n v="1314"/>
    <s v="Keith Marsh"/>
    <s v="Regular Air"/>
    <x v="1"/>
    <x v="2"/>
    <s v="Telephones and Communication"/>
    <s v="Small Pack"/>
    <x v="241"/>
    <n v="0.8"/>
    <x v="0"/>
    <x v="0"/>
    <x v="1"/>
    <s v="Los Angeles"/>
    <n v="90058"/>
    <d v="2015-03-30T00:00:00"/>
    <x v="64"/>
    <n v="-275.25299999999999"/>
    <n v="5"/>
    <n v="236.88"/>
    <n v="22755"/>
  </r>
  <r>
    <n v="3791"/>
    <s v="Low"/>
    <n v="0.05"/>
    <n v="80.98"/>
    <n v="35"/>
    <n v="1314"/>
    <s v="Keith Marsh"/>
    <s v="Regular Air"/>
    <x v="1"/>
    <x v="0"/>
    <s v="Storage &amp; Organization"/>
    <s v="Large Box"/>
    <x v="484"/>
    <n v="0.81"/>
    <x v="0"/>
    <x v="0"/>
    <x v="1"/>
    <s v="Los Angeles"/>
    <n v="90058"/>
    <d v="2015-01-05T00:00:00"/>
    <x v="28"/>
    <n v="-746.44"/>
    <n v="34"/>
    <n v="2710.47"/>
    <n v="27013"/>
  </r>
  <r>
    <n v="3792"/>
    <s v="Low"/>
    <n v="0.05"/>
    <n v="279.48"/>
    <n v="35"/>
    <n v="1314"/>
    <s v="Keith Marsh"/>
    <s v="Regular Air"/>
    <x v="1"/>
    <x v="0"/>
    <s v="Storage &amp; Organization"/>
    <s v="Large Box"/>
    <x v="284"/>
    <n v="0.8"/>
    <x v="0"/>
    <x v="0"/>
    <x v="1"/>
    <s v="Los Angeles"/>
    <n v="90058"/>
    <d v="2015-01-05T00:00:00"/>
    <x v="70"/>
    <n v="-274.95"/>
    <n v="31"/>
    <n v="8354.73"/>
    <n v="27013"/>
  </r>
  <r>
    <n v="21166"/>
    <s v="Medium"/>
    <n v="0"/>
    <n v="4.91"/>
    <n v="5.68"/>
    <n v="1315"/>
    <s v="Adam Saunders Gray"/>
    <s v="Regular Air"/>
    <x v="1"/>
    <x v="0"/>
    <s v="Binders and Binder Accessories"/>
    <s v="Small Box"/>
    <x v="500"/>
    <n v="0.36"/>
    <x v="0"/>
    <x v="0"/>
    <x v="21"/>
    <s v="Colorado Springs"/>
    <n v="80906"/>
    <d v="2015-03-30T00:00:00"/>
    <x v="98"/>
    <n v="-95.047499999999999"/>
    <n v="9"/>
    <n v="48.3"/>
    <n v="87602"/>
  </r>
  <r>
    <n v="21167"/>
    <s v="Medium"/>
    <n v="0.04"/>
    <n v="5.34"/>
    <n v="2.99"/>
    <n v="1316"/>
    <s v="Marion Lindsey"/>
    <s v="Regular Air"/>
    <x v="1"/>
    <x v="0"/>
    <s v="Binders and Binder Accessories"/>
    <s v="Small Box"/>
    <x v="289"/>
    <n v="0.38"/>
    <x v="0"/>
    <x v="0"/>
    <x v="21"/>
    <s v="Commerce City"/>
    <n v="80022"/>
    <d v="2015-03-30T00:00:00"/>
    <x v="64"/>
    <n v="3.4509999999999996"/>
    <n v="11"/>
    <n v="58.81"/>
    <n v="87602"/>
  </r>
  <r>
    <n v="21168"/>
    <s v="Medium"/>
    <n v="0.06"/>
    <n v="55.99"/>
    <n v="5"/>
    <n v="1316"/>
    <s v="Marion Lindsey"/>
    <s v="Regular Air"/>
    <x v="1"/>
    <x v="2"/>
    <s v="Telephones and Communication"/>
    <s v="Small Pack"/>
    <x v="241"/>
    <n v="0.8"/>
    <x v="0"/>
    <x v="0"/>
    <x v="21"/>
    <s v="Commerce City"/>
    <n v="80022"/>
    <d v="2015-03-30T00:00:00"/>
    <x v="64"/>
    <n v="-275.25299999999999"/>
    <n v="1"/>
    <n v="47.38"/>
    <n v="87602"/>
  </r>
  <r>
    <n v="21791"/>
    <s v="Low"/>
    <n v="0.05"/>
    <n v="80.98"/>
    <n v="35"/>
    <n v="1316"/>
    <s v="Marion Lindsey"/>
    <s v="Regular Air"/>
    <x v="1"/>
    <x v="0"/>
    <s v="Storage &amp; Organization"/>
    <s v="Large Box"/>
    <x v="484"/>
    <n v="0.81"/>
    <x v="0"/>
    <x v="0"/>
    <x v="21"/>
    <s v="Commerce City"/>
    <n v="80022"/>
    <d v="2015-01-05T00:00:00"/>
    <x v="28"/>
    <n v="-746.44"/>
    <n v="8"/>
    <n v="637.76"/>
    <n v="87603"/>
  </r>
  <r>
    <n v="21792"/>
    <s v="Low"/>
    <n v="0.05"/>
    <n v="279.48"/>
    <n v="35"/>
    <n v="1316"/>
    <s v="Marion Lindsey"/>
    <s v="Regular Air"/>
    <x v="1"/>
    <x v="0"/>
    <s v="Storage &amp; Organization"/>
    <s v="Large Box"/>
    <x v="284"/>
    <n v="0.8"/>
    <x v="0"/>
    <x v="0"/>
    <x v="21"/>
    <s v="Commerce City"/>
    <n v="80022"/>
    <d v="2015-01-05T00:00:00"/>
    <x v="70"/>
    <n v="-274.95"/>
    <n v="8"/>
    <n v="2156.06"/>
    <n v="87603"/>
  </r>
  <r>
    <n v="21006"/>
    <s v="Low"/>
    <n v="0.02"/>
    <n v="55.99"/>
    <n v="3.3"/>
    <n v="1338"/>
    <s v="Denise McIntosh"/>
    <s v="Regular Air"/>
    <x v="1"/>
    <x v="2"/>
    <s v="Telephones and Communication"/>
    <s v="Small Pack"/>
    <x v="501"/>
    <n v="0.59"/>
    <x v="0"/>
    <x v="2"/>
    <x v="12"/>
    <s v="Chicago"/>
    <n v="60623"/>
    <d v="2015-02-10T00:00:00"/>
    <x v="117"/>
    <n v="525.20039999999995"/>
    <n v="16"/>
    <n v="761.16"/>
    <n v="91244"/>
  </r>
  <r>
    <n v="3004"/>
    <s v="Low"/>
    <n v="0"/>
    <n v="22.38"/>
    <n v="15.1"/>
    <n v="1340"/>
    <s v="Marie Bass"/>
    <s v="Express Air"/>
    <x v="1"/>
    <x v="0"/>
    <s v="Binders and Binder Accessories"/>
    <s v="Small Box"/>
    <x v="429"/>
    <n v="0.38"/>
    <x v="0"/>
    <x v="1"/>
    <x v="4"/>
    <s v="New York City"/>
    <n v="10170"/>
    <d v="2015-02-10T00:00:00"/>
    <x v="2"/>
    <n v="-52.646999999999998"/>
    <n v="29"/>
    <n v="682.68"/>
    <n v="21636"/>
  </r>
  <r>
    <n v="3005"/>
    <s v="Low"/>
    <n v="7.0000000000000007E-2"/>
    <n v="5.98"/>
    <n v="4.6900000000000004"/>
    <n v="1340"/>
    <s v="Marie Bass"/>
    <s v="Regular Air"/>
    <x v="1"/>
    <x v="0"/>
    <s v="Storage &amp; Organization"/>
    <s v="Small Box"/>
    <x v="502"/>
    <n v="0.68"/>
    <x v="0"/>
    <x v="1"/>
    <x v="4"/>
    <s v="New York City"/>
    <n v="10170"/>
    <d v="2015-02-10T00:00:00"/>
    <x v="7"/>
    <n v="-24.44"/>
    <n v="11"/>
    <n v="73.44"/>
    <n v="21636"/>
  </r>
  <r>
    <n v="3006"/>
    <s v="Low"/>
    <n v="0.02"/>
    <n v="55.99"/>
    <n v="3.3"/>
    <n v="1340"/>
    <s v="Marie Bass"/>
    <s v="Regular Air"/>
    <x v="1"/>
    <x v="2"/>
    <s v="Telephones and Communication"/>
    <s v="Small Pack"/>
    <x v="501"/>
    <n v="0.59"/>
    <x v="0"/>
    <x v="1"/>
    <x v="4"/>
    <s v="New York City"/>
    <n v="10170"/>
    <d v="2015-02-10T00:00:00"/>
    <x v="117"/>
    <n v="366.50700000000001"/>
    <n v="63"/>
    <n v="2997.07"/>
    <n v="21636"/>
  </r>
  <r>
    <n v="3431"/>
    <s v="Not Specified"/>
    <n v="7.0000000000000007E-2"/>
    <n v="3.98"/>
    <n v="0.83"/>
    <n v="1340"/>
    <s v="Marie Bass"/>
    <s v="Regular Air"/>
    <x v="1"/>
    <x v="0"/>
    <s v="Pens &amp; Art Supplies"/>
    <s v="Wrap Bag"/>
    <x v="503"/>
    <n v="0.51"/>
    <x v="0"/>
    <x v="1"/>
    <x v="4"/>
    <s v="New York City"/>
    <n v="10170"/>
    <d v="2015-06-06T00:00:00"/>
    <x v="42"/>
    <n v="27.38"/>
    <n v="76"/>
    <n v="282.85000000000002"/>
    <n v="24455"/>
  </r>
  <r>
    <n v="21005"/>
    <s v="Low"/>
    <n v="7.0000000000000007E-2"/>
    <n v="5.98"/>
    <n v="4.6900000000000004"/>
    <n v="1341"/>
    <s v="Edward Bynum"/>
    <s v="Regular Air"/>
    <x v="1"/>
    <x v="0"/>
    <s v="Storage &amp; Organization"/>
    <s v="Small Box"/>
    <x v="502"/>
    <n v="0.68"/>
    <x v="0"/>
    <x v="1"/>
    <x v="19"/>
    <s v="Chambersburg"/>
    <n v="17201"/>
    <d v="2015-02-10T00:00:00"/>
    <x v="7"/>
    <n v="-12.708800000000002"/>
    <n v="3"/>
    <n v="20.03"/>
    <n v="91244"/>
  </r>
  <r>
    <n v="21430"/>
    <s v="Not Specified"/>
    <n v="0"/>
    <n v="20.89"/>
    <n v="1.99"/>
    <n v="1341"/>
    <s v="Edward Bynum"/>
    <s v="Regular Air"/>
    <x v="1"/>
    <x v="2"/>
    <s v="Computer Peripherals"/>
    <s v="Small Pack"/>
    <x v="504"/>
    <n v="0.48"/>
    <x v="0"/>
    <x v="1"/>
    <x v="19"/>
    <s v="Chambersburg"/>
    <n v="17201"/>
    <d v="2015-06-06T00:00:00"/>
    <x v="35"/>
    <n v="-5.2949999999999999"/>
    <n v="4"/>
    <n v="84.56"/>
    <n v="91245"/>
  </r>
  <r>
    <n v="21431"/>
    <s v="Not Specified"/>
    <n v="7.0000000000000007E-2"/>
    <n v="3.98"/>
    <n v="0.83"/>
    <n v="1341"/>
    <s v="Edward Bynum"/>
    <s v="Regular Air"/>
    <x v="1"/>
    <x v="0"/>
    <s v="Pens &amp; Art Supplies"/>
    <s v="Wrap Bag"/>
    <x v="503"/>
    <n v="0.51"/>
    <x v="0"/>
    <x v="1"/>
    <x v="19"/>
    <s v="Chambersburg"/>
    <n v="17201"/>
    <d v="2015-06-06T00:00:00"/>
    <x v="42"/>
    <n v="41.07"/>
    <n v="19"/>
    <n v="70.709999999999994"/>
    <n v="91245"/>
  </r>
  <r>
    <n v="20804"/>
    <s v="Low"/>
    <n v="0.1"/>
    <n v="2.62"/>
    <n v="0.8"/>
    <n v="1347"/>
    <s v="Vivian Goldstein"/>
    <s v="Regular Air"/>
    <x v="1"/>
    <x v="0"/>
    <s v="Rubber Bands"/>
    <s v="Wrap Bag"/>
    <x v="505"/>
    <n v="0.39"/>
    <x v="0"/>
    <x v="3"/>
    <x v="26"/>
    <s v="Brandon"/>
    <n v="33511"/>
    <d v="2015-04-30T00:00:00"/>
    <x v="108"/>
    <n v="-94.490899999999996"/>
    <n v="21"/>
    <n v="51.86"/>
    <n v="89686"/>
  </r>
  <r>
    <n v="22414"/>
    <s v="High"/>
    <n v="0"/>
    <n v="12.2"/>
    <n v="6.02"/>
    <n v="1350"/>
    <s v="Jackie Burke"/>
    <s v="Express Air"/>
    <x v="1"/>
    <x v="1"/>
    <s v="Office Furnishings"/>
    <s v="Small Pack"/>
    <x v="506"/>
    <n v="0.43"/>
    <x v="0"/>
    <x v="3"/>
    <x v="26"/>
    <s v="Carol City"/>
    <n v="33055"/>
    <d v="2015-04-17T00:00:00"/>
    <x v="169"/>
    <n v="-172.298"/>
    <n v="4"/>
    <n v="56.24"/>
    <n v="88233"/>
  </r>
  <r>
    <n v="18499"/>
    <s v="Not Specified"/>
    <n v="0.1"/>
    <n v="110.99"/>
    <n v="8.99"/>
    <n v="1351"/>
    <s v="Janet McCullough"/>
    <s v="Express Air"/>
    <x v="1"/>
    <x v="2"/>
    <s v="Telephones and Communication"/>
    <s v="Small Box"/>
    <x v="507"/>
    <n v="0.56999999999999995"/>
    <x v="0"/>
    <x v="3"/>
    <x v="26"/>
    <s v="Coconut Creek"/>
    <n v="33063"/>
    <d v="2015-01-27T00:00:00"/>
    <x v="12"/>
    <n v="3285.48"/>
    <n v="7"/>
    <n v="627.78"/>
    <n v="88232"/>
  </r>
  <r>
    <n v="24232"/>
    <s v="High"/>
    <n v="0.05"/>
    <n v="17.670000000000002"/>
    <n v="8.99"/>
    <n v="1352"/>
    <s v="Vivian Clarke"/>
    <s v="Regular Air"/>
    <x v="1"/>
    <x v="1"/>
    <s v="Office Furnishings"/>
    <s v="Small Pack"/>
    <x v="283"/>
    <n v="0.47"/>
    <x v="0"/>
    <x v="1"/>
    <x v="30"/>
    <s v="Camp Springs"/>
    <n v="20746"/>
    <d v="2015-04-30T00:00:00"/>
    <x v="114"/>
    <n v="46.036799999999999"/>
    <n v="16"/>
    <n v="283.44"/>
    <n v="88234"/>
  </r>
  <r>
    <n v="20870"/>
    <s v="High"/>
    <n v="0.1"/>
    <n v="4.13"/>
    <n v="0.99"/>
    <n v="1354"/>
    <s v="Aaron Dillon"/>
    <s v="Regular Air"/>
    <x v="3"/>
    <x v="0"/>
    <s v="Labels"/>
    <s v="Small Box"/>
    <x v="508"/>
    <n v="0.39"/>
    <x v="0"/>
    <x v="2"/>
    <x v="7"/>
    <s v="Weatherford"/>
    <n v="76086"/>
    <d v="2015-02-11T00:00:00"/>
    <x v="132"/>
    <n v="-1.0712000000000002"/>
    <n v="2"/>
    <n v="8.3000000000000007"/>
    <n v="91209"/>
  </r>
  <r>
    <n v="20871"/>
    <s v="High"/>
    <n v="0.04"/>
    <n v="4.9800000000000004"/>
    <n v="0.49"/>
    <n v="1354"/>
    <s v="Aaron Dillon"/>
    <s v="Regular Air"/>
    <x v="3"/>
    <x v="0"/>
    <s v="Labels"/>
    <s v="Small Box"/>
    <x v="509"/>
    <n v="0.39"/>
    <x v="0"/>
    <x v="2"/>
    <x v="7"/>
    <s v="Weatherford"/>
    <n v="76086"/>
    <d v="2015-02-11T00:00:00"/>
    <x v="75"/>
    <n v="4.4104000000000001"/>
    <n v="2"/>
    <n v="10.039999999999999"/>
    <n v="91209"/>
  </r>
  <r>
    <n v="18733"/>
    <s v="Medium"/>
    <n v="0.03"/>
    <n v="125.99"/>
    <n v="7.69"/>
    <n v="1357"/>
    <s v="Marguerite Yu"/>
    <s v="Regular Air"/>
    <x v="1"/>
    <x v="2"/>
    <s v="Telephones and Communication"/>
    <s v="Small Box"/>
    <x v="442"/>
    <n v="0.57999999999999996"/>
    <x v="0"/>
    <x v="2"/>
    <x v="7"/>
    <s v="Weslaco"/>
    <n v="78596"/>
    <d v="2015-06-03T00:00:00"/>
    <x v="157"/>
    <n v="500.95799999999997"/>
    <n v="9"/>
    <n v="981.65"/>
    <n v="88184"/>
  </r>
  <r>
    <n v="18645"/>
    <s v="High"/>
    <n v="7.0000000000000007E-2"/>
    <n v="119.99"/>
    <n v="16.8"/>
    <n v="1357"/>
    <s v="Marguerite Yu"/>
    <s v="Delivery Truck"/>
    <x v="1"/>
    <x v="2"/>
    <s v="Office Machines"/>
    <s v="Jumbo Box"/>
    <x v="510"/>
    <n v="0.35"/>
    <x v="0"/>
    <x v="2"/>
    <x v="7"/>
    <s v="Weslaco"/>
    <n v="78596"/>
    <d v="2015-06-28T00:00:00"/>
    <x v="173"/>
    <n v="1206.5961"/>
    <n v="15"/>
    <n v="1748.69"/>
    <n v="88185"/>
  </r>
  <r>
    <n v="20830"/>
    <s v="High"/>
    <n v="0.03"/>
    <n v="14.34"/>
    <n v="5"/>
    <n v="1360"/>
    <s v="Arlene Gibbons"/>
    <s v="Regular Air"/>
    <x v="3"/>
    <x v="1"/>
    <s v="Office Furnishings"/>
    <s v="Small Pack"/>
    <x v="511"/>
    <n v="0.49"/>
    <x v="0"/>
    <x v="2"/>
    <x v="25"/>
    <s v="Muscatine"/>
    <n v="52761"/>
    <d v="2015-01-26T00:00:00"/>
    <x v="165"/>
    <n v="82.310099999999991"/>
    <n v="8"/>
    <n v="119.29"/>
    <n v="89595"/>
  </r>
  <r>
    <n v="20829"/>
    <s v="High"/>
    <n v="0.01"/>
    <n v="2.89"/>
    <n v="0.5"/>
    <n v="1361"/>
    <s v="Kristina Collier"/>
    <s v="Regular Air"/>
    <x v="3"/>
    <x v="0"/>
    <s v="Labels"/>
    <s v="Small Box"/>
    <x v="277"/>
    <n v="0.38"/>
    <x v="0"/>
    <x v="2"/>
    <x v="22"/>
    <s v="Allen Park"/>
    <n v="48101"/>
    <d v="2015-01-26T00:00:00"/>
    <x v="52"/>
    <n v="1.2236"/>
    <n v="1"/>
    <n v="3.08"/>
    <n v="89595"/>
  </r>
  <r>
    <n v="24432"/>
    <s v="Critical"/>
    <n v="0.01"/>
    <n v="6.48"/>
    <n v="6.22"/>
    <n v="1361"/>
    <s v="Kristina Collier"/>
    <s v="Express Air"/>
    <x v="3"/>
    <x v="0"/>
    <s v="Paper"/>
    <s v="Small Box"/>
    <x v="512"/>
    <n v="0.37"/>
    <x v="0"/>
    <x v="2"/>
    <x v="22"/>
    <s v="Allen Park"/>
    <n v="48101"/>
    <d v="2015-02-10T00:00:00"/>
    <x v="132"/>
    <n v="-15.6312"/>
    <n v="9"/>
    <n v="69.459999999999994"/>
    <n v="89596"/>
  </r>
  <r>
    <n v="24433"/>
    <s v="Critical"/>
    <n v="0.03"/>
    <n v="85.99"/>
    <n v="3.3"/>
    <n v="1361"/>
    <s v="Kristina Collier"/>
    <s v="Regular Air"/>
    <x v="3"/>
    <x v="2"/>
    <s v="Telephones and Communication"/>
    <s v="Small Pack"/>
    <x v="181"/>
    <n v="0.37"/>
    <x v="0"/>
    <x v="2"/>
    <x v="22"/>
    <s v="Allen Park"/>
    <n v="48101"/>
    <d v="2015-02-10T00:00:00"/>
    <x v="150"/>
    <n v="790.54679999999996"/>
    <n v="16"/>
    <n v="1145.72"/>
    <n v="89596"/>
  </r>
  <r>
    <n v="23011"/>
    <s v="Medium"/>
    <n v="0.05"/>
    <n v="12.97"/>
    <n v="1.49"/>
    <n v="1363"/>
    <s v="Earl Roy"/>
    <s v="Regular Air"/>
    <x v="3"/>
    <x v="0"/>
    <s v="Binders and Binder Accessories"/>
    <s v="Small Box"/>
    <x v="513"/>
    <n v="0.35"/>
    <x v="0"/>
    <x v="3"/>
    <x v="26"/>
    <s v="Casselberry"/>
    <n v="32707"/>
    <d v="2015-02-04T00:00:00"/>
    <x v="84"/>
    <n v="5.4659999999999993"/>
    <n v="2"/>
    <n v="26.37"/>
    <n v="89993"/>
  </r>
  <r>
    <n v="23012"/>
    <s v="Medium"/>
    <n v="0.06"/>
    <n v="5.81"/>
    <n v="3.37"/>
    <n v="1363"/>
    <s v="Earl Roy"/>
    <s v="Regular Air"/>
    <x v="3"/>
    <x v="0"/>
    <s v="Rubber Bands"/>
    <s v="Wrap Bag"/>
    <x v="514"/>
    <n v="0.54"/>
    <x v="0"/>
    <x v="3"/>
    <x v="26"/>
    <s v="Casselberry"/>
    <n v="32707"/>
    <d v="2015-02-04T00:00:00"/>
    <x v="84"/>
    <n v="-149.1182"/>
    <n v="9"/>
    <n v="53.44"/>
    <n v="89993"/>
  </r>
  <r>
    <n v="19333"/>
    <s v="Not Specified"/>
    <n v="0.1"/>
    <n v="5.98"/>
    <n v="5.35"/>
    <n v="1364"/>
    <s v="Chris Ford"/>
    <s v="Regular Air"/>
    <x v="1"/>
    <x v="0"/>
    <s v="Paper"/>
    <s v="Small Box"/>
    <x v="515"/>
    <n v="0.4"/>
    <x v="0"/>
    <x v="1"/>
    <x v="30"/>
    <s v="Camp Springs"/>
    <n v="20746"/>
    <d v="2015-03-17T00:00:00"/>
    <x v="140"/>
    <n v="-90.26"/>
    <n v="10"/>
    <n v="57.34"/>
    <n v="89994"/>
  </r>
  <r>
    <n v="20539"/>
    <s v="Medium"/>
    <n v="0.03"/>
    <n v="73.98"/>
    <n v="14.52"/>
    <n v="1367"/>
    <s v="James Hunter"/>
    <s v="Regular Air"/>
    <x v="3"/>
    <x v="2"/>
    <s v="Computer Peripherals"/>
    <s v="Small Box"/>
    <x v="414"/>
    <n v="0.65"/>
    <x v="0"/>
    <x v="2"/>
    <x v="7"/>
    <s v="Lubbock"/>
    <n v="79424"/>
    <d v="2015-01-07T00:00:00"/>
    <x v="71"/>
    <n v="-326.23159999999996"/>
    <n v="1"/>
    <n v="79.02"/>
    <n v="90513"/>
  </r>
  <r>
    <n v="26034"/>
    <s v="Medium"/>
    <n v="0.09"/>
    <n v="4.55"/>
    <n v="1.49"/>
    <n v="1368"/>
    <s v="Patsy Harmon"/>
    <s v="Regular Air"/>
    <x v="3"/>
    <x v="0"/>
    <s v="Binders and Binder Accessories"/>
    <s v="Small Box"/>
    <x v="516"/>
    <n v="0.35"/>
    <x v="0"/>
    <x v="2"/>
    <x v="7"/>
    <s v="Lufkin"/>
    <n v="75901"/>
    <d v="2015-03-23T00:00:00"/>
    <x v="37"/>
    <n v="16.898"/>
    <n v="6"/>
    <n v="25.45"/>
    <n v="90514"/>
  </r>
  <r>
    <n v="26035"/>
    <s v="Medium"/>
    <n v="7.0000000000000007E-2"/>
    <n v="9.7799999999999994"/>
    <n v="5.76"/>
    <n v="1369"/>
    <s v="Joe D Dean"/>
    <s v="Express Air"/>
    <x v="3"/>
    <x v="0"/>
    <s v="Envelopes"/>
    <s v="Small Box"/>
    <x v="453"/>
    <n v="0.35"/>
    <x v="0"/>
    <x v="2"/>
    <x v="7"/>
    <s v="Mansfield"/>
    <n v="76063"/>
    <d v="2015-03-23T00:00:00"/>
    <x v="37"/>
    <n v="20.14"/>
    <n v="11"/>
    <n v="110.72"/>
    <n v="90514"/>
  </r>
  <r>
    <n v="24534"/>
    <s v="Critical"/>
    <n v="0.06"/>
    <n v="44.01"/>
    <n v="3.5"/>
    <n v="1374"/>
    <s v="Earl Buck"/>
    <s v="Regular Air"/>
    <x v="1"/>
    <x v="0"/>
    <s v="Appliances"/>
    <s v="Small Box"/>
    <x v="517"/>
    <n v="0.59"/>
    <x v="0"/>
    <x v="0"/>
    <x v="1"/>
    <s v="Stockton"/>
    <n v="95207"/>
    <d v="2015-06-07T00:00:00"/>
    <x v="35"/>
    <n v="-21.231999999999999"/>
    <n v="1"/>
    <n v="46.94"/>
    <n v="88212"/>
  </r>
  <r>
    <n v="19932"/>
    <s v="Low"/>
    <n v="0.05"/>
    <n v="2.89"/>
    <n v="0.5"/>
    <n v="1380"/>
    <s v="Jeanne Walker"/>
    <s v="Regular Air"/>
    <x v="1"/>
    <x v="0"/>
    <s v="Labels"/>
    <s v="Small Box"/>
    <x v="277"/>
    <n v="0.38"/>
    <x v="0"/>
    <x v="1"/>
    <x v="16"/>
    <s v="Portsmouth"/>
    <n v="3801"/>
    <d v="2015-06-27T00:00:00"/>
    <x v="154"/>
    <n v="18.0642"/>
    <n v="9"/>
    <n v="26.18"/>
    <n v="88213"/>
  </r>
  <r>
    <n v="19018"/>
    <s v="Medium"/>
    <n v="0.03"/>
    <n v="2.23"/>
    <n v="4.57"/>
    <n v="1383"/>
    <s v="Christina Hanna"/>
    <s v="Regular Air"/>
    <x v="3"/>
    <x v="1"/>
    <s v="Office Furnishings"/>
    <s v="Small Pack"/>
    <x v="518"/>
    <n v="0.41"/>
    <x v="0"/>
    <x v="0"/>
    <x v="17"/>
    <s v="West Valley City"/>
    <n v="84120"/>
    <d v="2015-05-01T00:00:00"/>
    <x v="145"/>
    <n v="-93.25"/>
    <n v="12"/>
    <n v="28.66"/>
    <n v="89406"/>
  </r>
  <r>
    <n v="25790"/>
    <s v="Not Specified"/>
    <n v="7.0000000000000007E-2"/>
    <n v="11.29"/>
    <n v="5.03"/>
    <n v="1384"/>
    <s v="George McLamb"/>
    <s v="Regular Air"/>
    <x v="3"/>
    <x v="0"/>
    <s v="Storage &amp; Organization"/>
    <s v="Small Box"/>
    <x v="519"/>
    <n v="0.59"/>
    <x v="0"/>
    <x v="3"/>
    <x v="8"/>
    <s v="Alexandria"/>
    <n v="22304"/>
    <d v="2015-06-30T00:00:00"/>
    <x v="177"/>
    <n v="-163.03"/>
    <n v="11"/>
    <n v="123.18"/>
    <n v="89407"/>
  </r>
  <r>
    <n v="22984"/>
    <s v="Low"/>
    <n v="0.02"/>
    <n v="70.97"/>
    <n v="3.5"/>
    <n v="1384"/>
    <s v="George McLamb"/>
    <s v="Regular Air"/>
    <x v="3"/>
    <x v="0"/>
    <s v="Appliances"/>
    <s v="Small Box"/>
    <x v="235"/>
    <n v="0.59"/>
    <x v="0"/>
    <x v="3"/>
    <x v="8"/>
    <s v="Alexandria"/>
    <n v="22304"/>
    <d v="2015-06-07T00:00:00"/>
    <x v="25"/>
    <n v="23.61599999999995"/>
    <n v="21"/>
    <n v="1533.59"/>
    <n v="89408"/>
  </r>
  <r>
    <n v="18970"/>
    <s v="Critical"/>
    <n v="0.06"/>
    <n v="1.74"/>
    <n v="4.08"/>
    <n v="1389"/>
    <s v="Jean Khan"/>
    <s v="Regular Air"/>
    <x v="0"/>
    <x v="1"/>
    <s v="Office Furnishings"/>
    <s v="Small Pack"/>
    <x v="60"/>
    <n v="0.53"/>
    <x v="0"/>
    <x v="0"/>
    <x v="1"/>
    <s v="Menlo Park"/>
    <n v="94025"/>
    <d v="2015-01-25T00:00:00"/>
    <x v="67"/>
    <n v="-11.0732"/>
    <n v="1"/>
    <n v="2.77"/>
    <n v="88726"/>
  </r>
  <r>
    <n v="19852"/>
    <s v="High"/>
    <n v="0.08"/>
    <n v="2.62"/>
    <n v="0.8"/>
    <n v="1389"/>
    <s v="Jean Khan"/>
    <s v="Express Air"/>
    <x v="2"/>
    <x v="0"/>
    <s v="Rubber Bands"/>
    <s v="Wrap Bag"/>
    <x v="505"/>
    <n v="0.39"/>
    <x v="0"/>
    <x v="0"/>
    <x v="1"/>
    <s v="Menlo Park"/>
    <n v="94025"/>
    <d v="2015-05-13T00:00:00"/>
    <x v="66"/>
    <n v="21.769499999999997"/>
    <n v="12"/>
    <n v="31.55"/>
    <n v="88728"/>
  </r>
  <r>
    <n v="19111"/>
    <s v="High"/>
    <n v="0.09"/>
    <n v="2.61"/>
    <n v="0.5"/>
    <n v="1389"/>
    <s v="Jean Khan"/>
    <s v="Regular Air"/>
    <x v="3"/>
    <x v="0"/>
    <s v="Labels"/>
    <s v="Small Box"/>
    <x v="413"/>
    <n v="0.39"/>
    <x v="0"/>
    <x v="0"/>
    <x v="1"/>
    <s v="Menlo Park"/>
    <n v="94025"/>
    <d v="2015-06-03T00:00:00"/>
    <x v="157"/>
    <n v="29.380199999999995"/>
    <n v="17"/>
    <n v="42.58"/>
    <n v="88729"/>
  </r>
  <r>
    <n v="18702"/>
    <s v="Critical"/>
    <n v="0.1"/>
    <n v="8.17"/>
    <n v="1.69"/>
    <n v="1390"/>
    <s v="Hazel Jones"/>
    <s v="Regular Air"/>
    <x v="0"/>
    <x v="0"/>
    <s v="Paper"/>
    <s v="Wrap Bag"/>
    <x v="520"/>
    <n v="0.38"/>
    <x v="0"/>
    <x v="0"/>
    <x v="1"/>
    <s v="Stockton"/>
    <n v="95207"/>
    <d v="2015-05-16T00:00:00"/>
    <x v="9"/>
    <n v="100.2984"/>
    <n v="19"/>
    <n v="145.36000000000001"/>
    <n v="88731"/>
  </r>
  <r>
    <n v="18703"/>
    <s v="Critical"/>
    <n v="0.03"/>
    <n v="110.99"/>
    <n v="2.5"/>
    <n v="1390"/>
    <s v="Hazel Jones"/>
    <s v="Regular Air"/>
    <x v="0"/>
    <x v="2"/>
    <s v="Telephones and Communication"/>
    <s v="Small Box"/>
    <x v="170"/>
    <n v="0.56999999999999995"/>
    <x v="0"/>
    <x v="0"/>
    <x v="1"/>
    <s v="Stockton"/>
    <n v="95207"/>
    <d v="2015-05-16T00:00:00"/>
    <x v="38"/>
    <n v="2495.3987999999999"/>
    <n v="38"/>
    <n v="3616.52"/>
    <n v="88731"/>
  </r>
  <r>
    <n v="20523"/>
    <s v="Not Specified"/>
    <n v="0"/>
    <n v="2.88"/>
    <n v="0.7"/>
    <n v="1391"/>
    <s v="Carolyn Greer"/>
    <s v="Express Air"/>
    <x v="3"/>
    <x v="0"/>
    <s v="Pens &amp; Art Supplies"/>
    <s v="Wrap Bag"/>
    <x v="122"/>
    <n v="0.56000000000000005"/>
    <x v="0"/>
    <x v="0"/>
    <x v="1"/>
    <s v="Sunnyvale"/>
    <n v="94086"/>
    <d v="2015-04-24T00:00:00"/>
    <x v="59"/>
    <n v="-0.10999999999999943"/>
    <n v="1"/>
    <n v="7.96"/>
    <n v="88727"/>
  </r>
  <r>
    <n v="20163"/>
    <s v="Low"/>
    <n v="7.0000000000000007E-2"/>
    <n v="12.28"/>
    <n v="6.13"/>
    <n v="1391"/>
    <s v="Carolyn Greer"/>
    <s v="Regular Air"/>
    <x v="2"/>
    <x v="0"/>
    <s v="Storage &amp; Organization"/>
    <s v="Small Box"/>
    <x v="521"/>
    <n v="0.56999999999999995"/>
    <x v="0"/>
    <x v="0"/>
    <x v="1"/>
    <s v="Sunnyvale"/>
    <n v="94086"/>
    <d v="2015-05-03T00:00:00"/>
    <x v="128"/>
    <n v="15.236000000000018"/>
    <n v="33"/>
    <n v="389.59"/>
    <n v="88730"/>
  </r>
  <r>
    <n v="5297"/>
    <s v="Not Specified"/>
    <n v="0"/>
    <n v="8.6"/>
    <n v="6.19"/>
    <n v="1402"/>
    <s v="Wesley Tate"/>
    <s v="Regular Air"/>
    <x v="0"/>
    <x v="0"/>
    <s v="Binders and Binder Accessories"/>
    <s v="Small Box"/>
    <x v="331"/>
    <n v="0.38"/>
    <x v="0"/>
    <x v="2"/>
    <x v="12"/>
    <s v="Chicago"/>
    <n v="60653"/>
    <d v="2015-01-15T00:00:00"/>
    <x v="178"/>
    <n v="-42.8536"/>
    <n v="48"/>
    <n v="447.89"/>
    <n v="37729"/>
  </r>
  <r>
    <n v="6080"/>
    <s v="Medium"/>
    <n v="0.04"/>
    <n v="30.73"/>
    <n v="4"/>
    <n v="1402"/>
    <s v="Wesley Tate"/>
    <s v="Regular Air"/>
    <x v="1"/>
    <x v="2"/>
    <s v="Computer Peripherals"/>
    <s v="Small Box"/>
    <x v="88"/>
    <n v="0.75"/>
    <x v="0"/>
    <x v="2"/>
    <x v="12"/>
    <s v="Chicago"/>
    <n v="60653"/>
    <d v="2015-01-21T00:00:00"/>
    <x v="17"/>
    <n v="-20.79"/>
    <n v="48"/>
    <n v="1420.84"/>
    <n v="43079"/>
  </r>
  <r>
    <n v="23297"/>
    <s v="Not Specified"/>
    <n v="0"/>
    <n v="8.6"/>
    <n v="6.19"/>
    <n v="1405"/>
    <s v="Crystal Floyd"/>
    <s v="Regular Air"/>
    <x v="0"/>
    <x v="0"/>
    <s v="Binders and Binder Accessories"/>
    <s v="Small Box"/>
    <x v="331"/>
    <n v="0.38"/>
    <x v="0"/>
    <x v="2"/>
    <x v="22"/>
    <s v="Battle Creek"/>
    <n v="49017"/>
    <d v="2015-01-15T00:00:00"/>
    <x v="178"/>
    <n v="-33.211539999999999"/>
    <n v="12"/>
    <n v="111.97"/>
    <n v="86144"/>
  </r>
  <r>
    <n v="24080"/>
    <s v="Medium"/>
    <n v="0.04"/>
    <n v="30.73"/>
    <n v="4"/>
    <n v="1405"/>
    <s v="Crystal Floyd"/>
    <s v="Regular Air"/>
    <x v="1"/>
    <x v="2"/>
    <s v="Computer Peripherals"/>
    <s v="Small Box"/>
    <x v="88"/>
    <n v="0.75"/>
    <x v="0"/>
    <x v="2"/>
    <x v="22"/>
    <s v="Battle Creek"/>
    <n v="49017"/>
    <d v="2015-01-21T00:00:00"/>
    <x v="17"/>
    <n v="-20.79"/>
    <n v="12"/>
    <n v="355.21"/>
    <n v="86145"/>
  </r>
  <r>
    <n v="19417"/>
    <s v="Medium"/>
    <n v="0"/>
    <n v="65.989999999999995"/>
    <n v="5.26"/>
    <n v="1410"/>
    <s v="Charles Ward"/>
    <s v="Regular Air"/>
    <x v="0"/>
    <x v="2"/>
    <s v="Telephones and Communication"/>
    <s v="Small Box"/>
    <x v="522"/>
    <n v="0.59"/>
    <x v="0"/>
    <x v="0"/>
    <x v="1"/>
    <s v="Moreno Valley"/>
    <n v="92553"/>
    <d v="2015-04-07T00:00:00"/>
    <x v="152"/>
    <n v="369.99869999999999"/>
    <n v="9"/>
    <n v="536.23"/>
    <n v="87086"/>
  </r>
  <r>
    <n v="24407"/>
    <s v="Not Specified"/>
    <n v="0.08"/>
    <n v="3.38"/>
    <n v="0.85"/>
    <n v="1412"/>
    <s v="Marc Ray"/>
    <s v="Regular Air"/>
    <x v="0"/>
    <x v="0"/>
    <s v="Pens &amp; Art Supplies"/>
    <s v="Wrap Bag"/>
    <x v="523"/>
    <n v="0.48"/>
    <x v="0"/>
    <x v="0"/>
    <x v="1"/>
    <s v="Mountain View"/>
    <n v="94043"/>
    <d v="2015-02-02T00:00:00"/>
    <x v="31"/>
    <n v="20.453600000000002"/>
    <n v="12"/>
    <n v="38.81"/>
    <n v="87087"/>
  </r>
  <r>
    <n v="1417"/>
    <s v="Medium"/>
    <n v="0"/>
    <n v="65.989999999999995"/>
    <n v="5.26"/>
    <n v="1413"/>
    <s v="Pamela Wiley"/>
    <s v="Regular Air"/>
    <x v="0"/>
    <x v="2"/>
    <s v="Telephones and Communication"/>
    <s v="Small Box"/>
    <x v="522"/>
    <n v="0.59"/>
    <x v="0"/>
    <x v="1"/>
    <x v="15"/>
    <s v="Boston"/>
    <n v="2113"/>
    <d v="2015-04-07T00:00:00"/>
    <x v="152"/>
    <n v="542.25"/>
    <n v="36"/>
    <n v="2144.92"/>
    <n v="10277"/>
  </r>
  <r>
    <n v="6406"/>
    <s v="Not Specified"/>
    <n v="0.02"/>
    <n v="16.48"/>
    <n v="1.99"/>
    <n v="1413"/>
    <s v="Pamela Wiley"/>
    <s v="Express Air"/>
    <x v="0"/>
    <x v="2"/>
    <s v="Computer Peripherals"/>
    <s v="Small Pack"/>
    <x v="524"/>
    <n v="0.42"/>
    <x v="0"/>
    <x v="1"/>
    <x v="15"/>
    <s v="Boston"/>
    <n v="2113"/>
    <d v="2015-02-02T00:00:00"/>
    <x v="31"/>
    <n v="69.61"/>
    <n v="27"/>
    <n v="484.56"/>
    <n v="45539"/>
  </r>
  <r>
    <n v="25129"/>
    <s v="Critical"/>
    <n v="0.02"/>
    <n v="417.4"/>
    <n v="75.23"/>
    <n v="1416"/>
    <s v="Betsy Gibson"/>
    <s v="Delivery Truck"/>
    <x v="2"/>
    <x v="1"/>
    <s v="Tables"/>
    <s v="Jumbo Box"/>
    <x v="249"/>
    <n v="0.79"/>
    <x v="0"/>
    <x v="2"/>
    <x v="38"/>
    <s v="Indianapolis"/>
    <n v="46203"/>
    <d v="2015-05-06T00:00:00"/>
    <x v="122"/>
    <n v="-634.86540000000002"/>
    <n v="1"/>
    <n v="471.21"/>
    <n v="90538"/>
  </r>
  <r>
    <n v="24722"/>
    <s v="High"/>
    <n v="0.04"/>
    <n v="46.89"/>
    <n v="5.0999999999999996"/>
    <n v="1416"/>
    <s v="Betsy Gibson"/>
    <s v="Regular Air"/>
    <x v="2"/>
    <x v="0"/>
    <s v="Appliances"/>
    <s v="Medium Box"/>
    <x v="480"/>
    <n v="0.46"/>
    <x v="0"/>
    <x v="2"/>
    <x v="38"/>
    <s v="Indianapolis"/>
    <n v="46203"/>
    <d v="2015-06-25T00:00:00"/>
    <x v="125"/>
    <n v="87.12"/>
    <n v="4"/>
    <n v="182.61"/>
    <n v="90540"/>
  </r>
  <r>
    <n v="22823"/>
    <s v="Low"/>
    <n v="7.0000000000000007E-2"/>
    <n v="4.84"/>
    <n v="0.71"/>
    <n v="1418"/>
    <s v="Rebecca Lindsey"/>
    <s v="Regular Air"/>
    <x v="2"/>
    <x v="0"/>
    <s v="Pens &amp; Art Supplies"/>
    <s v="Wrap Bag"/>
    <x v="525"/>
    <n v="0.52"/>
    <x v="0"/>
    <x v="2"/>
    <x v="38"/>
    <s v="Kokomo"/>
    <n v="46901"/>
    <d v="2015-01-01T00:00:00"/>
    <x v="68"/>
    <n v="25.240199999999998"/>
    <n v="8"/>
    <n v="36.58"/>
    <n v="90539"/>
  </r>
  <r>
    <n v="24295"/>
    <s v="Not Specified"/>
    <n v="0.01"/>
    <n v="124.49"/>
    <n v="51.94"/>
    <n v="1419"/>
    <s v="Brooke Lancaster"/>
    <s v="Delivery Truck"/>
    <x v="2"/>
    <x v="1"/>
    <s v="Tables"/>
    <s v="Jumbo Box"/>
    <x v="156"/>
    <n v="0.63"/>
    <x v="0"/>
    <x v="2"/>
    <x v="38"/>
    <s v="Lafayette"/>
    <n v="47905"/>
    <d v="2015-06-25T00:00:00"/>
    <x v="155"/>
    <n v="-94.674644999999998"/>
    <n v="18"/>
    <n v="2376.12"/>
    <n v="90540"/>
  </r>
  <r>
    <n v="19024"/>
    <s v="Low"/>
    <n v="0.05"/>
    <n v="350.99"/>
    <n v="39"/>
    <n v="1424"/>
    <s v="Robyn Zhou"/>
    <s v="Delivery Truck"/>
    <x v="1"/>
    <x v="1"/>
    <s v="Chairs &amp; Chairmats"/>
    <s v="Jumbo Drum"/>
    <x v="455"/>
    <n v="0.55000000000000004"/>
    <x v="0"/>
    <x v="0"/>
    <x v="21"/>
    <s v="Englewood"/>
    <n v="80112"/>
    <d v="2015-01-12T00:00:00"/>
    <x v="50"/>
    <n v="451.28039999999999"/>
    <n v="3"/>
    <n v="1020.08"/>
    <n v="89448"/>
  </r>
  <r>
    <n v="19025"/>
    <s v="Low"/>
    <n v="0"/>
    <n v="8.74"/>
    <n v="1.39"/>
    <n v="1424"/>
    <s v="Robyn Zhou"/>
    <s v="Regular Air"/>
    <x v="1"/>
    <x v="0"/>
    <s v="Envelopes"/>
    <s v="Small Box"/>
    <x v="526"/>
    <n v="0.38"/>
    <x v="0"/>
    <x v="0"/>
    <x v="21"/>
    <s v="Englewood"/>
    <n v="80112"/>
    <d v="2015-01-12T00:00:00"/>
    <x v="62"/>
    <n v="44.988"/>
    <n v="7"/>
    <n v="65.2"/>
    <n v="89448"/>
  </r>
  <r>
    <n v="19026"/>
    <s v="Low"/>
    <n v="0.02"/>
    <n v="1.98"/>
    <n v="0.7"/>
    <n v="1424"/>
    <s v="Robyn Zhou"/>
    <s v="Regular Air"/>
    <x v="1"/>
    <x v="0"/>
    <s v="Rubber Bands"/>
    <s v="Wrap Bag"/>
    <x v="133"/>
    <n v="0.83"/>
    <x v="0"/>
    <x v="0"/>
    <x v="21"/>
    <s v="Englewood"/>
    <n v="80112"/>
    <d v="2015-01-12T00:00:00"/>
    <x v="62"/>
    <n v="-20.732799999999997"/>
    <n v="11"/>
    <n v="22.59"/>
    <n v="89448"/>
  </r>
  <r>
    <n v="23620"/>
    <s v="Not Specified"/>
    <n v="0.05"/>
    <n v="8.0399999999999991"/>
    <n v="8.94"/>
    <n v="1424"/>
    <s v="Robyn Zhou"/>
    <s v="Regular Air"/>
    <x v="1"/>
    <x v="0"/>
    <s v="Binders and Binder Accessories"/>
    <s v="Small Box"/>
    <x v="376"/>
    <n v="0.4"/>
    <x v="0"/>
    <x v="0"/>
    <x v="21"/>
    <s v="Englewood"/>
    <n v="80112"/>
    <d v="2015-06-20T00:00:00"/>
    <x v="65"/>
    <n v="-164.39479999999998"/>
    <n v="15"/>
    <n v="121.36"/>
    <n v="89449"/>
  </r>
  <r>
    <n v="22824"/>
    <s v="Low"/>
    <n v="0.04"/>
    <n v="2036.48"/>
    <n v="14.7"/>
    <n v="1425"/>
    <s v="Gregory Crane"/>
    <s v="Delivery Truck"/>
    <x v="2"/>
    <x v="2"/>
    <s v="Office Machines"/>
    <s v="Jumbo Drum"/>
    <x v="220"/>
    <n v="0.55000000000000004"/>
    <x v="0"/>
    <x v="0"/>
    <x v="21"/>
    <s v="Fort Collins"/>
    <n v="80525"/>
    <d v="2015-01-01T00:00:00"/>
    <x v="116"/>
    <n v="-4793.0039999999999"/>
    <n v="1"/>
    <n v="2013.67"/>
    <n v="89450"/>
  </r>
  <r>
    <n v="22407"/>
    <s v="Low"/>
    <n v="0.09"/>
    <n v="125.99"/>
    <n v="2.5"/>
    <n v="1427"/>
    <s v="Stacy Gould"/>
    <s v="Regular Air"/>
    <x v="1"/>
    <x v="2"/>
    <s v="Telephones and Communication"/>
    <s v="Small Box"/>
    <x v="418"/>
    <n v="0.6"/>
    <x v="0"/>
    <x v="2"/>
    <x v="22"/>
    <s v="Bay City"/>
    <n v="48708"/>
    <d v="2015-02-05T00:00:00"/>
    <x v="149"/>
    <n v="1258.7876999999999"/>
    <n v="18"/>
    <n v="1824.33"/>
    <n v="90905"/>
  </r>
  <r>
    <n v="19810"/>
    <s v="Not Specified"/>
    <n v="0.05"/>
    <n v="9.7799999999999994"/>
    <n v="1.39"/>
    <n v="1432"/>
    <s v="Kerry Green"/>
    <s v="Regular Air"/>
    <x v="0"/>
    <x v="0"/>
    <s v="Envelopes"/>
    <s v="Small Box"/>
    <x v="453"/>
    <n v="0.39"/>
    <x v="0"/>
    <x v="2"/>
    <x v="38"/>
    <s v="Indianapolis"/>
    <n v="46203"/>
    <d v="2015-03-05T00:00:00"/>
    <x v="40"/>
    <n v="74.278499999999994"/>
    <n v="11"/>
    <n v="107.65"/>
    <n v="86826"/>
  </r>
  <r>
    <n v="18762"/>
    <s v="Low"/>
    <n v="7.0000000000000007E-2"/>
    <n v="10.98"/>
    <n v="4.8"/>
    <n v="1432"/>
    <s v="Kerry Green"/>
    <s v="Regular Air"/>
    <x v="0"/>
    <x v="0"/>
    <s v="Envelopes"/>
    <s v="Small Box"/>
    <x v="182"/>
    <n v="0.36"/>
    <x v="0"/>
    <x v="2"/>
    <x v="38"/>
    <s v="Indianapolis"/>
    <n v="46203"/>
    <d v="2015-06-20T00:00:00"/>
    <x v="125"/>
    <n v="52.92"/>
    <n v="16"/>
    <n v="165.21"/>
    <n v="86827"/>
  </r>
  <r>
    <n v="19811"/>
    <s v="Not Specified"/>
    <n v="0.02"/>
    <n v="3.28"/>
    <n v="3.97"/>
    <n v="1433"/>
    <s v="Frances Jackson"/>
    <s v="Express Air"/>
    <x v="0"/>
    <x v="0"/>
    <s v="Pens &amp; Art Supplies"/>
    <s v="Wrap Bag"/>
    <x v="365"/>
    <n v="0.56000000000000005"/>
    <x v="0"/>
    <x v="2"/>
    <x v="38"/>
    <s v="Jeffersonville"/>
    <n v="47130"/>
    <d v="2015-03-05T00:00:00"/>
    <x v="40"/>
    <n v="-66.349999999999994"/>
    <n v="7"/>
    <n v="25.15"/>
    <n v="86826"/>
  </r>
  <r>
    <n v="20124"/>
    <s v="High"/>
    <n v="7.0000000000000007E-2"/>
    <n v="300.98"/>
    <n v="64.73"/>
    <n v="1433"/>
    <s v="Frances Jackson"/>
    <s v="Delivery Truck"/>
    <x v="0"/>
    <x v="1"/>
    <s v="Chairs &amp; Chairmats"/>
    <s v="Jumbo Drum"/>
    <x v="527"/>
    <n v="0.56000000000000005"/>
    <x v="0"/>
    <x v="2"/>
    <x v="38"/>
    <s v="Jeffersonville"/>
    <n v="47130"/>
    <d v="2015-05-19T00:00:00"/>
    <x v="110"/>
    <n v="1399.6400000000003"/>
    <n v="14"/>
    <n v="4285.5600000000004"/>
    <n v="86828"/>
  </r>
  <r>
    <n v="20125"/>
    <s v="High"/>
    <n v="0.01"/>
    <n v="20.98"/>
    <n v="45"/>
    <n v="1433"/>
    <s v="Frances Jackson"/>
    <s v="Delivery Truck"/>
    <x v="0"/>
    <x v="0"/>
    <s v="Storage &amp; Organization"/>
    <s v="Jumbo Drum"/>
    <x v="528"/>
    <n v="0.61"/>
    <x v="0"/>
    <x v="2"/>
    <x v="38"/>
    <s v="Jeffersonville"/>
    <n v="47130"/>
    <d v="2015-05-19T00:00:00"/>
    <x v="41"/>
    <n v="232.64200000000028"/>
    <n v="28"/>
    <n v="631.37"/>
    <n v="86828"/>
  </r>
  <r>
    <n v="21955"/>
    <s v="Critical"/>
    <n v="0.01"/>
    <n v="80.98"/>
    <n v="35"/>
    <n v="1438"/>
    <s v="Jean Weiss Diaz"/>
    <s v="Regular Air"/>
    <x v="0"/>
    <x v="0"/>
    <s v="Storage &amp; Organization"/>
    <s v="Large Box"/>
    <x v="354"/>
    <n v="0.83"/>
    <x v="0"/>
    <x v="1"/>
    <x v="10"/>
    <s v="Elyria"/>
    <n v="44035"/>
    <d v="2015-01-22T00:00:00"/>
    <x v="162"/>
    <n v="-409.37360000000001"/>
    <n v="3"/>
    <n v="267.83"/>
    <n v="90120"/>
  </r>
  <r>
    <n v="23415"/>
    <s v="Critical"/>
    <n v="0.05"/>
    <n v="6.48"/>
    <n v="6.22"/>
    <n v="1439"/>
    <s v="Kyle Kaufman"/>
    <s v="Regular Air"/>
    <x v="0"/>
    <x v="0"/>
    <s v="Paper"/>
    <s v="Small Box"/>
    <x v="512"/>
    <n v="0.37"/>
    <x v="0"/>
    <x v="1"/>
    <x v="10"/>
    <s v="Euclid"/>
    <n v="44117"/>
    <d v="2015-04-28T00:00:00"/>
    <x v="158"/>
    <n v="-29.07"/>
    <n v="3"/>
    <n v="21.46"/>
    <n v="90121"/>
  </r>
  <r>
    <n v="22672"/>
    <s v="Not Specified"/>
    <n v="0.04"/>
    <n v="177.98"/>
    <n v="0.99"/>
    <n v="1442"/>
    <s v="Rodney Field"/>
    <s v="Regular Air"/>
    <x v="0"/>
    <x v="0"/>
    <s v="Appliances"/>
    <s v="Small Box"/>
    <x v="529"/>
    <n v="0.56000000000000005"/>
    <x v="0"/>
    <x v="2"/>
    <x v="33"/>
    <s v="Springfield"/>
    <n v="65807"/>
    <d v="2015-06-25T00:00:00"/>
    <x v="125"/>
    <n v="1909.8854999999996"/>
    <n v="15"/>
    <n v="2767.95"/>
    <n v="89076"/>
  </r>
  <r>
    <n v="21945"/>
    <s v="Low"/>
    <n v="0.02"/>
    <n v="15.99"/>
    <n v="13.18"/>
    <n v="1442"/>
    <s v="Rodney Field"/>
    <s v="Express Air"/>
    <x v="0"/>
    <x v="0"/>
    <s v="Binders and Binder Accessories"/>
    <s v="Small Box"/>
    <x v="222"/>
    <n v="0.37"/>
    <x v="0"/>
    <x v="2"/>
    <x v="33"/>
    <s v="Springfield"/>
    <n v="65807"/>
    <d v="2015-01-30T00:00:00"/>
    <x v="33"/>
    <n v="-76.992500000000007"/>
    <n v="7"/>
    <n v="123.03"/>
    <n v="89077"/>
  </r>
  <r>
    <n v="21946"/>
    <s v="Low"/>
    <n v="0.09"/>
    <n v="46.94"/>
    <n v="6.77"/>
    <n v="1442"/>
    <s v="Rodney Field"/>
    <s v="Express Air"/>
    <x v="0"/>
    <x v="1"/>
    <s v="Office Furnishings"/>
    <s v="Small Box"/>
    <x v="530"/>
    <n v="0.44"/>
    <x v="0"/>
    <x v="2"/>
    <x v="33"/>
    <s v="Springfield"/>
    <n v="65807"/>
    <d v="2015-01-30T00:00:00"/>
    <x v="13"/>
    <n v="297.96959999999996"/>
    <n v="10"/>
    <n v="431.84"/>
    <n v="89077"/>
  </r>
  <r>
    <n v="23793"/>
    <s v="Medium"/>
    <n v="0.1"/>
    <n v="218.08"/>
    <n v="18.059999999999999"/>
    <n v="1450"/>
    <s v="Veronica Peck"/>
    <s v="Express Air"/>
    <x v="3"/>
    <x v="1"/>
    <s v="Chairs &amp; Chairmats"/>
    <s v="Large Box"/>
    <x v="531"/>
    <n v="0.56999999999999995"/>
    <x v="0"/>
    <x v="0"/>
    <x v="1"/>
    <s v="South Lake Tahoe"/>
    <n v="96150"/>
    <d v="2015-05-24T00:00:00"/>
    <x v="111"/>
    <n v="1318.83"/>
    <n v="12"/>
    <n v="2366.5100000000002"/>
    <n v="86735"/>
  </r>
  <r>
    <n v="25006"/>
    <s v="High"/>
    <n v="0.05"/>
    <n v="85.99"/>
    <n v="0.99"/>
    <n v="1459"/>
    <s v="Steve Raynor"/>
    <s v="Regular Air"/>
    <x v="3"/>
    <x v="2"/>
    <s v="Telephones and Communication"/>
    <s v="Wrap Bag"/>
    <x v="141"/>
    <n v="0.55000000000000004"/>
    <x v="0"/>
    <x v="3"/>
    <x v="39"/>
    <s v="Taylors"/>
    <n v="29687"/>
    <d v="2015-04-05T00:00:00"/>
    <x v="45"/>
    <n v="36.215999999999994"/>
    <n v="4"/>
    <n v="291.64"/>
    <n v="86734"/>
  </r>
  <r>
    <n v="18105"/>
    <s v="High"/>
    <n v="0.05"/>
    <n v="12.95"/>
    <n v="4.9800000000000004"/>
    <n v="1461"/>
    <s v="Norman Adams"/>
    <s v="Regular Air"/>
    <x v="3"/>
    <x v="0"/>
    <s v="Binders and Binder Accessories"/>
    <s v="Small Box"/>
    <x v="532"/>
    <n v="0.4"/>
    <x v="0"/>
    <x v="2"/>
    <x v="38"/>
    <s v="Lafayette"/>
    <n v="47905"/>
    <d v="2015-06-02T00:00:00"/>
    <x v="159"/>
    <n v="134.16825"/>
    <n v="19"/>
    <n v="252.36"/>
    <n v="86397"/>
  </r>
  <r>
    <n v="23735"/>
    <s v="High"/>
    <n v="0"/>
    <n v="65.989999999999995"/>
    <n v="8.99"/>
    <n v="1466"/>
    <s v="Wesley Reid"/>
    <s v="Regular Air"/>
    <x v="2"/>
    <x v="2"/>
    <s v="Telephones and Communication"/>
    <s v="Small Box"/>
    <x v="377"/>
    <n v="0.56000000000000005"/>
    <x v="0"/>
    <x v="2"/>
    <x v="32"/>
    <s v="Columbus"/>
    <n v="68601"/>
    <d v="2015-06-11T00:00:00"/>
    <x v="137"/>
    <n v="253.30319999999998"/>
    <n v="10"/>
    <n v="575.07000000000005"/>
    <n v="91115"/>
  </r>
  <r>
    <n v="25917"/>
    <s v="Low"/>
    <n v="0.04"/>
    <n v="130.97999999999999"/>
    <n v="54.74"/>
    <n v="1466"/>
    <s v="Wesley Reid"/>
    <s v="Delivery Truck"/>
    <x v="2"/>
    <x v="1"/>
    <s v="Bookcases"/>
    <s v="Jumbo Box"/>
    <x v="136"/>
    <n v="0.69"/>
    <x v="0"/>
    <x v="2"/>
    <x v="32"/>
    <s v="Columbus"/>
    <n v="68601"/>
    <d v="2015-06-12T00:00:00"/>
    <x v="96"/>
    <n v="-723.78399999999999"/>
    <n v="14"/>
    <n v="1781.66"/>
    <n v="91116"/>
  </r>
  <r>
    <n v="25915"/>
    <s v="Low"/>
    <n v="0.04"/>
    <n v="105.29"/>
    <n v="10.119999999999999"/>
    <n v="1469"/>
    <s v="Vicki Zhu Daniels"/>
    <s v="Regular Air"/>
    <x v="2"/>
    <x v="1"/>
    <s v="Office Furnishings"/>
    <s v="Large Box"/>
    <x v="533"/>
    <n v="0.79"/>
    <x v="0"/>
    <x v="0"/>
    <x v="17"/>
    <s v="Clearfield"/>
    <n v="84015"/>
    <d v="2015-06-12T00:00:00"/>
    <x v="20"/>
    <n v="589.18799999999999"/>
    <n v="9"/>
    <n v="940.64"/>
    <n v="91116"/>
  </r>
  <r>
    <n v="25916"/>
    <s v="Low"/>
    <n v="7.0000000000000007E-2"/>
    <n v="31.76"/>
    <n v="45.51"/>
    <n v="1469"/>
    <s v="Vicki Zhu Daniels"/>
    <s v="Delivery Truck"/>
    <x v="2"/>
    <x v="1"/>
    <s v="Tables"/>
    <s v="Jumbo Box"/>
    <x v="123"/>
    <n v="0.65"/>
    <x v="0"/>
    <x v="0"/>
    <x v="17"/>
    <s v="Clearfield"/>
    <n v="84015"/>
    <d v="2015-06-12T00:00:00"/>
    <x v="25"/>
    <n v="-1314.992"/>
    <n v="18"/>
    <n v="439.27"/>
    <n v="91116"/>
  </r>
  <r>
    <n v="21710"/>
    <s v="High"/>
    <n v="0.03"/>
    <n v="420.98"/>
    <n v="19.989999999999998"/>
    <n v="1471"/>
    <s v="Danielle Daniel"/>
    <s v="Regular Air"/>
    <x v="1"/>
    <x v="0"/>
    <s v="Binders and Binder Accessories"/>
    <s v="Small Box"/>
    <x v="534"/>
    <n v="0.35"/>
    <x v="0"/>
    <x v="1"/>
    <x v="10"/>
    <s v="Westerville"/>
    <n v="43081"/>
    <d v="2015-03-21T00:00:00"/>
    <x v="104"/>
    <n v="3043.0310999999997"/>
    <n v="10"/>
    <n v="4410.1899999999996"/>
    <n v="87077"/>
  </r>
  <r>
    <n v="23958"/>
    <s v="Not Specified"/>
    <n v="0.02"/>
    <n v="30.98"/>
    <n v="6.5"/>
    <n v="1472"/>
    <s v="Tommy Ellis Ritchie"/>
    <s v="Express Air"/>
    <x v="1"/>
    <x v="2"/>
    <s v="Computer Peripherals"/>
    <s v="Small Box"/>
    <x v="449"/>
    <n v="0.79"/>
    <x v="0"/>
    <x v="1"/>
    <x v="10"/>
    <s v="Westlake"/>
    <n v="44145"/>
    <d v="2015-06-30T00:00:00"/>
    <x v="153"/>
    <n v="-44.624000000000002"/>
    <n v="17"/>
    <n v="552.89"/>
    <n v="87078"/>
  </r>
  <r>
    <n v="22313"/>
    <s v="Medium"/>
    <n v="0.05"/>
    <n v="20.27"/>
    <n v="3.99"/>
    <n v="1472"/>
    <s v="Tommy Ellis Ritchie"/>
    <s v="Regular Air"/>
    <x v="1"/>
    <x v="0"/>
    <s v="Appliances"/>
    <s v="Small Box"/>
    <x v="535"/>
    <n v="0.56999999999999995"/>
    <x v="0"/>
    <x v="1"/>
    <x v="10"/>
    <s v="Westlake"/>
    <n v="44145"/>
    <d v="2015-05-25T00:00:00"/>
    <x v="53"/>
    <n v="309.25400000000002"/>
    <n v="30"/>
    <n v="621.55999999999995"/>
    <n v="87079"/>
  </r>
  <r>
    <n v="24937"/>
    <s v="Critical"/>
    <n v="0.04"/>
    <n v="9.7799999999999994"/>
    <n v="1.99"/>
    <n v="1473"/>
    <s v="Paul Puckett"/>
    <s v="Express Air"/>
    <x v="1"/>
    <x v="2"/>
    <s v="Computer Peripherals"/>
    <s v="Small Pack"/>
    <x v="536"/>
    <n v="0.43"/>
    <x v="0"/>
    <x v="1"/>
    <x v="10"/>
    <s v="Wooster"/>
    <n v="44691"/>
    <d v="2015-01-21T00:00:00"/>
    <x v="17"/>
    <n v="61.292699999999996"/>
    <n v="9"/>
    <n v="88.83"/>
    <n v="87076"/>
  </r>
  <r>
    <n v="7544"/>
    <s v="Not Specified"/>
    <n v="7.0000000000000007E-2"/>
    <n v="8.9499999999999993"/>
    <n v="2.0099999999999998"/>
    <n v="1481"/>
    <s v="Marvin MacDonald"/>
    <s v="Regular Air"/>
    <x v="0"/>
    <x v="0"/>
    <s v="Paper"/>
    <s v="Wrap Bag"/>
    <x v="537"/>
    <n v="0.39"/>
    <x v="0"/>
    <x v="0"/>
    <x v="1"/>
    <s v="Los Angeles"/>
    <n v="90049"/>
    <d v="2015-03-27T00:00:00"/>
    <x v="16"/>
    <n v="91.73"/>
    <n v="36"/>
    <n v="307.64999999999998"/>
    <n v="53953"/>
  </r>
  <r>
    <n v="25544"/>
    <s v="Not Specified"/>
    <n v="7.0000000000000007E-2"/>
    <n v="8.9499999999999993"/>
    <n v="2.0099999999999998"/>
    <n v="1482"/>
    <s v="Michael Tanner"/>
    <s v="Regular Air"/>
    <x v="0"/>
    <x v="0"/>
    <s v="Paper"/>
    <s v="Wrap Bag"/>
    <x v="537"/>
    <n v="0.39"/>
    <x v="0"/>
    <x v="2"/>
    <x v="22"/>
    <s v="Bay City"/>
    <n v="48708"/>
    <d v="2015-03-27T00:00:00"/>
    <x v="16"/>
    <n v="53.067899999999995"/>
    <n v="9"/>
    <n v="76.91"/>
    <n v="91362"/>
  </r>
  <r>
    <n v="22745"/>
    <s v="Not Specified"/>
    <n v="0.05"/>
    <n v="9.65"/>
    <n v="6.22"/>
    <n v="1482"/>
    <s v="Michael Tanner"/>
    <s v="Regular Air"/>
    <x v="0"/>
    <x v="1"/>
    <s v="Office Furnishings"/>
    <s v="Small Box"/>
    <x v="105"/>
    <n v="0.55000000000000004"/>
    <x v="0"/>
    <x v="2"/>
    <x v="22"/>
    <s v="Bay City"/>
    <n v="48708"/>
    <d v="2015-02-28T00:00:00"/>
    <x v="142"/>
    <n v="-14.6432"/>
    <n v="15"/>
    <n v="151.34"/>
    <n v="91363"/>
  </r>
  <r>
    <n v="21806"/>
    <s v="High"/>
    <n v="0.06"/>
    <n v="99.99"/>
    <n v="19.989999999999998"/>
    <n v="1484"/>
    <s v="Alison Stewart"/>
    <s v="Regular Air"/>
    <x v="1"/>
    <x v="2"/>
    <s v="Computer Peripherals"/>
    <s v="Small Box"/>
    <x v="419"/>
    <n v="0.52"/>
    <x v="0"/>
    <x v="2"/>
    <x v="12"/>
    <s v="Des Plaines"/>
    <n v="60016"/>
    <d v="2015-03-11T00:00:00"/>
    <x v="138"/>
    <n v="-127.56"/>
    <n v="3"/>
    <n v="290.24"/>
    <n v="91235"/>
  </r>
  <r>
    <n v="21807"/>
    <s v="High"/>
    <n v="0"/>
    <n v="193.17"/>
    <n v="19.989999999999998"/>
    <n v="1484"/>
    <s v="Alison Stewart"/>
    <s v="Regular Air"/>
    <x v="1"/>
    <x v="0"/>
    <s v="Storage &amp; Organization"/>
    <s v="Small Box"/>
    <x v="538"/>
    <n v="0.71"/>
    <x v="0"/>
    <x v="2"/>
    <x v="12"/>
    <s v="Des Plaines"/>
    <n v="60016"/>
    <d v="2015-03-11T00:00:00"/>
    <x v="148"/>
    <n v="282.18"/>
    <n v="5"/>
    <n v="971.4"/>
    <n v="91235"/>
  </r>
  <r>
    <n v="21808"/>
    <s v="High"/>
    <n v="0.08"/>
    <n v="20.99"/>
    <n v="3.3"/>
    <n v="1484"/>
    <s v="Alison Stewart"/>
    <s v="Express Air"/>
    <x v="1"/>
    <x v="2"/>
    <s v="Telephones and Communication"/>
    <s v="Small Pack"/>
    <x v="321"/>
    <n v="0.81"/>
    <x v="0"/>
    <x v="2"/>
    <x v="12"/>
    <s v="Des Plaines"/>
    <n v="60016"/>
    <d v="2015-03-11T00:00:00"/>
    <x v="23"/>
    <n v="-96.337999999999994"/>
    <n v="11"/>
    <n v="193.51"/>
    <n v="91235"/>
  </r>
  <r>
    <n v="22763"/>
    <s v="Not Specified"/>
    <n v="0.04"/>
    <n v="11.5"/>
    <n v="7.19"/>
    <n v="1485"/>
    <s v="Wayne Sutherland"/>
    <s v="Regular Air"/>
    <x v="1"/>
    <x v="0"/>
    <s v="Binders and Binder Accessories"/>
    <s v="Small Box"/>
    <x v="539"/>
    <n v="0.4"/>
    <x v="0"/>
    <x v="2"/>
    <x v="12"/>
    <s v="Downers Grove"/>
    <n v="60516"/>
    <d v="2015-02-20T00:00:00"/>
    <x v="15"/>
    <n v="-23.357880000000002"/>
    <n v="14"/>
    <n v="157.81"/>
    <n v="91236"/>
  </r>
  <r>
    <n v="22764"/>
    <s v="Not Specified"/>
    <n v="0.02"/>
    <n v="15.7"/>
    <n v="11.25"/>
    <n v="1485"/>
    <s v="Wayne Sutherland"/>
    <s v="Regular Air"/>
    <x v="1"/>
    <x v="0"/>
    <s v="Storage &amp; Organization"/>
    <s v="Small Box"/>
    <x v="540"/>
    <n v="0.6"/>
    <x v="0"/>
    <x v="2"/>
    <x v="12"/>
    <s v="Downers Grove"/>
    <n v="60516"/>
    <d v="2015-02-20T00:00:00"/>
    <x v="74"/>
    <n v="-18.241599999999998"/>
    <n v="1"/>
    <n v="19.440000000000001"/>
    <n v="91236"/>
  </r>
  <r>
    <n v="22765"/>
    <s v="Not Specified"/>
    <n v="0.05"/>
    <n v="225.02"/>
    <n v="28.66"/>
    <n v="1485"/>
    <s v="Wayne Sutherland"/>
    <s v="Delivery Truck"/>
    <x v="1"/>
    <x v="0"/>
    <s v="Storage &amp; Organization"/>
    <s v="Jumbo Drum"/>
    <x v="541"/>
    <n v="0.72"/>
    <x v="0"/>
    <x v="2"/>
    <x v="12"/>
    <s v="Downers Grove"/>
    <n v="60516"/>
    <d v="2015-02-20T00:00:00"/>
    <x v="83"/>
    <n v="1428.9104"/>
    <n v="21"/>
    <n v="4636.63"/>
    <n v="91236"/>
  </r>
  <r>
    <n v="18460"/>
    <s v="High"/>
    <n v="0.04"/>
    <n v="119.99"/>
    <n v="14"/>
    <n v="1492"/>
    <s v="Don Beard"/>
    <s v="Delivery Truck"/>
    <x v="0"/>
    <x v="2"/>
    <s v="Office Machines"/>
    <s v="Jumbo Drum"/>
    <x v="319"/>
    <n v="0.36"/>
    <x v="0"/>
    <x v="2"/>
    <x v="33"/>
    <s v="Ozark"/>
    <n v="65721"/>
    <d v="2015-06-16T00:00:00"/>
    <x v="100"/>
    <n v="509.95830000000001"/>
    <n v="6"/>
    <n v="739.07"/>
    <n v="88004"/>
  </r>
  <r>
    <n v="19472"/>
    <s v="Critical"/>
    <n v="0.06"/>
    <n v="8.3699999999999992"/>
    <n v="10.16"/>
    <n v="1494"/>
    <s v="Kate Lehman"/>
    <s v="Regular Air"/>
    <x v="0"/>
    <x v="1"/>
    <s v="Office Furnishings"/>
    <s v="Large Box"/>
    <x v="439"/>
    <n v="0.59"/>
    <x v="0"/>
    <x v="1"/>
    <x v="30"/>
    <s v="Dundalk"/>
    <n v="21222"/>
    <d v="2015-03-11T00:00:00"/>
    <x v="58"/>
    <n v="-255.65"/>
    <n v="18"/>
    <n v="157.63999999999999"/>
    <n v="85880"/>
  </r>
  <r>
    <n v="19473"/>
    <s v="Critical"/>
    <n v="0.09"/>
    <n v="6.48"/>
    <n v="9.17"/>
    <n v="1494"/>
    <s v="Kate Lehman"/>
    <s v="Express Air"/>
    <x v="0"/>
    <x v="0"/>
    <s v="Paper"/>
    <s v="Small Box"/>
    <x v="92"/>
    <n v="0.37"/>
    <x v="0"/>
    <x v="1"/>
    <x v="30"/>
    <s v="Dundalk"/>
    <n v="21222"/>
    <d v="2015-03-11T00:00:00"/>
    <x v="58"/>
    <n v="-76.540000000000006"/>
    <n v="6"/>
    <n v="42.16"/>
    <n v="85880"/>
  </r>
  <r>
    <n v="24286"/>
    <s v="Critical"/>
    <n v="0.09"/>
    <n v="6.28"/>
    <n v="5.29"/>
    <n v="1497"/>
    <s v="Gloria Jacobs"/>
    <s v="Regular Air"/>
    <x v="0"/>
    <x v="1"/>
    <s v="Office Furnishings"/>
    <s v="Small Box"/>
    <x v="148"/>
    <n v="0.43"/>
    <x v="0"/>
    <x v="1"/>
    <x v="4"/>
    <s v="Elmira"/>
    <n v="14901"/>
    <d v="2015-03-11T00:00:00"/>
    <x v="148"/>
    <n v="-10.09"/>
    <n v="2"/>
    <n v="14.08"/>
    <n v="85880"/>
  </r>
  <r>
    <n v="24287"/>
    <s v="Critical"/>
    <n v="0.03"/>
    <n v="15.14"/>
    <n v="4.53"/>
    <n v="1497"/>
    <s v="Gloria Jacobs"/>
    <s v="Regular Air"/>
    <x v="0"/>
    <x v="0"/>
    <s v="Storage &amp; Organization"/>
    <s v="Small Box"/>
    <x v="436"/>
    <n v="0.81"/>
    <x v="0"/>
    <x v="1"/>
    <x v="4"/>
    <s v="Elmira"/>
    <n v="14901"/>
    <d v="2015-03-11T00:00:00"/>
    <x v="58"/>
    <n v="-92.87"/>
    <n v="17"/>
    <n v="256.73"/>
    <n v="85880"/>
  </r>
  <r>
    <n v="20016"/>
    <s v="Medium"/>
    <n v="0.05"/>
    <n v="2.16"/>
    <n v="6.05"/>
    <n v="1499"/>
    <s v="Charlotte L Doyle"/>
    <s v="Regular Air"/>
    <x v="1"/>
    <x v="0"/>
    <s v="Binders and Binder Accessories"/>
    <s v="Small Box"/>
    <x v="542"/>
    <n v="0.37"/>
    <x v="0"/>
    <x v="3"/>
    <x v="26"/>
    <s v="Coral Gables"/>
    <n v="33134"/>
    <d v="2015-02-04T00:00:00"/>
    <x v="141"/>
    <n v="-298.88600000000002"/>
    <n v="8"/>
    <n v="18.59"/>
    <n v="90731"/>
  </r>
  <r>
    <n v="20017"/>
    <s v="Medium"/>
    <n v="0.03"/>
    <n v="6.48"/>
    <n v="6.6"/>
    <n v="1499"/>
    <s v="Charlotte L Doyle"/>
    <s v="Regular Air"/>
    <x v="1"/>
    <x v="0"/>
    <s v="Paper"/>
    <s v="Small Box"/>
    <x v="205"/>
    <n v="0.37"/>
    <x v="0"/>
    <x v="3"/>
    <x v="26"/>
    <s v="Coral Gables"/>
    <n v="33134"/>
    <d v="2015-02-04T00:00:00"/>
    <x v="141"/>
    <n v="-145.852"/>
    <n v="9"/>
    <n v="58.83"/>
    <n v="90731"/>
  </r>
  <r>
    <n v="20018"/>
    <s v="Medium"/>
    <n v="0.08"/>
    <n v="146.05000000000001"/>
    <n v="80.2"/>
    <n v="1499"/>
    <s v="Charlotte L Doyle"/>
    <s v="Delivery Truck"/>
    <x v="1"/>
    <x v="1"/>
    <s v="Tables"/>
    <s v="Jumbo Box"/>
    <x v="115"/>
    <n v="0.71"/>
    <x v="0"/>
    <x v="3"/>
    <x v="26"/>
    <s v="Coral Gables"/>
    <n v="33134"/>
    <d v="2015-02-04T00:00:00"/>
    <x v="141"/>
    <n v="-27.951000000000001"/>
    <n v="11"/>
    <n v="1557.66"/>
    <n v="90731"/>
  </r>
  <r>
    <n v="21682"/>
    <s v="Critical"/>
    <n v="0.08"/>
    <n v="3.69"/>
    <n v="0.5"/>
    <n v="1502"/>
    <s v="Renee Huang"/>
    <s v="Regular Air"/>
    <x v="2"/>
    <x v="0"/>
    <s v="Labels"/>
    <s v="Small Box"/>
    <x v="543"/>
    <n v="0.38"/>
    <x v="0"/>
    <x v="3"/>
    <x v="26"/>
    <s v="Coral Springs"/>
    <n v="33065"/>
    <d v="2015-05-07T00:00:00"/>
    <x v="128"/>
    <n v="-3.6547000000000001"/>
    <n v="38"/>
    <n v="129.43"/>
    <n v="89193"/>
  </r>
  <r>
    <n v="18868"/>
    <s v="Low"/>
    <n v="0.08"/>
    <n v="5.84"/>
    <n v="1"/>
    <n v="1502"/>
    <s v="Renee Huang"/>
    <s v="Express Air"/>
    <x v="2"/>
    <x v="0"/>
    <s v="Pens &amp; Art Supplies"/>
    <s v="Wrap Bag"/>
    <x v="544"/>
    <n v="0.38"/>
    <x v="0"/>
    <x v="3"/>
    <x v="26"/>
    <s v="Coral Springs"/>
    <n v="33065"/>
    <d v="2015-06-29T00:00:00"/>
    <x v="154"/>
    <n v="731.92199999999991"/>
    <n v="11"/>
    <n v="61.39"/>
    <n v="89194"/>
  </r>
  <r>
    <n v="18869"/>
    <s v="Low"/>
    <n v="0"/>
    <n v="205.99"/>
    <n v="8.99"/>
    <n v="1502"/>
    <s v="Renee Huang"/>
    <s v="Regular Air"/>
    <x v="2"/>
    <x v="2"/>
    <s v="Telephones and Communication"/>
    <s v="Small Box"/>
    <x v="545"/>
    <n v="0.6"/>
    <x v="0"/>
    <x v="3"/>
    <x v="26"/>
    <s v="Coral Springs"/>
    <n v="33065"/>
    <d v="2015-06-29T00:00:00"/>
    <x v="177"/>
    <n v="186.55799999999999"/>
    <n v="13"/>
    <n v="2435.52"/>
    <n v="89194"/>
  </r>
  <r>
    <n v="18061"/>
    <s v="Low"/>
    <n v="0"/>
    <n v="85.99"/>
    <n v="0.99"/>
    <n v="1505"/>
    <s v="Kay Schultz"/>
    <s v="Regular Air"/>
    <x v="2"/>
    <x v="2"/>
    <s v="Telephones and Communication"/>
    <s v="Wrap Bag"/>
    <x v="163"/>
    <n v="0.85"/>
    <x v="0"/>
    <x v="2"/>
    <x v="7"/>
    <s v="College Station"/>
    <n v="77840"/>
    <d v="2015-06-13T00:00:00"/>
    <x v="100"/>
    <n v="-138.03680000000003"/>
    <n v="6"/>
    <n v="464.86"/>
    <n v="86181"/>
  </r>
  <r>
    <n v="23329"/>
    <s v="Critical"/>
    <n v="0.09"/>
    <n v="20.98"/>
    <n v="1.49"/>
    <n v="1511"/>
    <s v="Joseph Dawson"/>
    <s v="Regular Air"/>
    <x v="0"/>
    <x v="0"/>
    <s v="Binders and Binder Accessories"/>
    <s v="Small Box"/>
    <x v="546"/>
    <n v="0.35"/>
    <x v="0"/>
    <x v="2"/>
    <x v="38"/>
    <s v="Muncie"/>
    <n v="47302"/>
    <d v="2015-06-22T00:00:00"/>
    <x v="44"/>
    <n v="199.1823"/>
    <n v="14"/>
    <n v="288.67"/>
    <n v="90303"/>
  </r>
  <r>
    <n v="23470"/>
    <s v="Critical"/>
    <n v="0.06"/>
    <n v="55.48"/>
    <n v="4.8499999999999996"/>
    <n v="1519"/>
    <s v="Randall Boykin"/>
    <s v="Regular Air"/>
    <x v="3"/>
    <x v="0"/>
    <s v="Paper"/>
    <s v="Small Box"/>
    <x v="547"/>
    <n v="0.37"/>
    <x v="0"/>
    <x v="1"/>
    <x v="14"/>
    <s v="Auburn"/>
    <n v="4210"/>
    <d v="2015-06-14T00:00:00"/>
    <x v="25"/>
    <n v="711.05189999999993"/>
    <n v="19"/>
    <n v="1030.51"/>
    <n v="89957"/>
  </r>
  <r>
    <n v="23471"/>
    <s v="Critical"/>
    <n v="0.1"/>
    <n v="122.99"/>
    <n v="70.2"/>
    <n v="1522"/>
    <s v="Earl Watts"/>
    <s v="Delivery Truck"/>
    <x v="3"/>
    <x v="1"/>
    <s v="Chairs &amp; Chairmats"/>
    <s v="Jumbo Drum"/>
    <x v="36"/>
    <n v="0.74"/>
    <x v="0"/>
    <x v="2"/>
    <x v="3"/>
    <s v="Hopkins"/>
    <n v="55305"/>
    <d v="2015-06-14T00:00:00"/>
    <x v="1"/>
    <n v="-899.67499999999995"/>
    <n v="17"/>
    <n v="2026.91"/>
    <n v="89957"/>
  </r>
  <r>
    <n v="19269"/>
    <s v="High"/>
    <n v="0.04"/>
    <n v="11.34"/>
    <n v="5.01"/>
    <n v="1526"/>
    <s v="Larry Hall"/>
    <s v="Regular Air"/>
    <x v="1"/>
    <x v="0"/>
    <s v="Paper"/>
    <s v="Small Box"/>
    <x v="195"/>
    <n v="0.36"/>
    <x v="0"/>
    <x v="3"/>
    <x v="43"/>
    <s v="Birmingham"/>
    <n v="35211"/>
    <d v="2015-02-10T00:00:00"/>
    <x v="132"/>
    <n v="-189.22399999999999"/>
    <n v="10"/>
    <n v="115.53"/>
    <n v="86812"/>
  </r>
  <r>
    <n v="24974"/>
    <s v="Critical"/>
    <n v="0.03"/>
    <n v="30.98"/>
    <n v="8.99"/>
    <n v="1527"/>
    <s v="Neil Parker"/>
    <s v="Express Air"/>
    <x v="2"/>
    <x v="0"/>
    <s v="Pens &amp; Art Supplies"/>
    <s v="Small Pack"/>
    <x v="548"/>
    <n v="0.57999999999999996"/>
    <x v="0"/>
    <x v="3"/>
    <x v="43"/>
    <s v="Decatur"/>
    <n v="35601"/>
    <d v="2015-01-09T00:00:00"/>
    <x v="76"/>
    <n v="0.50999999999999868"/>
    <n v="5"/>
    <n v="162.38999999999999"/>
    <n v="86813"/>
  </r>
  <r>
    <n v="22253"/>
    <s v="Low"/>
    <n v="0.03"/>
    <n v="65.989999999999995"/>
    <n v="5.26"/>
    <n v="1527"/>
    <s v="Neil Parker"/>
    <s v="Regular Air"/>
    <x v="1"/>
    <x v="2"/>
    <s v="Telephones and Communication"/>
    <s v="Small Box"/>
    <x v="167"/>
    <n v="0.56000000000000005"/>
    <x v="0"/>
    <x v="3"/>
    <x v="43"/>
    <s v="Decatur"/>
    <n v="35601"/>
    <d v="2015-03-30T00:00:00"/>
    <x v="5"/>
    <n v="-52.248000000000005"/>
    <n v="23"/>
    <n v="1316.03"/>
    <n v="86814"/>
  </r>
  <r>
    <n v="21455"/>
    <s v="Low"/>
    <n v="0.09"/>
    <n v="50.98"/>
    <n v="6.5"/>
    <n v="1527"/>
    <s v="Neil Parker"/>
    <s v="Regular Air"/>
    <x v="1"/>
    <x v="2"/>
    <s v="Computer Peripherals"/>
    <s v="Small Box"/>
    <x v="338"/>
    <n v="0.73"/>
    <x v="0"/>
    <x v="3"/>
    <x v="43"/>
    <s v="Decatur"/>
    <n v="35601"/>
    <d v="2015-05-21T00:00:00"/>
    <x v="6"/>
    <n v="70.175999999999988"/>
    <n v="28"/>
    <n v="1395.41"/>
    <n v="86815"/>
  </r>
  <r>
    <n v="24975"/>
    <s v="Critical"/>
    <n v="0.01"/>
    <n v="525.98"/>
    <n v="19.989999999999998"/>
    <n v="1528"/>
    <s v="Brad Stark"/>
    <s v="Regular Air"/>
    <x v="2"/>
    <x v="0"/>
    <s v="Binders and Binder Accessories"/>
    <s v="Small Box"/>
    <x v="549"/>
    <n v="0.37"/>
    <x v="0"/>
    <x v="3"/>
    <x v="24"/>
    <s v="Eden"/>
    <n v="27288"/>
    <d v="2015-01-09T00:00:00"/>
    <x v="76"/>
    <n v="-161.92400000000001"/>
    <n v="9"/>
    <n v="4920.8100000000004"/>
    <n v="86813"/>
  </r>
  <r>
    <n v="21199"/>
    <s v="Critical"/>
    <n v="7.0000000000000007E-2"/>
    <n v="4.91"/>
    <n v="0.5"/>
    <n v="1531"/>
    <s v="Jon Ayers"/>
    <s v="Regular Air"/>
    <x v="3"/>
    <x v="0"/>
    <s v="Labels"/>
    <s v="Small Box"/>
    <x v="550"/>
    <n v="0.36"/>
    <x v="0"/>
    <x v="3"/>
    <x v="26"/>
    <s v="Palm Coast"/>
    <n v="32137"/>
    <d v="2015-01-17T00:00:00"/>
    <x v="69"/>
    <n v="-157.696"/>
    <n v="6"/>
    <n v="28.22"/>
    <n v="88852"/>
  </r>
  <r>
    <n v="21596"/>
    <s v="High"/>
    <n v="0.02"/>
    <n v="4.8899999999999997"/>
    <n v="4.93"/>
    <n v="1533"/>
    <s v="Nicole Reid"/>
    <s v="Regular Air"/>
    <x v="0"/>
    <x v="2"/>
    <s v="Computer Peripherals"/>
    <s v="Small Pack"/>
    <x v="154"/>
    <n v="0.66"/>
    <x v="0"/>
    <x v="2"/>
    <x v="33"/>
    <s v="University City"/>
    <n v="63130"/>
    <d v="2015-02-06T00:00:00"/>
    <x v="167"/>
    <n v="-56.445999999999998"/>
    <n v="14"/>
    <n v="74.010000000000005"/>
    <n v="91328"/>
  </r>
  <r>
    <n v="21597"/>
    <s v="High"/>
    <n v="7.0000000000000007E-2"/>
    <n v="10.06"/>
    <n v="2.06"/>
    <n v="1533"/>
    <s v="Nicole Reid"/>
    <s v="Regular Air"/>
    <x v="0"/>
    <x v="0"/>
    <s v="Paper"/>
    <s v="Wrap Bag"/>
    <x v="85"/>
    <n v="0.39"/>
    <x v="0"/>
    <x v="2"/>
    <x v="33"/>
    <s v="University City"/>
    <n v="63130"/>
    <d v="2015-02-06T00:00:00"/>
    <x v="167"/>
    <n v="33.189"/>
    <n v="5"/>
    <n v="48.1"/>
    <n v="91328"/>
  </r>
  <r>
    <n v="23147"/>
    <s v="Low"/>
    <n v="0"/>
    <n v="599.99"/>
    <n v="24.49"/>
    <n v="1548"/>
    <s v="John Bray"/>
    <s v="Regular Air"/>
    <x v="0"/>
    <x v="2"/>
    <s v="Copiers and Fax"/>
    <s v="Large Box"/>
    <x v="551"/>
    <n v="0.44"/>
    <x v="0"/>
    <x v="2"/>
    <x v="38"/>
    <s v="Richmond"/>
    <n v="47374"/>
    <d v="2015-06-23T00:00:00"/>
    <x v="127"/>
    <n v="-367.16500000000002"/>
    <n v="18"/>
    <n v="11015.82"/>
    <n v="88487"/>
  </r>
  <r>
    <n v="19627"/>
    <s v="Low"/>
    <n v="7.0000000000000007E-2"/>
    <n v="17.7"/>
    <n v="9.4700000000000006"/>
    <n v="1551"/>
    <s v="Laurence Flowers"/>
    <s v="Regular Air"/>
    <x v="3"/>
    <x v="0"/>
    <s v="Storage &amp; Organization"/>
    <s v="Small Box"/>
    <x v="552"/>
    <n v="0.59"/>
    <x v="0"/>
    <x v="3"/>
    <x v="37"/>
    <s v="Biloxi"/>
    <n v="39530"/>
    <d v="2015-06-25T00:00:00"/>
    <x v="153"/>
    <n v="-243.54400000000001"/>
    <n v="18"/>
    <n v="300.67"/>
    <n v="87488"/>
  </r>
  <r>
    <n v="20993"/>
    <s v="Critical"/>
    <n v="0.01"/>
    <n v="348.21"/>
    <n v="40.19"/>
    <n v="1552"/>
    <s v="Gary Koch"/>
    <s v="Delivery Truck"/>
    <x v="2"/>
    <x v="1"/>
    <s v="Tables"/>
    <s v="Jumbo Box"/>
    <x v="553"/>
    <n v="0.62"/>
    <x v="0"/>
    <x v="3"/>
    <x v="37"/>
    <s v="Clinton"/>
    <n v="39056"/>
    <d v="2015-01-01T00:00:00"/>
    <x v="30"/>
    <n v="-337.09199999999998"/>
    <n v="2"/>
    <n v="723.54"/>
    <n v="87486"/>
  </r>
  <r>
    <n v="24862"/>
    <s v="Not Specified"/>
    <n v="0.03"/>
    <n v="12.28"/>
    <n v="6.35"/>
    <n v="1553"/>
    <s v="Tara Powers Underwood"/>
    <s v="Regular Air"/>
    <x v="2"/>
    <x v="0"/>
    <s v="Paper"/>
    <s v="Small Box"/>
    <x v="554"/>
    <n v="0.38"/>
    <x v="0"/>
    <x v="3"/>
    <x v="37"/>
    <s v="Greenville"/>
    <n v="38701"/>
    <d v="2015-03-22T00:00:00"/>
    <x v="144"/>
    <n v="68.675999999999988"/>
    <n v="7"/>
    <n v="87.53"/>
    <n v="87484"/>
  </r>
  <r>
    <n v="26135"/>
    <s v="High"/>
    <n v="0.04"/>
    <n v="10.98"/>
    <n v="3.99"/>
    <n v="1554"/>
    <s v="Joan Floyd"/>
    <s v="Regular Air"/>
    <x v="2"/>
    <x v="0"/>
    <s v="Appliances"/>
    <s v="Small Box"/>
    <x v="555"/>
    <n v="0.57999999999999996"/>
    <x v="0"/>
    <x v="3"/>
    <x v="37"/>
    <s v="Gulfport"/>
    <n v="39503"/>
    <d v="2015-05-18T00:00:00"/>
    <x v="38"/>
    <n v="481.03199999999998"/>
    <n v="15"/>
    <n v="172.22"/>
    <n v="87485"/>
  </r>
  <r>
    <n v="25409"/>
    <s v="High"/>
    <n v="0.03"/>
    <n v="124.49"/>
    <n v="51.94"/>
    <n v="1554"/>
    <s v="Joan Floyd"/>
    <s v="Delivery Truck"/>
    <x v="3"/>
    <x v="1"/>
    <s v="Tables"/>
    <s v="Jumbo Box"/>
    <x v="156"/>
    <n v="0.63"/>
    <x v="0"/>
    <x v="3"/>
    <x v="37"/>
    <s v="Gulfport"/>
    <n v="39503"/>
    <d v="2015-02-13T00:00:00"/>
    <x v="8"/>
    <n v="-4.0180000000000007"/>
    <n v="7"/>
    <n v="894.88"/>
    <n v="87487"/>
  </r>
  <r>
    <n v="18294"/>
    <s v="Not Specified"/>
    <n v="0.06"/>
    <n v="2.89"/>
    <n v="0.99"/>
    <n v="1556"/>
    <s v="Carol Wood"/>
    <s v="Regular Air"/>
    <x v="3"/>
    <x v="0"/>
    <s v="Labels"/>
    <s v="Small Box"/>
    <x v="556"/>
    <n v="0.38"/>
    <x v="0"/>
    <x v="3"/>
    <x v="8"/>
    <s v="Alexandria"/>
    <n v="22304"/>
    <d v="2015-06-01T00:00:00"/>
    <x v="55"/>
    <n v="-2.0097"/>
    <n v="6"/>
    <n v="16.670000000000002"/>
    <n v="87425"/>
  </r>
  <r>
    <n v="18295"/>
    <s v="Not Specified"/>
    <n v="0.08"/>
    <n v="22.84"/>
    <n v="11.54"/>
    <n v="1556"/>
    <s v="Carol Wood"/>
    <s v="Regular Air"/>
    <x v="3"/>
    <x v="0"/>
    <s v="Paper"/>
    <s v="Small Box"/>
    <x v="64"/>
    <n v="0.39"/>
    <x v="0"/>
    <x v="3"/>
    <x v="8"/>
    <s v="Alexandria"/>
    <n v="22304"/>
    <d v="2015-06-01T00:00:00"/>
    <x v="55"/>
    <n v="-477.37200000000007"/>
    <n v="9"/>
    <n v="195.16"/>
    <n v="87425"/>
  </r>
  <r>
    <n v="18511"/>
    <s v="Low"/>
    <n v="0.09"/>
    <n v="60.98"/>
    <n v="49"/>
    <n v="1557"/>
    <s v="James Nicholson"/>
    <s v="Regular Air"/>
    <x v="3"/>
    <x v="0"/>
    <s v="Appliances"/>
    <s v="Large Box"/>
    <x v="557"/>
    <n v="0.59"/>
    <x v="0"/>
    <x v="3"/>
    <x v="8"/>
    <s v="Annandale"/>
    <n v="22003"/>
    <d v="2015-03-25T00:00:00"/>
    <x v="34"/>
    <n v="-954.75800000000004"/>
    <n v="15"/>
    <n v="879.62"/>
    <n v="87426"/>
  </r>
  <r>
    <n v="18512"/>
    <s v="Low"/>
    <n v="0.05"/>
    <n v="29.89"/>
    <n v="1.99"/>
    <n v="1557"/>
    <s v="James Nicholson"/>
    <s v="Regular Air"/>
    <x v="3"/>
    <x v="2"/>
    <s v="Computer Peripherals"/>
    <s v="Small Pack"/>
    <x v="468"/>
    <n v="0.5"/>
    <x v="0"/>
    <x v="3"/>
    <x v="8"/>
    <s v="Annandale"/>
    <n v="22003"/>
    <d v="2015-03-25T00:00:00"/>
    <x v="164"/>
    <n v="219.4734"/>
    <n v="12"/>
    <n v="361.19"/>
    <n v="87426"/>
  </r>
  <r>
    <n v="26229"/>
    <s v="Critical"/>
    <n v="0.1"/>
    <n v="226.67"/>
    <n v="28.16"/>
    <n v="1559"/>
    <s v="Zachary Maynard"/>
    <s v="Delivery Truck"/>
    <x v="3"/>
    <x v="1"/>
    <s v="Chairs &amp; Chairmats"/>
    <s v="Jumbo Drum"/>
    <x v="558"/>
    <n v="0.59"/>
    <x v="0"/>
    <x v="3"/>
    <x v="8"/>
    <s v="Blacksburg"/>
    <n v="24060"/>
    <d v="2015-04-15T00:00:00"/>
    <x v="113"/>
    <n v="-390.76800000000003"/>
    <n v="5"/>
    <n v="1088.26"/>
    <n v="87424"/>
  </r>
  <r>
    <n v="19130"/>
    <s v="High"/>
    <n v="0.02"/>
    <n v="11.34"/>
    <n v="11.25"/>
    <n v="1561"/>
    <s v="Edwin Coley"/>
    <s v="Regular Air"/>
    <x v="0"/>
    <x v="0"/>
    <s v="Paper"/>
    <s v="Small Box"/>
    <x v="559"/>
    <n v="0.36"/>
    <x v="0"/>
    <x v="2"/>
    <x v="7"/>
    <s v="Mansfield"/>
    <n v="76063"/>
    <d v="2015-03-01T00:00:00"/>
    <x v="27"/>
    <n v="-155.21"/>
    <n v="9"/>
    <n v="105.75"/>
    <n v="88093"/>
  </r>
  <r>
    <n v="19208"/>
    <s v="Critical"/>
    <n v="0.05"/>
    <n v="12.2"/>
    <n v="6.02"/>
    <n v="1561"/>
    <s v="Edwin Coley"/>
    <s v="Regular Air"/>
    <x v="0"/>
    <x v="1"/>
    <s v="Office Furnishings"/>
    <s v="Small Pack"/>
    <x v="506"/>
    <n v="0.43"/>
    <x v="0"/>
    <x v="2"/>
    <x v="7"/>
    <s v="Mansfield"/>
    <n v="76063"/>
    <d v="2015-04-13T00:00:00"/>
    <x v="94"/>
    <n v="-6.6420000000000003"/>
    <n v="5"/>
    <n v="63.93"/>
    <n v="88094"/>
  </r>
  <r>
    <n v="20464"/>
    <s v="Medium"/>
    <n v="7.0000000000000007E-2"/>
    <n v="20.95"/>
    <n v="5.99"/>
    <n v="1574"/>
    <s v="Sherry Hurley"/>
    <s v="Regular Air"/>
    <x v="3"/>
    <x v="2"/>
    <s v="Computer Peripherals"/>
    <s v="Small Box"/>
    <x v="560"/>
    <n v="0.65"/>
    <x v="0"/>
    <x v="3"/>
    <x v="24"/>
    <s v="Fayetteville"/>
    <n v="28314"/>
    <d v="2015-02-09T00:00:00"/>
    <x v="117"/>
    <n v="27.233999999999998"/>
    <n v="19"/>
    <n v="391.4"/>
    <n v="86966"/>
  </r>
  <r>
    <n v="22127"/>
    <s v="Low"/>
    <n v="0.1"/>
    <n v="11.58"/>
    <n v="6.97"/>
    <n v="1580"/>
    <s v="Ronnie Nolan"/>
    <s v="Regular Air"/>
    <x v="0"/>
    <x v="0"/>
    <s v="Envelopes"/>
    <s v="Small Box"/>
    <x v="240"/>
    <n v="0.35"/>
    <x v="0"/>
    <x v="1"/>
    <x v="14"/>
    <s v="Waterville"/>
    <n v="4901"/>
    <d v="2015-02-16T00:00:00"/>
    <x v="39"/>
    <n v="-8.3979999999999997"/>
    <n v="1"/>
    <n v="14.53"/>
    <n v="90934"/>
  </r>
  <r>
    <n v="25013"/>
    <s v="Medium"/>
    <n v="0.03"/>
    <n v="19.04"/>
    <n v="6.38"/>
    <n v="1590"/>
    <s v="Lucille Buchanan"/>
    <s v="Express Air"/>
    <x v="0"/>
    <x v="1"/>
    <s v="Office Furnishings"/>
    <s v="Small Box"/>
    <x v="561"/>
    <n v="0.56000000000000005"/>
    <x v="0"/>
    <x v="1"/>
    <x v="10"/>
    <s v="Willoughby"/>
    <n v="44094"/>
    <d v="2015-04-04T00:00:00"/>
    <x v="77"/>
    <n v="83.793599999999998"/>
    <n v="7"/>
    <n v="144.03"/>
    <n v="86668"/>
  </r>
  <r>
    <n v="25011"/>
    <s v="Medium"/>
    <n v="0.02"/>
    <n v="5.53"/>
    <n v="6.98"/>
    <n v="1593"/>
    <s v="Ronald O'Neill"/>
    <s v="Regular Air"/>
    <x v="0"/>
    <x v="0"/>
    <s v="Binders and Binder Accessories"/>
    <s v="Small Box"/>
    <x v="562"/>
    <n v="0.39"/>
    <x v="0"/>
    <x v="2"/>
    <x v="23"/>
    <s v="Bartlesville"/>
    <n v="74006"/>
    <d v="2015-04-04T00:00:00"/>
    <x v="47"/>
    <n v="-77.823719999999994"/>
    <n v="8"/>
    <n v="48.81"/>
    <n v="86668"/>
  </r>
  <r>
    <n v="21059"/>
    <s v="High"/>
    <n v="0.01"/>
    <n v="500.98"/>
    <n v="26"/>
    <n v="1595"/>
    <s v="Chad Henson"/>
    <s v="Delivery Truck"/>
    <x v="0"/>
    <x v="1"/>
    <s v="Chairs &amp; Chairmats"/>
    <s v="Jumbo Drum"/>
    <x v="1"/>
    <n v="0.6"/>
    <x v="0"/>
    <x v="1"/>
    <x v="36"/>
    <s v="Huntington"/>
    <n v="25705"/>
    <d v="2015-05-11T00:00:00"/>
    <x v="179"/>
    <n v="5078.5379999999996"/>
    <n v="14"/>
    <n v="7360.2"/>
    <n v="90796"/>
  </r>
  <r>
    <n v="21060"/>
    <s v="High"/>
    <n v="0.08"/>
    <n v="9.77"/>
    <n v="6.02"/>
    <n v="1595"/>
    <s v="Chad Henson"/>
    <s v="Regular Air"/>
    <x v="0"/>
    <x v="1"/>
    <s v="Office Furnishings"/>
    <s v="Medium Box"/>
    <x v="563"/>
    <n v="0.48"/>
    <x v="0"/>
    <x v="1"/>
    <x v="36"/>
    <s v="Huntington"/>
    <n v="25705"/>
    <d v="2015-05-11T00:00:00"/>
    <x v="179"/>
    <n v="23.276000000000003"/>
    <n v="9"/>
    <n v="89.06"/>
    <n v="90796"/>
  </r>
  <r>
    <n v="21061"/>
    <s v="High"/>
    <n v="0.09"/>
    <n v="3.28"/>
    <n v="0.98"/>
    <n v="1595"/>
    <s v="Chad Henson"/>
    <s v="Regular Air"/>
    <x v="0"/>
    <x v="0"/>
    <s v="Pens &amp; Art Supplies"/>
    <s v="Wrap Bag"/>
    <x v="564"/>
    <n v="0.59"/>
    <x v="0"/>
    <x v="1"/>
    <x v="36"/>
    <s v="Huntington"/>
    <n v="25705"/>
    <d v="2015-05-11T00:00:00"/>
    <x v="4"/>
    <n v="17.754000000000001"/>
    <n v="42"/>
    <n v="134.97"/>
    <n v="90796"/>
  </r>
  <r>
    <n v="21928"/>
    <s v="Critical"/>
    <n v="0.1"/>
    <n v="9.11"/>
    <n v="2.15"/>
    <n v="1602"/>
    <s v="Frank Hess"/>
    <s v="Regular Air"/>
    <x v="1"/>
    <x v="0"/>
    <s v="Paper"/>
    <s v="Wrap Bag"/>
    <x v="452"/>
    <n v="0.4"/>
    <x v="0"/>
    <x v="1"/>
    <x v="30"/>
    <s v="Waldorf"/>
    <n v="20601"/>
    <d v="2015-04-10T00:00:00"/>
    <x v="93"/>
    <n v="-3.9312"/>
    <n v="2"/>
    <n v="17.420000000000002"/>
    <n v="89680"/>
  </r>
  <r>
    <n v="23533"/>
    <s v="Critical"/>
    <n v="0.09"/>
    <n v="2.1800000000000002"/>
    <n v="0.78"/>
    <n v="1603"/>
    <s v="Alex Watkins"/>
    <s v="Regular Air"/>
    <x v="2"/>
    <x v="0"/>
    <s v="Rubber Bands"/>
    <s v="Wrap Bag"/>
    <x v="565"/>
    <n v="0.52"/>
    <x v="0"/>
    <x v="1"/>
    <x v="4"/>
    <s v="Woodmere"/>
    <n v="11598"/>
    <d v="2015-01-16T00:00:00"/>
    <x v="69"/>
    <n v="2.4548000000000001"/>
    <n v="9"/>
    <n v="19.12"/>
    <n v="89679"/>
  </r>
  <r>
    <n v="23534"/>
    <s v="Critical"/>
    <n v="0.05"/>
    <n v="179.29"/>
    <n v="29.21"/>
    <n v="1603"/>
    <s v="Alex Watkins"/>
    <s v="Delivery Truck"/>
    <x v="2"/>
    <x v="1"/>
    <s v="Tables"/>
    <s v="Jumbo Box"/>
    <x v="218"/>
    <n v="0.76"/>
    <x v="0"/>
    <x v="1"/>
    <x v="4"/>
    <s v="Woodmere"/>
    <n v="11598"/>
    <d v="2015-01-16T00:00:00"/>
    <x v="69"/>
    <n v="-537.27977732000011"/>
    <n v="1"/>
    <n v="186.64"/>
    <n v="89679"/>
  </r>
  <r>
    <n v="18450"/>
    <s v="Medium"/>
    <n v="0.05"/>
    <n v="1.98"/>
    <n v="4.7699999999999996"/>
    <n v="1606"/>
    <s v="Don Rogers"/>
    <s v="Regular Air"/>
    <x v="1"/>
    <x v="0"/>
    <s v="Binders and Binder Accessories"/>
    <s v="Small Box"/>
    <x v="566"/>
    <n v="0.4"/>
    <x v="0"/>
    <x v="1"/>
    <x v="4"/>
    <s v="Franklin Square"/>
    <n v="11010"/>
    <d v="2015-01-07T00:00:00"/>
    <x v="0"/>
    <n v="-14.359820000000001"/>
    <n v="1"/>
    <n v="3.53"/>
    <n v="87993"/>
  </r>
  <r>
    <n v="18451"/>
    <s v="Medium"/>
    <n v="7.0000000000000007E-2"/>
    <n v="699.99"/>
    <n v="24.49"/>
    <n v="1606"/>
    <s v="Don Rogers"/>
    <s v="Express Air"/>
    <x v="1"/>
    <x v="2"/>
    <s v="Copiers and Fax"/>
    <s v="Large Box"/>
    <x v="199"/>
    <n v="0.41"/>
    <x v="0"/>
    <x v="1"/>
    <x v="4"/>
    <s v="Franklin Square"/>
    <n v="11010"/>
    <d v="2015-01-07T00:00:00"/>
    <x v="0"/>
    <n v="-2870.2775999999994"/>
    <n v="1"/>
    <n v="706.56"/>
    <n v="87993"/>
  </r>
  <r>
    <n v="18452"/>
    <s v="Medium"/>
    <n v="7.0000000000000007E-2"/>
    <n v="6783.02"/>
    <n v="24.49"/>
    <n v="1606"/>
    <s v="Don Rogers"/>
    <s v="Regular Air"/>
    <x v="1"/>
    <x v="2"/>
    <s v="Office Machines"/>
    <s v="Large Box"/>
    <x v="458"/>
    <n v="0.39"/>
    <x v="0"/>
    <x v="1"/>
    <x v="4"/>
    <s v="Franklin Square"/>
    <n v="11010"/>
    <d v="2015-01-07T00:00:00"/>
    <x v="0"/>
    <n v="77.983599999997679"/>
    <n v="2"/>
    <n v="13121.07"/>
    <n v="87993"/>
  </r>
  <r>
    <n v="22921"/>
    <s v="Not Specified"/>
    <n v="0.01"/>
    <n v="15.16"/>
    <n v="15.09"/>
    <n v="1607"/>
    <s v="Kathleen Huang Hall"/>
    <s v="Regular Air"/>
    <x v="1"/>
    <x v="0"/>
    <s v="Binders and Binder Accessories"/>
    <s v="Small Box"/>
    <x v="567"/>
    <n v="0.39"/>
    <x v="0"/>
    <x v="1"/>
    <x v="4"/>
    <s v="Freeport"/>
    <n v="11520"/>
    <d v="2015-04-15T00:00:00"/>
    <x v="73"/>
    <n v="-200.85899999999998"/>
    <n v="7"/>
    <n v="110.93"/>
    <n v="87994"/>
  </r>
  <r>
    <n v="24951"/>
    <s v="Low"/>
    <n v="0.1"/>
    <n v="5.68"/>
    <n v="3.6"/>
    <n v="1607"/>
    <s v="Kathleen Huang Hall"/>
    <s v="Express Air"/>
    <x v="1"/>
    <x v="0"/>
    <s v="Scissors, Rulers and Trimmers"/>
    <s v="Small Pack"/>
    <x v="568"/>
    <n v="0.56000000000000005"/>
    <x v="0"/>
    <x v="1"/>
    <x v="4"/>
    <s v="Freeport"/>
    <n v="11520"/>
    <d v="2015-02-06T00:00:00"/>
    <x v="117"/>
    <n v="-33.2956"/>
    <n v="21"/>
    <n v="118.35"/>
    <n v="87995"/>
  </r>
  <r>
    <n v="22682"/>
    <s v="High"/>
    <n v="0.03"/>
    <n v="2.16"/>
    <n v="6.05"/>
    <n v="1609"/>
    <s v="Jerry Ennis"/>
    <s v="Regular Air"/>
    <x v="3"/>
    <x v="0"/>
    <s v="Binders and Binder Accessories"/>
    <s v="Small Box"/>
    <x v="542"/>
    <n v="0.37"/>
    <x v="0"/>
    <x v="0"/>
    <x v="1"/>
    <s v="Sacramento"/>
    <n v="95823"/>
    <d v="2015-05-11T00:00:00"/>
    <x v="179"/>
    <n v="-90.585499999999996"/>
    <n v="7"/>
    <n v="17.309999999999999"/>
    <n v="87824"/>
  </r>
  <r>
    <n v="22683"/>
    <s v="High"/>
    <n v="0.03"/>
    <n v="9.7100000000000009"/>
    <n v="9.4499999999999993"/>
    <n v="1609"/>
    <s v="Jerry Ennis"/>
    <s v="Regular Air"/>
    <x v="3"/>
    <x v="0"/>
    <s v="Storage &amp; Organization"/>
    <s v="Small Box"/>
    <x v="173"/>
    <n v="0.6"/>
    <x v="0"/>
    <x v="0"/>
    <x v="1"/>
    <s v="Sacramento"/>
    <n v="95823"/>
    <d v="2015-05-11T00:00:00"/>
    <x v="21"/>
    <n v="-36.9"/>
    <n v="2"/>
    <n v="23.56"/>
    <n v="87824"/>
  </r>
  <r>
    <n v="18394"/>
    <s v="Low"/>
    <n v="0.06"/>
    <n v="40.97"/>
    <n v="1.99"/>
    <n v="1614"/>
    <s v="Wayne Lutz"/>
    <s v="Regular Air"/>
    <x v="3"/>
    <x v="2"/>
    <s v="Computer Peripherals"/>
    <s v="Small Pack"/>
    <x v="569"/>
    <n v="0.42"/>
    <x v="0"/>
    <x v="1"/>
    <x v="15"/>
    <s v="Hopkinton"/>
    <n v="1748"/>
    <d v="2015-04-08T00:00:00"/>
    <x v="93"/>
    <n v="341.19809999999995"/>
    <n v="12"/>
    <n v="494.49"/>
    <n v="87823"/>
  </r>
  <r>
    <n v="19501"/>
    <s v="High"/>
    <n v="0.09"/>
    <n v="12.88"/>
    <n v="4.59"/>
    <n v="1618"/>
    <s v="June Roberts"/>
    <s v="Regular Air"/>
    <x v="3"/>
    <x v="0"/>
    <s v="Scissors, Rulers and Trimmers"/>
    <s v="Wrap Bag"/>
    <x v="570"/>
    <n v="0.82"/>
    <x v="0"/>
    <x v="2"/>
    <x v="38"/>
    <s v="Highland"/>
    <n v="46322"/>
    <d v="2015-04-06T00:00:00"/>
    <x v="47"/>
    <n v="-175.13"/>
    <n v="13"/>
    <n v="158.13"/>
    <n v="90248"/>
  </r>
  <r>
    <n v="19502"/>
    <s v="High"/>
    <n v="0.02"/>
    <n v="45.99"/>
    <n v="4.99"/>
    <n v="1620"/>
    <s v="Gerald Petty"/>
    <s v="Express Air"/>
    <x v="3"/>
    <x v="2"/>
    <s v="Telephones and Communication"/>
    <s v="Small Box"/>
    <x v="571"/>
    <n v="0.56999999999999995"/>
    <x v="0"/>
    <x v="1"/>
    <x v="19"/>
    <s v="Lancaster"/>
    <n v="17602"/>
    <d v="2015-04-06T00:00:00"/>
    <x v="45"/>
    <n v="3.96"/>
    <n v="4"/>
    <n v="163.01"/>
    <n v="90248"/>
  </r>
  <r>
    <n v="23750"/>
    <s v="High"/>
    <n v="0.06"/>
    <n v="15.01"/>
    <n v="8.4"/>
    <n v="1623"/>
    <s v="Patrick Adcock"/>
    <s v="Regular Air"/>
    <x v="2"/>
    <x v="0"/>
    <s v="Binders and Binder Accessories"/>
    <s v="Small Box"/>
    <x v="572"/>
    <n v="0.39"/>
    <x v="0"/>
    <x v="2"/>
    <x v="38"/>
    <s v="Schererville"/>
    <n v="46375"/>
    <d v="2015-05-24T00:00:00"/>
    <x v="53"/>
    <n v="1.6169000000000011"/>
    <n v="22"/>
    <n v="333.04"/>
    <n v="87611"/>
  </r>
  <r>
    <n v="23751"/>
    <s v="High"/>
    <n v="0.09"/>
    <n v="40.479999999999997"/>
    <n v="19.989999999999998"/>
    <n v="1623"/>
    <s v="Patrick Adcock"/>
    <s v="Regular Air"/>
    <x v="2"/>
    <x v="2"/>
    <s v="Computer Peripherals"/>
    <s v="Small Box"/>
    <x v="295"/>
    <n v="0.77"/>
    <x v="0"/>
    <x v="2"/>
    <x v="38"/>
    <s v="Schererville"/>
    <n v="46375"/>
    <d v="2015-05-24T00:00:00"/>
    <x v="53"/>
    <n v="65.394000000000062"/>
    <n v="12"/>
    <n v="472.44"/>
    <n v="87611"/>
  </r>
  <r>
    <n v="23752"/>
    <s v="High"/>
    <n v="0.05"/>
    <n v="12.28"/>
    <n v="6.13"/>
    <n v="1623"/>
    <s v="Patrick Adcock"/>
    <s v="Regular Air"/>
    <x v="2"/>
    <x v="0"/>
    <s v="Storage &amp; Organization"/>
    <s v="Small Box"/>
    <x v="521"/>
    <n v="0.56999999999999995"/>
    <x v="0"/>
    <x v="2"/>
    <x v="38"/>
    <s v="Schererville"/>
    <n v="46375"/>
    <d v="2015-05-24T00:00:00"/>
    <x v="111"/>
    <n v="1.3360000000000003"/>
    <n v="1"/>
    <n v="18.73"/>
    <n v="87611"/>
  </r>
  <r>
    <n v="21145"/>
    <s v="Medium"/>
    <n v="0.08"/>
    <n v="213.45"/>
    <n v="14.7"/>
    <n v="1625"/>
    <s v="Molly Browning"/>
    <s v="Delivery Truck"/>
    <x v="1"/>
    <x v="2"/>
    <s v="Office Machines"/>
    <s v="Jumbo Drum"/>
    <x v="90"/>
    <n v="0.59"/>
    <x v="0"/>
    <x v="1"/>
    <x v="4"/>
    <s v="Glen Cove"/>
    <n v="11542"/>
    <d v="2015-03-27T00:00:00"/>
    <x v="85"/>
    <n v="1674.7541999999999"/>
    <n v="12"/>
    <n v="2427.1799999999998"/>
    <n v="90600"/>
  </r>
  <r>
    <n v="21146"/>
    <s v="Medium"/>
    <n v="0.1"/>
    <n v="55.98"/>
    <n v="13.88"/>
    <n v="1625"/>
    <s v="Molly Browning"/>
    <s v="Regular Air"/>
    <x v="1"/>
    <x v="0"/>
    <s v="Paper"/>
    <s v="Small Box"/>
    <x v="573"/>
    <n v="0.36"/>
    <x v="0"/>
    <x v="1"/>
    <x v="4"/>
    <s v="Glen Cove"/>
    <n v="11542"/>
    <d v="2015-03-27T00:00:00"/>
    <x v="85"/>
    <n v="300.04649999999998"/>
    <n v="8"/>
    <n v="434.85"/>
    <n v="90600"/>
  </r>
  <r>
    <n v="21147"/>
    <s v="Medium"/>
    <n v="0"/>
    <n v="16.059999999999999"/>
    <n v="8.34"/>
    <n v="1625"/>
    <s v="Molly Browning"/>
    <s v="Regular Air"/>
    <x v="1"/>
    <x v="0"/>
    <s v="Storage &amp; Organization"/>
    <s v="Small Box"/>
    <x v="574"/>
    <n v="0.59"/>
    <x v="0"/>
    <x v="1"/>
    <x v="4"/>
    <s v="Glen Cove"/>
    <n v="11542"/>
    <d v="2015-03-27T00:00:00"/>
    <x v="16"/>
    <n v="-28.09"/>
    <n v="1"/>
    <n v="19.16"/>
    <n v="90600"/>
  </r>
  <r>
    <n v="21270"/>
    <s v="Medium"/>
    <n v="0"/>
    <n v="209.37"/>
    <n v="69"/>
    <n v="1625"/>
    <s v="Molly Browning"/>
    <s v="Regular Air"/>
    <x v="1"/>
    <x v="1"/>
    <s v="Tables"/>
    <s v="Large Box"/>
    <x v="575"/>
    <n v="0.79"/>
    <x v="0"/>
    <x v="1"/>
    <x v="4"/>
    <s v="Glen Cove"/>
    <n v="11542"/>
    <d v="2015-02-16T00:00:00"/>
    <x v="174"/>
    <n v="-263.1119290800001"/>
    <n v="11"/>
    <n v="1959.88"/>
    <n v="90601"/>
  </r>
  <r>
    <n v="23604"/>
    <s v="High"/>
    <n v="0.06"/>
    <n v="43.57"/>
    <n v="16.36"/>
    <n v="1627"/>
    <s v="Aaron Day"/>
    <s v="Regular Air"/>
    <x v="0"/>
    <x v="0"/>
    <s v="Storage &amp; Organization"/>
    <s v="Small Box"/>
    <x v="576"/>
    <n v="0.55000000000000004"/>
    <x v="0"/>
    <x v="3"/>
    <x v="20"/>
    <s v="Greeneville"/>
    <n v="37743"/>
    <d v="2015-05-28T00:00:00"/>
    <x v="129"/>
    <n v="-38.808"/>
    <n v="17"/>
    <n v="710.16"/>
    <n v="90602"/>
  </r>
  <r>
    <n v="19769"/>
    <s v="High"/>
    <n v="0.08"/>
    <n v="8.09"/>
    <n v="7.96"/>
    <n v="1632"/>
    <s v="Lori Wolfe"/>
    <s v="Express Air"/>
    <x v="1"/>
    <x v="1"/>
    <s v="Office Furnishings"/>
    <s v="Small Box"/>
    <x v="38"/>
    <n v="0.49"/>
    <x v="0"/>
    <x v="3"/>
    <x v="37"/>
    <s v="Hattiesburg"/>
    <n v="39401"/>
    <d v="2015-01-15T00:00:00"/>
    <x v="62"/>
    <n v="15.984"/>
    <n v="6"/>
    <n v="48.25"/>
    <n v="90530"/>
  </r>
  <r>
    <n v="20359"/>
    <s v="High"/>
    <n v="0.02"/>
    <n v="25.99"/>
    <n v="5.37"/>
    <n v="1632"/>
    <s v="Lori Wolfe"/>
    <s v="Regular Air"/>
    <x v="1"/>
    <x v="0"/>
    <s v="Pens &amp; Art Supplies"/>
    <s v="Small Box"/>
    <x v="577"/>
    <n v="0.56000000000000005"/>
    <x v="0"/>
    <x v="3"/>
    <x v="37"/>
    <s v="Hattiesburg"/>
    <n v="39401"/>
    <d v="2015-04-15T00:00:00"/>
    <x v="113"/>
    <n v="-88.158000000000001"/>
    <n v="9"/>
    <n v="243.24"/>
    <n v="90533"/>
  </r>
  <r>
    <n v="24786"/>
    <s v="Not Specified"/>
    <n v="0.03"/>
    <n v="5.98"/>
    <n v="3.85"/>
    <n v="1633"/>
    <s v="Gerald Raynor"/>
    <s v="Regular Air"/>
    <x v="1"/>
    <x v="2"/>
    <s v="Computer Peripherals"/>
    <s v="Small Pack"/>
    <x v="412"/>
    <n v="0.68"/>
    <x v="0"/>
    <x v="3"/>
    <x v="37"/>
    <s v="Horn Lake"/>
    <n v="38637"/>
    <d v="2015-02-10T00:00:00"/>
    <x v="150"/>
    <n v="-76.106800000000007"/>
    <n v="6"/>
    <n v="38.54"/>
    <n v="90531"/>
  </r>
  <r>
    <n v="26340"/>
    <s v="Not Specified"/>
    <n v="0.08"/>
    <n v="100.97"/>
    <n v="14"/>
    <n v="1634"/>
    <s v="Katherine W Epstein"/>
    <s v="Delivery Truck"/>
    <x v="1"/>
    <x v="2"/>
    <s v="Office Machines"/>
    <s v="Jumbo Drum"/>
    <x v="578"/>
    <n v="0.37"/>
    <x v="0"/>
    <x v="3"/>
    <x v="37"/>
    <s v="Jackson"/>
    <n v="39212"/>
    <d v="2015-04-09T00:00:00"/>
    <x v="51"/>
    <n v="-73.494119999999938"/>
    <n v="15"/>
    <n v="1483.16"/>
    <n v="90532"/>
  </r>
  <r>
    <n v="19144"/>
    <s v="Critical"/>
    <n v="0.08"/>
    <n v="115.99"/>
    <n v="56.14"/>
    <n v="1636"/>
    <s v="Sidney Greenberg"/>
    <s v="Delivery Truck"/>
    <x v="1"/>
    <x v="2"/>
    <s v="Office Machines"/>
    <s v="Jumbo Drum"/>
    <x v="486"/>
    <n v="0.4"/>
    <x v="0"/>
    <x v="0"/>
    <x v="1"/>
    <s v="Salinas"/>
    <n v="93905"/>
    <d v="2015-01-14T00:00:00"/>
    <x v="62"/>
    <n v="-272.860884"/>
    <n v="5"/>
    <n v="562.92999999999995"/>
    <n v="89704"/>
  </r>
  <r>
    <n v="19145"/>
    <s v="Critical"/>
    <n v="0.08"/>
    <n v="4.28"/>
    <n v="0.94"/>
    <n v="1636"/>
    <s v="Sidney Greenberg"/>
    <s v="Regular Air"/>
    <x v="1"/>
    <x v="0"/>
    <s v="Pens &amp; Art Supplies"/>
    <s v="Wrap Bag"/>
    <x v="579"/>
    <n v="0.56000000000000005"/>
    <x v="0"/>
    <x v="0"/>
    <x v="1"/>
    <s v="Salinas"/>
    <n v="93905"/>
    <d v="2015-01-14T00:00:00"/>
    <x v="56"/>
    <n v="10.5792"/>
    <n v="7"/>
    <n v="29.18"/>
    <n v="89704"/>
  </r>
  <r>
    <n v="20869"/>
    <s v="High"/>
    <n v="0.04"/>
    <n v="136.97999999999999"/>
    <n v="24.49"/>
    <n v="1636"/>
    <s v="Sidney Greenberg"/>
    <s v="Express Air"/>
    <x v="1"/>
    <x v="1"/>
    <s v="Office Furnishings"/>
    <s v="Large Box"/>
    <x v="580"/>
    <n v="0.59"/>
    <x v="0"/>
    <x v="0"/>
    <x v="1"/>
    <s v="Salinas"/>
    <n v="93905"/>
    <d v="2015-01-12T00:00:00"/>
    <x v="50"/>
    <n v="1127.5497"/>
    <n v="12"/>
    <n v="1634.13"/>
    <n v="89706"/>
  </r>
  <r>
    <n v="26109"/>
    <s v="Critical"/>
    <n v="0.08"/>
    <n v="55.48"/>
    <n v="6.79"/>
    <n v="1639"/>
    <s v="Marvin Rollins"/>
    <s v="Regular Air"/>
    <x v="1"/>
    <x v="0"/>
    <s v="Paper"/>
    <s v="Small Box"/>
    <x v="581"/>
    <n v="0.37"/>
    <x v="0"/>
    <x v="1"/>
    <x v="18"/>
    <s v="Stamford"/>
    <n v="6901"/>
    <d v="2015-02-26T00:00:00"/>
    <x v="142"/>
    <n v="147.75659999999999"/>
    <n v="4"/>
    <n v="214.14"/>
    <n v="89705"/>
  </r>
  <r>
    <n v="18274"/>
    <s v="Low"/>
    <n v="0.09"/>
    <n v="107.53"/>
    <n v="5.81"/>
    <n v="1644"/>
    <s v="Sam Woodward"/>
    <s v="Regular Air"/>
    <x v="2"/>
    <x v="1"/>
    <s v="Office Furnishings"/>
    <s v="Medium Box"/>
    <x v="582"/>
    <n v="0.65"/>
    <x v="0"/>
    <x v="2"/>
    <x v="7"/>
    <s v="Friendswood"/>
    <n v="77546"/>
    <d v="2015-06-14T00:00:00"/>
    <x v="20"/>
    <n v="69.545100000000005"/>
    <n v="1"/>
    <n v="100.79"/>
    <n v="87342"/>
  </r>
  <r>
    <n v="24265"/>
    <s v="Not Specified"/>
    <n v="0.06"/>
    <n v="3.29"/>
    <n v="1.35"/>
    <n v="1646"/>
    <s v="Eugene Brewer Knox"/>
    <s v="Regular Air"/>
    <x v="2"/>
    <x v="0"/>
    <s v="Rubber Bands"/>
    <s v="Wrap Bag"/>
    <x v="93"/>
    <n v="0.4"/>
    <x v="0"/>
    <x v="1"/>
    <x v="4"/>
    <s v="Bethpage"/>
    <n v="11714"/>
    <d v="2015-03-15T00:00:00"/>
    <x v="140"/>
    <n v="8.5299999999999994"/>
    <n v="11"/>
    <n v="35.97"/>
    <n v="90932"/>
  </r>
  <r>
    <n v="21947"/>
    <s v="Critical"/>
    <n v="0.08"/>
    <n v="46.89"/>
    <n v="5.0999999999999996"/>
    <n v="1648"/>
    <s v="Nina Bowles"/>
    <s v="Regular Air"/>
    <x v="0"/>
    <x v="0"/>
    <s v="Appliances"/>
    <s v="Medium Box"/>
    <x v="480"/>
    <n v="0.46"/>
    <x v="0"/>
    <x v="2"/>
    <x v="12"/>
    <s v="Woodstock"/>
    <n v="60098"/>
    <d v="2015-03-25T00:00:00"/>
    <x v="164"/>
    <n v="507.63299999999998"/>
    <n v="17"/>
    <n v="735.7"/>
    <n v="91043"/>
  </r>
  <r>
    <n v="21948"/>
    <s v="Critical"/>
    <n v="0.05"/>
    <n v="12.98"/>
    <n v="3.14"/>
    <n v="1648"/>
    <s v="Nina Bowles"/>
    <s v="Regular Air"/>
    <x v="0"/>
    <x v="0"/>
    <s v="Scissors, Rulers and Trimmers"/>
    <s v="Small Pack"/>
    <x v="47"/>
    <n v="0.6"/>
    <x v="0"/>
    <x v="2"/>
    <x v="12"/>
    <s v="Woodstock"/>
    <n v="60098"/>
    <d v="2015-03-25T00:00:00"/>
    <x v="37"/>
    <n v="38.229999999999997"/>
    <n v="18"/>
    <n v="225.59"/>
    <n v="91043"/>
  </r>
  <r>
    <n v="20603"/>
    <s v="Critical"/>
    <n v="0.03"/>
    <n v="48.58"/>
    <n v="3.99"/>
    <n v="1649"/>
    <s v="Roy Hardison"/>
    <s v="Express Air"/>
    <x v="0"/>
    <x v="0"/>
    <s v="Appliances"/>
    <s v="Small Box"/>
    <x v="583"/>
    <n v="0.56000000000000005"/>
    <x v="0"/>
    <x v="1"/>
    <x v="4"/>
    <s v="Woodmere"/>
    <n v="11598"/>
    <d v="2015-02-24T00:00:00"/>
    <x v="171"/>
    <n v="100.13279999999999"/>
    <n v="3"/>
    <n v="145.12"/>
    <n v="91041"/>
  </r>
  <r>
    <n v="24016"/>
    <s v="High"/>
    <n v="0.05"/>
    <n v="6.48"/>
    <n v="2.74"/>
    <n v="1650"/>
    <s v="Dan Lamm"/>
    <s v="Regular Air"/>
    <x v="0"/>
    <x v="2"/>
    <s v="Computer Peripherals"/>
    <s v="Small Pack"/>
    <x v="584"/>
    <n v="0.71"/>
    <x v="0"/>
    <x v="3"/>
    <x v="24"/>
    <s v="Asheboro"/>
    <n v="27203"/>
    <d v="2015-05-09T00:00:00"/>
    <x v="168"/>
    <n v="15.096"/>
    <n v="15"/>
    <n v="94.27"/>
    <n v="91042"/>
  </r>
  <r>
    <n v="24017"/>
    <s v="High"/>
    <n v="0.09"/>
    <n v="12.53"/>
    <n v="0.5"/>
    <n v="1650"/>
    <s v="Dan Lamm"/>
    <s v="Regular Air"/>
    <x v="0"/>
    <x v="0"/>
    <s v="Labels"/>
    <s v="Small Box"/>
    <x v="585"/>
    <n v="0.38"/>
    <x v="0"/>
    <x v="3"/>
    <x v="24"/>
    <s v="Asheboro"/>
    <n v="27203"/>
    <d v="2015-05-09T00:00:00"/>
    <x v="128"/>
    <n v="14.912399999999998"/>
    <n v="7"/>
    <n v="82.21"/>
    <n v="91042"/>
  </r>
  <r>
    <n v="24019"/>
    <s v="High"/>
    <n v="0.08"/>
    <n v="65.989999999999995"/>
    <n v="8.99"/>
    <n v="1650"/>
    <s v="Dan Lamm"/>
    <s v="Express Air"/>
    <x v="0"/>
    <x v="2"/>
    <s v="Telephones and Communication"/>
    <s v="Small Box"/>
    <x v="586"/>
    <n v="0.55000000000000004"/>
    <x v="0"/>
    <x v="3"/>
    <x v="24"/>
    <s v="Asheboro"/>
    <n v="27203"/>
    <d v="2015-05-09T00:00:00"/>
    <x v="21"/>
    <n v="-135.226"/>
    <n v="8"/>
    <n v="417.47"/>
    <n v="91042"/>
  </r>
  <r>
    <n v="19251"/>
    <s v="Not Specified"/>
    <n v="0"/>
    <n v="101.41"/>
    <n v="35"/>
    <n v="1653"/>
    <s v="Charles Cline"/>
    <s v="Express Air"/>
    <x v="0"/>
    <x v="0"/>
    <s v="Storage &amp; Organization"/>
    <s v="Large Box"/>
    <x v="308"/>
    <n v="0.82"/>
    <x v="0"/>
    <x v="0"/>
    <x v="1"/>
    <s v="Thousand Oaks"/>
    <n v="91360"/>
    <d v="2015-01-24T00:00:00"/>
    <x v="99"/>
    <n v="-457.73"/>
    <n v="10"/>
    <n v="1104.32"/>
    <n v="89885"/>
  </r>
  <r>
    <n v="19252"/>
    <s v="Not Specified"/>
    <n v="0.1"/>
    <n v="95.99"/>
    <n v="4.9000000000000004"/>
    <n v="1653"/>
    <s v="Charles Cline"/>
    <s v="Regular Air"/>
    <x v="0"/>
    <x v="2"/>
    <s v="Telephones and Communication"/>
    <s v="Small Box"/>
    <x v="75"/>
    <n v="0.56000000000000005"/>
    <x v="0"/>
    <x v="0"/>
    <x v="1"/>
    <s v="Thousand Oaks"/>
    <n v="91360"/>
    <d v="2015-01-24T00:00:00"/>
    <x v="99"/>
    <n v="-268.66399999999999"/>
    <n v="2"/>
    <n v="149.80000000000001"/>
    <n v="89885"/>
  </r>
  <r>
    <n v="24187"/>
    <s v="High"/>
    <n v="0.1"/>
    <n v="3.6"/>
    <n v="2.2000000000000002"/>
    <n v="1665"/>
    <s v="Elsie Pridgen"/>
    <s v="Regular Air"/>
    <x v="3"/>
    <x v="0"/>
    <s v="Paper"/>
    <s v="Wrap Bag"/>
    <x v="587"/>
    <n v="0.39"/>
    <x v="0"/>
    <x v="0"/>
    <x v="1"/>
    <s v="Laguna Hills"/>
    <n v="92653"/>
    <d v="2015-02-26T00:00:00"/>
    <x v="139"/>
    <n v="-8.2799999999999994"/>
    <n v="2"/>
    <n v="6.97"/>
    <n v="90678"/>
  </r>
  <r>
    <n v="21491"/>
    <s v="Low"/>
    <n v="0.03"/>
    <n v="35.409999999999997"/>
    <n v="1.99"/>
    <n v="1670"/>
    <s v="Carolyn Bowling"/>
    <s v="Regular Air"/>
    <x v="2"/>
    <x v="2"/>
    <s v="Computer Peripherals"/>
    <s v="Small Pack"/>
    <x v="588"/>
    <n v="0.43"/>
    <x v="0"/>
    <x v="3"/>
    <x v="8"/>
    <s v="Blacksburg"/>
    <n v="24060"/>
    <d v="2015-04-24T00:00:00"/>
    <x v="63"/>
    <n v="1912.4219999999998"/>
    <n v="10"/>
    <n v="367.52"/>
    <n v="86722"/>
  </r>
  <r>
    <n v="21492"/>
    <s v="Low"/>
    <n v="0"/>
    <n v="142.86000000000001"/>
    <n v="19.989999999999998"/>
    <n v="1670"/>
    <s v="Carolyn Bowling"/>
    <s v="Regular Air"/>
    <x v="2"/>
    <x v="0"/>
    <s v="Storage &amp; Organization"/>
    <s v="Small Box"/>
    <x v="589"/>
    <n v="0.56000000000000005"/>
    <x v="0"/>
    <x v="3"/>
    <x v="8"/>
    <s v="Blacksburg"/>
    <n v="24060"/>
    <d v="2015-04-24T00:00:00"/>
    <x v="172"/>
    <n v="-739.32600000000002"/>
    <n v="11"/>
    <n v="1576.35"/>
    <n v="86722"/>
  </r>
  <r>
    <n v="23578"/>
    <s v="Low"/>
    <n v="0.1"/>
    <n v="4.13"/>
    <n v="0.99"/>
    <n v="1671"/>
    <s v="Mitchell Ross"/>
    <s v="Regular Air"/>
    <x v="2"/>
    <x v="0"/>
    <s v="Labels"/>
    <s v="Small Box"/>
    <x v="508"/>
    <n v="0.39"/>
    <x v="0"/>
    <x v="3"/>
    <x v="8"/>
    <s v="Burke"/>
    <n v="22015"/>
    <d v="2015-02-09T00:00:00"/>
    <x v="75"/>
    <n v="-40.53"/>
    <n v="13"/>
    <n v="52.16"/>
    <n v="86724"/>
  </r>
  <r>
    <n v="22007"/>
    <s v="Critical"/>
    <n v="0.03"/>
    <n v="223.98"/>
    <n v="15.01"/>
    <n v="1671"/>
    <s v="Mitchell Ross"/>
    <s v="Regular Air"/>
    <x v="2"/>
    <x v="0"/>
    <s v="Binders and Binder Accessories"/>
    <s v="Small Box"/>
    <x v="590"/>
    <n v="0.38"/>
    <x v="0"/>
    <x v="3"/>
    <x v="8"/>
    <s v="Burke"/>
    <n v="22015"/>
    <d v="2015-05-12T00:00:00"/>
    <x v="4"/>
    <n v="0.69599999999999995"/>
    <n v="21"/>
    <n v="4881.84"/>
    <n v="86725"/>
  </r>
  <r>
    <n v="25066"/>
    <s v="Low"/>
    <n v="0.02"/>
    <n v="284.98"/>
    <n v="69.55"/>
    <n v="1672"/>
    <s v="Sidney Scarborough"/>
    <s v="Delivery Truck"/>
    <x v="2"/>
    <x v="1"/>
    <s v="Chairs &amp; Chairmats"/>
    <s v="Jumbo Drum"/>
    <x v="391"/>
    <n v="0.6"/>
    <x v="0"/>
    <x v="3"/>
    <x v="8"/>
    <s v="Charlottesville"/>
    <n v="22901"/>
    <d v="2015-06-07T00:00:00"/>
    <x v="96"/>
    <n v="15.527999999999999"/>
    <n v="3"/>
    <n v="926.3"/>
    <n v="86723"/>
  </r>
  <r>
    <n v="25067"/>
    <s v="Low"/>
    <n v="0.08"/>
    <n v="55.48"/>
    <n v="14.3"/>
    <n v="1672"/>
    <s v="Sidney Scarborough"/>
    <s v="Regular Air"/>
    <x v="2"/>
    <x v="0"/>
    <s v="Paper"/>
    <s v="Small Box"/>
    <x v="14"/>
    <n v="0.37"/>
    <x v="0"/>
    <x v="3"/>
    <x v="8"/>
    <s v="Charlottesville"/>
    <n v="22901"/>
    <d v="2015-06-07T00:00:00"/>
    <x v="42"/>
    <n v="-225.56379999999999"/>
    <n v="17"/>
    <n v="942.53"/>
    <n v="86723"/>
  </r>
  <r>
    <n v="18150"/>
    <s v="Medium"/>
    <n v="7.0000000000000007E-2"/>
    <n v="13.73"/>
    <n v="6.85"/>
    <n v="1679"/>
    <s v="Jeanne Nguyen"/>
    <s v="Regular Air"/>
    <x v="3"/>
    <x v="1"/>
    <s v="Office Furnishings"/>
    <s v="Wrap Bag"/>
    <x v="226"/>
    <n v="0.54"/>
    <x v="0"/>
    <x v="1"/>
    <x v="10"/>
    <s v="Fairborn"/>
    <n v="45324"/>
    <d v="2015-03-20T00:00:00"/>
    <x v="115"/>
    <n v="-22.72"/>
    <n v="21"/>
    <n v="276.64"/>
    <n v="86646"/>
  </r>
  <r>
    <n v="23524"/>
    <s v="Low"/>
    <n v="0.09"/>
    <n v="30.98"/>
    <n v="19.510000000000002"/>
    <n v="1680"/>
    <s v="Esther Whitaker"/>
    <s v="Regular Air"/>
    <x v="3"/>
    <x v="0"/>
    <s v="Envelopes"/>
    <s v="Small Box"/>
    <x v="591"/>
    <n v="0.36"/>
    <x v="0"/>
    <x v="1"/>
    <x v="10"/>
    <s v="Fairfield"/>
    <n v="45014"/>
    <d v="2015-05-03T00:00:00"/>
    <x v="43"/>
    <n v="-163.53"/>
    <n v="18"/>
    <n v="514.62"/>
    <n v="86645"/>
  </r>
  <r>
    <n v="23525"/>
    <s v="Low"/>
    <n v="0.03"/>
    <n v="49.34"/>
    <n v="10.25"/>
    <n v="1680"/>
    <s v="Esther Whitaker"/>
    <s v="Regular Air"/>
    <x v="3"/>
    <x v="1"/>
    <s v="Office Furnishings"/>
    <s v="Large Box"/>
    <x v="592"/>
    <n v="0.56999999999999995"/>
    <x v="0"/>
    <x v="1"/>
    <x v="10"/>
    <s v="Fairfield"/>
    <n v="45014"/>
    <d v="2015-05-03T00:00:00"/>
    <x v="43"/>
    <n v="554.77"/>
    <n v="17"/>
    <n v="817.32"/>
    <n v="86645"/>
  </r>
  <r>
    <n v="1976"/>
    <s v="Not Specified"/>
    <n v="0.04"/>
    <n v="6.28"/>
    <n v="5.41"/>
    <n v="1682"/>
    <s v="Julie Edwards"/>
    <s v="Regular Air"/>
    <x v="3"/>
    <x v="1"/>
    <s v="Office Furnishings"/>
    <s v="Small Box"/>
    <x v="593"/>
    <n v="0.53"/>
    <x v="0"/>
    <x v="2"/>
    <x v="12"/>
    <s v="Chicago"/>
    <n v="60611"/>
    <d v="2015-02-14T00:00:00"/>
    <x v="103"/>
    <n v="-38.380000000000003"/>
    <n v="43"/>
    <n v="284.48"/>
    <n v="14115"/>
  </r>
  <r>
    <n v="5358"/>
    <s v="Not Specified"/>
    <n v="0.08"/>
    <n v="4.9800000000000004"/>
    <n v="4.7"/>
    <n v="1682"/>
    <s v="Julie Edwards"/>
    <s v="Regular Air"/>
    <x v="3"/>
    <x v="0"/>
    <s v="Paper"/>
    <s v="Small Box"/>
    <x v="594"/>
    <n v="0.38"/>
    <x v="0"/>
    <x v="2"/>
    <x v="12"/>
    <s v="Chicago"/>
    <n v="60611"/>
    <d v="2015-03-14T00:00:00"/>
    <x v="32"/>
    <n v="-56.35"/>
    <n v="47"/>
    <n v="225.98"/>
    <n v="38080"/>
  </r>
  <r>
    <n v="19976"/>
    <s v="Not Specified"/>
    <n v="0.04"/>
    <n v="6.28"/>
    <n v="5.41"/>
    <n v="1683"/>
    <s v="Wesley Corbett"/>
    <s v="Regular Air"/>
    <x v="3"/>
    <x v="1"/>
    <s v="Office Furnishings"/>
    <s v="Small Box"/>
    <x v="593"/>
    <n v="0.53"/>
    <x v="0"/>
    <x v="2"/>
    <x v="7"/>
    <s v="Conroe"/>
    <n v="77301"/>
    <d v="2015-02-14T00:00:00"/>
    <x v="103"/>
    <n v="-19.957600000000003"/>
    <n v="11"/>
    <n v="72.77"/>
    <n v="90612"/>
  </r>
  <r>
    <n v="23358"/>
    <s v="Not Specified"/>
    <n v="0.08"/>
    <n v="4.9800000000000004"/>
    <n v="4.7"/>
    <n v="1683"/>
    <s v="Wesley Corbett"/>
    <s v="Regular Air"/>
    <x v="3"/>
    <x v="0"/>
    <s v="Paper"/>
    <s v="Small Box"/>
    <x v="594"/>
    <n v="0.38"/>
    <x v="0"/>
    <x v="2"/>
    <x v="7"/>
    <s v="Conroe"/>
    <n v="77301"/>
    <d v="2015-03-14T00:00:00"/>
    <x v="32"/>
    <n v="-56.35"/>
    <n v="12"/>
    <n v="57.7"/>
    <n v="90613"/>
  </r>
  <r>
    <n v="19751"/>
    <s v="Low"/>
    <n v="0.08"/>
    <n v="2.08"/>
    <n v="5.33"/>
    <n v="1686"/>
    <s v="Lynn O'Donnell"/>
    <s v="Regular Air"/>
    <x v="0"/>
    <x v="1"/>
    <s v="Office Furnishings"/>
    <s v="Small Box"/>
    <x v="261"/>
    <n v="0.43"/>
    <x v="0"/>
    <x v="2"/>
    <x v="12"/>
    <s v="Elgin"/>
    <n v="60123"/>
    <d v="2015-03-03T00:00:00"/>
    <x v="22"/>
    <n v="-129.01"/>
    <n v="9"/>
    <n v="19.670000000000002"/>
    <n v="86973"/>
  </r>
  <r>
    <n v="25690"/>
    <s v="High"/>
    <n v="0"/>
    <n v="48.91"/>
    <n v="35"/>
    <n v="1689"/>
    <s v="Larry Church"/>
    <s v="Regular Air"/>
    <x v="0"/>
    <x v="0"/>
    <s v="Storage &amp; Organization"/>
    <s v="Large Box"/>
    <x v="595"/>
    <n v="0.83"/>
    <x v="0"/>
    <x v="2"/>
    <x v="38"/>
    <s v="Highland"/>
    <n v="46322"/>
    <d v="2015-03-24T00:00:00"/>
    <x v="37"/>
    <n v="-628.38"/>
    <n v="10"/>
    <n v="514.79"/>
    <n v="91077"/>
  </r>
  <r>
    <n v="22798"/>
    <s v="Low"/>
    <n v="0.05"/>
    <n v="115.99"/>
    <n v="5.26"/>
    <n v="1690"/>
    <s v="Neil Bailey"/>
    <s v="Regular Air"/>
    <x v="0"/>
    <x v="2"/>
    <s v="Telephones and Communication"/>
    <s v="Small Box"/>
    <x v="596"/>
    <n v="0.56999999999999995"/>
    <x v="0"/>
    <x v="1"/>
    <x v="19"/>
    <s v="Harrisburg"/>
    <n v="17112"/>
    <d v="2015-01-24T00:00:00"/>
    <x v="52"/>
    <n v="616.53569999999991"/>
    <n v="9"/>
    <n v="893.53"/>
    <n v="91076"/>
  </r>
  <r>
    <n v="23626"/>
    <s v="Not Specified"/>
    <n v="0.09"/>
    <n v="95.43"/>
    <n v="19.989999999999998"/>
    <n v="1690"/>
    <s v="Neil Bailey"/>
    <s v="Regular Air"/>
    <x v="0"/>
    <x v="0"/>
    <s v="Storage &amp; Organization"/>
    <s v="Small Box"/>
    <x v="303"/>
    <n v="0.79"/>
    <x v="0"/>
    <x v="1"/>
    <x v="19"/>
    <s v="Harrisburg"/>
    <n v="17112"/>
    <d v="2015-06-01T00:00:00"/>
    <x v="80"/>
    <n v="-143.23500000000001"/>
    <n v="22"/>
    <n v="2053.6"/>
    <n v="91078"/>
  </r>
  <r>
    <n v="19481"/>
    <s v="Not Specified"/>
    <n v="0"/>
    <n v="6.84"/>
    <n v="8.3699999999999992"/>
    <n v="1692"/>
    <s v="Rhonda Schroeder"/>
    <s v="Regular Air"/>
    <x v="3"/>
    <x v="0"/>
    <s v="Scissors, Rulers and Trimmers"/>
    <s v="Small Pack"/>
    <x v="597"/>
    <n v="0.57999999999999996"/>
    <x v="0"/>
    <x v="2"/>
    <x v="13"/>
    <s v="Newton"/>
    <n v="67114"/>
    <d v="2015-01-23T00:00:00"/>
    <x v="162"/>
    <n v="-123.1816"/>
    <n v="5"/>
    <n v="37.89"/>
    <n v="90189"/>
  </r>
  <r>
    <n v="19482"/>
    <s v="Not Specified"/>
    <n v="7.0000000000000007E-2"/>
    <n v="30.98"/>
    <n v="5.76"/>
    <n v="1693"/>
    <s v="Melinda Thornton"/>
    <s v="Regular Air"/>
    <x v="3"/>
    <x v="0"/>
    <s v="Paper"/>
    <s v="Small Box"/>
    <x v="479"/>
    <n v="0.4"/>
    <x v="0"/>
    <x v="3"/>
    <x v="8"/>
    <s v="Reston"/>
    <n v="20190"/>
    <d v="2015-01-23T00:00:00"/>
    <x v="99"/>
    <n v="-28.798000000000002"/>
    <n v="11"/>
    <n v="343.79"/>
    <n v="90189"/>
  </r>
  <r>
    <n v="21262"/>
    <s v="Low"/>
    <n v="0.01"/>
    <n v="15.67"/>
    <n v="1.39"/>
    <n v="1693"/>
    <s v="Melinda Thornton"/>
    <s v="Express Air"/>
    <x v="3"/>
    <x v="0"/>
    <s v="Envelopes"/>
    <s v="Small Box"/>
    <x v="598"/>
    <n v="0.38"/>
    <x v="0"/>
    <x v="3"/>
    <x v="8"/>
    <s v="Reston"/>
    <n v="20190"/>
    <d v="2015-05-11T00:00:00"/>
    <x v="21"/>
    <n v="-273.98"/>
    <n v="11"/>
    <n v="188.09"/>
    <n v="90190"/>
  </r>
  <r>
    <n v="24941"/>
    <s v="Medium"/>
    <n v="0"/>
    <n v="13.43"/>
    <n v="5.5"/>
    <n v="1697"/>
    <s v="Holly Osborne"/>
    <s v="Regular Air"/>
    <x v="1"/>
    <x v="0"/>
    <s v="Storage &amp; Organization"/>
    <s v="Small Box"/>
    <x v="599"/>
    <n v="0.56999999999999995"/>
    <x v="0"/>
    <x v="3"/>
    <x v="40"/>
    <s v="Hot Springs"/>
    <n v="71901"/>
    <d v="2015-01-16T00:00:00"/>
    <x v="56"/>
    <n v="-253.77800000000002"/>
    <n v="9"/>
    <n v="129.54"/>
    <n v="86338"/>
  </r>
  <r>
    <n v="18275"/>
    <s v="Low"/>
    <n v="0.05"/>
    <n v="3.98"/>
    <n v="5.26"/>
    <n v="1699"/>
    <s v="Joseph Hurst"/>
    <s v="Regular Air"/>
    <x v="2"/>
    <x v="0"/>
    <s v="Binders and Binder Accessories"/>
    <s v="Small Box"/>
    <x v="600"/>
    <n v="0.38"/>
    <x v="0"/>
    <x v="1"/>
    <x v="19"/>
    <s v="Levittown"/>
    <n v="19057"/>
    <d v="2015-03-25T00:00:00"/>
    <x v="85"/>
    <n v="-152.52449999999999"/>
    <n v="12"/>
    <n v="49.44"/>
    <n v="87345"/>
  </r>
  <r>
    <n v="18276"/>
    <s v="Low"/>
    <n v="0.01"/>
    <n v="6.48"/>
    <n v="5.4"/>
    <n v="1699"/>
    <s v="Joseph Hurst"/>
    <s v="Regular Air"/>
    <x v="2"/>
    <x v="0"/>
    <s v="Paper"/>
    <s v="Small Box"/>
    <x v="601"/>
    <n v="0.37"/>
    <x v="0"/>
    <x v="1"/>
    <x v="19"/>
    <s v="Levittown"/>
    <n v="19057"/>
    <d v="2015-03-25T00:00:00"/>
    <x v="37"/>
    <n v="-18.850000000000001"/>
    <n v="2"/>
    <n v="14.29"/>
    <n v="87345"/>
  </r>
  <r>
    <n v="24158"/>
    <s v="Medium"/>
    <n v="0.05"/>
    <n v="14.81"/>
    <n v="13.32"/>
    <n v="1702"/>
    <s v="Sandra Berry"/>
    <s v="Regular Air"/>
    <x v="1"/>
    <x v="0"/>
    <s v="Appliances"/>
    <s v="Small Box"/>
    <x v="296"/>
    <n v="0.43"/>
    <x v="0"/>
    <x v="3"/>
    <x v="37"/>
    <s v="Meridian"/>
    <n v="39301"/>
    <d v="2015-01-17T00:00:00"/>
    <x v="135"/>
    <n v="-220.05200000000002"/>
    <n v="3"/>
    <n v="45.28"/>
    <n v="90473"/>
  </r>
  <r>
    <n v="24159"/>
    <s v="Medium"/>
    <n v="0.05"/>
    <n v="4.2"/>
    <n v="2.2599999999999998"/>
    <n v="1702"/>
    <s v="Sandra Berry"/>
    <s v="Express Air"/>
    <x v="1"/>
    <x v="0"/>
    <s v="Paper"/>
    <s v="Wrap Bag"/>
    <x v="445"/>
    <n v="0.36"/>
    <x v="0"/>
    <x v="3"/>
    <x v="37"/>
    <s v="Meridian"/>
    <n v="39301"/>
    <d v="2015-01-17T00:00:00"/>
    <x v="91"/>
    <n v="20.393369999999997"/>
    <n v="3"/>
    <n v="13.57"/>
    <n v="90473"/>
  </r>
  <r>
    <n v="25761"/>
    <s v="Medium"/>
    <n v="0.05"/>
    <n v="5.68"/>
    <n v="1.39"/>
    <n v="1708"/>
    <s v="Lillian Day"/>
    <s v="Regular Air"/>
    <x v="2"/>
    <x v="0"/>
    <s v="Envelopes"/>
    <s v="Small Box"/>
    <x v="360"/>
    <n v="0.38"/>
    <x v="0"/>
    <x v="1"/>
    <x v="10"/>
    <s v="Shaker Heights"/>
    <n v="44118"/>
    <d v="2015-01-17T00:00:00"/>
    <x v="69"/>
    <n v="38.281199999999998"/>
    <n v="10"/>
    <n v="55.48"/>
    <n v="88781"/>
  </r>
  <r>
    <n v="26037"/>
    <s v="Not Specified"/>
    <n v="0.03"/>
    <n v="205.99"/>
    <n v="3"/>
    <n v="1708"/>
    <s v="Lillian Day"/>
    <s v="Regular Air"/>
    <x v="2"/>
    <x v="2"/>
    <s v="Telephones and Communication"/>
    <s v="Small Box"/>
    <x v="58"/>
    <n v="0.57999999999999996"/>
    <x v="0"/>
    <x v="1"/>
    <x v="10"/>
    <s v="Shaker Heights"/>
    <n v="44118"/>
    <d v="2015-05-20T00:00:00"/>
    <x v="110"/>
    <n v="3670.3514999999998"/>
    <n v="29"/>
    <n v="5319.35"/>
    <n v="88784"/>
  </r>
  <r>
    <n v="23822"/>
    <s v="Not Specified"/>
    <n v="0.01"/>
    <n v="14.28"/>
    <n v="2.99"/>
    <n v="1709"/>
    <s v="Dennis Bowen"/>
    <s v="Regular Air"/>
    <x v="3"/>
    <x v="0"/>
    <s v="Binders and Binder Accessories"/>
    <s v="Small Box"/>
    <x v="602"/>
    <n v="0.39"/>
    <x v="0"/>
    <x v="1"/>
    <x v="19"/>
    <s v="Pottstown"/>
    <n v="19464"/>
    <d v="2015-01-21T00:00:00"/>
    <x v="17"/>
    <n v="21.003500000000003"/>
    <n v="2"/>
    <n v="30.44"/>
    <n v="88782"/>
  </r>
  <r>
    <n v="24577"/>
    <s v="Medium"/>
    <n v="0.04"/>
    <n v="95.43"/>
    <n v="19.989999999999998"/>
    <n v="1709"/>
    <s v="Dennis Bowen"/>
    <s v="Regular Air"/>
    <x v="2"/>
    <x v="0"/>
    <s v="Storage &amp; Organization"/>
    <s v="Small Box"/>
    <x v="303"/>
    <n v="0.79"/>
    <x v="0"/>
    <x v="1"/>
    <x v="19"/>
    <s v="Pottstown"/>
    <n v="19464"/>
    <d v="2015-05-10T00:00:00"/>
    <x v="179"/>
    <n v="13.536000000000016"/>
    <n v="33"/>
    <n v="3251.76"/>
    <n v="88783"/>
  </r>
  <r>
    <n v="19287"/>
    <s v="Not Specified"/>
    <n v="7.0000000000000007E-2"/>
    <n v="7.59"/>
    <n v="4"/>
    <n v="1711"/>
    <s v="Sharon Long"/>
    <s v="Regular Air"/>
    <x v="0"/>
    <x v="1"/>
    <s v="Office Furnishings"/>
    <s v="Wrap Bag"/>
    <x v="150"/>
    <n v="0.42"/>
    <x v="0"/>
    <x v="3"/>
    <x v="29"/>
    <s v="Marietta"/>
    <n v="30062"/>
    <d v="2015-03-16T00:00:00"/>
    <x v="107"/>
    <n v="-167.048"/>
    <n v="3"/>
    <n v="22.48"/>
    <n v="87747"/>
  </r>
  <r>
    <n v="21655"/>
    <s v="Low"/>
    <n v="0.03"/>
    <n v="11.66"/>
    <n v="7.95"/>
    <n v="1712"/>
    <s v="Regina Langley"/>
    <s v="Regular Air"/>
    <x v="0"/>
    <x v="0"/>
    <s v="Pens &amp; Art Supplies"/>
    <s v="Small Pack"/>
    <x v="603"/>
    <n v="0.57999999999999996"/>
    <x v="0"/>
    <x v="3"/>
    <x v="29"/>
    <s v="Martinez"/>
    <n v="30907"/>
    <d v="2015-04-11T00:00:00"/>
    <x v="87"/>
    <n v="-31.094000000000001"/>
    <n v="22"/>
    <n v="267.32"/>
    <n v="87749"/>
  </r>
  <r>
    <n v="25078"/>
    <s v="High"/>
    <n v="0.01"/>
    <n v="23.99"/>
    <n v="6.3"/>
    <n v="1713"/>
    <s v="Rosemary Stark"/>
    <s v="Regular Air"/>
    <x v="0"/>
    <x v="2"/>
    <s v="Office Machines"/>
    <s v="Medium Box"/>
    <x v="604"/>
    <n v="0.38"/>
    <x v="0"/>
    <x v="3"/>
    <x v="29"/>
    <s v="Newnan"/>
    <n v="30265"/>
    <d v="2015-05-29T00:00:00"/>
    <x v="180"/>
    <n v="-6.202"/>
    <n v="11"/>
    <n v="284.39"/>
    <n v="87748"/>
  </r>
  <r>
    <n v="19884"/>
    <s v="Low"/>
    <n v="0.01"/>
    <n v="300.98"/>
    <n v="64.73"/>
    <n v="1718"/>
    <s v="Kathy Shah"/>
    <s v="Delivery Truck"/>
    <x v="3"/>
    <x v="1"/>
    <s v="Chairs &amp; Chairmats"/>
    <s v="Jumbo Drum"/>
    <x v="527"/>
    <n v="0.56000000000000005"/>
    <x v="0"/>
    <x v="3"/>
    <x v="24"/>
    <s v="Garner"/>
    <n v="27529"/>
    <d v="2015-03-08T00:00:00"/>
    <x v="32"/>
    <n v="-48.873999999999995"/>
    <n v="3"/>
    <n v="974.14"/>
    <n v="90621"/>
  </r>
  <r>
    <n v="20619"/>
    <s v="Medium"/>
    <n v="0.06"/>
    <n v="16.48"/>
    <n v="1.99"/>
    <n v="1719"/>
    <s v="Russell W Melton"/>
    <s v="Regular Air"/>
    <x v="0"/>
    <x v="2"/>
    <s v="Computer Peripherals"/>
    <s v="Small Pack"/>
    <x v="524"/>
    <n v="0.42"/>
    <x v="0"/>
    <x v="3"/>
    <x v="43"/>
    <s v="Northport"/>
    <n v="35473"/>
    <d v="2015-01-17T00:00:00"/>
    <x v="91"/>
    <n v="-144.59200000000001"/>
    <n v="8"/>
    <n v="128.13"/>
    <n v="90786"/>
  </r>
  <r>
    <n v="22596"/>
    <s v="High"/>
    <n v="0.04"/>
    <n v="12.44"/>
    <n v="6.27"/>
    <n v="1721"/>
    <s v="Jennifer Zimmerman"/>
    <s v="Regular Air"/>
    <x v="0"/>
    <x v="0"/>
    <s v="Storage &amp; Organization"/>
    <s v="Medium Box"/>
    <x v="605"/>
    <n v="0.56999999999999995"/>
    <x v="0"/>
    <x v="3"/>
    <x v="40"/>
    <s v="Jonesboro"/>
    <n v="72401"/>
    <d v="2015-05-16T00:00:00"/>
    <x v="54"/>
    <n v="-258.56600000000003"/>
    <n v="37"/>
    <n v="464.94"/>
    <n v="90787"/>
  </r>
  <r>
    <n v="5670"/>
    <s v="Low"/>
    <n v="0.1"/>
    <n v="49.99"/>
    <n v="19.989999999999998"/>
    <n v="1723"/>
    <s v="Constance Flowers"/>
    <s v="Express Air"/>
    <x v="0"/>
    <x v="2"/>
    <s v="Computer Peripherals"/>
    <s v="Small Box"/>
    <x v="606"/>
    <n v="0.45"/>
    <x v="0"/>
    <x v="0"/>
    <x v="1"/>
    <s v="San Diego"/>
    <n v="92037"/>
    <d v="2015-01-31T00:00:00"/>
    <x v="141"/>
    <n v="13.508000000000003"/>
    <n v="46"/>
    <n v="2188.06"/>
    <n v="40101"/>
  </r>
  <r>
    <n v="6212"/>
    <s v="Medium"/>
    <n v="0.05"/>
    <n v="6.68"/>
    <n v="5.66"/>
    <n v="1723"/>
    <s v="Constance Flowers"/>
    <s v="Regular Air"/>
    <x v="0"/>
    <x v="0"/>
    <s v="Paper"/>
    <s v="Small Box"/>
    <x v="424"/>
    <n v="0.37"/>
    <x v="0"/>
    <x v="0"/>
    <x v="1"/>
    <s v="San Diego"/>
    <n v="92037"/>
    <d v="2015-02-07T00:00:00"/>
    <x v="149"/>
    <n v="-66.48"/>
    <n v="46"/>
    <n v="320.93"/>
    <n v="44002"/>
  </r>
  <r>
    <n v="6213"/>
    <s v="Medium"/>
    <n v="0.03"/>
    <n v="17.7"/>
    <n v="9.4700000000000006"/>
    <n v="1723"/>
    <s v="Constance Flowers"/>
    <s v="Regular Air"/>
    <x v="0"/>
    <x v="0"/>
    <s v="Storage &amp; Organization"/>
    <s v="Small Box"/>
    <x v="552"/>
    <n v="0.59"/>
    <x v="0"/>
    <x v="0"/>
    <x v="1"/>
    <s v="San Diego"/>
    <n v="92037"/>
    <d v="2015-02-07T00:00:00"/>
    <x v="167"/>
    <n v="-52.33"/>
    <n v="14"/>
    <n v="261.85000000000002"/>
    <n v="44002"/>
  </r>
  <r>
    <n v="4596"/>
    <s v="High"/>
    <n v="0.04"/>
    <n v="12.44"/>
    <n v="6.27"/>
    <n v="1723"/>
    <s v="Constance Flowers"/>
    <s v="Regular Air"/>
    <x v="0"/>
    <x v="0"/>
    <s v="Storage &amp; Organization"/>
    <s v="Medium Box"/>
    <x v="605"/>
    <n v="0.56999999999999995"/>
    <x v="0"/>
    <x v="0"/>
    <x v="1"/>
    <s v="San Diego"/>
    <n v="92037"/>
    <d v="2015-05-16T00:00:00"/>
    <x v="54"/>
    <n v="-59.06"/>
    <n v="146"/>
    <n v="1834.61"/>
    <n v="32710"/>
  </r>
  <r>
    <n v="18244"/>
    <s v="High"/>
    <n v="0.05"/>
    <n v="35.99"/>
    <n v="1.1000000000000001"/>
    <n v="1725"/>
    <s v="Linda Blake"/>
    <s v="Regular Air"/>
    <x v="0"/>
    <x v="2"/>
    <s v="Telephones and Communication"/>
    <s v="Small Box"/>
    <x v="337"/>
    <n v="0.55000000000000004"/>
    <x v="0"/>
    <x v="1"/>
    <x v="10"/>
    <s v="Hilliard"/>
    <n v="43026"/>
    <d v="2015-05-07T00:00:00"/>
    <x v="168"/>
    <n v="149.166"/>
    <n v="9"/>
    <n v="261.56"/>
    <n v="87193"/>
  </r>
  <r>
    <n v="24872"/>
    <s v="Not Specified"/>
    <n v="0.1"/>
    <n v="14.98"/>
    <n v="7.69"/>
    <n v="1727"/>
    <s v="Juanita Ballard"/>
    <s v="Express Air"/>
    <x v="2"/>
    <x v="0"/>
    <s v="Storage &amp; Organization"/>
    <s v="Small Box"/>
    <x v="607"/>
    <n v="0.56999999999999995"/>
    <x v="0"/>
    <x v="1"/>
    <x v="10"/>
    <s v="Kent"/>
    <n v="44240"/>
    <d v="2015-01-21T00:00:00"/>
    <x v="60"/>
    <n v="-76.900000000000006"/>
    <n v="8"/>
    <n v="114.81"/>
    <n v="87194"/>
  </r>
  <r>
    <n v="26066"/>
    <s v="High"/>
    <n v="0.04"/>
    <n v="55.48"/>
    <n v="6.79"/>
    <n v="1728"/>
    <s v="Carrie Lewis"/>
    <s v="Regular Air"/>
    <x v="0"/>
    <x v="0"/>
    <s v="Paper"/>
    <s v="Small Box"/>
    <x v="581"/>
    <n v="0.37"/>
    <x v="0"/>
    <x v="1"/>
    <x v="10"/>
    <s v="Kettering"/>
    <n v="45429"/>
    <d v="2015-02-22T00:00:00"/>
    <x v="88"/>
    <n v="376.88490000000002"/>
    <n v="10"/>
    <n v="546.21"/>
    <n v="87195"/>
  </r>
  <r>
    <n v="24545"/>
    <s v="High"/>
    <n v="0.1"/>
    <n v="65.989999999999995"/>
    <n v="3.99"/>
    <n v="1730"/>
    <s v="Kerry Wilkerson"/>
    <s v="Express Air"/>
    <x v="2"/>
    <x v="2"/>
    <s v="Telephones and Communication"/>
    <s v="Small Box"/>
    <x v="382"/>
    <n v="0.59"/>
    <x v="0"/>
    <x v="0"/>
    <x v="44"/>
    <s v="Moscow"/>
    <n v="83843"/>
    <d v="2015-04-07T00:00:00"/>
    <x v="5"/>
    <n v="-88.624800000000008"/>
    <n v="5"/>
    <n v="272.86"/>
    <n v="90653"/>
  </r>
  <r>
    <n v="566"/>
    <s v="Not Specified"/>
    <n v="0.02"/>
    <n v="60.98"/>
    <n v="49"/>
    <n v="1733"/>
    <s v="Nina Horne Kelly"/>
    <s v="Regular Air"/>
    <x v="2"/>
    <x v="0"/>
    <s v="Appliances"/>
    <s v="Large Box"/>
    <x v="557"/>
    <n v="0.59"/>
    <x v="0"/>
    <x v="1"/>
    <x v="41"/>
    <s v="Washington"/>
    <n v="20012"/>
    <d v="2015-04-04T00:00:00"/>
    <x v="47"/>
    <n v="-662.52"/>
    <n v="34"/>
    <n v="2119.54"/>
    <n v="3841"/>
  </r>
  <r>
    <n v="567"/>
    <s v="Not Specified"/>
    <n v="0.02"/>
    <n v="1270.99"/>
    <n v="19.989999999999998"/>
    <n v="1733"/>
    <s v="Nina Horne Kelly"/>
    <s v="Regular Air"/>
    <x v="2"/>
    <x v="0"/>
    <s v="Binders and Binder Accessories"/>
    <s v="Small Box"/>
    <x v="219"/>
    <n v="0.35"/>
    <x v="0"/>
    <x v="1"/>
    <x v="41"/>
    <s v="Washington"/>
    <n v="20012"/>
    <d v="2015-04-04T00:00:00"/>
    <x v="47"/>
    <n v="9228.2255999999998"/>
    <n v="36"/>
    <n v="45737.33"/>
    <n v="3841"/>
  </r>
  <r>
    <n v="8389"/>
    <s v="High"/>
    <n v="0.02"/>
    <n v="30.98"/>
    <n v="17.079999999999998"/>
    <n v="1733"/>
    <s v="Nina Horne Kelly"/>
    <s v="Regular Air"/>
    <x v="2"/>
    <x v="0"/>
    <s v="Paper"/>
    <s v="Small Box"/>
    <x v="608"/>
    <n v="0.4"/>
    <x v="0"/>
    <x v="1"/>
    <x v="41"/>
    <s v="Washington"/>
    <n v="20012"/>
    <d v="2015-06-28T00:00:00"/>
    <x v="170"/>
    <n v="-32.28"/>
    <n v="13"/>
    <n v="438.25"/>
    <n v="59937"/>
  </r>
  <r>
    <n v="18566"/>
    <s v="Not Specified"/>
    <n v="0.02"/>
    <n v="60.98"/>
    <n v="49"/>
    <n v="1734"/>
    <s v="Christopher Meadows"/>
    <s v="Regular Air"/>
    <x v="2"/>
    <x v="0"/>
    <s v="Appliances"/>
    <s v="Large Box"/>
    <x v="557"/>
    <n v="0.59"/>
    <x v="0"/>
    <x v="1"/>
    <x v="4"/>
    <s v="Harrison"/>
    <n v="10528"/>
    <d v="2015-04-04T00:00:00"/>
    <x v="47"/>
    <n v="-596.26800000000003"/>
    <n v="9"/>
    <n v="561.05999999999995"/>
    <n v="88443"/>
  </r>
  <r>
    <n v="18567"/>
    <s v="Not Specified"/>
    <n v="0.02"/>
    <n v="1270.99"/>
    <n v="19.989999999999998"/>
    <n v="1734"/>
    <s v="Christopher Meadows"/>
    <s v="Regular Air"/>
    <x v="2"/>
    <x v="0"/>
    <s v="Binders and Binder Accessories"/>
    <s v="Small Box"/>
    <x v="219"/>
    <n v="0.35"/>
    <x v="0"/>
    <x v="1"/>
    <x v="4"/>
    <s v="Harrison"/>
    <n v="10528"/>
    <d v="2015-04-04T00:00:00"/>
    <x v="47"/>
    <n v="7889.6876999999995"/>
    <n v="9"/>
    <n v="11434.33"/>
    <n v="88443"/>
  </r>
  <r>
    <n v="18568"/>
    <s v="Not Specified"/>
    <n v="0.05"/>
    <n v="205.99"/>
    <n v="8.99"/>
    <n v="1734"/>
    <s v="Christopher Meadows"/>
    <s v="Express Air"/>
    <x v="2"/>
    <x v="2"/>
    <s v="Telephones and Communication"/>
    <s v="Small Box"/>
    <x v="545"/>
    <n v="0.6"/>
    <x v="0"/>
    <x v="1"/>
    <x v="4"/>
    <s v="Harrison"/>
    <n v="10528"/>
    <d v="2015-04-04T00:00:00"/>
    <x v="47"/>
    <n v="1545.8097600000001"/>
    <n v="19"/>
    <n v="3229.24"/>
    <n v="88443"/>
  </r>
  <r>
    <n v="26389"/>
    <s v="High"/>
    <n v="0.02"/>
    <n v="30.98"/>
    <n v="17.079999999999998"/>
    <n v="1735"/>
    <s v="Eric West"/>
    <s v="Regular Air"/>
    <x v="2"/>
    <x v="0"/>
    <s v="Paper"/>
    <s v="Small Box"/>
    <x v="608"/>
    <n v="0.4"/>
    <x v="0"/>
    <x v="1"/>
    <x v="4"/>
    <s v="Hempstead"/>
    <n v="11550"/>
    <d v="2015-06-28T00:00:00"/>
    <x v="170"/>
    <n v="-16.14"/>
    <n v="3"/>
    <n v="101.13"/>
    <n v="88444"/>
  </r>
  <r>
    <n v="18012"/>
    <s v="Not Specified"/>
    <n v="0.09"/>
    <n v="30.93"/>
    <n v="3.92"/>
    <n v="1737"/>
    <s v="Danielle Myers"/>
    <s v="Regular Air"/>
    <x v="0"/>
    <x v="1"/>
    <s v="Office Furnishings"/>
    <s v="Small Pack"/>
    <x v="609"/>
    <n v="0.44"/>
    <x v="0"/>
    <x v="3"/>
    <x v="24"/>
    <s v="Garner"/>
    <n v="27529"/>
    <d v="2015-06-03T00:00:00"/>
    <x v="157"/>
    <n v="-130.42400000000001"/>
    <n v="16"/>
    <n v="451.83"/>
    <n v="85866"/>
  </r>
  <r>
    <n v="18013"/>
    <s v="Not Specified"/>
    <n v="0.03"/>
    <n v="1.68"/>
    <n v="0.7"/>
    <n v="1737"/>
    <s v="Danielle Myers"/>
    <s v="Express Air"/>
    <x v="0"/>
    <x v="0"/>
    <s v="Pens &amp; Art Supplies"/>
    <s v="Wrap Bag"/>
    <x v="610"/>
    <n v="0.6"/>
    <x v="0"/>
    <x v="3"/>
    <x v="24"/>
    <s v="Garner"/>
    <n v="27529"/>
    <d v="2015-06-03T00:00:00"/>
    <x v="157"/>
    <n v="-106.42100000000001"/>
    <n v="11"/>
    <n v="20.239999999999998"/>
    <n v="85866"/>
  </r>
  <r>
    <n v="18306"/>
    <s v="Medium"/>
    <n v="0.08"/>
    <n v="175.99"/>
    <n v="4.99"/>
    <n v="1738"/>
    <s v="Dean Solomon"/>
    <s v="Regular Air"/>
    <x v="0"/>
    <x v="2"/>
    <s v="Telephones and Communication"/>
    <s v="Small Box"/>
    <x v="32"/>
    <n v="0.59"/>
    <x v="0"/>
    <x v="3"/>
    <x v="24"/>
    <s v="Gastonia"/>
    <n v="28052"/>
    <d v="2015-03-28T00:00:00"/>
    <x v="16"/>
    <n v="-16476.838"/>
    <n v="10"/>
    <n v="1486.34"/>
    <n v="85865"/>
  </r>
  <r>
    <n v="18804"/>
    <s v="Low"/>
    <n v="0.04"/>
    <n v="35.44"/>
    <n v="19.989999999999998"/>
    <n v="1738"/>
    <s v="Dean Solomon"/>
    <s v="Regular Air"/>
    <x v="0"/>
    <x v="0"/>
    <s v="Paper"/>
    <s v="Small Box"/>
    <x v="611"/>
    <n v="0.38"/>
    <x v="0"/>
    <x v="3"/>
    <x v="24"/>
    <s v="Gastonia"/>
    <n v="28052"/>
    <d v="2015-06-14T00:00:00"/>
    <x v="101"/>
    <n v="-108.27250000000001"/>
    <n v="11"/>
    <n v="406.26"/>
    <n v="85868"/>
  </r>
  <r>
    <n v="22593"/>
    <s v="High"/>
    <n v="0.09"/>
    <n v="349.45"/>
    <n v="60"/>
    <n v="1739"/>
    <s v="Edna Pierce"/>
    <s v="Delivery Truck"/>
    <x v="0"/>
    <x v="1"/>
    <s v="Tables"/>
    <s v="Jumbo Drum"/>
    <x v="356"/>
    <m/>
    <x v="0"/>
    <x v="3"/>
    <x v="24"/>
    <s v="Goldsboro"/>
    <n v="27534"/>
    <d v="2015-05-03T00:00:00"/>
    <x v="14"/>
    <n v="-90.74799999999999"/>
    <n v="17"/>
    <n v="5835.41"/>
    <n v="85867"/>
  </r>
  <r>
    <n v="20591"/>
    <s v="Medium"/>
    <n v="0"/>
    <n v="55.99"/>
    <n v="2.5"/>
    <n v="1743"/>
    <s v="Paige Jacobs"/>
    <s v="Regular Air"/>
    <x v="3"/>
    <x v="2"/>
    <s v="Telephones and Communication"/>
    <s v="Small Pack"/>
    <x v="612"/>
    <n v="0.83"/>
    <x v="0"/>
    <x v="2"/>
    <x v="7"/>
    <s v="Friendswood"/>
    <n v="77546"/>
    <d v="2015-02-12T00:00:00"/>
    <x v="8"/>
    <n v="-121.05807999999999"/>
    <n v="1"/>
    <n v="52.1"/>
    <n v="91025"/>
  </r>
  <r>
    <n v="2571"/>
    <s v="Not Specified"/>
    <n v="0.02"/>
    <n v="4.13"/>
    <n v="6.89"/>
    <n v="1745"/>
    <s v="Herbert Holden"/>
    <s v="Regular Air"/>
    <x v="1"/>
    <x v="0"/>
    <s v="Labels"/>
    <s v="Small Box"/>
    <x v="613"/>
    <n v="0.39"/>
    <x v="0"/>
    <x v="3"/>
    <x v="29"/>
    <s v="Atlanta"/>
    <n v="30305"/>
    <d v="2015-01-09T00:00:00"/>
    <x v="71"/>
    <n v="-51.736999999999995"/>
    <n v="9"/>
    <n v="45.87"/>
    <n v="18561"/>
  </r>
  <r>
    <n v="1863"/>
    <s v="Low"/>
    <n v="0.04"/>
    <n v="60.65"/>
    <n v="12.23"/>
    <n v="1745"/>
    <s v="Herbert Holden"/>
    <s v="Regular Air"/>
    <x v="1"/>
    <x v="1"/>
    <s v="Office Furnishings"/>
    <s v="Medium Box"/>
    <x v="614"/>
    <n v="0.64"/>
    <x v="0"/>
    <x v="3"/>
    <x v="29"/>
    <s v="Atlanta"/>
    <n v="30305"/>
    <d v="2015-02-14T00:00:00"/>
    <x v="103"/>
    <n v="116.50629999999998"/>
    <n v="4"/>
    <n v="256.77"/>
    <n v="13408"/>
  </r>
  <r>
    <n v="1692"/>
    <s v="High"/>
    <n v="0.04"/>
    <n v="124.49"/>
    <n v="51.94"/>
    <n v="1745"/>
    <s v="Herbert Holden"/>
    <s v="Delivery Truck"/>
    <x v="3"/>
    <x v="1"/>
    <s v="Tables"/>
    <s v="Jumbo Box"/>
    <x v="156"/>
    <n v="0.63"/>
    <x v="0"/>
    <x v="3"/>
    <x v="29"/>
    <s v="Atlanta"/>
    <n v="30305"/>
    <d v="2015-06-12T00:00:00"/>
    <x v="25"/>
    <n v="-247.55157000000003"/>
    <n v="4"/>
    <n v="605.82000000000005"/>
    <n v="12224"/>
  </r>
  <r>
    <n v="1693"/>
    <s v="High"/>
    <n v="0.1"/>
    <n v="35.99"/>
    <n v="5"/>
    <n v="1745"/>
    <s v="Herbert Holden"/>
    <s v="Regular Air"/>
    <x v="3"/>
    <x v="2"/>
    <s v="Telephones and Communication"/>
    <s v="Wrap Bag"/>
    <x v="615"/>
    <n v="0.82"/>
    <x v="0"/>
    <x v="3"/>
    <x v="29"/>
    <s v="Atlanta"/>
    <n v="30305"/>
    <d v="2015-06-12T00:00:00"/>
    <x v="96"/>
    <n v="-277.20924000000002"/>
    <n v="54"/>
    <n v="1569"/>
    <n v="12224"/>
  </r>
  <r>
    <n v="19692"/>
    <s v="High"/>
    <n v="0.04"/>
    <n v="124.49"/>
    <n v="51.94"/>
    <n v="1748"/>
    <s v="Helen Simpson"/>
    <s v="Delivery Truck"/>
    <x v="3"/>
    <x v="1"/>
    <s v="Tables"/>
    <s v="Jumbo Box"/>
    <x v="156"/>
    <n v="0.63"/>
    <x v="0"/>
    <x v="2"/>
    <x v="23"/>
    <s v="Enid"/>
    <n v="73703"/>
    <d v="2015-06-12T00:00:00"/>
    <x v="25"/>
    <n v="-93.06450000000001"/>
    <n v="1"/>
    <n v="151.46"/>
    <n v="87245"/>
  </r>
  <r>
    <n v="20571"/>
    <s v="Not Specified"/>
    <n v="0.02"/>
    <n v="4.13"/>
    <n v="6.89"/>
    <n v="1749"/>
    <s v="Sherri P Stephens"/>
    <s v="Regular Air"/>
    <x v="1"/>
    <x v="0"/>
    <s v="Labels"/>
    <s v="Small Box"/>
    <x v="613"/>
    <n v="0.39"/>
    <x v="0"/>
    <x v="2"/>
    <x v="23"/>
    <s v="Lawton"/>
    <n v="73505"/>
    <d v="2015-01-09T00:00:00"/>
    <x v="71"/>
    <n v="-48.235999999999997"/>
    <n v="2"/>
    <n v="10.19"/>
    <n v="87243"/>
  </r>
  <r>
    <n v="19863"/>
    <s v="Low"/>
    <n v="0.04"/>
    <n v="60.65"/>
    <n v="12.23"/>
    <n v="1749"/>
    <s v="Sherri P Stephens"/>
    <s v="Regular Air"/>
    <x v="1"/>
    <x v="1"/>
    <s v="Office Furnishings"/>
    <s v="Medium Box"/>
    <x v="614"/>
    <n v="0.64"/>
    <x v="0"/>
    <x v="2"/>
    <x v="23"/>
    <s v="Lawton"/>
    <n v="73505"/>
    <d v="2015-02-14T00:00:00"/>
    <x v="103"/>
    <n v="44.291099999999993"/>
    <n v="1"/>
    <n v="64.19"/>
    <n v="87244"/>
  </r>
  <r>
    <n v="19477"/>
    <s v="Low"/>
    <n v="0.04"/>
    <n v="8.5"/>
    <n v="1.99"/>
    <n v="1754"/>
    <s v="Nelson Hong"/>
    <s v="Regular Air"/>
    <x v="3"/>
    <x v="2"/>
    <s v="Computer Peripherals"/>
    <s v="Small Pack"/>
    <x v="302"/>
    <n v="0.49"/>
    <x v="0"/>
    <x v="0"/>
    <x v="1"/>
    <s v="Torrance"/>
    <n v="90503"/>
    <d v="2015-02-27T00:00:00"/>
    <x v="142"/>
    <n v="43.275199999999998"/>
    <n v="14"/>
    <n v="118.57"/>
    <n v="90178"/>
  </r>
  <r>
    <n v="19478"/>
    <s v="Low"/>
    <n v="0.1"/>
    <n v="15.99"/>
    <n v="9.4"/>
    <n v="1754"/>
    <s v="Nelson Hong"/>
    <s v="Regular Air"/>
    <x v="3"/>
    <x v="2"/>
    <s v="Office Machines"/>
    <s v="Small Box"/>
    <x v="616"/>
    <n v="0.49"/>
    <x v="0"/>
    <x v="0"/>
    <x v="1"/>
    <s v="Torrance"/>
    <n v="90503"/>
    <d v="2015-02-27T00:00:00"/>
    <x v="139"/>
    <n v="-36.214620000000004"/>
    <n v="5"/>
    <n v="79.47"/>
    <n v="90178"/>
  </r>
  <r>
    <n v="19479"/>
    <s v="Low"/>
    <n v="0.09"/>
    <n v="95.99"/>
    <n v="8.99"/>
    <n v="1754"/>
    <s v="Nelson Hong"/>
    <s v="Regular Air"/>
    <x v="3"/>
    <x v="2"/>
    <s v="Telephones and Communication"/>
    <s v="Small Box"/>
    <x v="617"/>
    <n v="0.56999999999999995"/>
    <x v="0"/>
    <x v="0"/>
    <x v="1"/>
    <s v="Torrance"/>
    <n v="90503"/>
    <d v="2015-02-27T00:00:00"/>
    <x v="166"/>
    <n v="7.032960000000001"/>
    <n v="8"/>
    <n v="627.28"/>
    <n v="90178"/>
  </r>
  <r>
    <n v="25920"/>
    <s v="High"/>
    <n v="0"/>
    <n v="115.99"/>
    <n v="5.92"/>
    <n v="1764"/>
    <s v="Michele Bradshaw"/>
    <s v="Regular Air"/>
    <x v="3"/>
    <x v="2"/>
    <s v="Telephones and Communication"/>
    <s v="Small Box"/>
    <x v="618"/>
    <n v="0.57999999999999996"/>
    <x v="0"/>
    <x v="3"/>
    <x v="26"/>
    <s v="Dunedin"/>
    <n v="34698"/>
    <d v="2015-01-22T00:00:00"/>
    <x v="17"/>
    <n v="-16.772000000000002"/>
    <n v="11"/>
    <n v="1160.42"/>
    <n v="89775"/>
  </r>
  <r>
    <n v="25608"/>
    <s v="High"/>
    <n v="0.06"/>
    <n v="19.98"/>
    <n v="10.49"/>
    <n v="1764"/>
    <s v="Michele Bradshaw"/>
    <s v="Regular Air"/>
    <x v="3"/>
    <x v="1"/>
    <s v="Office Furnishings"/>
    <s v="Small Box"/>
    <x v="619"/>
    <n v="0.49"/>
    <x v="0"/>
    <x v="3"/>
    <x v="26"/>
    <s v="Dunedin"/>
    <n v="34698"/>
    <d v="2015-03-01T00:00:00"/>
    <x v="166"/>
    <n v="514.17719999999997"/>
    <n v="5"/>
    <n v="103.37"/>
    <n v="89776"/>
  </r>
  <r>
    <n v="25609"/>
    <s v="High"/>
    <n v="0.08"/>
    <n v="1.76"/>
    <n v="4.8600000000000003"/>
    <n v="1764"/>
    <s v="Michele Bradshaw"/>
    <s v="Regular Air"/>
    <x v="3"/>
    <x v="1"/>
    <s v="Office Furnishings"/>
    <s v="Small Box"/>
    <x v="620"/>
    <n v="0.41"/>
    <x v="0"/>
    <x v="3"/>
    <x v="26"/>
    <s v="Dunedin"/>
    <n v="34698"/>
    <d v="2015-03-01T00:00:00"/>
    <x v="27"/>
    <n v="235.65599999999998"/>
    <n v="23"/>
    <n v="40.22"/>
    <n v="89776"/>
  </r>
  <r>
    <n v="25054"/>
    <s v="Not Specified"/>
    <n v="0"/>
    <n v="5.77"/>
    <n v="4.97"/>
    <n v="1765"/>
    <s v="Ralph Woods Scott"/>
    <s v="Regular Air"/>
    <x v="3"/>
    <x v="0"/>
    <s v="Binders and Binder Accessories"/>
    <s v="Small Box"/>
    <x v="621"/>
    <n v="0.35"/>
    <x v="0"/>
    <x v="2"/>
    <x v="33"/>
    <s v="Creve Coeur"/>
    <n v="63141"/>
    <d v="2015-05-04T00:00:00"/>
    <x v="43"/>
    <n v="3.5581000000000031"/>
    <n v="8"/>
    <n v="52.43"/>
    <n v="89777"/>
  </r>
  <r>
    <n v="20636"/>
    <s v="Critical"/>
    <n v="0.01"/>
    <n v="50.98"/>
    <n v="6.5"/>
    <n v="1767"/>
    <s v="Robert Rollins"/>
    <s v="Regular Air"/>
    <x v="1"/>
    <x v="2"/>
    <s v="Computer Peripherals"/>
    <s v="Small Box"/>
    <x v="338"/>
    <n v="0.73"/>
    <x v="0"/>
    <x v="3"/>
    <x v="29"/>
    <s v="Newnan"/>
    <n v="30265"/>
    <d v="2015-03-26T00:00:00"/>
    <x v="164"/>
    <n v="5.3396999999999997"/>
    <n v="16"/>
    <n v="818.49"/>
    <n v="89211"/>
  </r>
  <r>
    <n v="24894"/>
    <s v="Medium"/>
    <n v="7.0000000000000007E-2"/>
    <n v="60.98"/>
    <n v="49"/>
    <n v="1771"/>
    <s v="Jeff Spivey"/>
    <s v="Regular Air"/>
    <x v="1"/>
    <x v="0"/>
    <s v="Appliances"/>
    <s v="Large Box"/>
    <x v="557"/>
    <n v="0.59"/>
    <x v="0"/>
    <x v="2"/>
    <x v="12"/>
    <s v="Freeport"/>
    <n v="61032"/>
    <d v="2015-03-06T00:00:00"/>
    <x v="118"/>
    <n v="-807.89"/>
    <n v="7"/>
    <n v="410.17"/>
    <n v="89106"/>
  </r>
  <r>
    <n v="19826"/>
    <s v="Low"/>
    <n v="0.09"/>
    <n v="12.95"/>
    <n v="4.9800000000000004"/>
    <n v="1775"/>
    <s v="Marlene Kirk"/>
    <s v="Regular Air"/>
    <x v="3"/>
    <x v="0"/>
    <s v="Binders and Binder Accessories"/>
    <s v="Small Box"/>
    <x v="532"/>
    <n v="0.4"/>
    <x v="0"/>
    <x v="2"/>
    <x v="38"/>
    <s v="South Bend"/>
    <n v="46614"/>
    <d v="2015-06-14T00:00:00"/>
    <x v="101"/>
    <n v="123.89175"/>
    <n v="21"/>
    <n v="269.54000000000002"/>
    <n v="89944"/>
  </r>
  <r>
    <n v="20278"/>
    <s v="Not Specified"/>
    <n v="0.08"/>
    <n v="5.78"/>
    <n v="5.67"/>
    <n v="1776"/>
    <s v="Charlotte Patterson"/>
    <s v="Regular Air"/>
    <x v="3"/>
    <x v="0"/>
    <s v="Paper"/>
    <s v="Small Box"/>
    <x v="221"/>
    <n v="0.36"/>
    <x v="0"/>
    <x v="2"/>
    <x v="38"/>
    <s v="Terre Haute"/>
    <n v="47802"/>
    <d v="2015-02-04T00:00:00"/>
    <x v="141"/>
    <n v="-53.898000000000003"/>
    <n v="19"/>
    <n v="106.57"/>
    <n v="89941"/>
  </r>
  <r>
    <n v="20391"/>
    <s v="Low"/>
    <n v="7.0000000000000007E-2"/>
    <n v="5.43"/>
    <n v="0.95"/>
    <n v="1777"/>
    <s v="Miriam Greenberg"/>
    <s v="Regular Air"/>
    <x v="3"/>
    <x v="0"/>
    <s v="Paper"/>
    <s v="Wrap Bag"/>
    <x v="217"/>
    <n v="0.36"/>
    <x v="0"/>
    <x v="2"/>
    <x v="38"/>
    <s v="Valparaiso"/>
    <n v="46383"/>
    <d v="2015-04-22T00:00:00"/>
    <x v="63"/>
    <n v="26.502899999999997"/>
    <n v="7"/>
    <n v="38.409999999999997"/>
    <n v="89939"/>
  </r>
  <r>
    <n v="21163"/>
    <s v="Low"/>
    <n v="0.02"/>
    <n v="10.06"/>
    <n v="2.06"/>
    <n v="1777"/>
    <s v="Miriam Greenberg"/>
    <s v="Regular Air"/>
    <x v="3"/>
    <x v="0"/>
    <s v="Paper"/>
    <s v="Wrap Bag"/>
    <x v="85"/>
    <n v="0.39"/>
    <x v="0"/>
    <x v="2"/>
    <x v="38"/>
    <s v="Valparaiso"/>
    <n v="46383"/>
    <d v="2015-01-03T00:00:00"/>
    <x v="0"/>
    <n v="90.624600000000001"/>
    <n v="13"/>
    <n v="131.34"/>
    <n v="89940"/>
  </r>
  <r>
    <n v="20600"/>
    <s v="Not Specified"/>
    <n v="0.03"/>
    <n v="19.989999999999998"/>
    <n v="11.17"/>
    <n v="1777"/>
    <s v="Miriam Greenberg"/>
    <s v="Regular Air"/>
    <x v="0"/>
    <x v="1"/>
    <s v="Office Furnishings"/>
    <s v="Large Box"/>
    <x v="172"/>
    <n v="0.6"/>
    <x v="0"/>
    <x v="2"/>
    <x v="38"/>
    <s v="Valparaiso"/>
    <n v="46383"/>
    <d v="2015-04-02T00:00:00"/>
    <x v="82"/>
    <n v="-20.876399999999997"/>
    <n v="12"/>
    <n v="251.61"/>
    <n v="89942"/>
  </r>
  <r>
    <n v="25498"/>
    <s v="High"/>
    <n v="0.06"/>
    <n v="13.99"/>
    <n v="7.51"/>
    <n v="1778"/>
    <s v="Ray Oakley"/>
    <s v="Regular Air"/>
    <x v="3"/>
    <x v="2"/>
    <s v="Office Machines"/>
    <s v="Medium Box"/>
    <x v="490"/>
    <n v="0.39"/>
    <x v="0"/>
    <x v="2"/>
    <x v="38"/>
    <s v="West Lafayette"/>
    <n v="47906"/>
    <d v="2015-05-10T00:00:00"/>
    <x v="179"/>
    <n v="6.4832400000000021"/>
    <n v="21"/>
    <n v="287.99"/>
    <n v="89943"/>
  </r>
  <r>
    <n v="25499"/>
    <s v="High"/>
    <n v="0.06"/>
    <n v="15.04"/>
    <n v="1.97"/>
    <n v="1778"/>
    <s v="Ray Oakley"/>
    <s v="Regular Air"/>
    <x v="3"/>
    <x v="0"/>
    <s v="Paper"/>
    <s v="Wrap Bag"/>
    <x v="231"/>
    <n v="0.39"/>
    <x v="0"/>
    <x v="2"/>
    <x v="38"/>
    <s v="West Lafayette"/>
    <n v="47906"/>
    <d v="2015-05-10T00:00:00"/>
    <x v="128"/>
    <n v="2.3320000000000003"/>
    <n v="3"/>
    <n v="46.86"/>
    <n v="89943"/>
  </r>
  <r>
    <n v="19237"/>
    <s v="High"/>
    <n v="0"/>
    <n v="55.48"/>
    <n v="14.3"/>
    <n v="1781"/>
    <s v="Jackie Capps"/>
    <s v="Regular Air"/>
    <x v="0"/>
    <x v="0"/>
    <s v="Paper"/>
    <s v="Small Box"/>
    <x v="14"/>
    <n v="0.37"/>
    <x v="0"/>
    <x v="0"/>
    <x v="1"/>
    <s v="San Carlos"/>
    <n v="94070"/>
    <d v="2015-06-12T00:00:00"/>
    <x v="25"/>
    <n v="454.44779999999997"/>
    <n v="11"/>
    <n v="658.62"/>
    <n v="89857"/>
  </r>
  <r>
    <n v="19419"/>
    <s v="Low"/>
    <n v="0.03"/>
    <n v="5.08"/>
    <n v="2.0299999999999998"/>
    <n v="1781"/>
    <s v="Jackie Capps"/>
    <s v="Regular Air"/>
    <x v="1"/>
    <x v="1"/>
    <s v="Office Furnishings"/>
    <s v="Wrap Bag"/>
    <x v="622"/>
    <n v="0.51"/>
    <x v="0"/>
    <x v="0"/>
    <x v="1"/>
    <s v="San Carlos"/>
    <n v="94070"/>
    <d v="2015-01-07T00:00:00"/>
    <x v="130"/>
    <n v="15.1524"/>
    <n v="4"/>
    <n v="21.96"/>
    <n v="89858"/>
  </r>
  <r>
    <n v="21283"/>
    <s v="High"/>
    <n v="0.03"/>
    <n v="3.28"/>
    <n v="3.97"/>
    <n v="1782"/>
    <s v="Lawrence Dennis"/>
    <s v="Regular Air"/>
    <x v="1"/>
    <x v="0"/>
    <s v="Pens &amp; Art Supplies"/>
    <s v="Wrap Bag"/>
    <x v="623"/>
    <n v="0.56000000000000005"/>
    <x v="0"/>
    <x v="0"/>
    <x v="1"/>
    <s v="San Clemente"/>
    <n v="92672"/>
    <d v="2015-01-06T00:00:00"/>
    <x v="0"/>
    <n v="-90.755600000000001"/>
    <n v="7"/>
    <n v="24.57"/>
    <n v="89856"/>
  </r>
  <r>
    <n v="23966"/>
    <s v="Critical"/>
    <n v="0.04"/>
    <n v="205.99"/>
    <n v="8.99"/>
    <n v="1788"/>
    <s v="Valerie Siegel"/>
    <s v="Regular Air"/>
    <x v="3"/>
    <x v="2"/>
    <s v="Telephones and Communication"/>
    <s v="Small Box"/>
    <x v="20"/>
    <n v="0.56000000000000005"/>
    <x v="0"/>
    <x v="3"/>
    <x v="29"/>
    <s v="Woodstock"/>
    <n v="30188"/>
    <d v="2015-01-21T00:00:00"/>
    <x v="17"/>
    <n v="960.98400000000004"/>
    <n v="6"/>
    <n v="1008.53"/>
    <n v="88256"/>
  </r>
  <r>
    <n v="21284"/>
    <s v="Critical"/>
    <n v="0.04"/>
    <n v="880.98"/>
    <n v="44.55"/>
    <n v="1793"/>
    <s v="Derek Jernigan"/>
    <s v="Delivery Truck"/>
    <x v="1"/>
    <x v="1"/>
    <s v="Bookcases"/>
    <s v="Jumbo Box"/>
    <x v="270"/>
    <n v="0.62"/>
    <x v="0"/>
    <x v="2"/>
    <x v="12"/>
    <s v="Galesburg"/>
    <n v="61401"/>
    <d v="2015-01-06T00:00:00"/>
    <x v="72"/>
    <n v="-13706.464"/>
    <n v="8"/>
    <n v="6968.9"/>
    <n v="87853"/>
  </r>
  <r>
    <n v="22986"/>
    <s v="Critical"/>
    <n v="0.04"/>
    <n v="3.68"/>
    <n v="1.32"/>
    <n v="1802"/>
    <s v="Jack Morse"/>
    <s v="Regular Air"/>
    <x v="0"/>
    <x v="0"/>
    <s v="Scissors, Rulers and Trimmers"/>
    <s v="Wrap Bag"/>
    <x v="300"/>
    <n v="0.83"/>
    <x v="0"/>
    <x v="3"/>
    <x v="26"/>
    <s v="Dunedin"/>
    <n v="34698"/>
    <d v="2015-06-01T00:00:00"/>
    <x v="80"/>
    <n v="300.92579999999998"/>
    <n v="11"/>
    <n v="41.29"/>
    <n v="91543"/>
  </r>
  <r>
    <n v="18901"/>
    <s v="Medium"/>
    <n v="0.01"/>
    <n v="8.1199999999999992"/>
    <n v="2.83"/>
    <n v="1808"/>
    <s v="Joyce Knox"/>
    <s v="Express Air"/>
    <x v="1"/>
    <x v="2"/>
    <s v="Computer Peripherals"/>
    <s v="Small Pack"/>
    <x v="293"/>
    <n v="0.77"/>
    <x v="0"/>
    <x v="1"/>
    <x v="36"/>
    <s v="Parkersburg"/>
    <n v="26101"/>
    <d v="2015-03-17T00:00:00"/>
    <x v="107"/>
    <n v="-40.76"/>
    <n v="10"/>
    <n v="88.64"/>
    <n v="89251"/>
  </r>
  <r>
    <n v="21746"/>
    <s v="Not Specified"/>
    <n v="0.09"/>
    <n v="77.510000000000005"/>
    <n v="4"/>
    <n v="1814"/>
    <s v="Albert Tyson"/>
    <s v="Express Air"/>
    <x v="1"/>
    <x v="2"/>
    <s v="Computer Peripherals"/>
    <s v="Small Box"/>
    <x v="624"/>
    <n v="0.76"/>
    <x v="0"/>
    <x v="3"/>
    <x v="37"/>
    <s v="Olive Branch"/>
    <n v="38654"/>
    <d v="2015-05-23T00:00:00"/>
    <x v="111"/>
    <n v="-986.52399999999989"/>
    <n v="17"/>
    <n v="1300.54"/>
    <n v="90524"/>
  </r>
  <r>
    <n v="21747"/>
    <s v="Not Specified"/>
    <n v="0"/>
    <n v="2.88"/>
    <n v="0.7"/>
    <n v="1814"/>
    <s v="Albert Tyson"/>
    <s v="Regular Air"/>
    <x v="1"/>
    <x v="0"/>
    <s v="Pens &amp; Art Supplies"/>
    <s v="Wrap Bag"/>
    <x v="122"/>
    <n v="0.56000000000000005"/>
    <x v="0"/>
    <x v="3"/>
    <x v="37"/>
    <s v="Olive Branch"/>
    <n v="38654"/>
    <d v="2015-05-23T00:00:00"/>
    <x v="111"/>
    <n v="-141.666"/>
    <n v="13"/>
    <n v="38.06"/>
    <n v="90524"/>
  </r>
  <r>
    <n v="24463"/>
    <s v="Medium"/>
    <n v="0.06"/>
    <n v="90.97"/>
    <n v="14"/>
    <n v="1815"/>
    <s v="Marvin Yang"/>
    <s v="Delivery Truck"/>
    <x v="1"/>
    <x v="2"/>
    <s v="Office Machines"/>
    <s v="Jumbo Drum"/>
    <x v="625"/>
    <n v="0.36"/>
    <x v="0"/>
    <x v="3"/>
    <x v="37"/>
    <s v="Pearl"/>
    <n v="39208"/>
    <d v="2015-02-11T00:00:00"/>
    <x v="150"/>
    <n v="47.334000000000003"/>
    <n v="14"/>
    <n v="1263.3499999999999"/>
    <n v="90525"/>
  </r>
  <r>
    <n v="22843"/>
    <s v="Low"/>
    <n v="0.01"/>
    <n v="10.48"/>
    <n v="2.89"/>
    <n v="1816"/>
    <s v="Danielle Schneider"/>
    <s v="Regular Air"/>
    <x v="3"/>
    <x v="0"/>
    <s v="Pens &amp; Art Supplies"/>
    <s v="Small Pack"/>
    <x v="626"/>
    <n v="0.6"/>
    <x v="0"/>
    <x v="2"/>
    <x v="22"/>
    <s v="Canton"/>
    <n v="48187"/>
    <d v="2015-02-05T00:00:00"/>
    <x v="167"/>
    <n v="60.561599999999999"/>
    <n v="19"/>
    <n v="202.38"/>
    <n v="85990"/>
  </r>
  <r>
    <n v="24622"/>
    <s v="Not Specified"/>
    <n v="0.06"/>
    <n v="17.98"/>
    <n v="8.51"/>
    <n v="1818"/>
    <s v="Ian Hall"/>
    <s v="Regular Air"/>
    <x v="3"/>
    <x v="2"/>
    <s v="Office Machines"/>
    <s v="Medium Box"/>
    <x v="18"/>
    <n v="0.4"/>
    <x v="0"/>
    <x v="2"/>
    <x v="22"/>
    <s v="Dearborn"/>
    <n v="48126"/>
    <d v="2015-04-15T00:00:00"/>
    <x v="113"/>
    <n v="-47.243088"/>
    <n v="3"/>
    <n v="56.38"/>
    <n v="85991"/>
  </r>
  <r>
    <n v="24623"/>
    <s v="Not Specified"/>
    <n v="0.1"/>
    <n v="9.99"/>
    <n v="4.78"/>
    <n v="1818"/>
    <s v="Ian Hall"/>
    <s v="Express Air"/>
    <x v="3"/>
    <x v="0"/>
    <s v="Paper"/>
    <s v="Small Box"/>
    <x v="627"/>
    <n v="0.4"/>
    <x v="0"/>
    <x v="2"/>
    <x v="22"/>
    <s v="Dearborn"/>
    <n v="48126"/>
    <d v="2015-04-15T00:00:00"/>
    <x v="169"/>
    <n v="9.1539999999999999"/>
    <n v="12"/>
    <n v="119.13"/>
    <n v="85991"/>
  </r>
  <r>
    <n v="4843"/>
    <s v="Low"/>
    <n v="0.01"/>
    <n v="10.48"/>
    <n v="2.89"/>
    <n v="1821"/>
    <s v="Vanessa Boyer"/>
    <s v="Regular Air"/>
    <x v="3"/>
    <x v="0"/>
    <s v="Pens &amp; Art Supplies"/>
    <s v="Small Pack"/>
    <x v="626"/>
    <n v="0.6"/>
    <x v="0"/>
    <x v="1"/>
    <x v="4"/>
    <s v="New York City"/>
    <n v="10177"/>
    <d v="2015-02-05T00:00:00"/>
    <x v="167"/>
    <n v="40.92"/>
    <n v="76"/>
    <n v="809.51"/>
    <n v="34435"/>
  </r>
  <r>
    <n v="6621"/>
    <s v="Not Specified"/>
    <n v="7.0000000000000007E-2"/>
    <n v="18.649999999999999"/>
    <n v="3.77"/>
    <n v="1821"/>
    <s v="Vanessa Boyer"/>
    <s v="Regular Air"/>
    <x v="3"/>
    <x v="1"/>
    <s v="Office Furnishings"/>
    <s v="Small Pack"/>
    <x v="628"/>
    <n v="0.39"/>
    <x v="0"/>
    <x v="1"/>
    <x v="4"/>
    <s v="New York City"/>
    <n v="10177"/>
    <d v="2015-04-15T00:00:00"/>
    <x v="106"/>
    <n v="149.72"/>
    <n v="34"/>
    <n v="643.64"/>
    <n v="47108"/>
  </r>
  <r>
    <n v="6622"/>
    <s v="Not Specified"/>
    <n v="0.06"/>
    <n v="17.98"/>
    <n v="8.51"/>
    <n v="1821"/>
    <s v="Vanessa Boyer"/>
    <s v="Regular Air"/>
    <x v="3"/>
    <x v="2"/>
    <s v="Office Machines"/>
    <s v="Medium Box"/>
    <x v="18"/>
    <n v="0.4"/>
    <x v="0"/>
    <x v="1"/>
    <x v="4"/>
    <s v="New York City"/>
    <n v="10177"/>
    <d v="2015-04-15T00:00:00"/>
    <x v="113"/>
    <n v="-52.492319999999999"/>
    <n v="13"/>
    <n v="244.31"/>
    <n v="47108"/>
  </r>
  <r>
    <n v="6623"/>
    <s v="Not Specified"/>
    <n v="0.1"/>
    <n v="9.99"/>
    <n v="4.78"/>
    <n v="1821"/>
    <s v="Vanessa Boyer"/>
    <s v="Express Air"/>
    <x v="3"/>
    <x v="0"/>
    <s v="Paper"/>
    <s v="Small Box"/>
    <x v="627"/>
    <n v="0.4"/>
    <x v="0"/>
    <x v="1"/>
    <x v="4"/>
    <s v="New York City"/>
    <n v="10177"/>
    <d v="2015-04-15T00:00:00"/>
    <x v="169"/>
    <n v="7.9599999999999991"/>
    <n v="47"/>
    <n v="466.58"/>
    <n v="47108"/>
  </r>
  <r>
    <n v="6624"/>
    <s v="Not Specified"/>
    <n v="0.08"/>
    <n v="175.99"/>
    <n v="8.99"/>
    <n v="1821"/>
    <s v="Vanessa Boyer"/>
    <s v="Express Air"/>
    <x v="3"/>
    <x v="2"/>
    <s v="Telephones and Communication"/>
    <s v="Small Box"/>
    <x v="44"/>
    <n v="0.56999999999999995"/>
    <x v="0"/>
    <x v="1"/>
    <x v="4"/>
    <s v="New York City"/>
    <n v="10177"/>
    <d v="2015-04-15T00:00:00"/>
    <x v="106"/>
    <n v="-459.08280000000002"/>
    <n v="16"/>
    <n v="2290.69"/>
    <n v="47108"/>
  </r>
  <r>
    <n v="19596"/>
    <s v="Medium"/>
    <n v="0.1"/>
    <n v="52.99"/>
    <n v="19.989999999999998"/>
    <n v="1826"/>
    <s v="Kate Peck"/>
    <s v="Express Air"/>
    <x v="0"/>
    <x v="0"/>
    <s v="Storage &amp; Organization"/>
    <s v="Small Box"/>
    <x v="629"/>
    <n v="0.81"/>
    <x v="0"/>
    <x v="2"/>
    <x v="25"/>
    <s v="Bettendorf"/>
    <n v="52722"/>
    <d v="2015-04-18T00:00:00"/>
    <x v="133"/>
    <n v="-517.16999999999996"/>
    <n v="7"/>
    <n v="337.59"/>
    <n v="86958"/>
  </r>
  <r>
    <n v="18199"/>
    <s v="Medium"/>
    <n v="0"/>
    <n v="9.27"/>
    <n v="4.3899999999999997"/>
    <n v="1826"/>
    <s v="Kate Peck"/>
    <s v="Regular Air"/>
    <x v="0"/>
    <x v="0"/>
    <s v="Paper"/>
    <s v="Wrap Bag"/>
    <x v="630"/>
    <n v="0.38"/>
    <x v="0"/>
    <x v="2"/>
    <x v="25"/>
    <s v="Bettendorf"/>
    <n v="52722"/>
    <d v="2015-05-12T00:00:00"/>
    <x v="3"/>
    <n v="-7.61"/>
    <n v="1"/>
    <n v="10.65"/>
    <n v="86959"/>
  </r>
  <r>
    <n v="20551"/>
    <s v="Not Specified"/>
    <n v="0"/>
    <n v="5.98"/>
    <n v="0.96"/>
    <n v="1827"/>
    <s v="Vincent Hale"/>
    <s v="Regular Air"/>
    <x v="0"/>
    <x v="0"/>
    <s v="Pens &amp; Art Supplies"/>
    <s v="Wrap Bag"/>
    <x v="631"/>
    <n v="0.6"/>
    <x v="0"/>
    <x v="2"/>
    <x v="25"/>
    <s v="Burlington"/>
    <n v="52601"/>
    <d v="2015-02-19T00:00:00"/>
    <x v="39"/>
    <n v="38.039699999999996"/>
    <n v="9"/>
    <n v="55.13"/>
    <n v="86956"/>
  </r>
  <r>
    <n v="19597"/>
    <s v="Medium"/>
    <n v="7.0000000000000007E-2"/>
    <n v="100.98"/>
    <n v="57.38"/>
    <n v="1827"/>
    <s v="Vincent Hale"/>
    <s v="Delivery Truck"/>
    <x v="0"/>
    <x v="1"/>
    <s v="Bookcases"/>
    <s v="Jumbo Box"/>
    <x v="632"/>
    <n v="0.78"/>
    <x v="0"/>
    <x v="2"/>
    <x v="25"/>
    <s v="Burlington"/>
    <n v="52601"/>
    <d v="2015-04-18T00:00:00"/>
    <x v="24"/>
    <n v="-429.86"/>
    <n v="2"/>
    <n v="215.32"/>
    <n v="86958"/>
  </r>
  <r>
    <n v="19598"/>
    <s v="Medium"/>
    <n v="0.03"/>
    <n v="85.99"/>
    <n v="0.99"/>
    <n v="1827"/>
    <s v="Vincent Hale"/>
    <s v="Regular Air"/>
    <x v="0"/>
    <x v="2"/>
    <s v="Telephones and Communication"/>
    <s v="Wrap Bag"/>
    <x v="141"/>
    <n v="0.55000000000000004"/>
    <x v="0"/>
    <x v="2"/>
    <x v="25"/>
    <s v="Burlington"/>
    <n v="52601"/>
    <d v="2015-04-18T00:00:00"/>
    <x v="87"/>
    <n v="264.16649999999998"/>
    <n v="5"/>
    <n v="382.85"/>
    <n v="86958"/>
  </r>
  <r>
    <n v="20553"/>
    <s v="Not Specified"/>
    <n v="0.02"/>
    <n v="5.98"/>
    <n v="5.46"/>
    <n v="1828"/>
    <s v="Stacey Lucas"/>
    <s v="Regular Air"/>
    <x v="0"/>
    <x v="0"/>
    <s v="Paper"/>
    <s v="Small Box"/>
    <x v="381"/>
    <n v="0.36"/>
    <x v="0"/>
    <x v="2"/>
    <x v="25"/>
    <s v="Cedar Falls"/>
    <n v="50613"/>
    <d v="2015-02-19T00:00:00"/>
    <x v="39"/>
    <n v="-47.12"/>
    <n v="7"/>
    <n v="44.8"/>
    <n v="86956"/>
  </r>
  <r>
    <n v="21383"/>
    <s v="Low"/>
    <n v="0.05"/>
    <n v="7.1"/>
    <n v="6.05"/>
    <n v="1828"/>
    <s v="Stacey Lucas"/>
    <s v="Regular Air"/>
    <x v="0"/>
    <x v="0"/>
    <s v="Binders and Binder Accessories"/>
    <s v="Small Box"/>
    <x v="227"/>
    <n v="0.39"/>
    <x v="0"/>
    <x v="2"/>
    <x v="25"/>
    <s v="Cedar Falls"/>
    <n v="50613"/>
    <d v="2015-01-06T00:00:00"/>
    <x v="116"/>
    <n v="-101.24600000000001"/>
    <n v="14"/>
    <n v="100.99"/>
    <n v="86960"/>
  </r>
  <r>
    <n v="21384"/>
    <s v="Low"/>
    <n v="0.04"/>
    <n v="20.95"/>
    <n v="4"/>
    <n v="1828"/>
    <s v="Stacey Lucas"/>
    <s v="Regular Air"/>
    <x v="0"/>
    <x v="2"/>
    <s v="Computer Peripherals"/>
    <s v="Small Box"/>
    <x v="560"/>
    <n v="0.6"/>
    <x v="0"/>
    <x v="2"/>
    <x v="25"/>
    <s v="Cedar Falls"/>
    <n v="50613"/>
    <d v="2015-01-06T00:00:00"/>
    <x v="76"/>
    <n v="-1.88"/>
    <n v="7"/>
    <n v="142.06"/>
    <n v="86960"/>
  </r>
  <r>
    <n v="23430"/>
    <s v="Critical"/>
    <n v="0.01"/>
    <n v="10.64"/>
    <n v="5.16"/>
    <n v="1829"/>
    <s v="Suzanne Cochran"/>
    <s v="Express Air"/>
    <x v="0"/>
    <x v="1"/>
    <s v="Office Furnishings"/>
    <s v="Small Box"/>
    <x v="304"/>
    <n v="0.56999999999999995"/>
    <x v="0"/>
    <x v="2"/>
    <x v="25"/>
    <s v="Cedar Rapids"/>
    <n v="52402"/>
    <d v="2015-03-25T00:00:00"/>
    <x v="164"/>
    <n v="-11.69"/>
    <n v="5"/>
    <n v="58.52"/>
    <n v="86957"/>
  </r>
  <r>
    <n v="21385"/>
    <s v="Low"/>
    <n v="0.05"/>
    <n v="39.06"/>
    <n v="10.55"/>
    <n v="1829"/>
    <s v="Suzanne Cochran"/>
    <s v="Regular Air"/>
    <x v="0"/>
    <x v="0"/>
    <s v="Binders and Binder Accessories"/>
    <s v="Small Box"/>
    <x v="410"/>
    <n v="0.37"/>
    <x v="0"/>
    <x v="2"/>
    <x v="25"/>
    <s v="Cedar Rapids"/>
    <n v="52402"/>
    <d v="2015-01-06T00:00:00"/>
    <x v="49"/>
    <n v="250.98059999999998"/>
    <n v="9"/>
    <n v="363.74"/>
    <n v="86960"/>
  </r>
  <r>
    <n v="21386"/>
    <s v="Low"/>
    <n v="0.04"/>
    <n v="3.52"/>
    <n v="6.83"/>
    <n v="1829"/>
    <s v="Suzanne Cochran"/>
    <s v="Regular Air"/>
    <x v="0"/>
    <x v="0"/>
    <s v="Binders and Binder Accessories"/>
    <s v="Small Box"/>
    <x v="633"/>
    <n v="0.38"/>
    <x v="0"/>
    <x v="2"/>
    <x v="25"/>
    <s v="Cedar Rapids"/>
    <n v="52402"/>
    <d v="2015-01-06T00:00:00"/>
    <x v="178"/>
    <n v="-57.753"/>
    <n v="4"/>
    <n v="15.93"/>
    <n v="86960"/>
  </r>
  <r>
    <n v="21387"/>
    <s v="Low"/>
    <n v="0.02"/>
    <n v="15.51"/>
    <n v="17.78"/>
    <n v="1829"/>
    <s v="Suzanne Cochran"/>
    <s v="Regular Air"/>
    <x v="0"/>
    <x v="0"/>
    <s v="Storage &amp; Organization"/>
    <s v="Small Box"/>
    <x v="242"/>
    <n v="0.59"/>
    <x v="0"/>
    <x v="2"/>
    <x v="25"/>
    <s v="Cedar Rapids"/>
    <n v="52402"/>
    <d v="2015-01-06T00:00:00"/>
    <x v="49"/>
    <n v="-47.97"/>
    <n v="1"/>
    <n v="21.28"/>
    <n v="86960"/>
  </r>
  <r>
    <n v="23589"/>
    <s v="High"/>
    <n v="0.01"/>
    <n v="155.99"/>
    <n v="8.99"/>
    <n v="1836"/>
    <s v="Dwight Albright Huffman"/>
    <s v="Express Air"/>
    <x v="0"/>
    <x v="2"/>
    <s v="Telephones and Communication"/>
    <s v="Small Box"/>
    <x v="359"/>
    <n v="0.57999999999999996"/>
    <x v="0"/>
    <x v="0"/>
    <x v="1"/>
    <s v="San Francisco"/>
    <n v="94110"/>
    <d v="2015-04-19T00:00:00"/>
    <x v="87"/>
    <n v="-219.07908"/>
    <n v="5"/>
    <n v="675.83"/>
    <n v="86600"/>
  </r>
  <r>
    <n v="23590"/>
    <s v="High"/>
    <n v="0.01"/>
    <n v="5.98"/>
    <n v="5.46"/>
    <n v="1837"/>
    <s v="Herbert Williamson"/>
    <s v="Regular Air"/>
    <x v="0"/>
    <x v="0"/>
    <s v="Paper"/>
    <s v="Small Box"/>
    <x v="381"/>
    <n v="0.36"/>
    <x v="0"/>
    <x v="0"/>
    <x v="1"/>
    <s v="San Gabriel"/>
    <n v="91776"/>
    <d v="2015-04-19T00:00:00"/>
    <x v="24"/>
    <n v="-18.878399999999999"/>
    <n v="4"/>
    <n v="28"/>
    <n v="86600"/>
  </r>
  <r>
    <n v="18141"/>
    <s v="Not Specified"/>
    <n v="7.0000000000000007E-2"/>
    <n v="40.98"/>
    <n v="2.99"/>
    <n v="1840"/>
    <s v="Clifford Webb"/>
    <s v="Regular Air"/>
    <x v="1"/>
    <x v="0"/>
    <s v="Binders and Binder Accessories"/>
    <s v="Small Box"/>
    <x v="385"/>
    <n v="0.36"/>
    <x v="0"/>
    <x v="1"/>
    <x v="15"/>
    <s v="Townsend"/>
    <n v="1469"/>
    <d v="2015-03-30T00:00:00"/>
    <x v="64"/>
    <n v="369.20519999999999"/>
    <n v="13"/>
    <n v="535.08000000000004"/>
    <n v="86599"/>
  </r>
  <r>
    <n v="19139"/>
    <s v="High"/>
    <n v="0.09"/>
    <n v="35.99"/>
    <n v="1.1000000000000001"/>
    <n v="1849"/>
    <s v="Michelle Steele"/>
    <s v="Regular Air"/>
    <x v="3"/>
    <x v="2"/>
    <s v="Telephones and Communication"/>
    <s v="Small Box"/>
    <x v="337"/>
    <n v="0.55000000000000004"/>
    <x v="0"/>
    <x v="3"/>
    <x v="43"/>
    <s v="Enterprise"/>
    <n v="36330"/>
    <d v="2015-04-01T00:00:00"/>
    <x v="82"/>
    <n v="19.350000000000001"/>
    <n v="8"/>
    <n v="222.71"/>
    <n v="89697"/>
  </r>
  <r>
    <n v="19140"/>
    <s v="High"/>
    <n v="0.01"/>
    <n v="125.99"/>
    <n v="2.5"/>
    <n v="1849"/>
    <s v="Michelle Steele"/>
    <s v="Regular Air"/>
    <x v="3"/>
    <x v="2"/>
    <s v="Telephones and Communication"/>
    <s v="Small Box"/>
    <x v="418"/>
    <n v="0.6"/>
    <x v="0"/>
    <x v="3"/>
    <x v="43"/>
    <s v="Enterprise"/>
    <n v="36330"/>
    <d v="2015-04-01T00:00:00"/>
    <x v="34"/>
    <n v="-967.83399999999995"/>
    <n v="2"/>
    <n v="220.52"/>
    <n v="89697"/>
  </r>
  <r>
    <n v="19141"/>
    <s v="Not Specified"/>
    <n v="0.06"/>
    <n v="6.48"/>
    <n v="5.14"/>
    <n v="1852"/>
    <s v="Joy Kaplan McNeill"/>
    <s v="Express Air"/>
    <x v="1"/>
    <x v="0"/>
    <s v="Paper"/>
    <s v="Small Box"/>
    <x v="339"/>
    <n v="0.37"/>
    <x v="0"/>
    <x v="0"/>
    <x v="1"/>
    <s v="Carlsbad"/>
    <n v="92008"/>
    <d v="2015-03-19T00:00:00"/>
    <x v="115"/>
    <n v="-28.45"/>
    <n v="10"/>
    <n v="68.34"/>
    <n v="86847"/>
  </r>
  <r>
    <n v="19142"/>
    <s v="Not Specified"/>
    <n v="0.02"/>
    <n v="30.73"/>
    <n v="4"/>
    <n v="1854"/>
    <s v="Erika Morgan"/>
    <s v="Regular Air"/>
    <x v="1"/>
    <x v="2"/>
    <s v="Computer Peripherals"/>
    <s v="Small Box"/>
    <x v="88"/>
    <n v="0.75"/>
    <x v="0"/>
    <x v="1"/>
    <x v="18"/>
    <s v="Seymour"/>
    <n v="6478"/>
    <d v="2015-03-19T00:00:00"/>
    <x v="104"/>
    <n v="72.78"/>
    <n v="16"/>
    <n v="522.22"/>
    <n v="86847"/>
  </r>
  <r>
    <n v="20036"/>
    <s v="Critical"/>
    <n v="0.09"/>
    <n v="5.98"/>
    <n v="1.49"/>
    <n v="1860"/>
    <s v="Gina B Hess"/>
    <s v="Regular Air"/>
    <x v="1"/>
    <x v="0"/>
    <s v="Binders and Binder Accessories"/>
    <s v="Small Box"/>
    <x v="370"/>
    <n v="0.39"/>
    <x v="0"/>
    <x v="1"/>
    <x v="15"/>
    <s v="Webster"/>
    <n v="1570"/>
    <d v="2015-06-15T00:00:00"/>
    <x v="19"/>
    <n v="13.2294"/>
    <n v="5"/>
    <n v="28.01"/>
    <n v="86846"/>
  </r>
  <r>
    <n v="18879"/>
    <s v="Not Specified"/>
    <n v="0.08"/>
    <n v="8.09"/>
    <n v="7.96"/>
    <n v="1869"/>
    <s v="Roberta Daniel"/>
    <s v="Regular Air"/>
    <x v="3"/>
    <x v="1"/>
    <s v="Office Furnishings"/>
    <s v="Small Box"/>
    <x v="38"/>
    <n v="0.49"/>
    <x v="0"/>
    <x v="0"/>
    <x v="27"/>
    <s v="Alamogordo"/>
    <n v="88310"/>
    <d v="2015-05-03T00:00:00"/>
    <x v="14"/>
    <n v="-88.82"/>
    <n v="10"/>
    <n v="80.349999999999994"/>
    <n v="89209"/>
  </r>
  <r>
    <n v="19415"/>
    <s v="Medium"/>
    <n v="0.03"/>
    <n v="90.48"/>
    <n v="19.989999999999998"/>
    <n v="1873"/>
    <s v="Lisa Kim"/>
    <s v="Regular Air"/>
    <x v="0"/>
    <x v="0"/>
    <s v="Envelopes"/>
    <s v="Small Box"/>
    <x v="634"/>
    <n v="0.4"/>
    <x v="0"/>
    <x v="3"/>
    <x v="26"/>
    <s v="Palm Beach Gardens"/>
    <n v="33403"/>
    <d v="2015-01-17T00:00:00"/>
    <x v="91"/>
    <n v="15.353999999999999"/>
    <n v="1"/>
    <n v="99.69"/>
    <n v="90099"/>
  </r>
  <r>
    <n v="19416"/>
    <s v="Medium"/>
    <n v="0.06"/>
    <n v="22.84"/>
    <n v="8.18"/>
    <n v="1873"/>
    <s v="Lisa Kim"/>
    <s v="Regular Air"/>
    <x v="0"/>
    <x v="0"/>
    <s v="Paper"/>
    <s v="Small Box"/>
    <x v="635"/>
    <n v="0.39"/>
    <x v="0"/>
    <x v="3"/>
    <x v="26"/>
    <s v="Palm Beach Gardens"/>
    <n v="33403"/>
    <d v="2015-01-17T00:00:00"/>
    <x v="56"/>
    <n v="-357.92399999999998"/>
    <n v="7"/>
    <n v="152.49"/>
    <n v="90099"/>
  </r>
  <r>
    <n v="20844"/>
    <s v="Critical"/>
    <n v="0.09"/>
    <n v="95.99"/>
    <n v="4.9000000000000004"/>
    <n v="1875"/>
    <s v="Martin Kirk"/>
    <s v="Regular Air"/>
    <x v="3"/>
    <x v="2"/>
    <s v="Telephones and Communication"/>
    <s v="Small Box"/>
    <x v="75"/>
    <n v="0.56000000000000005"/>
    <x v="0"/>
    <x v="3"/>
    <x v="8"/>
    <s v="Chesapeake"/>
    <n v="23320"/>
    <d v="2015-01-29T00:00:00"/>
    <x v="136"/>
    <n v="34.302"/>
    <n v="4"/>
    <n v="320.75"/>
    <n v="90899"/>
  </r>
  <r>
    <n v="18284"/>
    <s v="Not Specified"/>
    <n v="0.09"/>
    <n v="5.78"/>
    <n v="5.67"/>
    <n v="1882"/>
    <s v="Anita Kent"/>
    <s v="Regular Air"/>
    <x v="1"/>
    <x v="0"/>
    <s v="Paper"/>
    <s v="Small Box"/>
    <x v="221"/>
    <n v="0.36"/>
    <x v="0"/>
    <x v="1"/>
    <x v="2"/>
    <s v="Linden"/>
    <n v="7036"/>
    <d v="2015-03-01T00:00:00"/>
    <x v="166"/>
    <n v="-7.96"/>
    <n v="1"/>
    <n v="11.35"/>
    <n v="87378"/>
  </r>
  <r>
    <n v="18283"/>
    <s v="Not Specified"/>
    <n v="0.05"/>
    <n v="535.64"/>
    <n v="14.7"/>
    <n v="1885"/>
    <s v="Jacob Hirsch"/>
    <s v="Delivery Truck"/>
    <x v="1"/>
    <x v="2"/>
    <s v="Office Machines"/>
    <s v="Jumbo Drum"/>
    <x v="636"/>
    <n v="0.59"/>
    <x v="0"/>
    <x v="1"/>
    <x v="31"/>
    <s v="Barrington"/>
    <n v="2806"/>
    <d v="2015-03-01T00:00:00"/>
    <x v="166"/>
    <n v="4407.4399999999996"/>
    <n v="15"/>
    <n v="7029.1"/>
    <n v="87378"/>
  </r>
  <r>
    <n v="19918"/>
    <s v="Low"/>
    <n v="0.09"/>
    <n v="78.8"/>
    <n v="35"/>
    <n v="1889"/>
    <s v="Oscar Bowers"/>
    <s v="Regular Air"/>
    <x v="1"/>
    <x v="0"/>
    <s v="Storage &amp; Organization"/>
    <s v="Large Box"/>
    <x v="637"/>
    <n v="0.83"/>
    <x v="0"/>
    <x v="1"/>
    <x v="10"/>
    <s v="Kettering"/>
    <n v="45429"/>
    <d v="2015-04-17T00:00:00"/>
    <x v="24"/>
    <n v="-1025.0172"/>
    <n v="14"/>
    <n v="1059.3800000000001"/>
    <n v="90631"/>
  </r>
  <r>
    <n v="23886"/>
    <s v="Not Specified"/>
    <n v="0.03"/>
    <n v="320.64"/>
    <n v="29.2"/>
    <n v="1891"/>
    <s v="Gretchen Levine"/>
    <s v="Delivery Truck"/>
    <x v="1"/>
    <x v="1"/>
    <s v="Tables"/>
    <s v="Jumbo Box"/>
    <x v="638"/>
    <n v="0.66"/>
    <x v="0"/>
    <x v="1"/>
    <x v="10"/>
    <s v="Lima"/>
    <n v="45801"/>
    <d v="2015-04-05T00:00:00"/>
    <x v="45"/>
    <n v="429.75435600000003"/>
    <n v="7"/>
    <n v="2233.46"/>
    <n v="90630"/>
  </r>
  <r>
    <n v="22858"/>
    <s v="Low"/>
    <n v="0.03"/>
    <n v="180.98"/>
    <n v="26.2"/>
    <n v="1893"/>
    <s v="Melanie Burgess"/>
    <s v="Delivery Truck"/>
    <x v="3"/>
    <x v="1"/>
    <s v="Chairs &amp; Chairmats"/>
    <s v="Jumbo Drum"/>
    <x v="68"/>
    <n v="0.59"/>
    <x v="0"/>
    <x v="2"/>
    <x v="33"/>
    <s v="Webster Groves"/>
    <n v="63119"/>
    <d v="2015-04-26T00:00:00"/>
    <x v="86"/>
    <n v="588.54"/>
    <n v="5"/>
    <n v="928.92"/>
    <n v="91262"/>
  </r>
  <r>
    <n v="23260"/>
    <s v="Critical"/>
    <n v="0"/>
    <n v="300.98"/>
    <n v="164.73"/>
    <n v="1894"/>
    <s v="Maureen Herbert Hood"/>
    <s v="Delivery Truck"/>
    <x v="1"/>
    <x v="1"/>
    <s v="Chairs &amp; Chairmats"/>
    <s v="Jumbo Drum"/>
    <x v="527"/>
    <n v="0.56000000000000005"/>
    <x v="0"/>
    <x v="2"/>
    <x v="45"/>
    <s v="Appleton"/>
    <n v="54915"/>
    <d v="2015-02-24T00:00:00"/>
    <x v="181"/>
    <n v="2653.2914999999998"/>
    <n v="12"/>
    <n v="3845.35"/>
    <n v="91261"/>
  </r>
  <r>
    <n v="23261"/>
    <s v="Critical"/>
    <n v="0.09"/>
    <n v="2.94"/>
    <n v="0.96"/>
    <n v="1894"/>
    <s v="Maureen Herbert Hood"/>
    <s v="Regular Air"/>
    <x v="1"/>
    <x v="0"/>
    <s v="Pens &amp; Art Supplies"/>
    <s v="Wrap Bag"/>
    <x v="202"/>
    <n v="0.57999999999999996"/>
    <x v="0"/>
    <x v="2"/>
    <x v="45"/>
    <s v="Appleton"/>
    <n v="54915"/>
    <d v="2015-02-24T00:00:00"/>
    <x v="171"/>
    <n v="-1.84"/>
    <n v="1"/>
    <n v="3.77"/>
    <n v="91261"/>
  </r>
  <r>
    <n v="23237"/>
    <s v="High"/>
    <n v="0.01"/>
    <n v="26.17"/>
    <n v="1.39"/>
    <n v="1894"/>
    <s v="Maureen Herbert Hood"/>
    <s v="Regular Air"/>
    <x v="3"/>
    <x v="0"/>
    <s v="Envelopes"/>
    <s v="Small Box"/>
    <x v="639"/>
    <n v="0.38"/>
    <x v="0"/>
    <x v="2"/>
    <x v="45"/>
    <s v="Appleton"/>
    <n v="54915"/>
    <d v="2015-03-18T00:00:00"/>
    <x v="18"/>
    <n v="237.04259999999999"/>
    <n v="13"/>
    <n v="343.54"/>
    <n v="91263"/>
  </r>
  <r>
    <n v="19048"/>
    <s v="Low"/>
    <n v="7.0000000000000007E-2"/>
    <n v="172.99"/>
    <n v="19.989999999999998"/>
    <n v="1906"/>
    <s v="Penny Tuttle"/>
    <s v="Regular Air"/>
    <x v="0"/>
    <x v="0"/>
    <s v="Binders and Binder Accessories"/>
    <s v="Small Box"/>
    <x v="640"/>
    <n v="0.39"/>
    <x v="0"/>
    <x v="1"/>
    <x v="10"/>
    <s v="Lima"/>
    <n v="45801"/>
    <d v="2015-05-17T00:00:00"/>
    <x v="54"/>
    <n v="2502.6851999999999"/>
    <n v="22"/>
    <n v="3627.08"/>
    <n v="86500"/>
  </r>
  <r>
    <n v="19049"/>
    <s v="Low"/>
    <n v="0.09"/>
    <n v="7.64"/>
    <n v="1.39"/>
    <n v="1907"/>
    <s v="Amy Hall"/>
    <s v="Regular Air"/>
    <x v="0"/>
    <x v="0"/>
    <s v="Envelopes"/>
    <s v="Small Box"/>
    <x v="448"/>
    <n v="0.36"/>
    <x v="0"/>
    <x v="1"/>
    <x v="10"/>
    <s v="Lorain"/>
    <n v="44052"/>
    <d v="2015-05-17T00:00:00"/>
    <x v="53"/>
    <n v="0.68800000000000017"/>
    <n v="1"/>
    <n v="8.34"/>
    <n v="86500"/>
  </r>
  <r>
    <n v="23812"/>
    <s v="Not Specified"/>
    <n v="0.02"/>
    <n v="29.17"/>
    <n v="6.27"/>
    <n v="1910"/>
    <s v="Sean Stephenson"/>
    <s v="Regular Air"/>
    <x v="1"/>
    <x v="0"/>
    <s v="Binders and Binder Accessories"/>
    <s v="Small Box"/>
    <x v="178"/>
    <n v="0.37"/>
    <x v="0"/>
    <x v="3"/>
    <x v="29"/>
    <s v="Peachtree City"/>
    <n v="30269"/>
    <d v="2015-01-01T00:00:00"/>
    <x v="29"/>
    <n v="36.905999999999999"/>
    <n v="2"/>
    <n v="63.32"/>
    <n v="91371"/>
  </r>
  <r>
    <n v="18962"/>
    <s v="Critical"/>
    <n v="0.03"/>
    <n v="11.99"/>
    <n v="5.99"/>
    <n v="1916"/>
    <s v="Marcia Feldman"/>
    <s v="Regular Air"/>
    <x v="1"/>
    <x v="2"/>
    <s v="Office Machines"/>
    <s v="Medium Box"/>
    <x v="641"/>
    <n v="0.36"/>
    <x v="0"/>
    <x v="3"/>
    <x v="40"/>
    <s v="Little Rock"/>
    <n v="72209"/>
    <d v="2015-02-27T00:00:00"/>
    <x v="142"/>
    <n v="-216.02980000000002"/>
    <n v="7"/>
    <n v="83.72"/>
    <n v="85893"/>
  </r>
  <r>
    <n v="18016"/>
    <s v="High"/>
    <n v="0.01"/>
    <n v="125.99"/>
    <n v="8.99"/>
    <n v="1916"/>
    <s v="Marcia Feldman"/>
    <s v="Regular Air"/>
    <x v="1"/>
    <x v="2"/>
    <s v="Telephones and Communication"/>
    <s v="Small Box"/>
    <x v="307"/>
    <n v="0.55000000000000004"/>
    <x v="0"/>
    <x v="3"/>
    <x v="40"/>
    <s v="Little Rock"/>
    <n v="72209"/>
    <d v="2015-04-16T00:00:00"/>
    <x v="169"/>
    <n v="-45.471999999999994"/>
    <n v="9"/>
    <n v="1011.44"/>
    <n v="85895"/>
  </r>
  <r>
    <n v="21000"/>
    <s v="Medium"/>
    <n v="0.08"/>
    <n v="18.7"/>
    <n v="8.99"/>
    <n v="1917"/>
    <s v="Tracy Buckley"/>
    <s v="Regular Air"/>
    <x v="1"/>
    <x v="1"/>
    <s v="Office Furnishings"/>
    <s v="Small Pack"/>
    <x v="642"/>
    <n v="0.47"/>
    <x v="0"/>
    <x v="3"/>
    <x v="40"/>
    <s v="North Little Rock"/>
    <n v="72113"/>
    <d v="2015-03-27T00:00:00"/>
    <x v="16"/>
    <n v="16.136400000000002"/>
    <n v="7"/>
    <n v="132.22999999999999"/>
    <n v="85894"/>
  </r>
  <r>
    <n v="19967"/>
    <s v="High"/>
    <n v="0.08"/>
    <n v="22.23"/>
    <n v="3.63"/>
    <n v="1917"/>
    <s v="Tracy Buckley"/>
    <s v="Regular Air"/>
    <x v="1"/>
    <x v="1"/>
    <s v="Office Furnishings"/>
    <s v="Small Pack"/>
    <x v="643"/>
    <n v="0.52"/>
    <x v="0"/>
    <x v="3"/>
    <x v="40"/>
    <s v="North Little Rock"/>
    <n v="72113"/>
    <d v="2015-03-01T00:00:00"/>
    <x v="166"/>
    <n v="-29.61"/>
    <n v="10"/>
    <n v="210.33"/>
    <n v="85897"/>
  </r>
  <r>
    <n v="22246"/>
    <s v="Low"/>
    <n v="0.1"/>
    <n v="10.44"/>
    <n v="5.75"/>
    <n v="1918"/>
    <s v="Hannah Tyson"/>
    <s v="Express Air"/>
    <x v="1"/>
    <x v="0"/>
    <s v="Binders and Binder Accessories"/>
    <s v="Small Box"/>
    <x v="644"/>
    <n v="0.39"/>
    <x v="0"/>
    <x v="3"/>
    <x v="40"/>
    <s v="Paragould"/>
    <n v="72450"/>
    <d v="2015-04-04T00:00:00"/>
    <x v="48"/>
    <n v="125.72399999999999"/>
    <n v="17"/>
    <n v="168.04"/>
    <n v="85898"/>
  </r>
  <r>
    <n v="24971"/>
    <s v="High"/>
    <n v="0"/>
    <n v="195.99"/>
    <n v="8.99"/>
    <n v="1919"/>
    <s v="Nathan Jenkins"/>
    <s v="Regular Air"/>
    <x v="1"/>
    <x v="2"/>
    <s v="Telephones and Communication"/>
    <s v="Small Box"/>
    <x v="258"/>
    <n v="0.6"/>
    <x v="0"/>
    <x v="3"/>
    <x v="40"/>
    <s v="Pine Bluff"/>
    <n v="71603"/>
    <d v="2015-02-24T00:00:00"/>
    <x v="181"/>
    <n v="114.88199999999999"/>
    <n v="5"/>
    <n v="882.93"/>
    <n v="85896"/>
  </r>
  <r>
    <n v="21563"/>
    <s v="High"/>
    <n v="0.02"/>
    <n v="259.70999999999998"/>
    <n v="66.67"/>
    <n v="1927"/>
    <s v="Earl Alston"/>
    <s v="Delivery Truck"/>
    <x v="1"/>
    <x v="1"/>
    <s v="Tables"/>
    <s v="Jumbo Box"/>
    <x v="112"/>
    <n v="0.65"/>
    <x v="0"/>
    <x v="3"/>
    <x v="39"/>
    <s v="Greenville"/>
    <n v="29611"/>
    <d v="2015-02-06T00:00:00"/>
    <x v="84"/>
    <n v="-14.448"/>
    <n v="8"/>
    <n v="1757.15"/>
    <n v="88579"/>
  </r>
  <r>
    <n v="22686"/>
    <s v="Not Specified"/>
    <n v="0.1"/>
    <n v="1889.99"/>
    <n v="19.989999999999998"/>
    <n v="1928"/>
    <s v="Gregory R Snow"/>
    <s v="Regular Air"/>
    <x v="1"/>
    <x v="0"/>
    <s v="Binders and Binder Accessories"/>
    <s v="Small Box"/>
    <x v="645"/>
    <n v="0.36"/>
    <x v="0"/>
    <x v="3"/>
    <x v="39"/>
    <s v="Greer"/>
    <n v="29651"/>
    <d v="2015-01-21T00:00:00"/>
    <x v="79"/>
    <n v="-42.545999999999999"/>
    <n v="1"/>
    <n v="1786.04"/>
    <n v="88580"/>
  </r>
  <r>
    <n v="18159"/>
    <s v="Low"/>
    <n v="0.06"/>
    <n v="3.58"/>
    <n v="1.63"/>
    <n v="1933"/>
    <s v="William Crawford"/>
    <s v="Regular Air"/>
    <x v="0"/>
    <x v="0"/>
    <s v="Rubber Bands"/>
    <s v="Wrap Bag"/>
    <x v="6"/>
    <n v="0.36"/>
    <x v="0"/>
    <x v="2"/>
    <x v="7"/>
    <s v="Garland"/>
    <n v="75043"/>
    <d v="2015-04-19T00:00:00"/>
    <x v="151"/>
    <n v="14"/>
    <n v="10"/>
    <n v="34.76"/>
    <n v="86687"/>
  </r>
  <r>
    <n v="19697"/>
    <s v="Low"/>
    <n v="0.04"/>
    <n v="180.98"/>
    <n v="30"/>
    <n v="1934"/>
    <s v="Scott Moore"/>
    <s v="Delivery Truck"/>
    <x v="1"/>
    <x v="1"/>
    <s v="Chairs &amp; Chairmats"/>
    <s v="Jumbo Drum"/>
    <x v="646"/>
    <n v="0.69"/>
    <x v="0"/>
    <x v="2"/>
    <x v="7"/>
    <s v="Georgetown"/>
    <n v="78626"/>
    <d v="2015-05-30T00:00:00"/>
    <x v="129"/>
    <n v="52.988000000000056"/>
    <n v="3"/>
    <n v="561.65"/>
    <n v="86688"/>
  </r>
  <r>
    <n v="19780"/>
    <s v="Critical"/>
    <n v="0.01"/>
    <n v="42.98"/>
    <n v="4.62"/>
    <n v="1935"/>
    <s v="Diana Coble Hubbard"/>
    <s v="Express Air"/>
    <x v="0"/>
    <x v="0"/>
    <s v="Appliances"/>
    <s v="Small Box"/>
    <x v="647"/>
    <n v="0.56000000000000005"/>
    <x v="0"/>
    <x v="2"/>
    <x v="7"/>
    <s v="Grand Prairie"/>
    <n v="75051"/>
    <d v="2015-04-08T00:00:00"/>
    <x v="51"/>
    <n v="285.47370000000001"/>
    <n v="9"/>
    <n v="413.73"/>
    <n v="86686"/>
  </r>
  <r>
    <n v="19698"/>
    <s v="Low"/>
    <n v="0.06"/>
    <n v="3.25"/>
    <n v="49"/>
    <n v="1935"/>
    <s v="Diana Coble Hubbard"/>
    <s v="Regular Air"/>
    <x v="1"/>
    <x v="0"/>
    <s v="Appliances"/>
    <s v="Large Box"/>
    <x v="648"/>
    <n v="0.56000000000000005"/>
    <x v="0"/>
    <x v="2"/>
    <x v="7"/>
    <s v="Grand Prairie"/>
    <n v="75051"/>
    <d v="2015-05-30T00:00:00"/>
    <x v="157"/>
    <n v="10.50800000000001"/>
    <n v="2"/>
    <n v="55.6"/>
    <n v="86688"/>
  </r>
  <r>
    <n v="19699"/>
    <s v="Low"/>
    <n v="0.01"/>
    <n v="110.98"/>
    <n v="13.99"/>
    <n v="1935"/>
    <s v="Diana Coble Hubbard"/>
    <s v="Regular Air"/>
    <x v="1"/>
    <x v="1"/>
    <s v="Office Furnishings"/>
    <s v="Medium Box"/>
    <x v="649"/>
    <n v="0.69"/>
    <x v="0"/>
    <x v="2"/>
    <x v="7"/>
    <s v="Grand Prairie"/>
    <n v="75051"/>
    <d v="2015-05-30T00:00:00"/>
    <x v="159"/>
    <n v="1448.7309"/>
    <n v="19"/>
    <n v="2099.61"/>
    <n v="86688"/>
  </r>
  <r>
    <n v="19700"/>
    <s v="Low"/>
    <n v="0.05"/>
    <n v="3.95"/>
    <n v="2"/>
    <n v="1935"/>
    <s v="Diana Coble Hubbard"/>
    <s v="Express Air"/>
    <x v="1"/>
    <x v="0"/>
    <s v="Rubber Bands"/>
    <s v="Wrap Bag"/>
    <x v="485"/>
    <n v="0.53"/>
    <x v="0"/>
    <x v="2"/>
    <x v="7"/>
    <s v="Grand Prairie"/>
    <n v="75051"/>
    <d v="2015-05-30T00:00:00"/>
    <x v="97"/>
    <n v="1.0040000000000004"/>
    <n v="23"/>
    <n v="96.6"/>
    <n v="86688"/>
  </r>
  <r>
    <n v="23551"/>
    <s v="Medium"/>
    <n v="0.1"/>
    <n v="152.47999999999999"/>
    <n v="4"/>
    <n v="1938"/>
    <s v="Franklin Spencer"/>
    <s v="Express Air"/>
    <x v="0"/>
    <x v="2"/>
    <s v="Computer Peripherals"/>
    <s v="Small Box"/>
    <x v="208"/>
    <n v="0.79"/>
    <x v="0"/>
    <x v="2"/>
    <x v="13"/>
    <s v="Emporia"/>
    <n v="66801"/>
    <d v="2015-03-22T00:00:00"/>
    <x v="36"/>
    <n v="-521.09"/>
    <n v="4"/>
    <n v="558.16999999999996"/>
    <n v="88870"/>
  </r>
  <r>
    <n v="23550"/>
    <s v="Medium"/>
    <n v="0.08"/>
    <n v="6.84"/>
    <n v="8.3699999999999992"/>
    <n v="1940"/>
    <s v="Eileen McDonald"/>
    <s v="Regular Air"/>
    <x v="0"/>
    <x v="0"/>
    <s v="Scissors, Rulers and Trimmers"/>
    <s v="Small Pack"/>
    <x v="597"/>
    <n v="0.57999999999999996"/>
    <x v="0"/>
    <x v="0"/>
    <x v="17"/>
    <s v="Draper"/>
    <n v="84020"/>
    <d v="2015-03-22T00:00:00"/>
    <x v="144"/>
    <n v="-29.49"/>
    <n v="1"/>
    <n v="8.39"/>
    <n v="88870"/>
  </r>
  <r>
    <n v="25531"/>
    <s v="Low"/>
    <n v="0"/>
    <n v="78.650000000000006"/>
    <n v="13.99"/>
    <n v="1940"/>
    <s v="Eileen McDonald"/>
    <s v="Regular Air"/>
    <x v="0"/>
    <x v="0"/>
    <s v="Appliances"/>
    <s v="Medium Box"/>
    <x v="650"/>
    <n v="0.52"/>
    <x v="0"/>
    <x v="0"/>
    <x v="17"/>
    <s v="Draper"/>
    <n v="84020"/>
    <d v="2015-04-19T00:00:00"/>
    <x v="63"/>
    <n v="386.00669999999991"/>
    <n v="7"/>
    <n v="559.42999999999995"/>
    <n v="88871"/>
  </r>
  <r>
    <n v="25532"/>
    <s v="Low"/>
    <n v="0.08"/>
    <n v="122.99"/>
    <n v="70.2"/>
    <n v="1940"/>
    <s v="Eileen McDonald"/>
    <s v="Delivery Truck"/>
    <x v="0"/>
    <x v="1"/>
    <s v="Chairs &amp; Chairmats"/>
    <s v="Jumbo Drum"/>
    <x v="36"/>
    <n v="0.74"/>
    <x v="0"/>
    <x v="0"/>
    <x v="17"/>
    <s v="Draper"/>
    <n v="84020"/>
    <d v="2015-04-19T00:00:00"/>
    <x v="59"/>
    <n v="-1867.97"/>
    <n v="10"/>
    <n v="1216.52"/>
    <n v="88871"/>
  </r>
  <r>
    <n v="20371"/>
    <s v="Medium"/>
    <n v="0.08"/>
    <n v="90.98"/>
    <n v="56.2"/>
    <n v="1946"/>
    <s v="Teresa Wallace"/>
    <s v="Regular Air"/>
    <x v="3"/>
    <x v="1"/>
    <s v="Office Furnishings"/>
    <s v="Medium Box"/>
    <x v="384"/>
    <n v="0.74"/>
    <x v="0"/>
    <x v="1"/>
    <x v="19"/>
    <s v="Mount Lebanon"/>
    <n v="15228"/>
    <d v="2015-01-26T00:00:00"/>
    <x v="52"/>
    <n v="-1920.9336000000001"/>
    <n v="12"/>
    <n v="1058.3599999999999"/>
    <n v="86331"/>
  </r>
  <r>
    <n v="20372"/>
    <s v="Medium"/>
    <n v="7.0000000000000007E-2"/>
    <n v="5.98"/>
    <n v="5.35"/>
    <n v="1946"/>
    <s v="Teresa Wallace"/>
    <s v="Regular Air"/>
    <x v="3"/>
    <x v="0"/>
    <s v="Paper"/>
    <s v="Small Box"/>
    <x v="515"/>
    <n v="0.4"/>
    <x v="0"/>
    <x v="1"/>
    <x v="19"/>
    <s v="Mount Lebanon"/>
    <n v="15228"/>
    <d v="2015-01-26T00:00:00"/>
    <x v="52"/>
    <n v="-37.175200000000004"/>
    <n v="3"/>
    <n v="18.309999999999999"/>
    <n v="86331"/>
  </r>
  <r>
    <n v="21762"/>
    <s v="Low"/>
    <n v="0.05"/>
    <n v="424.21"/>
    <n v="110.2"/>
    <n v="1949"/>
    <s v="Dana Waller"/>
    <s v="Delivery Truck"/>
    <x v="2"/>
    <x v="1"/>
    <s v="Tables"/>
    <s v="Jumbo Box"/>
    <x v="651"/>
    <n v="0.67"/>
    <x v="0"/>
    <x v="0"/>
    <x v="5"/>
    <s v="Bozeman"/>
    <n v="59715"/>
    <d v="2015-02-01T00:00:00"/>
    <x v="141"/>
    <n v="-213.40280000000001"/>
    <n v="12"/>
    <n v="4935.22"/>
    <n v="90415"/>
  </r>
  <r>
    <n v="24793"/>
    <s v="Not Specified"/>
    <n v="0.01"/>
    <n v="6.68"/>
    <n v="4.91"/>
    <n v="1950"/>
    <s v="Leslie Shannon"/>
    <s v="Regular Air"/>
    <x v="2"/>
    <x v="0"/>
    <s v="Paper"/>
    <s v="Small Box"/>
    <x v="652"/>
    <n v="0.37"/>
    <x v="0"/>
    <x v="0"/>
    <x v="5"/>
    <s v="Butte"/>
    <n v="59750"/>
    <d v="2015-01-06T00:00:00"/>
    <x v="0"/>
    <n v="-15.48"/>
    <n v="7"/>
    <n v="51.03"/>
    <n v="90414"/>
  </r>
  <r>
    <n v="23378"/>
    <s v="High"/>
    <n v="0.09"/>
    <n v="40.98"/>
    <n v="6.5"/>
    <n v="1956"/>
    <s v="Justin Frank"/>
    <s v="Regular Air"/>
    <x v="3"/>
    <x v="2"/>
    <s v="Computer Peripherals"/>
    <s v="Small Box"/>
    <x v="456"/>
    <n v="0.74"/>
    <x v="0"/>
    <x v="0"/>
    <x v="21"/>
    <s v="Louisville"/>
    <n v="80027"/>
    <d v="2015-06-19T00:00:00"/>
    <x v="101"/>
    <n v="-50.244999999999997"/>
    <n v="19"/>
    <n v="746.91"/>
    <n v="89820"/>
  </r>
  <r>
    <n v="21638"/>
    <s v="High"/>
    <n v="0.09"/>
    <n v="77.510000000000005"/>
    <n v="4"/>
    <n v="1957"/>
    <s v="Ted Crowder"/>
    <s v="Regular Air"/>
    <x v="3"/>
    <x v="2"/>
    <s v="Computer Peripherals"/>
    <s v="Small Box"/>
    <x v="624"/>
    <n v="0.76"/>
    <x v="0"/>
    <x v="2"/>
    <x v="33"/>
    <s v="University City"/>
    <n v="63130"/>
    <d v="2015-04-07T00:00:00"/>
    <x v="5"/>
    <n v="-387.1044"/>
    <n v="1"/>
    <n v="77.47"/>
    <n v="89818"/>
  </r>
  <r>
    <n v="24640"/>
    <s v="Low"/>
    <n v="0.09"/>
    <n v="30.98"/>
    <n v="6.5"/>
    <n v="1958"/>
    <s v="Vickie Martinez"/>
    <s v="Express Air"/>
    <x v="3"/>
    <x v="2"/>
    <s v="Computer Peripherals"/>
    <s v="Small Box"/>
    <x v="653"/>
    <n v="0.64"/>
    <x v="0"/>
    <x v="0"/>
    <x v="6"/>
    <s v="West Linn"/>
    <n v="97068"/>
    <d v="2015-06-18T00:00:00"/>
    <x v="65"/>
    <n v="-55.97"/>
    <n v="7"/>
    <n v="204.34"/>
    <n v="89819"/>
  </r>
  <r>
    <n v="3956"/>
    <s v="Critical"/>
    <n v="0"/>
    <n v="20.28"/>
    <n v="14.39"/>
    <n v="1959"/>
    <s v="Bonnie Matthews Rowland"/>
    <s v="Regular Air"/>
    <x v="0"/>
    <x v="1"/>
    <s v="Office Furnishings"/>
    <s v="Small Box"/>
    <x v="654"/>
    <n v="0.47"/>
    <x v="0"/>
    <x v="3"/>
    <x v="26"/>
    <s v="Miami"/>
    <n v="33916"/>
    <d v="2015-01-22T00:00:00"/>
    <x v="17"/>
    <n v="-66.247299999999996"/>
    <n v="9"/>
    <n v="206.04"/>
    <n v="28225"/>
  </r>
  <r>
    <n v="3684"/>
    <s v="Low"/>
    <n v="0.02"/>
    <n v="9.99"/>
    <n v="11.59"/>
    <n v="1959"/>
    <s v="Bonnie Matthews Rowland"/>
    <s v="Regular Air"/>
    <x v="1"/>
    <x v="0"/>
    <s v="Paper"/>
    <s v="Small Box"/>
    <x v="655"/>
    <n v="0.4"/>
    <x v="0"/>
    <x v="3"/>
    <x v="26"/>
    <s v="Miami"/>
    <n v="33916"/>
    <d v="2015-04-18T00:00:00"/>
    <x v="156"/>
    <n v="-171.15770000000001"/>
    <n v="43"/>
    <n v="475.42"/>
    <n v="26342"/>
  </r>
  <r>
    <n v="3685"/>
    <s v="Low"/>
    <n v="0.02"/>
    <n v="48.04"/>
    <n v="5.79"/>
    <n v="1959"/>
    <s v="Bonnie Matthews Rowland"/>
    <s v="Regular Air"/>
    <x v="1"/>
    <x v="0"/>
    <s v="Paper"/>
    <s v="Small Box"/>
    <x v="310"/>
    <n v="0.37"/>
    <x v="0"/>
    <x v="3"/>
    <x v="26"/>
    <s v="Miami"/>
    <n v="33916"/>
    <d v="2015-04-18T00:00:00"/>
    <x v="151"/>
    <n v="624.23900000000003"/>
    <n v="74"/>
    <n v="3598.82"/>
    <n v="26342"/>
  </r>
  <r>
    <n v="3686"/>
    <s v="Low"/>
    <n v="0.04"/>
    <n v="6.68"/>
    <n v="4.91"/>
    <n v="1959"/>
    <s v="Bonnie Matthews Rowland"/>
    <s v="Regular Air"/>
    <x v="1"/>
    <x v="0"/>
    <s v="Paper"/>
    <s v="Small Box"/>
    <x v="652"/>
    <n v="0.37"/>
    <x v="0"/>
    <x v="3"/>
    <x v="26"/>
    <s v="Miami"/>
    <n v="33916"/>
    <d v="2015-04-18T00:00:00"/>
    <x v="131"/>
    <n v="-14.3241"/>
    <n v="5"/>
    <n v="41.22"/>
    <n v="26342"/>
  </r>
  <r>
    <n v="21685"/>
    <s v="Low"/>
    <n v="0.02"/>
    <n v="48.04"/>
    <n v="5.79"/>
    <n v="1962"/>
    <s v="Sean Burton"/>
    <s v="Regular Air"/>
    <x v="1"/>
    <x v="0"/>
    <s v="Paper"/>
    <s v="Small Box"/>
    <x v="310"/>
    <n v="0.37"/>
    <x v="0"/>
    <x v="2"/>
    <x v="22"/>
    <s v="Saginaw"/>
    <n v="48601"/>
    <d v="2015-04-18T00:00:00"/>
    <x v="151"/>
    <n v="604.01909999999998"/>
    <n v="18"/>
    <n v="875.39"/>
    <n v="88857"/>
  </r>
  <r>
    <n v="21686"/>
    <s v="Low"/>
    <n v="0.04"/>
    <n v="6.68"/>
    <n v="4.91"/>
    <n v="1962"/>
    <s v="Sean Burton"/>
    <s v="Regular Air"/>
    <x v="1"/>
    <x v="0"/>
    <s v="Paper"/>
    <s v="Small Box"/>
    <x v="652"/>
    <n v="0.37"/>
    <x v="0"/>
    <x v="2"/>
    <x v="22"/>
    <s v="Saginaw"/>
    <n v="48601"/>
    <d v="2015-04-18T00:00:00"/>
    <x v="131"/>
    <n v="-11.631599999999999"/>
    <n v="1"/>
    <n v="8.24"/>
    <n v="88857"/>
  </r>
  <r>
    <n v="22488"/>
    <s v="Medium"/>
    <n v="0.01"/>
    <n v="78.650000000000006"/>
    <n v="13.99"/>
    <n v="1967"/>
    <s v="Carolyn Hoffman"/>
    <s v="Express Air"/>
    <x v="2"/>
    <x v="0"/>
    <s v="Appliances"/>
    <s v="Medium Box"/>
    <x v="650"/>
    <n v="0.52"/>
    <x v="0"/>
    <x v="2"/>
    <x v="25"/>
    <s v="Clinton"/>
    <n v="52732"/>
    <d v="2015-03-18T00:00:00"/>
    <x v="18"/>
    <n v="442.36589999999995"/>
    <n v="8"/>
    <n v="641.11"/>
    <n v="89456"/>
  </r>
  <r>
    <n v="26220"/>
    <s v="Medium"/>
    <n v="0.02"/>
    <n v="11.58"/>
    <n v="5.72"/>
    <n v="1971"/>
    <s v="Marsha Roy"/>
    <s v="Regular Air"/>
    <x v="0"/>
    <x v="0"/>
    <s v="Envelopes"/>
    <s v="Small Box"/>
    <x v="240"/>
    <n v="0.35"/>
    <x v="0"/>
    <x v="3"/>
    <x v="37"/>
    <s v="Tupelo"/>
    <n v="38801"/>
    <d v="2015-01-18T00:00:00"/>
    <x v="91"/>
    <n v="-259.75599999999997"/>
    <n v="3"/>
    <n v="35.479999999999997"/>
    <n v="91550"/>
  </r>
  <r>
    <n v="26223"/>
    <s v="Medium"/>
    <n v="0.05"/>
    <n v="350.99"/>
    <n v="39"/>
    <n v="1972"/>
    <s v="Priscilla Brandon"/>
    <s v="Delivery Truck"/>
    <x v="0"/>
    <x v="1"/>
    <s v="Chairs &amp; Chairmats"/>
    <s v="Jumbo Drum"/>
    <x v="455"/>
    <n v="0.55000000000000004"/>
    <x v="0"/>
    <x v="1"/>
    <x v="19"/>
    <s v="Willow Grove"/>
    <n v="19090"/>
    <d v="2015-01-18T00:00:00"/>
    <x v="135"/>
    <n v="1469.7275999999999"/>
    <n v="6"/>
    <n v="2130.04"/>
    <n v="91550"/>
  </r>
  <r>
    <n v="26224"/>
    <s v="Medium"/>
    <n v="0.04"/>
    <n v="15.99"/>
    <n v="9.4"/>
    <n v="1972"/>
    <s v="Priscilla Brandon"/>
    <s v="Express Air"/>
    <x v="0"/>
    <x v="2"/>
    <s v="Office Machines"/>
    <s v="Small Box"/>
    <x v="616"/>
    <n v="0.49"/>
    <x v="0"/>
    <x v="1"/>
    <x v="19"/>
    <s v="Willow Grove"/>
    <n v="19090"/>
    <d v="2015-01-18T00:00:00"/>
    <x v="135"/>
    <n v="-83.553060000000002"/>
    <n v="5"/>
    <n v="82.8"/>
    <n v="91550"/>
  </r>
  <r>
    <n v="18795"/>
    <s v="Medium"/>
    <n v="0.09"/>
    <n v="20.48"/>
    <n v="6.32"/>
    <n v="1974"/>
    <s v="Robert Brantley"/>
    <s v="Regular Air"/>
    <x v="3"/>
    <x v="0"/>
    <s v="Appliances"/>
    <s v="Small Box"/>
    <x v="656"/>
    <n v="0.57999999999999996"/>
    <x v="0"/>
    <x v="2"/>
    <x v="22"/>
    <s v="Dearborn Heights"/>
    <n v="48127"/>
    <d v="2015-05-20T00:00:00"/>
    <x v="110"/>
    <n v="-16.89"/>
    <n v="5"/>
    <n v="99.02"/>
    <n v="89040"/>
  </r>
  <r>
    <n v="18796"/>
    <s v="Medium"/>
    <n v="0.06"/>
    <n v="15.67"/>
    <n v="1.39"/>
    <n v="1974"/>
    <s v="Robert Brantley"/>
    <s v="Regular Air"/>
    <x v="3"/>
    <x v="0"/>
    <s v="Envelopes"/>
    <s v="Small Box"/>
    <x v="598"/>
    <n v="0.38"/>
    <x v="0"/>
    <x v="2"/>
    <x v="22"/>
    <s v="Dearborn Heights"/>
    <n v="48127"/>
    <d v="2015-05-20T00:00:00"/>
    <x v="110"/>
    <n v="25.51"/>
    <n v="3"/>
    <n v="46.4"/>
    <n v="89040"/>
  </r>
  <r>
    <n v="25731"/>
    <s v="Critical"/>
    <n v="0.05"/>
    <n v="70.98"/>
    <n v="46.74"/>
    <n v="1976"/>
    <s v="Sherri F Vogel"/>
    <s v="Delivery Truck"/>
    <x v="3"/>
    <x v="1"/>
    <s v="Bookcases"/>
    <s v="Jumbo Box"/>
    <x v="311"/>
    <n v="0.56000000000000005"/>
    <x v="0"/>
    <x v="2"/>
    <x v="22"/>
    <s v="East Lansing"/>
    <n v="48823"/>
    <d v="2015-01-10T00:00:00"/>
    <x v="76"/>
    <n v="-850.65239999999994"/>
    <n v="8"/>
    <n v="551.51"/>
    <n v="89039"/>
  </r>
  <r>
    <n v="25732"/>
    <s v="Critical"/>
    <n v="0.05"/>
    <n v="11.55"/>
    <n v="2.36"/>
    <n v="1976"/>
    <s v="Sherri F Vogel"/>
    <s v="Regular Air"/>
    <x v="3"/>
    <x v="0"/>
    <s v="Pens &amp; Art Supplies"/>
    <s v="Wrap Bag"/>
    <x v="99"/>
    <n v="0.55000000000000004"/>
    <x v="0"/>
    <x v="2"/>
    <x v="22"/>
    <s v="East Lansing"/>
    <n v="48823"/>
    <d v="2015-01-10T00:00:00"/>
    <x v="130"/>
    <n v="98.525099999999981"/>
    <n v="12"/>
    <n v="142.79"/>
    <n v="89039"/>
  </r>
  <r>
    <n v="24887"/>
    <s v="Critical"/>
    <n v="0.06"/>
    <n v="40.99"/>
    <n v="17.48"/>
    <n v="1976"/>
    <s v="Sherri F Vogel"/>
    <s v="Regular Air"/>
    <x v="3"/>
    <x v="0"/>
    <s v="Paper"/>
    <s v="Small Box"/>
    <x v="399"/>
    <n v="0.36"/>
    <x v="0"/>
    <x v="2"/>
    <x v="22"/>
    <s v="East Lansing"/>
    <n v="48823"/>
    <d v="2015-03-23T00:00:00"/>
    <x v="37"/>
    <n v="214.23"/>
    <n v="14"/>
    <n v="585.08000000000004"/>
    <n v="89041"/>
  </r>
  <r>
    <n v="21692"/>
    <s v="Not Specified"/>
    <n v="0.05"/>
    <n v="20.99"/>
    <n v="3.3"/>
    <n v="1979"/>
    <s v="Marianne Weiner Ennis"/>
    <s v="Regular Air"/>
    <x v="0"/>
    <x v="2"/>
    <s v="Telephones and Communication"/>
    <s v="Small Pack"/>
    <x v="321"/>
    <n v="0.81"/>
    <x v="0"/>
    <x v="0"/>
    <x v="21"/>
    <s v="Littleton"/>
    <n v="80122"/>
    <d v="2015-05-05T00:00:00"/>
    <x v="108"/>
    <n v="21.883400000000023"/>
    <n v="4"/>
    <n v="72.75"/>
    <n v="87757"/>
  </r>
  <r>
    <n v="24935"/>
    <s v="Not Specified"/>
    <n v="0.1"/>
    <n v="7.37"/>
    <n v="5.53"/>
    <n v="1984"/>
    <s v="Lynne Wilcox"/>
    <s v="Regular Air"/>
    <x v="3"/>
    <x v="2"/>
    <s v="Computer Peripherals"/>
    <s v="Small Pack"/>
    <x v="95"/>
    <n v="0.69"/>
    <x v="0"/>
    <x v="3"/>
    <x v="39"/>
    <s v="Hilton Head Island"/>
    <n v="29915"/>
    <d v="2015-05-16T00:00:00"/>
    <x v="9"/>
    <n v="290.202"/>
    <n v="38"/>
    <n v="269.33"/>
    <n v="91258"/>
  </r>
  <r>
    <n v="20568"/>
    <s v="Not Specified"/>
    <n v="0.01"/>
    <n v="15.31"/>
    <n v="8.7799999999999994"/>
    <n v="1986"/>
    <s v="Lynda Rosenthal"/>
    <s v="Regular Air"/>
    <x v="1"/>
    <x v="0"/>
    <s v="Storage &amp; Organization"/>
    <s v="Small Box"/>
    <x v="657"/>
    <n v="0.56999999999999995"/>
    <x v="0"/>
    <x v="2"/>
    <x v="7"/>
    <s v="Midland"/>
    <n v="79701"/>
    <d v="2015-05-06T00:00:00"/>
    <x v="122"/>
    <n v="12.146000000000008"/>
    <n v="23"/>
    <n v="377"/>
    <n v="90888"/>
  </r>
  <r>
    <n v="20569"/>
    <s v="Not Specified"/>
    <n v="0.05"/>
    <n v="7.99"/>
    <n v="5.03"/>
    <n v="1986"/>
    <s v="Lynda Rosenthal"/>
    <s v="Express Air"/>
    <x v="1"/>
    <x v="2"/>
    <s v="Telephones and Communication"/>
    <s v="Medium Box"/>
    <x v="145"/>
    <n v="0.6"/>
    <x v="0"/>
    <x v="2"/>
    <x v="7"/>
    <s v="Midland"/>
    <n v="79701"/>
    <d v="2015-05-06T00:00:00"/>
    <x v="182"/>
    <n v="5.6870000000000083"/>
    <n v="4"/>
    <n v="42.99"/>
    <n v="90888"/>
  </r>
  <r>
    <n v="19336"/>
    <s v="High"/>
    <n v="0.05"/>
    <n v="20.98"/>
    <n v="21.2"/>
    <n v="1988"/>
    <s v="Anna Burgess"/>
    <s v="Regular Air"/>
    <x v="1"/>
    <x v="1"/>
    <s v="Office Furnishings"/>
    <s v="Medium Box"/>
    <x v="658"/>
    <n v="0.78"/>
    <x v="0"/>
    <x v="0"/>
    <x v="17"/>
    <s v="Draper"/>
    <n v="84020"/>
    <d v="2015-01-03T00:00:00"/>
    <x v="30"/>
    <n v="-181.102"/>
    <n v="3"/>
    <n v="65.69"/>
    <n v="89999"/>
  </r>
  <r>
    <n v="22600"/>
    <s v="Not Specified"/>
    <n v="0.04"/>
    <n v="355.98"/>
    <n v="58.92"/>
    <n v="1989"/>
    <s v="David Weaver"/>
    <s v="Delivery Truck"/>
    <x v="1"/>
    <x v="1"/>
    <s v="Chairs &amp; Chairmats"/>
    <s v="Jumbo Drum"/>
    <x v="464"/>
    <n v="0.64"/>
    <x v="0"/>
    <x v="0"/>
    <x v="17"/>
    <s v="Holladay"/>
    <n v="84117"/>
    <d v="2015-01-21T00:00:00"/>
    <x v="17"/>
    <n v="882.93000000000006"/>
    <n v="8"/>
    <n v="2748.21"/>
    <n v="90000"/>
  </r>
  <r>
    <n v="22601"/>
    <s v="Not Specified"/>
    <n v="0.09"/>
    <n v="19.98"/>
    <n v="8.68"/>
    <n v="1989"/>
    <s v="David Weaver"/>
    <s v="Regular Air"/>
    <x v="1"/>
    <x v="0"/>
    <s v="Paper"/>
    <s v="Small Box"/>
    <x v="441"/>
    <n v="0.37"/>
    <x v="0"/>
    <x v="0"/>
    <x v="17"/>
    <s v="Holladay"/>
    <n v="84117"/>
    <d v="2015-01-21T00:00:00"/>
    <x v="17"/>
    <n v="6.6803999999999988"/>
    <n v="5"/>
    <n v="93.19"/>
    <n v="90000"/>
  </r>
  <r>
    <n v="20554"/>
    <s v="High"/>
    <n v="0.01"/>
    <n v="30.98"/>
    <n v="6.5"/>
    <n v="1989"/>
    <s v="David Weaver"/>
    <s v="Regular Air"/>
    <x v="0"/>
    <x v="2"/>
    <s v="Computer Peripherals"/>
    <s v="Small Box"/>
    <x v="653"/>
    <n v="0.64"/>
    <x v="0"/>
    <x v="0"/>
    <x v="17"/>
    <s v="Holladay"/>
    <n v="84117"/>
    <d v="2015-05-15T00:00:00"/>
    <x v="9"/>
    <n v="46.29"/>
    <n v="11"/>
    <n v="363.37"/>
    <n v="90001"/>
  </r>
  <r>
    <n v="20555"/>
    <s v="High"/>
    <n v="0.01"/>
    <n v="40.99"/>
    <n v="19.989999999999998"/>
    <n v="1989"/>
    <s v="David Weaver"/>
    <s v="Regular Air"/>
    <x v="0"/>
    <x v="0"/>
    <s v="Paper"/>
    <s v="Small Box"/>
    <x v="659"/>
    <n v="0.36"/>
    <x v="0"/>
    <x v="0"/>
    <x v="17"/>
    <s v="Holladay"/>
    <n v="84117"/>
    <d v="2015-05-15T00:00:00"/>
    <x v="38"/>
    <n v="177.79"/>
    <n v="11"/>
    <n v="480.75"/>
    <n v="90001"/>
  </r>
  <r>
    <n v="21723"/>
    <s v="Medium"/>
    <n v="0.1"/>
    <n v="1.6"/>
    <n v="1.29"/>
    <n v="1989"/>
    <s v="David Weaver"/>
    <s v="Regular Air"/>
    <x v="1"/>
    <x v="0"/>
    <s v="Pens &amp; Art Supplies"/>
    <s v="Wrap Bag"/>
    <x v="660"/>
    <n v="0.42"/>
    <x v="0"/>
    <x v="0"/>
    <x v="17"/>
    <s v="Holladay"/>
    <n v="84117"/>
    <d v="2015-04-30T00:00:00"/>
    <x v="86"/>
    <n v="-14.990400000000001"/>
    <n v="11"/>
    <n v="16.88"/>
    <n v="90003"/>
  </r>
  <r>
    <n v="25417"/>
    <s v="Medium"/>
    <n v="0"/>
    <n v="47.9"/>
    <n v="5.86"/>
    <n v="1991"/>
    <s v="Paula Hubbard"/>
    <s v="Regular Air"/>
    <x v="1"/>
    <x v="0"/>
    <s v="Paper"/>
    <s v="Small Box"/>
    <x v="661"/>
    <n v="0.37"/>
    <x v="0"/>
    <x v="0"/>
    <x v="17"/>
    <s v="Kearns"/>
    <n v="84118"/>
    <d v="2015-02-22T00:00:00"/>
    <x v="88"/>
    <n v="638.38109999999995"/>
    <n v="18"/>
    <n v="925.19"/>
    <n v="90002"/>
  </r>
  <r>
    <n v="19797"/>
    <s v="Not Specified"/>
    <n v="0.1"/>
    <n v="125.99"/>
    <n v="8.99"/>
    <n v="1997"/>
    <s v="Harriet Bowman"/>
    <s v="Regular Air"/>
    <x v="3"/>
    <x v="2"/>
    <s v="Telephones and Communication"/>
    <s v="Small Box"/>
    <x v="322"/>
    <n v="0.56999999999999995"/>
    <x v="0"/>
    <x v="3"/>
    <x v="39"/>
    <s v="Hilton Head Island"/>
    <n v="29915"/>
    <d v="2015-01-25T00:00:00"/>
    <x v="52"/>
    <n v="17.652000000000001"/>
    <n v="4"/>
    <n v="408.66"/>
    <n v="90333"/>
  </r>
  <r>
    <n v="19581"/>
    <s v="Medium"/>
    <n v="0.01"/>
    <n v="16.48"/>
    <n v="1.99"/>
    <n v="1997"/>
    <s v="Harriet Bowman"/>
    <s v="Regular Air"/>
    <x v="3"/>
    <x v="2"/>
    <s v="Computer Peripherals"/>
    <s v="Small Pack"/>
    <x v="524"/>
    <n v="0.42"/>
    <x v="0"/>
    <x v="3"/>
    <x v="39"/>
    <s v="Hilton Head Island"/>
    <n v="29915"/>
    <d v="2015-05-07T00:00:00"/>
    <x v="182"/>
    <n v="739.67399999999998"/>
    <n v="7"/>
    <n v="122.93"/>
    <n v="90334"/>
  </r>
  <r>
    <n v="21003"/>
    <s v="Low"/>
    <n v="0"/>
    <n v="24.92"/>
    <n v="12.98"/>
    <n v="1997"/>
    <s v="Harriet Bowman"/>
    <s v="Regular Air"/>
    <x v="3"/>
    <x v="0"/>
    <s v="Binders and Binder Accessories"/>
    <s v="Small Box"/>
    <x v="662"/>
    <n v="0.39"/>
    <x v="0"/>
    <x v="3"/>
    <x v="39"/>
    <s v="Hilton Head Island"/>
    <n v="29915"/>
    <d v="2015-06-02T00:00:00"/>
    <x v="80"/>
    <n v="-23.155999999999999"/>
    <n v="1"/>
    <n v="32.659999999999997"/>
    <n v="90335"/>
  </r>
  <r>
    <n v="20392"/>
    <s v="Not Specified"/>
    <n v="0.06"/>
    <n v="4.42"/>
    <n v="4.99"/>
    <n v="1998"/>
    <s v="Judy Frazier"/>
    <s v="Regular Air"/>
    <x v="0"/>
    <x v="0"/>
    <s v="Envelopes"/>
    <s v="Small Box"/>
    <x v="7"/>
    <n v="0.38"/>
    <x v="0"/>
    <x v="1"/>
    <x v="4"/>
    <s v="East Massapequa"/>
    <n v="11758"/>
    <d v="2015-06-03T00:00:00"/>
    <x v="157"/>
    <n v="-10.435"/>
    <n v="3"/>
    <n v="14.85"/>
    <n v="90568"/>
  </r>
  <r>
    <n v="24075"/>
    <s v="Medium"/>
    <n v="0.06"/>
    <n v="4.24"/>
    <n v="5.41"/>
    <n v="2004"/>
    <s v="James Dickinson Ball"/>
    <s v="Regular Air"/>
    <x v="1"/>
    <x v="0"/>
    <s v="Binders and Binder Accessories"/>
    <s v="Small Box"/>
    <x v="21"/>
    <n v="0.35"/>
    <x v="0"/>
    <x v="0"/>
    <x v="5"/>
    <s v="Bozeman"/>
    <n v="59715"/>
    <d v="2015-04-17T00:00:00"/>
    <x v="133"/>
    <n v="-78.916679999999999"/>
    <n v="10"/>
    <n v="45"/>
    <n v="91277"/>
  </r>
  <r>
    <n v="24076"/>
    <s v="Medium"/>
    <n v="0.04"/>
    <n v="6783.02"/>
    <n v="24.49"/>
    <n v="2004"/>
    <s v="James Dickinson Ball"/>
    <s v="Regular Air"/>
    <x v="1"/>
    <x v="2"/>
    <s v="Office Machines"/>
    <s v="Large Box"/>
    <x v="458"/>
    <n v="0.39"/>
    <x v="0"/>
    <x v="0"/>
    <x v="5"/>
    <s v="Bozeman"/>
    <n v="59715"/>
    <d v="2015-04-17T00:00:00"/>
    <x v="133"/>
    <n v="-13562.637407999999"/>
    <n v="1"/>
    <n v="6569.07"/>
    <n v="91277"/>
  </r>
  <r>
    <n v="25251"/>
    <s v="Not Specified"/>
    <n v="0.03"/>
    <n v="5.78"/>
    <n v="5.37"/>
    <n v="2006"/>
    <s v="Cynthia Khan"/>
    <s v="Regular Air"/>
    <x v="1"/>
    <x v="0"/>
    <s v="Paper"/>
    <s v="Small Box"/>
    <x v="663"/>
    <n v="0.36"/>
    <x v="0"/>
    <x v="0"/>
    <x v="21"/>
    <s v="Durango"/>
    <n v="81301"/>
    <d v="2015-03-05T00:00:00"/>
    <x v="40"/>
    <n v="-63.35"/>
    <n v="15"/>
    <n v="88.22"/>
    <n v="88798"/>
  </r>
  <r>
    <n v="20006"/>
    <s v="Medium"/>
    <n v="0.1"/>
    <n v="10.48"/>
    <n v="2.89"/>
    <n v="2016"/>
    <s v="Wayne Bean"/>
    <s v="Regular Air"/>
    <x v="0"/>
    <x v="0"/>
    <s v="Pens &amp; Art Supplies"/>
    <s v="Small Pack"/>
    <x v="626"/>
    <n v="0.6"/>
    <x v="0"/>
    <x v="2"/>
    <x v="22"/>
    <s v="Southgate"/>
    <n v="48195"/>
    <d v="2015-06-18T00:00:00"/>
    <x v="120"/>
    <n v="-8.9039999999999999"/>
    <n v="4"/>
    <n v="40.29"/>
    <n v="86874"/>
  </r>
  <r>
    <n v="18989"/>
    <s v="High"/>
    <n v="7.0000000000000007E-2"/>
    <n v="39.479999999999997"/>
    <n v="1.99"/>
    <n v="2014"/>
    <s v="Cathy Simon"/>
    <s v="Regular Air"/>
    <x v="1"/>
    <x v="2"/>
    <s v="Computer Peripherals"/>
    <s v="Small Pack"/>
    <x v="246"/>
    <n v="0.54"/>
    <x v="0"/>
    <x v="2"/>
    <x v="25"/>
    <s v="Council Bluffs"/>
    <n v="51503"/>
    <d v="2015-03-22T00:00:00"/>
    <x v="144"/>
    <n v="88.72"/>
    <n v="4"/>
    <n v="151.27000000000001"/>
    <n v="88367"/>
  </r>
  <r>
    <n v="18990"/>
    <s v="High"/>
    <n v="0"/>
    <n v="4.91"/>
    <n v="0.5"/>
    <n v="2014"/>
    <s v="Cathy Simon"/>
    <s v="Regular Air"/>
    <x v="1"/>
    <x v="0"/>
    <s v="Labels"/>
    <s v="Small Box"/>
    <x v="41"/>
    <n v="0.36"/>
    <x v="0"/>
    <x v="2"/>
    <x v="25"/>
    <s v="Council Bluffs"/>
    <n v="51503"/>
    <d v="2015-03-22T00:00:00"/>
    <x v="144"/>
    <n v="7.2518999999999991"/>
    <n v="2"/>
    <n v="10.51"/>
    <n v="88367"/>
  </r>
  <r>
    <n v="21573"/>
    <s v="Critical"/>
    <n v="0.06"/>
    <n v="6.48"/>
    <n v="7.49"/>
    <n v="2014"/>
    <s v="Cathy Simon"/>
    <s v="Regular Air"/>
    <x v="1"/>
    <x v="0"/>
    <s v="Paper"/>
    <s v="Small Box"/>
    <x v="664"/>
    <n v="0.37"/>
    <x v="0"/>
    <x v="2"/>
    <x v="25"/>
    <s v="Council Bluffs"/>
    <n v="51503"/>
    <d v="2015-04-04T00:00:00"/>
    <x v="77"/>
    <n v="-191.49"/>
    <n v="12"/>
    <n v="74.930000000000007"/>
    <n v="88368"/>
  </r>
  <r>
    <n v="25557"/>
    <s v="Critical"/>
    <n v="0.02"/>
    <n v="120.98"/>
    <n v="58.64"/>
    <n v="2020"/>
    <s v="Erika Jordan"/>
    <s v="Delivery Truck"/>
    <x v="1"/>
    <x v="1"/>
    <s v="Bookcases"/>
    <s v="Jumbo Box"/>
    <x v="665"/>
    <n v="0.75"/>
    <x v="0"/>
    <x v="1"/>
    <x v="19"/>
    <s v="Plum"/>
    <n v="15239"/>
    <d v="2015-02-13T00:00:00"/>
    <x v="7"/>
    <n v="-1330.5"/>
    <n v="11"/>
    <n v="1370.99"/>
    <n v="86933"/>
  </r>
  <r>
    <n v="22145"/>
    <s v="Critical"/>
    <n v="0.04"/>
    <n v="120.97"/>
    <n v="7.11"/>
    <n v="2030"/>
    <s v="Lindsay O'Connell"/>
    <s v="Regular Air"/>
    <x v="0"/>
    <x v="2"/>
    <s v="Office Machines"/>
    <s v="Medium Box"/>
    <x v="666"/>
    <n v="0.36"/>
    <x v="0"/>
    <x v="2"/>
    <x v="7"/>
    <s v="Greenville"/>
    <n v="75401"/>
    <d v="2015-03-17T00:00:00"/>
    <x v="140"/>
    <n v="1320.5495999999998"/>
    <n v="16"/>
    <n v="1913.84"/>
    <n v="91059"/>
  </r>
  <r>
    <n v="22146"/>
    <s v="Critical"/>
    <n v="0"/>
    <n v="195.99"/>
    <n v="4.2"/>
    <n v="2030"/>
    <s v="Lindsay O'Connell"/>
    <s v="Regular Air"/>
    <x v="0"/>
    <x v="2"/>
    <s v="Telephones and Communication"/>
    <s v="Small Box"/>
    <x v="667"/>
    <n v="0.6"/>
    <x v="0"/>
    <x v="2"/>
    <x v="7"/>
    <s v="Greenville"/>
    <n v="75401"/>
    <d v="2015-03-17T00:00:00"/>
    <x v="18"/>
    <n v="1585.5030000000002"/>
    <n v="16"/>
    <n v="2692.12"/>
    <n v="91059"/>
  </r>
  <r>
    <n v="20654"/>
    <s v="Medium"/>
    <n v="0.03"/>
    <n v="55.98"/>
    <n v="4.8600000000000003"/>
    <n v="2030"/>
    <s v="Lindsay O'Connell"/>
    <s v="Regular Air"/>
    <x v="0"/>
    <x v="0"/>
    <s v="Paper"/>
    <s v="Small Box"/>
    <x v="209"/>
    <n v="0.36"/>
    <x v="0"/>
    <x v="2"/>
    <x v="7"/>
    <s v="Greenville"/>
    <n v="75401"/>
    <d v="2015-03-18T00:00:00"/>
    <x v="105"/>
    <n v="526.04219999999998"/>
    <n v="13"/>
    <n v="762.38"/>
    <n v="91060"/>
  </r>
  <r>
    <n v="25918"/>
    <s v="Critical"/>
    <n v="0.1"/>
    <n v="1.89"/>
    <n v="0.76"/>
    <n v="2035"/>
    <s v="Jon Ward"/>
    <s v="Regular Air"/>
    <x v="3"/>
    <x v="0"/>
    <s v="Rubber Bands"/>
    <s v="Wrap Bag"/>
    <x v="668"/>
    <n v="0.83"/>
    <x v="0"/>
    <x v="3"/>
    <x v="26"/>
    <s v="Palm Beach Gardens"/>
    <n v="33403"/>
    <d v="2015-05-18T00:00:00"/>
    <x v="92"/>
    <n v="-40.432000000000002"/>
    <n v="20"/>
    <n v="36.72"/>
    <n v="87117"/>
  </r>
  <r>
    <n v="19733"/>
    <s v="Not Specified"/>
    <n v="0"/>
    <n v="73.98"/>
    <n v="14.52"/>
    <n v="2037"/>
    <s v="Lynda Herman"/>
    <s v="Regular Air"/>
    <x v="2"/>
    <x v="2"/>
    <s v="Computer Peripherals"/>
    <s v="Small Box"/>
    <x v="414"/>
    <n v="0.65"/>
    <x v="0"/>
    <x v="0"/>
    <x v="5"/>
    <s v="Bozeman"/>
    <n v="59715"/>
    <d v="2015-03-12T00:00:00"/>
    <x v="138"/>
    <n v="-88.61"/>
    <n v="4"/>
    <n v="305.70999999999998"/>
    <n v="89333"/>
  </r>
  <r>
    <n v="22018"/>
    <s v="High"/>
    <n v="0.06"/>
    <n v="40.99"/>
    <n v="17.48"/>
    <n v="2038"/>
    <s v="Peter Adams"/>
    <s v="Regular Air"/>
    <x v="2"/>
    <x v="0"/>
    <s v="Paper"/>
    <s v="Small Box"/>
    <x v="399"/>
    <n v="0.36"/>
    <x v="0"/>
    <x v="1"/>
    <x v="4"/>
    <s v="Mount Vernon"/>
    <n v="10550"/>
    <d v="2015-04-21T00:00:00"/>
    <x v="24"/>
    <n v="109.16"/>
    <n v="7"/>
    <n v="277.12"/>
    <n v="89334"/>
  </r>
  <r>
    <n v="24731"/>
    <s v="Low"/>
    <n v="0.09"/>
    <n v="20.99"/>
    <n v="2.5"/>
    <n v="2044"/>
    <s v="Jay Simon"/>
    <s v="Regular Air"/>
    <x v="0"/>
    <x v="2"/>
    <s v="Telephones and Communication"/>
    <s v="Wrap Bag"/>
    <x v="427"/>
    <n v="0.81"/>
    <x v="0"/>
    <x v="3"/>
    <x v="40"/>
    <s v="Rogers"/>
    <n v="72756"/>
    <d v="2015-06-24T00:00:00"/>
    <x v="153"/>
    <n v="-136.12200000000001"/>
    <n v="6"/>
    <n v="100.11"/>
    <n v="88692"/>
  </r>
  <r>
    <n v="22970"/>
    <s v="Critical"/>
    <n v="0.04"/>
    <n v="4.28"/>
    <n v="5.68"/>
    <n v="2046"/>
    <s v="Eileen Schwartz"/>
    <s v="Regular Air"/>
    <x v="0"/>
    <x v="0"/>
    <s v="Paper"/>
    <s v="Small Box"/>
    <x v="669"/>
    <n v="0.4"/>
    <x v="0"/>
    <x v="2"/>
    <x v="13"/>
    <s v="Liberal"/>
    <n v="67901"/>
    <d v="2015-06-12T00:00:00"/>
    <x v="25"/>
    <n v="-27.375"/>
    <n v="7"/>
    <n v="31.54"/>
    <n v="88219"/>
  </r>
  <r>
    <n v="22971"/>
    <s v="Critical"/>
    <n v="0.06"/>
    <n v="376.13"/>
    <n v="85.63"/>
    <n v="2046"/>
    <s v="Eileen Schwartz"/>
    <s v="Delivery Truck"/>
    <x v="0"/>
    <x v="1"/>
    <s v="Tables"/>
    <s v="Jumbo Box"/>
    <x v="670"/>
    <n v="0.74"/>
    <x v="0"/>
    <x v="2"/>
    <x v="13"/>
    <s v="Liberal"/>
    <n v="67901"/>
    <d v="2015-06-12T00:00:00"/>
    <x v="25"/>
    <n v="-435.75749999999999"/>
    <n v="13"/>
    <n v="4634.6899999999996"/>
    <n v="88219"/>
  </r>
  <r>
    <n v="22972"/>
    <s v="Critical"/>
    <n v="0.06"/>
    <n v="424.21"/>
    <n v="110.2"/>
    <n v="2046"/>
    <s v="Eileen Schwartz"/>
    <s v="Delivery Truck"/>
    <x v="0"/>
    <x v="1"/>
    <s v="Tables"/>
    <s v="Jumbo Box"/>
    <x v="651"/>
    <n v="0.67"/>
    <x v="0"/>
    <x v="2"/>
    <x v="13"/>
    <s v="Liberal"/>
    <n v="67901"/>
    <d v="2015-06-12T00:00:00"/>
    <x v="137"/>
    <n v="682.53"/>
    <n v="17"/>
    <n v="7304.03"/>
    <n v="88219"/>
  </r>
  <r>
    <n v="22973"/>
    <s v="Critical"/>
    <n v="0.06"/>
    <n v="195.99"/>
    <n v="8.99"/>
    <n v="2046"/>
    <s v="Eileen Schwartz"/>
    <s v="Regular Air"/>
    <x v="0"/>
    <x v="2"/>
    <s v="Telephones and Communication"/>
    <s v="Small Box"/>
    <x v="258"/>
    <n v="0.6"/>
    <x v="0"/>
    <x v="2"/>
    <x v="13"/>
    <s v="Liberal"/>
    <n v="67901"/>
    <d v="2015-06-12T00:00:00"/>
    <x v="25"/>
    <n v="-277.22200000000004"/>
    <n v="4"/>
    <n v="632.65"/>
    <n v="88219"/>
  </r>
  <r>
    <n v="18497"/>
    <s v="High"/>
    <n v="0.03"/>
    <n v="15.28"/>
    <n v="1.99"/>
    <n v="2049"/>
    <s v="Kenneth Pollock"/>
    <s v="Regular Air"/>
    <x v="0"/>
    <x v="2"/>
    <s v="Computer Peripherals"/>
    <s v="Small Pack"/>
    <x v="108"/>
    <n v="0.42"/>
    <x v="0"/>
    <x v="3"/>
    <x v="8"/>
    <s v="Harrisonburg"/>
    <n v="22801"/>
    <d v="2015-06-21T00:00:00"/>
    <x v="46"/>
    <n v="-266.68600000000004"/>
    <n v="19"/>
    <n v="290.98"/>
    <n v="88220"/>
  </r>
  <r>
    <n v="18498"/>
    <s v="High"/>
    <n v="0.09"/>
    <n v="1.76"/>
    <n v="0.7"/>
    <n v="2049"/>
    <s v="Kenneth Pollock"/>
    <s v="Regular Air"/>
    <x v="0"/>
    <x v="0"/>
    <s v="Pens &amp; Art Supplies"/>
    <s v="Wrap Bag"/>
    <x v="671"/>
    <n v="0.56000000000000005"/>
    <x v="0"/>
    <x v="3"/>
    <x v="8"/>
    <s v="Harrisonburg"/>
    <n v="22801"/>
    <d v="2015-06-21T00:00:00"/>
    <x v="44"/>
    <n v="-12.277999999999999"/>
    <n v="13"/>
    <n v="21.77"/>
    <n v="88220"/>
  </r>
  <r>
    <n v="18251"/>
    <s v="Not Specified"/>
    <n v="7.0000000000000007E-2"/>
    <n v="31.78"/>
    <n v="1.99"/>
    <n v="2052"/>
    <s v="Francis Kendall"/>
    <s v="Regular Air"/>
    <x v="1"/>
    <x v="2"/>
    <s v="Computer Peripherals"/>
    <s v="Small Pack"/>
    <x v="323"/>
    <n v="0.42"/>
    <x v="0"/>
    <x v="0"/>
    <x v="27"/>
    <s v="Albuquerque"/>
    <n v="87105"/>
    <d v="2015-02-19T00:00:00"/>
    <x v="74"/>
    <n v="265.11180000000002"/>
    <n v="13"/>
    <n v="384.22"/>
    <n v="87234"/>
  </r>
  <r>
    <n v="18252"/>
    <s v="Not Specified"/>
    <n v="0"/>
    <n v="5.98"/>
    <n v="2.5"/>
    <n v="2052"/>
    <s v="Francis Kendall"/>
    <s v="Regular Air"/>
    <x v="1"/>
    <x v="0"/>
    <s v="Envelopes"/>
    <s v="Small Box"/>
    <x v="70"/>
    <n v="0.36"/>
    <x v="0"/>
    <x v="0"/>
    <x v="27"/>
    <s v="Albuquerque"/>
    <n v="87105"/>
    <d v="2015-02-19T00:00:00"/>
    <x v="39"/>
    <n v="9.5608000000000004"/>
    <n v="5"/>
    <n v="31.64"/>
    <n v="87234"/>
  </r>
  <r>
    <n v="18253"/>
    <s v="Not Specified"/>
    <n v="0.1"/>
    <n v="35.99"/>
    <n v="1.1000000000000001"/>
    <n v="2052"/>
    <s v="Francis Kendall"/>
    <s v="Express Air"/>
    <x v="1"/>
    <x v="2"/>
    <s v="Telephones and Communication"/>
    <s v="Small Box"/>
    <x v="337"/>
    <n v="0.55000000000000004"/>
    <x v="0"/>
    <x v="0"/>
    <x v="27"/>
    <s v="Albuquerque"/>
    <n v="87105"/>
    <d v="2015-02-19T00:00:00"/>
    <x v="39"/>
    <n v="390.09839999999997"/>
    <n v="19"/>
    <n v="565.36"/>
    <n v="87234"/>
  </r>
  <r>
    <n v="20481"/>
    <s v="Medium"/>
    <n v="7.0000000000000007E-2"/>
    <n v="5.98"/>
    <n v="5.46"/>
    <n v="2058"/>
    <s v="Louise Webster Sharma"/>
    <s v="Regular Air"/>
    <x v="0"/>
    <x v="0"/>
    <s v="Paper"/>
    <s v="Small Box"/>
    <x v="381"/>
    <n v="0.36"/>
    <x v="0"/>
    <x v="3"/>
    <x v="24"/>
    <s v="Hickory"/>
    <n v="28601"/>
    <d v="2015-02-13T00:00:00"/>
    <x v="7"/>
    <n v="46.65"/>
    <n v="5"/>
    <n v="32.76"/>
    <n v="88040"/>
  </r>
  <r>
    <n v="23499"/>
    <s v="Not Specified"/>
    <n v="0.09"/>
    <n v="28.48"/>
    <n v="1.99"/>
    <n v="2059"/>
    <s v="Nathan Newton"/>
    <s v="Regular Air"/>
    <x v="0"/>
    <x v="2"/>
    <s v="Computer Peripherals"/>
    <s v="Small Pack"/>
    <x v="137"/>
    <n v="0.4"/>
    <x v="0"/>
    <x v="3"/>
    <x v="24"/>
    <s v="High Point"/>
    <n v="27260"/>
    <d v="2015-01-17T00:00:00"/>
    <x v="69"/>
    <n v="-1250.7460000000001"/>
    <n v="13"/>
    <n v="336.92"/>
    <n v="88039"/>
  </r>
  <r>
    <n v="21632"/>
    <s v="Critical"/>
    <n v="0.1"/>
    <n v="9.85"/>
    <n v="4.82"/>
    <n v="2059"/>
    <s v="Nathan Newton"/>
    <s v="Regular Air"/>
    <x v="0"/>
    <x v="0"/>
    <s v="Pens &amp; Art Supplies"/>
    <s v="Wrap Bag"/>
    <x v="672"/>
    <n v="0.47"/>
    <x v="0"/>
    <x v="3"/>
    <x v="24"/>
    <s v="High Point"/>
    <n v="27260"/>
    <d v="2015-03-27T00:00:00"/>
    <x v="16"/>
    <n v="374.904"/>
    <n v="12"/>
    <n v="114.91"/>
    <n v="88041"/>
  </r>
  <r>
    <n v="21633"/>
    <s v="Critical"/>
    <n v="0.04"/>
    <n v="125.99"/>
    <n v="7.69"/>
    <n v="2059"/>
    <s v="Nathan Newton"/>
    <s v="Regular Air"/>
    <x v="0"/>
    <x v="2"/>
    <s v="Telephones and Communication"/>
    <s v="Small Box"/>
    <x v="442"/>
    <n v="0.57999999999999996"/>
    <x v="0"/>
    <x v="3"/>
    <x v="24"/>
    <s v="High Point"/>
    <n v="27260"/>
    <d v="2015-03-27T00:00:00"/>
    <x v="16"/>
    <n v="-528.83600000000001"/>
    <n v="9"/>
    <n v="934.52"/>
    <n v="88041"/>
  </r>
  <r>
    <n v="20841"/>
    <s v="Medium"/>
    <n v="0.02"/>
    <n v="240.98"/>
    <n v="60.2"/>
    <n v="2061"/>
    <s v="Marianne Carey"/>
    <s v="Delivery Truck"/>
    <x v="0"/>
    <x v="1"/>
    <s v="Bookcases"/>
    <s v="Jumbo Box"/>
    <x v="673"/>
    <n v="0.56000000000000005"/>
    <x v="0"/>
    <x v="2"/>
    <x v="32"/>
    <s v="North Platte"/>
    <n v="69101"/>
    <d v="2015-01-29T00:00:00"/>
    <x v="136"/>
    <n v="-272.71320000000003"/>
    <n v="1"/>
    <n v="260.66000000000003"/>
    <n v="87146"/>
  </r>
  <r>
    <n v="20840"/>
    <s v="Medium"/>
    <n v="0.02"/>
    <n v="420.98"/>
    <n v="19.989999999999998"/>
    <n v="2062"/>
    <s v="Alfred Singh"/>
    <s v="Regular Air"/>
    <x v="0"/>
    <x v="0"/>
    <s v="Binders and Binder Accessories"/>
    <s v="Small Box"/>
    <x v="534"/>
    <n v="0.35"/>
    <x v="0"/>
    <x v="3"/>
    <x v="8"/>
    <s v="Mechanicsville"/>
    <n v="23111"/>
    <d v="2015-01-29T00:00:00"/>
    <x v="109"/>
    <n v="-162.69399999999999"/>
    <n v="10"/>
    <n v="4249.37"/>
    <n v="87146"/>
  </r>
  <r>
    <n v="22511"/>
    <s v="Low"/>
    <n v="0.04"/>
    <n v="291.73"/>
    <n v="48.8"/>
    <n v="2062"/>
    <s v="Alfred Singh"/>
    <s v="Delivery Truck"/>
    <x v="0"/>
    <x v="1"/>
    <s v="Chairs &amp; Chairmats"/>
    <s v="Jumbo Drum"/>
    <x v="34"/>
    <n v="0.56000000000000005"/>
    <x v="0"/>
    <x v="3"/>
    <x v="8"/>
    <s v="Mechanicsville"/>
    <n v="23111"/>
    <d v="2015-06-26T00:00:00"/>
    <x v="173"/>
    <n v="-115.90389999999999"/>
    <n v="22"/>
    <n v="6676.61"/>
    <n v="87148"/>
  </r>
  <r>
    <n v="25759"/>
    <s v="Low"/>
    <n v="0.06"/>
    <n v="300.97000000000003"/>
    <n v="7.18"/>
    <n v="2063"/>
    <s v="Todd D Norris"/>
    <s v="Regular Air"/>
    <x v="0"/>
    <x v="2"/>
    <s v="Computer Peripherals"/>
    <s v="Small Box"/>
    <x v="394"/>
    <n v="0.48"/>
    <x v="0"/>
    <x v="3"/>
    <x v="8"/>
    <s v="Newport News"/>
    <n v="23602"/>
    <d v="2015-05-08T00:00:00"/>
    <x v="182"/>
    <n v="-729.98799999999994"/>
    <n v="1"/>
    <n v="291.39999999999998"/>
    <n v="87147"/>
  </r>
  <r>
    <n v="25228"/>
    <s v="Medium"/>
    <n v="0.09"/>
    <n v="20.89"/>
    <n v="11.52"/>
    <n v="2066"/>
    <s v="Claudia Webb"/>
    <s v="Regular Air"/>
    <x v="1"/>
    <x v="0"/>
    <s v="Storage &amp; Organization"/>
    <s v="Small Box"/>
    <x v="254"/>
    <n v="0.83"/>
    <x v="0"/>
    <x v="3"/>
    <x v="24"/>
    <s v="Indian Trail"/>
    <n v="28079"/>
    <d v="2015-03-26T00:00:00"/>
    <x v="164"/>
    <n v="-133.54599999999999"/>
    <n v="7"/>
    <n v="146.5"/>
    <n v="85833"/>
  </r>
  <r>
    <n v="24748"/>
    <s v="Critical"/>
    <n v="0.09"/>
    <n v="20.99"/>
    <n v="4.8099999999999996"/>
    <n v="2066"/>
    <s v="Claudia Webb"/>
    <s v="Express Air"/>
    <x v="1"/>
    <x v="2"/>
    <s v="Telephones and Communication"/>
    <s v="Medium Box"/>
    <x v="160"/>
    <n v="0.57999999999999996"/>
    <x v="0"/>
    <x v="3"/>
    <x v="24"/>
    <s v="Indian Trail"/>
    <n v="28079"/>
    <d v="2015-03-31T00:00:00"/>
    <x v="64"/>
    <n v="272.69399999999996"/>
    <n v="2"/>
    <n v="38.979999999999997"/>
    <n v="85834"/>
  </r>
  <r>
    <n v="25381"/>
    <s v="Low"/>
    <n v="0.1"/>
    <n v="4.24"/>
    <n v="5.41"/>
    <n v="2066"/>
    <s v="Claudia Webb"/>
    <s v="Regular Air"/>
    <x v="0"/>
    <x v="0"/>
    <s v="Binders and Binder Accessories"/>
    <s v="Small Box"/>
    <x v="21"/>
    <n v="0.35"/>
    <x v="0"/>
    <x v="3"/>
    <x v="24"/>
    <s v="Indian Trail"/>
    <n v="28079"/>
    <d v="2015-04-19T00:00:00"/>
    <x v="151"/>
    <n v="-61.6"/>
    <n v="8"/>
    <n v="34.159999999999997"/>
    <n v="85835"/>
  </r>
  <r>
    <n v="21901"/>
    <s v="Medium"/>
    <n v="0.1"/>
    <n v="40.98"/>
    <n v="6.5"/>
    <n v="2069"/>
    <s v="Elsie Boykin"/>
    <s v="Regular Air"/>
    <x v="3"/>
    <x v="2"/>
    <s v="Computer Peripherals"/>
    <s v="Small Box"/>
    <x v="456"/>
    <n v="0.74"/>
    <x v="0"/>
    <x v="3"/>
    <x v="35"/>
    <s v="Fort Thomas"/>
    <n v="41075"/>
    <d v="2015-01-12T00:00:00"/>
    <x v="50"/>
    <n v="66.852000000000004"/>
    <n v="3"/>
    <n v="120.34"/>
    <n v="88554"/>
  </r>
  <r>
    <n v="19567"/>
    <s v="Low"/>
    <n v="7.0000000000000007E-2"/>
    <n v="35.99"/>
    <n v="5.99"/>
    <n v="2070"/>
    <s v="Kelly Collins"/>
    <s v="Regular Air"/>
    <x v="0"/>
    <x v="2"/>
    <s v="Telephones and Communication"/>
    <s v="Wrap Bag"/>
    <x v="351"/>
    <n v="0.38"/>
    <x v="0"/>
    <x v="2"/>
    <x v="22"/>
    <s v="Eastpointe"/>
    <n v="48021"/>
    <d v="2015-05-16T00:00:00"/>
    <x v="92"/>
    <n v="17.839800000000011"/>
    <n v="5"/>
    <n v="153.61000000000001"/>
    <n v="88558"/>
  </r>
  <r>
    <n v="20498"/>
    <s v="Not Specified"/>
    <n v="0.03"/>
    <n v="60.98"/>
    <n v="1.99"/>
    <n v="2071"/>
    <s v="Victor Cherry"/>
    <s v="Regular Air"/>
    <x v="0"/>
    <x v="2"/>
    <s v="Computer Peripherals"/>
    <s v="Small Pack"/>
    <x v="674"/>
    <n v="0.5"/>
    <x v="0"/>
    <x v="2"/>
    <x v="22"/>
    <s v="Farmington Hills"/>
    <n v="48336"/>
    <d v="2015-02-01T00:00:00"/>
    <x v="109"/>
    <n v="976.2672"/>
    <n v="23"/>
    <n v="1414.88"/>
    <n v="88555"/>
  </r>
  <r>
    <n v="20499"/>
    <s v="Not Specified"/>
    <n v="0.04"/>
    <n v="3.08"/>
    <n v="0.99"/>
    <n v="2071"/>
    <s v="Victor Cherry"/>
    <s v="Regular Air"/>
    <x v="0"/>
    <x v="0"/>
    <s v="Labels"/>
    <s v="Small Box"/>
    <x v="675"/>
    <n v="0.37"/>
    <x v="0"/>
    <x v="2"/>
    <x v="22"/>
    <s v="Farmington Hills"/>
    <n v="48336"/>
    <d v="2015-02-01T00:00:00"/>
    <x v="90"/>
    <n v="23.204699999999999"/>
    <n v="11"/>
    <n v="33.630000000000003"/>
    <n v="88555"/>
  </r>
  <r>
    <n v="19568"/>
    <s v="Low"/>
    <n v="0.08"/>
    <n v="65.989999999999995"/>
    <n v="5.92"/>
    <n v="2071"/>
    <s v="Victor Cherry"/>
    <s v="Express Air"/>
    <x v="0"/>
    <x v="2"/>
    <s v="Telephones and Communication"/>
    <s v="Small Box"/>
    <x v="411"/>
    <n v="0.57999999999999996"/>
    <x v="0"/>
    <x v="2"/>
    <x v="22"/>
    <s v="Farmington Hills"/>
    <n v="48336"/>
    <d v="2015-05-16T00:00:00"/>
    <x v="10"/>
    <n v="183.84300000000002"/>
    <n v="20"/>
    <n v="1063.81"/>
    <n v="88558"/>
  </r>
  <r>
    <n v="20500"/>
    <s v="Not Specified"/>
    <n v="0"/>
    <n v="10.31"/>
    <n v="1.79"/>
    <n v="2072"/>
    <s v="Malcolm S Lanier"/>
    <s v="Regular Air"/>
    <x v="0"/>
    <x v="0"/>
    <s v="Paper"/>
    <s v="Wrap Bag"/>
    <x v="676"/>
    <n v="0.38"/>
    <x v="0"/>
    <x v="2"/>
    <x v="22"/>
    <s v="Flint"/>
    <n v="48505"/>
    <d v="2015-02-01T00:00:00"/>
    <x v="33"/>
    <n v="167.46299999999997"/>
    <n v="23"/>
    <n v="242.7"/>
    <n v="88555"/>
  </r>
  <r>
    <n v="20824"/>
    <s v="High"/>
    <n v="0.09"/>
    <n v="260.98"/>
    <n v="41.91"/>
    <n v="2072"/>
    <s v="Malcolm S Lanier"/>
    <s v="Delivery Truck"/>
    <x v="0"/>
    <x v="1"/>
    <s v="Bookcases"/>
    <s v="Jumbo Box"/>
    <x v="343"/>
    <n v="0.59"/>
    <x v="0"/>
    <x v="2"/>
    <x v="22"/>
    <s v="Flint"/>
    <n v="48505"/>
    <d v="2015-02-11T00:00:00"/>
    <x v="75"/>
    <n v="1307.2692"/>
    <n v="14"/>
    <n v="3377.06"/>
    <n v="88556"/>
  </r>
  <r>
    <n v="20825"/>
    <s v="High"/>
    <n v="0.01"/>
    <n v="10.52"/>
    <n v="7.94"/>
    <n v="2072"/>
    <s v="Malcolm S Lanier"/>
    <s v="Regular Air"/>
    <x v="0"/>
    <x v="1"/>
    <s v="Office Furnishings"/>
    <s v="Small Pack"/>
    <x v="677"/>
    <n v="0.52"/>
    <x v="0"/>
    <x v="2"/>
    <x v="22"/>
    <s v="Flint"/>
    <n v="48505"/>
    <d v="2015-02-11T00:00:00"/>
    <x v="75"/>
    <n v="-15.818400000000002"/>
    <n v="11"/>
    <n v="123.93"/>
    <n v="88556"/>
  </r>
  <r>
    <n v="20826"/>
    <s v="High"/>
    <n v="0.02"/>
    <n v="5.98"/>
    <n v="7.5"/>
    <n v="2072"/>
    <s v="Malcolm S Lanier"/>
    <s v="Express Air"/>
    <x v="0"/>
    <x v="0"/>
    <s v="Paper"/>
    <s v="Small Box"/>
    <x v="678"/>
    <n v="0.4"/>
    <x v="0"/>
    <x v="2"/>
    <x v="22"/>
    <s v="Flint"/>
    <n v="48505"/>
    <d v="2015-02-11T00:00:00"/>
    <x v="75"/>
    <n v="-55.832400000000007"/>
    <n v="14"/>
    <n v="93.96"/>
    <n v="88556"/>
  </r>
  <r>
    <n v="24677"/>
    <s v="Not Specified"/>
    <n v="0.05"/>
    <n v="291.73"/>
    <n v="48.8"/>
    <n v="2073"/>
    <s v="Evan Kelley"/>
    <s v="Delivery Truck"/>
    <x v="3"/>
    <x v="1"/>
    <s v="Chairs &amp; Chairmats"/>
    <s v="Jumbo Drum"/>
    <x v="34"/>
    <n v="0.56000000000000005"/>
    <x v="0"/>
    <x v="2"/>
    <x v="22"/>
    <s v="Garden City"/>
    <n v="48135"/>
    <d v="2015-04-07T00:00:00"/>
    <x v="5"/>
    <n v="550.38080000000002"/>
    <n v="6"/>
    <n v="1818.41"/>
    <n v="88557"/>
  </r>
  <r>
    <n v="24094"/>
    <s v="Low"/>
    <n v="0.09"/>
    <n v="1.48"/>
    <n v="0.7"/>
    <n v="2081"/>
    <s v="Matthew Conway"/>
    <s v="Regular Air"/>
    <x v="0"/>
    <x v="0"/>
    <s v="Rubber Bands"/>
    <s v="Wrap Bag"/>
    <x v="679"/>
    <n v="0.37"/>
    <x v="0"/>
    <x v="1"/>
    <x v="4"/>
    <s v="Ithaca"/>
    <n v="14853"/>
    <d v="2015-01-03T00:00:00"/>
    <x v="70"/>
    <n v="1.68"/>
    <n v="6"/>
    <n v="8.9499999999999993"/>
    <n v="86092"/>
  </r>
  <r>
    <n v="21697"/>
    <s v="Low"/>
    <n v="0.06"/>
    <n v="38.06"/>
    <n v="4.5"/>
    <n v="2089"/>
    <s v="Annie Odom"/>
    <s v="Regular Air"/>
    <x v="0"/>
    <x v="0"/>
    <s v="Appliances"/>
    <s v="Small Box"/>
    <x v="680"/>
    <n v="0.56000000000000005"/>
    <x v="0"/>
    <x v="1"/>
    <x v="4"/>
    <s v="New City"/>
    <n v="10956"/>
    <d v="2015-06-30T00:00:00"/>
    <x v="183"/>
    <n v="450.45959999999997"/>
    <n v="17"/>
    <n v="652.84"/>
    <n v="88348"/>
  </r>
  <r>
    <n v="21698"/>
    <s v="Low"/>
    <n v="0.08"/>
    <n v="599.99"/>
    <n v="24.49"/>
    <n v="2089"/>
    <s v="Annie Odom"/>
    <s v="Regular Air"/>
    <x v="0"/>
    <x v="2"/>
    <s v="Copiers and Fax"/>
    <s v="Large Box"/>
    <x v="681"/>
    <n v="0.37"/>
    <x v="0"/>
    <x v="1"/>
    <x v="4"/>
    <s v="New City"/>
    <n v="10956"/>
    <d v="2015-06-30T00:00:00"/>
    <x v="184"/>
    <n v="8798.1830999999984"/>
    <n v="22"/>
    <n v="12750.99"/>
    <n v="88348"/>
  </r>
  <r>
    <n v="21699"/>
    <s v="Low"/>
    <n v="0.1"/>
    <n v="3.98"/>
    <n v="2.97"/>
    <n v="2089"/>
    <s v="Annie Odom"/>
    <s v="Express Air"/>
    <x v="0"/>
    <x v="0"/>
    <s v="Paper"/>
    <s v="Wrap Bag"/>
    <x v="682"/>
    <n v="0.35"/>
    <x v="0"/>
    <x v="1"/>
    <x v="4"/>
    <s v="New City"/>
    <n v="10956"/>
    <d v="2015-06-30T00:00:00"/>
    <x v="185"/>
    <n v="-5.3849999999999998"/>
    <n v="5"/>
    <n v="20.54"/>
    <n v="88348"/>
  </r>
  <r>
    <n v="18696"/>
    <s v="Medium"/>
    <n v="0.08"/>
    <n v="400.98"/>
    <n v="42.52"/>
    <n v="2094"/>
    <s v="Vernon Hirsch Singleton"/>
    <s v="Delivery Truck"/>
    <x v="0"/>
    <x v="1"/>
    <s v="Tables"/>
    <s v="Jumbo Box"/>
    <x v="395"/>
    <n v="0.71"/>
    <x v="0"/>
    <x v="0"/>
    <x v="1"/>
    <s v="Chico"/>
    <n v="95928"/>
    <d v="2015-02-05T00:00:00"/>
    <x v="84"/>
    <n v="3031.9724000000001"/>
    <n v="20"/>
    <n v="7840.04"/>
    <n v="86629"/>
  </r>
  <r>
    <n v="18417"/>
    <s v="Medium"/>
    <n v="0.1"/>
    <n v="300.97000000000003"/>
    <n v="7.18"/>
    <n v="2097"/>
    <s v="Patsy Shea"/>
    <s v="Regular Air"/>
    <x v="1"/>
    <x v="2"/>
    <s v="Computer Peripherals"/>
    <s v="Small Box"/>
    <x v="394"/>
    <n v="0.48"/>
    <x v="0"/>
    <x v="3"/>
    <x v="39"/>
    <s v="Hilton Head Island"/>
    <n v="29915"/>
    <d v="2015-04-18T00:00:00"/>
    <x v="133"/>
    <n v="138.018"/>
    <n v="4"/>
    <n v="1094.33"/>
    <n v="87889"/>
  </r>
  <r>
    <n v="18418"/>
    <s v="Medium"/>
    <n v="0.06"/>
    <n v="39.89"/>
    <n v="3.04"/>
    <n v="2098"/>
    <s v="Tracy Dyer"/>
    <s v="Regular Air"/>
    <x v="1"/>
    <x v="1"/>
    <s v="Office Furnishings"/>
    <s v="Wrap Bag"/>
    <x v="683"/>
    <n v="0.53"/>
    <x v="0"/>
    <x v="3"/>
    <x v="39"/>
    <s v="Mount Pleasant"/>
    <n v="29464"/>
    <d v="2015-04-18T00:00:00"/>
    <x v="87"/>
    <n v="38.874000000000002"/>
    <n v="10"/>
    <n v="389.97"/>
    <n v="87889"/>
  </r>
  <r>
    <n v="22234"/>
    <s v="Not Specified"/>
    <n v="7.0000000000000007E-2"/>
    <n v="14.56"/>
    <n v="3.5"/>
    <n v="2099"/>
    <s v="Nathan Fox"/>
    <s v="Regular Air"/>
    <x v="1"/>
    <x v="0"/>
    <s v="Appliances"/>
    <s v="Small Box"/>
    <x v="324"/>
    <n v="0.57999999999999996"/>
    <x v="0"/>
    <x v="3"/>
    <x v="39"/>
    <s v="Myrtle Beach"/>
    <n v="29577"/>
    <d v="2015-01-08T00:00:00"/>
    <x v="28"/>
    <n v="-45.528000000000006"/>
    <n v="6"/>
    <n v="84.59"/>
    <n v="87888"/>
  </r>
  <r>
    <n v="5501"/>
    <s v="Medium"/>
    <n v="0.05"/>
    <n v="399.98"/>
    <n v="12.06"/>
    <n v="2107"/>
    <s v="Leigh Burnette Hurley"/>
    <s v="Delivery Truck"/>
    <x v="0"/>
    <x v="2"/>
    <s v="Office Machines"/>
    <s v="Jumbo Box"/>
    <x v="79"/>
    <n v="0.56000000000000005"/>
    <x v="0"/>
    <x v="2"/>
    <x v="12"/>
    <s v="Chicago"/>
    <n v="60601"/>
    <d v="2015-06-06T00:00:00"/>
    <x v="175"/>
    <n v="567.59"/>
    <n v="24"/>
    <n v="9666.7199999999993"/>
    <n v="39015"/>
  </r>
  <r>
    <n v="5502"/>
    <s v="Medium"/>
    <n v="7.0000000000000007E-2"/>
    <n v="6.48"/>
    <n v="5.74"/>
    <n v="2107"/>
    <s v="Leigh Burnette Hurley"/>
    <s v="Regular Air"/>
    <x v="0"/>
    <x v="0"/>
    <s v="Paper"/>
    <s v="Small Box"/>
    <x v="684"/>
    <n v="0.37"/>
    <x v="0"/>
    <x v="2"/>
    <x v="12"/>
    <s v="Chicago"/>
    <n v="60601"/>
    <d v="2015-06-06T00:00:00"/>
    <x v="175"/>
    <n v="-28.45"/>
    <n v="20"/>
    <n v="134.58000000000001"/>
    <n v="39015"/>
  </r>
  <r>
    <n v="23502"/>
    <s v="Medium"/>
    <n v="7.0000000000000007E-2"/>
    <n v="6.48"/>
    <n v="5.74"/>
    <n v="2108"/>
    <s v="Alfred Barber"/>
    <s v="Regular Air"/>
    <x v="0"/>
    <x v="0"/>
    <s v="Paper"/>
    <s v="Small Box"/>
    <x v="684"/>
    <n v="0.37"/>
    <x v="0"/>
    <x v="2"/>
    <x v="33"/>
    <s v="Mehlville"/>
    <n v="63129"/>
    <d v="2015-06-06T00:00:00"/>
    <x v="175"/>
    <n v="-14.225"/>
    <n v="5"/>
    <n v="33.65"/>
    <n v="87862"/>
  </r>
  <r>
    <n v="18540"/>
    <s v="Critical"/>
    <n v="0.08"/>
    <n v="6.68"/>
    <n v="1.5"/>
    <n v="2114"/>
    <s v="Paige Mason"/>
    <s v="Regular Air"/>
    <x v="0"/>
    <x v="0"/>
    <s v="Pens &amp; Art Supplies"/>
    <s v="Wrap Bag"/>
    <x v="685"/>
    <n v="0.48"/>
    <x v="0"/>
    <x v="3"/>
    <x v="8"/>
    <s v="Norfolk"/>
    <n v="23518"/>
    <d v="2015-03-26T00:00:00"/>
    <x v="16"/>
    <n v="-601.80400000000009"/>
    <n v="10"/>
    <n v="66.12"/>
    <n v="88403"/>
  </r>
  <r>
    <n v="18562"/>
    <s v="Critical"/>
    <n v="0.08"/>
    <n v="2.89"/>
    <n v="0.49"/>
    <n v="2114"/>
    <s v="Paige Mason"/>
    <s v="Regular Air"/>
    <x v="0"/>
    <x v="0"/>
    <s v="Labels"/>
    <s v="Small Box"/>
    <x v="686"/>
    <n v="0.38"/>
    <x v="0"/>
    <x v="3"/>
    <x v="8"/>
    <s v="Norfolk"/>
    <n v="23518"/>
    <d v="2015-04-23T00:00:00"/>
    <x v="151"/>
    <n v="38.406000000000006"/>
    <n v="1"/>
    <n v="3.07"/>
    <n v="88404"/>
  </r>
  <r>
    <n v="21066"/>
    <s v="Critical"/>
    <n v="7.0000000000000007E-2"/>
    <n v="226.67"/>
    <n v="28.16"/>
    <n v="2114"/>
    <s v="Paige Mason"/>
    <s v="Delivery Truck"/>
    <x v="0"/>
    <x v="1"/>
    <s v="Chairs &amp; Chairmats"/>
    <s v="Jumbo Drum"/>
    <x v="558"/>
    <n v="0.59"/>
    <x v="0"/>
    <x v="3"/>
    <x v="8"/>
    <s v="Norfolk"/>
    <n v="23518"/>
    <d v="2015-02-26T00:00:00"/>
    <x v="139"/>
    <n v="53.114399999999996"/>
    <n v="1"/>
    <n v="255.83"/>
    <n v="88405"/>
  </r>
  <r>
    <n v="21067"/>
    <s v="Critical"/>
    <n v="0.08"/>
    <n v="20.98"/>
    <n v="53.03"/>
    <n v="2114"/>
    <s v="Paige Mason"/>
    <s v="Delivery Truck"/>
    <x v="0"/>
    <x v="0"/>
    <s v="Storage &amp; Organization"/>
    <s v="Jumbo Drum"/>
    <x v="211"/>
    <n v="0.78"/>
    <x v="0"/>
    <x v="3"/>
    <x v="8"/>
    <s v="Norfolk"/>
    <n v="23518"/>
    <d v="2015-02-26T00:00:00"/>
    <x v="142"/>
    <n v="8.7420000000000009"/>
    <n v="20"/>
    <n v="421.18"/>
    <n v="88405"/>
  </r>
  <r>
    <n v="21153"/>
    <s v="Medium"/>
    <n v="0.02"/>
    <n v="95.95"/>
    <n v="74.349999999999994"/>
    <n v="2115"/>
    <s v="Jeffrey Lloyd"/>
    <s v="Delivery Truck"/>
    <x v="0"/>
    <x v="1"/>
    <s v="Chairs &amp; Chairmats"/>
    <s v="Jumbo Drum"/>
    <x v="687"/>
    <n v="0.56999999999999995"/>
    <x v="0"/>
    <x v="3"/>
    <x v="8"/>
    <s v="Oakton"/>
    <n v="22124"/>
    <d v="2015-04-29T00:00:00"/>
    <x v="114"/>
    <n v="636.52199999999993"/>
    <n v="14"/>
    <n v="1377.46"/>
    <n v="88406"/>
  </r>
  <r>
    <n v="20249"/>
    <s v="High"/>
    <n v="0.03"/>
    <n v="320.98"/>
    <n v="24.49"/>
    <n v="2117"/>
    <s v="Jack Hatcher"/>
    <s v="Regular Air"/>
    <x v="1"/>
    <x v="1"/>
    <s v="Chairs &amp; Chairmats"/>
    <s v="Large Box"/>
    <x v="688"/>
    <n v="0.55000000000000004"/>
    <x v="0"/>
    <x v="2"/>
    <x v="7"/>
    <s v="Greenville"/>
    <n v="75401"/>
    <d v="2015-04-20T00:00:00"/>
    <x v="61"/>
    <n v="4554.4346999999998"/>
    <n v="20"/>
    <n v="6600.63"/>
    <n v="90891"/>
  </r>
  <r>
    <n v="20250"/>
    <s v="High"/>
    <n v="0.06"/>
    <n v="125.99"/>
    <n v="8.8000000000000007"/>
    <n v="2117"/>
    <s v="Jack Hatcher"/>
    <s v="Regular Air"/>
    <x v="1"/>
    <x v="2"/>
    <s v="Telephones and Communication"/>
    <s v="Small Box"/>
    <x v="689"/>
    <n v="0.59"/>
    <x v="0"/>
    <x v="2"/>
    <x v="7"/>
    <s v="Greenville"/>
    <n v="75401"/>
    <d v="2015-04-20T00:00:00"/>
    <x v="24"/>
    <n v="618.19308000000001"/>
    <n v="18"/>
    <n v="1811.99"/>
    <n v="90891"/>
  </r>
  <r>
    <n v="22231"/>
    <s v="Critical"/>
    <n v="0.06"/>
    <n v="80.97"/>
    <n v="33.6"/>
    <n v="2122"/>
    <s v="Carolyn Fisher"/>
    <s v="Delivery Truck"/>
    <x v="3"/>
    <x v="2"/>
    <s v="Office Machines"/>
    <s v="Jumbo Drum"/>
    <x v="690"/>
    <n v="0.37"/>
    <x v="0"/>
    <x v="3"/>
    <x v="40"/>
    <s v="Sherwood"/>
    <n v="72116"/>
    <d v="2015-02-01T00:00:00"/>
    <x v="33"/>
    <n v="-15.1844"/>
    <n v="10"/>
    <n v="799.76"/>
    <n v="89664"/>
  </r>
  <r>
    <n v="24674"/>
    <s v="High"/>
    <n v="0.04"/>
    <n v="45.19"/>
    <n v="1.99"/>
    <n v="2124"/>
    <s v="Paige Powers"/>
    <s v="Regular Air"/>
    <x v="3"/>
    <x v="2"/>
    <s v="Computer Peripherals"/>
    <s v="Small Pack"/>
    <x v="397"/>
    <n v="0.55000000000000004"/>
    <x v="0"/>
    <x v="3"/>
    <x v="40"/>
    <s v="West Memphis"/>
    <n v="72301"/>
    <d v="2015-01-01T00:00:00"/>
    <x v="29"/>
    <n v="-61.194000000000003"/>
    <n v="13"/>
    <n v="609.09"/>
    <n v="89665"/>
  </r>
  <r>
    <n v="23852"/>
    <s v="High"/>
    <n v="0.03"/>
    <n v="124.49"/>
    <n v="51.94"/>
    <n v="2124"/>
    <s v="Paige Powers"/>
    <s v="Delivery Truck"/>
    <x v="0"/>
    <x v="1"/>
    <s v="Tables"/>
    <s v="Jumbo Box"/>
    <x v="156"/>
    <n v="0.63"/>
    <x v="0"/>
    <x v="3"/>
    <x v="40"/>
    <s v="West Memphis"/>
    <n v="72301"/>
    <d v="2015-03-26T00:00:00"/>
    <x v="164"/>
    <n v="18.173999999999999"/>
    <n v="21"/>
    <n v="2761.94"/>
    <n v="89666"/>
  </r>
  <r>
    <n v="24091"/>
    <s v="Critical"/>
    <n v="0.1"/>
    <n v="5.98"/>
    <n v="5.14"/>
    <n v="2127"/>
    <s v="Joyce Kern"/>
    <s v="Regular Air"/>
    <x v="1"/>
    <x v="0"/>
    <s v="Paper"/>
    <s v="Small Box"/>
    <x v="691"/>
    <n v="0.36"/>
    <x v="0"/>
    <x v="2"/>
    <x v="22"/>
    <s v="Sterling Heights"/>
    <n v="48310"/>
    <d v="2015-03-18T00:00:00"/>
    <x v="105"/>
    <n v="-49.53"/>
    <n v="6"/>
    <n v="33.950000000000003"/>
    <n v="88418"/>
  </r>
  <r>
    <n v="21902"/>
    <s v="High"/>
    <n v="0.09"/>
    <n v="150.97999999999999"/>
    <n v="66.27"/>
    <n v="2131"/>
    <s v="Mary Hewitt"/>
    <s v="Delivery Truck"/>
    <x v="1"/>
    <x v="1"/>
    <s v="Bookcases"/>
    <s v="Jumbo Box"/>
    <x v="692"/>
    <n v="0.65"/>
    <x v="0"/>
    <x v="2"/>
    <x v="33"/>
    <s v="Gladstone"/>
    <n v="64118"/>
    <d v="2015-01-03T00:00:00"/>
    <x v="30"/>
    <n v="-407.85"/>
    <n v="2"/>
    <n v="302.33999999999997"/>
    <n v="90079"/>
  </r>
  <r>
    <n v="21964"/>
    <s v="Low"/>
    <n v="0.05"/>
    <n v="30.42"/>
    <n v="8.65"/>
    <n v="2132"/>
    <s v="Philip Hawkins"/>
    <s v="Express Air"/>
    <x v="1"/>
    <x v="2"/>
    <s v="Computer Peripherals"/>
    <s v="Small Box"/>
    <x v="434"/>
    <n v="0.74"/>
    <x v="0"/>
    <x v="2"/>
    <x v="33"/>
    <s v="Hazelwood"/>
    <n v="63042"/>
    <d v="2015-01-10T00:00:00"/>
    <x v="50"/>
    <n v="-191.25760000000002"/>
    <n v="11"/>
    <n v="334.44"/>
    <n v="90078"/>
  </r>
  <r>
    <n v="24348"/>
    <s v="High"/>
    <n v="0.01"/>
    <n v="28.99"/>
    <n v="8.59"/>
    <n v="2135"/>
    <s v="Melvin Kendall"/>
    <s v="Regular Air"/>
    <x v="1"/>
    <x v="2"/>
    <s v="Telephones and Communication"/>
    <s v="Medium Box"/>
    <x v="693"/>
    <n v="0.56000000000000005"/>
    <x v="0"/>
    <x v="0"/>
    <x v="27"/>
    <s v="Clovis"/>
    <n v="88101"/>
    <d v="2015-02-06T00:00:00"/>
    <x v="167"/>
    <n v="196.52328"/>
    <n v="21"/>
    <n v="556.61"/>
    <n v="91583"/>
  </r>
  <r>
    <n v="20138"/>
    <s v="Not Specified"/>
    <n v="0"/>
    <n v="6.98"/>
    <n v="1.6"/>
    <n v="2137"/>
    <s v="Crystal Crabtree"/>
    <s v="Regular Air"/>
    <x v="0"/>
    <x v="0"/>
    <s v="Paper"/>
    <s v="Wrap Bag"/>
    <x v="344"/>
    <n v="0.38"/>
    <x v="0"/>
    <x v="3"/>
    <x v="26"/>
    <s v="West Palm Beach"/>
    <n v="33407"/>
    <d v="2015-01-31T00:00:00"/>
    <x v="90"/>
    <n v="-343.86799999999999"/>
    <n v="9"/>
    <n v="64.48"/>
    <n v="86002"/>
  </r>
  <r>
    <n v="20712"/>
    <s v="Critical"/>
    <n v="0.05"/>
    <n v="2550.14"/>
    <n v="29.7"/>
    <n v="2139"/>
    <s v="Jon Kendall"/>
    <s v="Delivery Truck"/>
    <x v="0"/>
    <x v="2"/>
    <s v="Office Machines"/>
    <s v="Jumbo Drum"/>
    <x v="440"/>
    <n v="0.56999999999999995"/>
    <x v="0"/>
    <x v="2"/>
    <x v="45"/>
    <s v="Watertown"/>
    <n v="53094"/>
    <d v="2015-04-16T00:00:00"/>
    <x v="113"/>
    <n v="-3971.0627999999997"/>
    <n v="2"/>
    <n v="4845.2700000000004"/>
    <n v="86003"/>
  </r>
  <r>
    <n v="18409"/>
    <s v="High"/>
    <n v="0.01"/>
    <n v="5.44"/>
    <n v="7.46"/>
    <n v="2141"/>
    <s v="Molly Webster"/>
    <s v="Regular Air"/>
    <x v="1"/>
    <x v="0"/>
    <s v="Binders and Binder Accessories"/>
    <s v="Small Box"/>
    <x v="425"/>
    <n v="0.36"/>
    <x v="0"/>
    <x v="0"/>
    <x v="21"/>
    <s v="Durango"/>
    <n v="81301"/>
    <d v="2015-02-18T00:00:00"/>
    <x v="146"/>
    <n v="-18.478199999999998"/>
    <n v="3"/>
    <n v="19.68"/>
    <n v="87570"/>
  </r>
  <r>
    <n v="18410"/>
    <s v="High"/>
    <n v="0.02"/>
    <n v="549.99"/>
    <n v="49"/>
    <n v="2141"/>
    <s v="Molly Webster"/>
    <s v="Delivery Truck"/>
    <x v="1"/>
    <x v="2"/>
    <s v="Copiers and Fax"/>
    <s v="Jumbo Drum"/>
    <x v="229"/>
    <n v="0.35"/>
    <x v="0"/>
    <x v="0"/>
    <x v="21"/>
    <s v="Durango"/>
    <n v="81301"/>
    <d v="2015-02-18T00:00:00"/>
    <x v="39"/>
    <n v="-381.84119999999996"/>
    <n v="18"/>
    <n v="9798.84"/>
    <n v="87570"/>
  </r>
  <r>
    <n v="18411"/>
    <s v="High"/>
    <n v="0.03"/>
    <n v="22.01"/>
    <n v="5.53"/>
    <n v="2141"/>
    <s v="Molly Webster"/>
    <s v="Express Air"/>
    <x v="1"/>
    <x v="0"/>
    <s v="Pens &amp; Art Supplies"/>
    <s v="Small Pack"/>
    <x v="694"/>
    <n v="0.59"/>
    <x v="0"/>
    <x v="0"/>
    <x v="21"/>
    <s v="Durango"/>
    <n v="81301"/>
    <d v="2015-02-18T00:00:00"/>
    <x v="146"/>
    <n v="12.5504"/>
    <n v="7"/>
    <n v="154.11000000000001"/>
    <n v="87570"/>
  </r>
  <r>
    <n v="18412"/>
    <s v="High"/>
    <n v="0.09"/>
    <n v="34.76"/>
    <n v="8.2200000000000006"/>
    <n v="2141"/>
    <s v="Molly Webster"/>
    <s v="Regular Air"/>
    <x v="1"/>
    <x v="0"/>
    <s v="Storage &amp; Organization"/>
    <s v="Small Box"/>
    <x v="695"/>
    <n v="0.56999999999999995"/>
    <x v="0"/>
    <x v="0"/>
    <x v="21"/>
    <s v="Durango"/>
    <n v="81301"/>
    <d v="2015-02-18T00:00:00"/>
    <x v="39"/>
    <n v="45.3324"/>
    <n v="7"/>
    <n v="242.97"/>
    <n v="87570"/>
  </r>
  <r>
    <n v="23249"/>
    <s v="High"/>
    <n v="0.08"/>
    <n v="17.149999999999999"/>
    <n v="4.96"/>
    <n v="2143"/>
    <s v="Lester Sawyer"/>
    <s v="Regular Air"/>
    <x v="1"/>
    <x v="0"/>
    <s v="Storage &amp; Organization"/>
    <s v="Small Box"/>
    <x v="206"/>
    <n v="0.57999999999999996"/>
    <x v="0"/>
    <x v="3"/>
    <x v="8"/>
    <s v="Fairfax"/>
    <n v="20151"/>
    <d v="2015-06-13T00:00:00"/>
    <x v="20"/>
    <n v="33.659999999999997"/>
    <n v="12"/>
    <n v="200.61"/>
    <n v="87569"/>
  </r>
  <r>
    <n v="24264"/>
    <s v="Medium"/>
    <n v="0"/>
    <n v="20.28"/>
    <n v="14.39"/>
    <n v="2145"/>
    <s v="Kerry Hardy"/>
    <s v="Regular Air"/>
    <x v="0"/>
    <x v="1"/>
    <s v="Office Furnishings"/>
    <s v="Small Box"/>
    <x v="654"/>
    <n v="0.47"/>
    <x v="0"/>
    <x v="3"/>
    <x v="26"/>
    <s v="Fort Lauderdale"/>
    <n v="33311"/>
    <d v="2015-02-10T00:00:00"/>
    <x v="150"/>
    <n v="15.677999999999999"/>
    <n v="11"/>
    <n v="237.83"/>
    <n v="87072"/>
  </r>
  <r>
    <n v="23795"/>
    <s v="Low"/>
    <n v="0.05"/>
    <n v="20.34"/>
    <n v="35"/>
    <n v="2146"/>
    <s v="Courtney Boyd"/>
    <s v="Regular Air"/>
    <x v="0"/>
    <x v="0"/>
    <s v="Storage &amp; Organization"/>
    <s v="Large Box"/>
    <x v="126"/>
    <n v="0.84"/>
    <x v="0"/>
    <x v="3"/>
    <x v="8"/>
    <s v="Fairfax"/>
    <n v="20151"/>
    <d v="2015-01-06T00:00:00"/>
    <x v="71"/>
    <n v="52.775999999999996"/>
    <n v="2"/>
    <n v="53.02"/>
    <n v="87071"/>
  </r>
  <r>
    <n v="22555"/>
    <s v="Not Specified"/>
    <n v="0.08"/>
    <n v="243.98"/>
    <n v="43.32"/>
    <n v="2151"/>
    <s v="Melinda Rogers"/>
    <s v="Delivery Truck"/>
    <x v="0"/>
    <x v="1"/>
    <s v="Chairs &amp; Chairmats"/>
    <s v="Jumbo Drum"/>
    <x v="696"/>
    <n v="0.55000000000000004"/>
    <x v="0"/>
    <x v="2"/>
    <x v="25"/>
    <s v="Dubuque"/>
    <n v="52001"/>
    <d v="2015-01-05T00:00:00"/>
    <x v="116"/>
    <n v="-162.8244"/>
    <n v="1"/>
    <n v="248.84"/>
    <n v="90404"/>
  </r>
  <r>
    <n v="24791"/>
    <s v="High"/>
    <n v="0.08"/>
    <n v="5.74"/>
    <n v="5.01"/>
    <n v="2151"/>
    <s v="Melinda Rogers"/>
    <s v="Regular Air"/>
    <x v="0"/>
    <x v="0"/>
    <s v="Binders and Binder Accessories"/>
    <s v="Small Box"/>
    <x v="697"/>
    <n v="0.39"/>
    <x v="0"/>
    <x v="2"/>
    <x v="25"/>
    <s v="Dubuque"/>
    <n v="52001"/>
    <d v="2015-02-09T00:00:00"/>
    <x v="132"/>
    <n v="-6.9308200000000006"/>
    <n v="1"/>
    <n v="7.21"/>
    <n v="90405"/>
  </r>
  <r>
    <n v="21834"/>
    <s v="Low"/>
    <n v="0.05"/>
    <n v="55.5"/>
    <n v="52.2"/>
    <n v="2157"/>
    <s v="Tom Hoyle Honeycutt"/>
    <s v="Regular Air"/>
    <x v="1"/>
    <x v="1"/>
    <s v="Office Furnishings"/>
    <s v="Medium Box"/>
    <x v="698"/>
    <n v="0.72"/>
    <x v="0"/>
    <x v="2"/>
    <x v="22"/>
    <s v="Warren"/>
    <n v="48093"/>
    <d v="2015-03-16T00:00:00"/>
    <x v="57"/>
    <n v="-118.54"/>
    <n v="4"/>
    <n v="253.87"/>
    <n v="90385"/>
  </r>
  <r>
    <n v="21835"/>
    <s v="Low"/>
    <n v="0.05"/>
    <n v="442.14"/>
    <n v="14.7"/>
    <n v="2157"/>
    <s v="Tom Hoyle Honeycutt"/>
    <s v="Delivery Truck"/>
    <x v="1"/>
    <x v="2"/>
    <s v="Office Machines"/>
    <s v="Jumbo Drum"/>
    <x v="110"/>
    <n v="0.56000000000000005"/>
    <x v="0"/>
    <x v="2"/>
    <x v="22"/>
    <s v="Warren"/>
    <n v="48093"/>
    <d v="2015-03-16T00:00:00"/>
    <x v="37"/>
    <n v="2963.48"/>
    <n v="14"/>
    <n v="5880.46"/>
    <n v="90385"/>
  </r>
  <r>
    <n v="21975"/>
    <s v="High"/>
    <n v="7.0000000000000007E-2"/>
    <n v="30.93"/>
    <n v="3.92"/>
    <n v="2157"/>
    <s v="Tom Hoyle Honeycutt"/>
    <s v="Regular Air"/>
    <x v="1"/>
    <x v="1"/>
    <s v="Office Furnishings"/>
    <s v="Small Pack"/>
    <x v="609"/>
    <n v="0.44"/>
    <x v="0"/>
    <x v="2"/>
    <x v="22"/>
    <s v="Warren"/>
    <n v="48093"/>
    <d v="2015-05-03T00:00:00"/>
    <x v="14"/>
    <n v="398.30249999999995"/>
    <n v="19"/>
    <n v="577.25"/>
    <n v="90386"/>
  </r>
  <r>
    <n v="21976"/>
    <s v="High"/>
    <n v="0.05"/>
    <n v="297.48"/>
    <n v="18.059999999999999"/>
    <n v="2157"/>
    <s v="Tom Hoyle Honeycutt"/>
    <s v="Delivery Truck"/>
    <x v="1"/>
    <x v="2"/>
    <s v="Office Machines"/>
    <s v="Jumbo Drum"/>
    <x v="192"/>
    <n v="0.6"/>
    <x v="0"/>
    <x v="2"/>
    <x v="22"/>
    <s v="Warren"/>
    <n v="48093"/>
    <d v="2015-05-03T00:00:00"/>
    <x v="14"/>
    <n v="709.85200000000009"/>
    <n v="14"/>
    <n v="4075.18"/>
    <n v="90386"/>
  </r>
  <r>
    <n v="21977"/>
    <s v="High"/>
    <n v="7.0000000000000007E-2"/>
    <n v="296.18"/>
    <n v="54.12"/>
    <n v="2157"/>
    <s v="Tom Hoyle Honeycutt"/>
    <s v="Delivery Truck"/>
    <x v="1"/>
    <x v="1"/>
    <s v="Tables"/>
    <s v="Jumbo Box"/>
    <x v="37"/>
    <n v="0.76"/>
    <x v="0"/>
    <x v="2"/>
    <x v="22"/>
    <s v="Warren"/>
    <n v="48093"/>
    <d v="2015-05-03T00:00:00"/>
    <x v="43"/>
    <n v="80.809200000000089"/>
    <n v="6"/>
    <n v="1798.23"/>
    <n v="90386"/>
  </r>
  <r>
    <n v="23775"/>
    <s v="Medium"/>
    <n v="0.08"/>
    <n v="30.98"/>
    <n v="8.74"/>
    <n v="2159"/>
    <s v="Wesley Field"/>
    <s v="Regular Air"/>
    <x v="0"/>
    <x v="0"/>
    <s v="Paper"/>
    <s v="Small Box"/>
    <x v="699"/>
    <n v="0.4"/>
    <x v="0"/>
    <x v="2"/>
    <x v="22"/>
    <s v="Westland"/>
    <n v="48185"/>
    <d v="2015-05-20T00:00:00"/>
    <x v="110"/>
    <n v="371.27200000000005"/>
    <n v="25"/>
    <n v="727.2"/>
    <n v="90387"/>
  </r>
  <r>
    <n v="23773"/>
    <s v="Medium"/>
    <n v="0.09"/>
    <n v="159.31"/>
    <n v="60"/>
    <n v="2162"/>
    <s v="Brenda Jain"/>
    <s v="Delivery Truck"/>
    <x v="0"/>
    <x v="1"/>
    <s v="Tables"/>
    <s v="Jumbo Drum"/>
    <x v="700"/>
    <n v="0.55000000000000004"/>
    <x v="0"/>
    <x v="1"/>
    <x v="19"/>
    <s v="Sharon"/>
    <n v="16146"/>
    <d v="2015-05-20T00:00:00"/>
    <x v="11"/>
    <n v="77.000895400000104"/>
    <n v="41"/>
    <n v="6173.42"/>
    <n v="90387"/>
  </r>
  <r>
    <n v="23774"/>
    <s v="Medium"/>
    <n v="0.06"/>
    <n v="55.99"/>
    <n v="5"/>
    <n v="2162"/>
    <s v="Brenda Jain"/>
    <s v="Regular Air"/>
    <x v="0"/>
    <x v="2"/>
    <s v="Telephones and Communication"/>
    <s v="Small Pack"/>
    <x v="134"/>
    <n v="0.83"/>
    <x v="0"/>
    <x v="1"/>
    <x v="19"/>
    <s v="Sharon"/>
    <n v="16146"/>
    <d v="2015-05-20T00:00:00"/>
    <x v="11"/>
    <n v="27.968600000000009"/>
    <n v="33"/>
    <n v="1553.7"/>
    <n v="90387"/>
  </r>
  <r>
    <n v="22450"/>
    <s v="Not Specified"/>
    <n v="0.01"/>
    <n v="5.38"/>
    <n v="7.57"/>
    <n v="2164"/>
    <s v="Harry Sellers"/>
    <s v="Regular Air"/>
    <x v="2"/>
    <x v="0"/>
    <s v="Binders and Binder Accessories"/>
    <s v="Small Box"/>
    <x v="701"/>
    <n v="0.36"/>
    <x v="0"/>
    <x v="0"/>
    <x v="1"/>
    <s v="Pasadena"/>
    <n v="91104"/>
    <d v="2015-01-09T00:00:00"/>
    <x v="71"/>
    <n v="-66.779579999999996"/>
    <n v="3"/>
    <n v="18.68"/>
    <n v="88794"/>
  </r>
  <r>
    <n v="22451"/>
    <s v="Not Specified"/>
    <n v="0.05"/>
    <n v="3.28"/>
    <n v="3.97"/>
    <n v="2164"/>
    <s v="Harry Sellers"/>
    <s v="Regular Air"/>
    <x v="2"/>
    <x v="0"/>
    <s v="Pens &amp; Art Supplies"/>
    <s v="Wrap Bag"/>
    <x v="365"/>
    <n v="0.56000000000000005"/>
    <x v="0"/>
    <x v="0"/>
    <x v="1"/>
    <s v="Pasadena"/>
    <n v="91104"/>
    <d v="2015-01-09T00:00:00"/>
    <x v="28"/>
    <n v="-144.9188"/>
    <n v="11"/>
    <n v="36.299999999999997"/>
    <n v="88794"/>
  </r>
  <r>
    <n v="22449"/>
    <s v="Not Specified"/>
    <n v="0.09"/>
    <n v="2.78"/>
    <n v="0.97"/>
    <n v="2165"/>
    <s v="Melanie Knight"/>
    <s v="Regular Air"/>
    <x v="2"/>
    <x v="0"/>
    <s v="Pens &amp; Art Supplies"/>
    <s v="Wrap Bag"/>
    <x v="702"/>
    <n v="0.59"/>
    <x v="0"/>
    <x v="1"/>
    <x v="14"/>
    <s v="Augusta"/>
    <n v="4330"/>
    <d v="2015-01-09T00:00:00"/>
    <x v="76"/>
    <n v="-5.0716000000000001"/>
    <n v="6"/>
    <n v="16.03"/>
    <n v="88794"/>
  </r>
  <r>
    <n v="20980"/>
    <s v="Medium"/>
    <n v="0.08"/>
    <n v="2.94"/>
    <n v="0.96"/>
    <n v="2178"/>
    <s v="Judy Hall"/>
    <s v="Regular Air"/>
    <x v="2"/>
    <x v="0"/>
    <s v="Pens &amp; Art Supplies"/>
    <s v="Wrap Bag"/>
    <x v="202"/>
    <n v="0.57999999999999996"/>
    <x v="0"/>
    <x v="1"/>
    <x v="15"/>
    <s v="Worcester"/>
    <n v="1610"/>
    <d v="2015-01-27T00:00:00"/>
    <x v="12"/>
    <n v="-1.18"/>
    <n v="9"/>
    <n v="25.35"/>
    <n v="89465"/>
  </r>
  <r>
    <n v="26331"/>
    <s v="Not Specified"/>
    <n v="0"/>
    <n v="1.48"/>
    <n v="0.7"/>
    <n v="2183"/>
    <s v="Sheryl Reese"/>
    <s v="Regular Air"/>
    <x v="1"/>
    <x v="0"/>
    <s v="Rubber Bands"/>
    <s v="Wrap Bag"/>
    <x v="679"/>
    <n v="0.37"/>
    <x v="0"/>
    <x v="3"/>
    <x v="35"/>
    <s v="Owensboro"/>
    <n v="42301"/>
    <d v="2015-06-15T00:00:00"/>
    <x v="19"/>
    <n v="-203.09799999999998"/>
    <n v="12"/>
    <n v="19.32"/>
    <n v="91571"/>
  </r>
  <r>
    <n v="19008"/>
    <s v="High"/>
    <n v="0.09"/>
    <n v="16.98"/>
    <n v="12.39"/>
    <n v="2187"/>
    <s v="Joanne Spivey"/>
    <s v="Regular Air"/>
    <x v="0"/>
    <x v="0"/>
    <s v="Envelopes"/>
    <s v="Small Box"/>
    <x v="703"/>
    <n v="0.35"/>
    <x v="0"/>
    <x v="2"/>
    <x v="33"/>
    <s v="Independence"/>
    <n v="64055"/>
    <d v="2015-05-08T00:00:00"/>
    <x v="128"/>
    <n v="-48.57"/>
    <n v="5"/>
    <n v="86.8"/>
    <n v="89440"/>
  </r>
  <r>
    <n v="1008"/>
    <s v="High"/>
    <n v="0.09"/>
    <n v="16.98"/>
    <n v="12.39"/>
    <n v="2189"/>
    <s v="Frank Cross"/>
    <s v="Regular Air"/>
    <x v="0"/>
    <x v="0"/>
    <s v="Envelopes"/>
    <s v="Small Box"/>
    <x v="703"/>
    <n v="0.35"/>
    <x v="0"/>
    <x v="1"/>
    <x v="4"/>
    <s v="New York City"/>
    <n v="10177"/>
    <d v="2015-05-08T00:00:00"/>
    <x v="128"/>
    <n v="-48.57"/>
    <n v="22"/>
    <n v="381.91"/>
    <n v="7364"/>
  </r>
  <r>
    <n v="5870"/>
    <s v="Critical"/>
    <n v="0.05"/>
    <n v="16.98"/>
    <n v="7.78"/>
    <n v="2190"/>
    <s v="Marvin Patrick"/>
    <s v="Regular Air"/>
    <x v="1"/>
    <x v="0"/>
    <s v="Pens &amp; Art Supplies"/>
    <s v="Small Pack"/>
    <x v="704"/>
    <n v="0.56999999999999995"/>
    <x v="0"/>
    <x v="2"/>
    <x v="22"/>
    <s v="Detroit"/>
    <n v="48227"/>
    <d v="2015-02-14T00:00:00"/>
    <x v="103"/>
    <n v="-47.28"/>
    <n v="45"/>
    <n v="761.67"/>
    <n v="41636"/>
  </r>
  <r>
    <n v="5871"/>
    <s v="Critical"/>
    <n v="0.03"/>
    <n v="115.99"/>
    <n v="4.2300000000000004"/>
    <n v="2190"/>
    <s v="Marvin Patrick"/>
    <s v="Regular Air"/>
    <x v="1"/>
    <x v="2"/>
    <s v="Telephones and Communication"/>
    <s v="Small Box"/>
    <x v="705"/>
    <n v="0.56000000000000005"/>
    <x v="0"/>
    <x v="2"/>
    <x v="22"/>
    <s v="Detroit"/>
    <n v="48227"/>
    <d v="2015-02-14T00:00:00"/>
    <x v="103"/>
    <n v="722.24099999999999"/>
    <n v="49"/>
    <n v="5014.07"/>
    <n v="41636"/>
  </r>
  <r>
    <n v="23870"/>
    <s v="Critical"/>
    <n v="0.05"/>
    <n v="16.98"/>
    <n v="7.78"/>
    <n v="2193"/>
    <s v="Donald Melton"/>
    <s v="Regular Air"/>
    <x v="1"/>
    <x v="0"/>
    <s v="Pens &amp; Art Supplies"/>
    <s v="Small Pack"/>
    <x v="704"/>
    <n v="0.56999999999999995"/>
    <x v="0"/>
    <x v="3"/>
    <x v="24"/>
    <s v="New Bern"/>
    <n v="28560"/>
    <d v="2015-02-14T00:00:00"/>
    <x v="103"/>
    <n v="-161"/>
    <n v="11"/>
    <n v="186.19"/>
    <n v="90685"/>
  </r>
  <r>
    <n v="23871"/>
    <s v="Critical"/>
    <n v="0.03"/>
    <n v="115.99"/>
    <n v="4.2300000000000004"/>
    <n v="2193"/>
    <s v="Donald Melton"/>
    <s v="Regular Air"/>
    <x v="1"/>
    <x v="2"/>
    <s v="Telephones and Communication"/>
    <s v="Small Box"/>
    <x v="705"/>
    <n v="0.56000000000000005"/>
    <x v="0"/>
    <x v="3"/>
    <x v="24"/>
    <s v="New Bern"/>
    <n v="28560"/>
    <d v="2015-02-14T00:00:00"/>
    <x v="103"/>
    <n v="848.3646"/>
    <n v="12"/>
    <n v="1227.94"/>
    <n v="90685"/>
  </r>
  <r>
    <n v="19112"/>
    <s v="Medium"/>
    <n v="0.03"/>
    <n v="27.48"/>
    <n v="4"/>
    <n v="2196"/>
    <s v="Gene Heath Cross"/>
    <s v="Regular Air"/>
    <x v="2"/>
    <x v="2"/>
    <s v="Computer Peripherals"/>
    <s v="Small Box"/>
    <x v="312"/>
    <n v="0.75"/>
    <x v="0"/>
    <x v="1"/>
    <x v="4"/>
    <s v="Jamestown"/>
    <n v="14701"/>
    <d v="2015-04-07T00:00:00"/>
    <x v="152"/>
    <n v="-88.840800000000002"/>
    <n v="11"/>
    <n v="294.97000000000003"/>
    <n v="89175"/>
  </r>
  <r>
    <n v="19113"/>
    <s v="Medium"/>
    <n v="0.1"/>
    <n v="179.99"/>
    <n v="19.989999999999998"/>
    <n v="2196"/>
    <s v="Gene Heath Cross"/>
    <s v="Regular Air"/>
    <x v="2"/>
    <x v="2"/>
    <s v="Computer Peripherals"/>
    <s v="Small Box"/>
    <x v="196"/>
    <n v="0.48"/>
    <x v="0"/>
    <x v="1"/>
    <x v="4"/>
    <s v="Jamestown"/>
    <n v="14701"/>
    <d v="2015-04-07T00:00:00"/>
    <x v="152"/>
    <n v="1208.9903999999999"/>
    <n v="14"/>
    <n v="2458.0500000000002"/>
    <n v="89175"/>
  </r>
  <r>
    <n v="19114"/>
    <s v="Medium"/>
    <n v="0.1"/>
    <n v="140.85"/>
    <n v="19.989999999999998"/>
    <n v="2196"/>
    <s v="Gene Heath Cross"/>
    <s v="Regular Air"/>
    <x v="2"/>
    <x v="0"/>
    <s v="Storage &amp; Organization"/>
    <s v="Small Box"/>
    <x v="706"/>
    <n v="0.73"/>
    <x v="0"/>
    <x v="1"/>
    <x v="4"/>
    <s v="Jamestown"/>
    <n v="14701"/>
    <d v="2015-04-07T00:00:00"/>
    <x v="5"/>
    <n v="9.9911999999999992"/>
    <n v="19"/>
    <n v="2465.75"/>
    <n v="89175"/>
  </r>
  <r>
    <n v="23300"/>
    <s v="Critical"/>
    <n v="0.08"/>
    <n v="100.97"/>
    <n v="7.18"/>
    <n v="2197"/>
    <s v="Karen O'Donnell"/>
    <s v="Regular Air"/>
    <x v="2"/>
    <x v="2"/>
    <s v="Computer Peripherals"/>
    <s v="Small Box"/>
    <x v="707"/>
    <n v="0.46"/>
    <x v="0"/>
    <x v="1"/>
    <x v="4"/>
    <s v="Levittown"/>
    <n v="11756"/>
    <d v="2015-06-26T00:00:00"/>
    <x v="125"/>
    <n v="126.22500000000001"/>
    <n v="7"/>
    <n v="650.25"/>
    <n v="89176"/>
  </r>
  <r>
    <n v="23301"/>
    <s v="Critical"/>
    <n v="0"/>
    <n v="13.4"/>
    <n v="4.95"/>
    <n v="2197"/>
    <s v="Karen O'Donnell"/>
    <s v="Regular Air"/>
    <x v="2"/>
    <x v="1"/>
    <s v="Office Furnishings"/>
    <s v="Small Pack"/>
    <x v="271"/>
    <n v="0.37"/>
    <x v="0"/>
    <x v="1"/>
    <x v="4"/>
    <s v="Levittown"/>
    <n v="11756"/>
    <d v="2015-06-26T00:00:00"/>
    <x v="125"/>
    <n v="187.7628"/>
    <n v="19"/>
    <n v="272.12"/>
    <n v="89176"/>
  </r>
  <r>
    <n v="26083"/>
    <s v="Not Specified"/>
    <n v="0.03"/>
    <n v="25.98"/>
    <n v="4.08"/>
    <n v="2198"/>
    <s v="Lester Woodward Maynard"/>
    <s v="Regular Air"/>
    <x v="2"/>
    <x v="0"/>
    <s v="Pens &amp; Art Supplies"/>
    <s v="Small Pack"/>
    <x v="708"/>
    <n v="0.56999999999999995"/>
    <x v="0"/>
    <x v="1"/>
    <x v="4"/>
    <s v="Lindenhurst"/>
    <n v="11757"/>
    <d v="2015-05-22T00:00:00"/>
    <x v="111"/>
    <n v="295.90649999999999"/>
    <n v="16"/>
    <n v="428.85"/>
    <n v="89174"/>
  </r>
  <r>
    <n v="26084"/>
    <s v="Not Specified"/>
    <n v="0.1"/>
    <n v="20.98"/>
    <n v="53.03"/>
    <n v="2198"/>
    <s v="Lester Woodward Maynard"/>
    <s v="Delivery Truck"/>
    <x v="2"/>
    <x v="0"/>
    <s v="Storage &amp; Organization"/>
    <s v="Jumbo Drum"/>
    <x v="211"/>
    <n v="0.78"/>
    <x v="0"/>
    <x v="1"/>
    <x v="4"/>
    <s v="Lindenhurst"/>
    <n v="11757"/>
    <d v="2015-05-22T00:00:00"/>
    <x v="11"/>
    <n v="-2111.36"/>
    <n v="16"/>
    <n v="342.54"/>
    <n v="89174"/>
  </r>
  <r>
    <n v="20234"/>
    <s v="Critical"/>
    <n v="0.17"/>
    <n v="14.89"/>
    <n v="13.56"/>
    <n v="2201"/>
    <s v="David Hoyle"/>
    <s v="Regular Air"/>
    <x v="2"/>
    <x v="1"/>
    <s v="Office Furnishings"/>
    <s v="Large Box"/>
    <x v="709"/>
    <n v="0.57999999999999996"/>
    <x v="0"/>
    <x v="2"/>
    <x v="3"/>
    <s v="Bloomington"/>
    <n v="55420"/>
    <d v="2015-03-25T00:00:00"/>
    <x v="164"/>
    <n v="-9.1300000000000008"/>
    <n v="1"/>
    <n v="27.96"/>
    <n v="86054"/>
  </r>
  <r>
    <n v="22259"/>
    <s v="Low"/>
    <n v="0.09"/>
    <n v="160.97999999999999"/>
    <n v="30"/>
    <n v="2202"/>
    <s v="Laurie Howe"/>
    <s v="Delivery Truck"/>
    <x v="1"/>
    <x v="1"/>
    <s v="Chairs &amp; Chairmats"/>
    <s v="Jumbo Drum"/>
    <x v="48"/>
    <n v="0.62"/>
    <x v="0"/>
    <x v="2"/>
    <x v="3"/>
    <s v="Brooklyn Center"/>
    <n v="55429"/>
    <d v="2015-01-31T00:00:00"/>
    <x v="136"/>
    <n v="357.428"/>
    <n v="11"/>
    <n v="1635.38"/>
    <n v="86050"/>
  </r>
  <r>
    <n v="22260"/>
    <s v="Low"/>
    <n v="0.09"/>
    <n v="6.3"/>
    <n v="0.5"/>
    <n v="2202"/>
    <s v="Laurie Howe"/>
    <s v="Regular Air"/>
    <x v="1"/>
    <x v="0"/>
    <s v="Labels"/>
    <s v="Small Box"/>
    <x v="57"/>
    <n v="0.39"/>
    <x v="0"/>
    <x v="2"/>
    <x v="3"/>
    <s v="Brooklyn Center"/>
    <n v="55429"/>
    <d v="2015-01-31T00:00:00"/>
    <x v="136"/>
    <n v="40.351199999999992"/>
    <n v="10"/>
    <n v="58.48"/>
    <n v="86050"/>
  </r>
  <r>
    <n v="22261"/>
    <s v="Low"/>
    <n v="0"/>
    <n v="4.9800000000000004"/>
    <n v="0.8"/>
    <n v="2202"/>
    <s v="Laurie Howe"/>
    <s v="Regular Air"/>
    <x v="1"/>
    <x v="0"/>
    <s v="Paper"/>
    <s v="Wrap Bag"/>
    <x v="177"/>
    <n v="0.36"/>
    <x v="0"/>
    <x v="2"/>
    <x v="3"/>
    <s v="Brooklyn Center"/>
    <n v="55429"/>
    <d v="2015-01-31T00:00:00"/>
    <x v="167"/>
    <n v="27.634499999999996"/>
    <n v="8"/>
    <n v="40.049999999999997"/>
    <n v="86050"/>
  </r>
  <r>
    <n v="23919"/>
    <s v="Low"/>
    <n v="0.08"/>
    <n v="145.44999999999999"/>
    <n v="17.850000000000001"/>
    <n v="2203"/>
    <s v="Eddie Walker"/>
    <s v="Delivery Truck"/>
    <x v="1"/>
    <x v="2"/>
    <s v="Office Machines"/>
    <s v="Jumbo Drum"/>
    <x v="390"/>
    <n v="0.56000000000000005"/>
    <x v="0"/>
    <x v="2"/>
    <x v="3"/>
    <s v="Brooklyn Park"/>
    <n v="55445"/>
    <d v="2015-02-04T00:00:00"/>
    <x v="31"/>
    <n v="751.58"/>
    <n v="8"/>
    <n v="1117.6600000000001"/>
    <n v="86051"/>
  </r>
  <r>
    <n v="22595"/>
    <s v="Critical"/>
    <n v="0.03"/>
    <n v="399.98"/>
    <n v="12.06"/>
    <n v="2203"/>
    <s v="Eddie Walker"/>
    <s v="Delivery Truck"/>
    <x v="1"/>
    <x v="2"/>
    <s v="Office Machines"/>
    <s v="Jumbo Box"/>
    <x v="79"/>
    <n v="0.56000000000000005"/>
    <x v="0"/>
    <x v="2"/>
    <x v="3"/>
    <s v="Brooklyn Park"/>
    <n v="55445"/>
    <d v="2015-01-04T00:00:00"/>
    <x v="116"/>
    <n v="-663.51419999999996"/>
    <n v="2"/>
    <n v="807"/>
    <n v="86052"/>
  </r>
  <r>
    <n v="23920"/>
    <s v="Low"/>
    <n v="7.0000000000000007E-2"/>
    <n v="33.94"/>
    <n v="19.190000000000001"/>
    <n v="2204"/>
    <s v="Oscar Ford"/>
    <s v="Delivery Truck"/>
    <x v="1"/>
    <x v="1"/>
    <s v="Chairs &amp; Chairmats"/>
    <s v="Jumbo Drum"/>
    <x v="362"/>
    <n v="0.57999999999999996"/>
    <x v="0"/>
    <x v="2"/>
    <x v="3"/>
    <s v="Burnsville"/>
    <n v="55337"/>
    <d v="2015-02-04T00:00:00"/>
    <x v="123"/>
    <n v="-157.56"/>
    <n v="5"/>
    <n v="169.46"/>
    <n v="86051"/>
  </r>
  <r>
    <n v="24434"/>
    <s v="Critical"/>
    <n v="0.04"/>
    <n v="296.18"/>
    <n v="154.12"/>
    <n v="2204"/>
    <s v="Oscar Ford"/>
    <s v="Delivery Truck"/>
    <x v="3"/>
    <x v="1"/>
    <s v="Tables"/>
    <s v="Jumbo Box"/>
    <x v="37"/>
    <n v="0.76"/>
    <x v="0"/>
    <x v="2"/>
    <x v="3"/>
    <s v="Burnsville"/>
    <n v="55337"/>
    <d v="2015-02-10T00:00:00"/>
    <x v="132"/>
    <n v="-87.998040000000003"/>
    <n v="20"/>
    <n v="5768.12"/>
    <n v="86053"/>
  </r>
  <r>
    <n v="18164"/>
    <s v="High"/>
    <n v="0.03"/>
    <n v="28.48"/>
    <n v="1.99"/>
    <n v="2206"/>
    <s v="Bobby Powell"/>
    <s v="Regular Air"/>
    <x v="3"/>
    <x v="2"/>
    <s v="Computer Peripherals"/>
    <s v="Small Pack"/>
    <x v="137"/>
    <n v="0.4"/>
    <x v="0"/>
    <x v="2"/>
    <x v="25"/>
    <s v="Fort Dodge"/>
    <n v="50501"/>
    <d v="2015-01-05T00:00:00"/>
    <x v="116"/>
    <n v="-35.290399999999998"/>
    <n v="2"/>
    <n v="55.25"/>
    <n v="86258"/>
  </r>
  <r>
    <n v="18165"/>
    <s v="High"/>
    <n v="0.01"/>
    <n v="205.99"/>
    <n v="5.99"/>
    <n v="2206"/>
    <s v="Bobby Powell"/>
    <s v="Regular Air"/>
    <x v="3"/>
    <x v="2"/>
    <s v="Telephones and Communication"/>
    <s v="Small Box"/>
    <x v="710"/>
    <n v="0.59"/>
    <x v="0"/>
    <x v="2"/>
    <x v="25"/>
    <s v="Fort Dodge"/>
    <n v="50501"/>
    <d v="2015-01-05T00:00:00"/>
    <x v="72"/>
    <n v="-74.883600000000001"/>
    <n v="3"/>
    <n v="551.22"/>
    <n v="86258"/>
  </r>
  <r>
    <n v="23317"/>
    <s v="Low"/>
    <n v="0.06"/>
    <n v="6.98"/>
    <n v="1.6"/>
    <n v="2209"/>
    <s v="Sharon Thomas"/>
    <s v="Regular Air"/>
    <x v="1"/>
    <x v="0"/>
    <s v="Paper"/>
    <s v="Wrap Bag"/>
    <x v="344"/>
    <n v="0.38"/>
    <x v="0"/>
    <x v="3"/>
    <x v="29"/>
    <s v="College Park"/>
    <n v="30337"/>
    <d v="2015-01-22T00:00:00"/>
    <x v="12"/>
    <n v="-98.056000000000012"/>
    <n v="12"/>
    <n v="83.93"/>
    <n v="88030"/>
  </r>
  <r>
    <n v="19914"/>
    <s v="Not Specified"/>
    <n v="0.08"/>
    <n v="95.99"/>
    <n v="35"/>
    <n v="2211"/>
    <s v="Anita Hahn"/>
    <s v="Express Air"/>
    <x v="1"/>
    <x v="0"/>
    <s v="Storage &amp; Organization"/>
    <s v="Large Box"/>
    <x v="711"/>
    <m/>
    <x v="0"/>
    <x v="1"/>
    <x v="30"/>
    <s v="Bowie"/>
    <n v="20715"/>
    <d v="2015-01-01T00:00:00"/>
    <x v="68"/>
    <n v="-425.20840000000004"/>
    <n v="2"/>
    <n v="193.88"/>
    <n v="88028"/>
  </r>
  <r>
    <n v="24756"/>
    <s v="High"/>
    <n v="0.09"/>
    <n v="199.99"/>
    <n v="24.49"/>
    <n v="2212"/>
    <s v="Stacy Chang"/>
    <s v="Express Air"/>
    <x v="1"/>
    <x v="2"/>
    <s v="Copiers and Fax"/>
    <s v="Large Box"/>
    <x v="495"/>
    <n v="0.46"/>
    <x v="0"/>
    <x v="1"/>
    <x v="30"/>
    <s v="Catonsville"/>
    <n v="21228"/>
    <d v="2015-04-19T00:00:00"/>
    <x v="24"/>
    <n v="631.33000000000004"/>
    <n v="5"/>
    <n v="990.25"/>
    <n v="88029"/>
  </r>
  <r>
    <n v="23512"/>
    <s v="Low"/>
    <n v="7.0000000000000007E-2"/>
    <n v="3.28"/>
    <n v="3.97"/>
    <n v="2215"/>
    <s v="Christopher High"/>
    <s v="Regular Air"/>
    <x v="0"/>
    <x v="0"/>
    <s v="Pens &amp; Art Supplies"/>
    <s v="Wrap Bag"/>
    <x v="365"/>
    <n v="0.56000000000000005"/>
    <x v="0"/>
    <x v="1"/>
    <x v="10"/>
    <s v="Massillon"/>
    <n v="44646"/>
    <d v="2015-06-23T00:00:00"/>
    <x v="46"/>
    <n v="-22.175999999999998"/>
    <n v="4"/>
    <n v="14.76"/>
    <n v="90314"/>
  </r>
  <r>
    <n v="23513"/>
    <s v="Low"/>
    <n v="0.02"/>
    <n v="256.99"/>
    <n v="11.25"/>
    <n v="2216"/>
    <s v="Clara Kaplan"/>
    <s v="Regular Air"/>
    <x v="0"/>
    <x v="2"/>
    <s v="Computer Peripherals"/>
    <s v="Small Box"/>
    <x v="476"/>
    <n v="0.51"/>
    <x v="0"/>
    <x v="1"/>
    <x v="10"/>
    <s v="Medina"/>
    <n v="44256"/>
    <d v="2015-06-23T00:00:00"/>
    <x v="173"/>
    <n v="-214.10399999999998"/>
    <n v="3"/>
    <n v="808.44"/>
    <n v="90314"/>
  </r>
  <r>
    <n v="23514"/>
    <s v="Low"/>
    <n v="0.01"/>
    <n v="6.48"/>
    <n v="5.14"/>
    <n v="2216"/>
    <s v="Clara Kaplan"/>
    <s v="Regular Air"/>
    <x v="0"/>
    <x v="0"/>
    <s v="Paper"/>
    <s v="Small Box"/>
    <x v="339"/>
    <n v="0.37"/>
    <x v="0"/>
    <x v="1"/>
    <x v="10"/>
    <s v="Medina"/>
    <n v="44256"/>
    <d v="2015-06-23T00:00:00"/>
    <x v="127"/>
    <n v="-26.936"/>
    <n v="10"/>
    <n v="67.41"/>
    <n v="90314"/>
  </r>
  <r>
    <n v="22712"/>
    <s v="Low"/>
    <n v="0.09"/>
    <n v="14.2"/>
    <n v="5.3"/>
    <n v="2220"/>
    <s v="Jennifer Stanton"/>
    <s v="Regular Air"/>
    <x v="3"/>
    <x v="1"/>
    <s v="Office Furnishings"/>
    <s v="Wrap Bag"/>
    <x v="257"/>
    <n v="0.46"/>
    <x v="0"/>
    <x v="3"/>
    <x v="26"/>
    <s v="Winter Garden"/>
    <n v="34787"/>
    <d v="2015-02-28T00:00:00"/>
    <x v="186"/>
    <n v="-324.73"/>
    <n v="4"/>
    <n v="55.08"/>
    <n v="91036"/>
  </r>
  <r>
    <n v="24113"/>
    <s v="Critical"/>
    <n v="0"/>
    <n v="100.89"/>
    <n v="42"/>
    <n v="2225"/>
    <s v="Sean McKenna"/>
    <s v="Delivery Truck"/>
    <x v="2"/>
    <x v="1"/>
    <s v="Chairs &amp; Chairmats"/>
    <s v="Jumbo Drum"/>
    <x v="712"/>
    <n v="0.61"/>
    <x v="0"/>
    <x v="0"/>
    <x v="27"/>
    <s v="Hobbs"/>
    <n v="88240"/>
    <d v="2015-02-21T00:00:00"/>
    <x v="83"/>
    <n v="1500.12"/>
    <n v="15"/>
    <n v="1608.11"/>
    <n v="89970"/>
  </r>
  <r>
    <n v="18820"/>
    <s v="Low"/>
    <n v="0.01"/>
    <n v="13.43"/>
    <n v="5.5"/>
    <n v="2240"/>
    <s v="Maurice Kelly"/>
    <s v="Express Air"/>
    <x v="0"/>
    <x v="0"/>
    <s v="Storage &amp; Organization"/>
    <s v="Small Box"/>
    <x v="599"/>
    <n v="0.56999999999999995"/>
    <x v="0"/>
    <x v="3"/>
    <x v="26"/>
    <s v="Lakeland"/>
    <n v="33801"/>
    <d v="2015-04-06T00:00:00"/>
    <x v="112"/>
    <n v="-313.02180000000004"/>
    <n v="7"/>
    <n v="99.75"/>
    <n v="89102"/>
  </r>
  <r>
    <n v="24121"/>
    <s v="Low"/>
    <n v="0"/>
    <n v="2.08"/>
    <n v="5.33"/>
    <n v="2250"/>
    <s v="Alvin Hoover"/>
    <s v="Regular Air"/>
    <x v="1"/>
    <x v="1"/>
    <s v="Office Furnishings"/>
    <s v="Small Box"/>
    <x v="261"/>
    <n v="0.43"/>
    <x v="0"/>
    <x v="1"/>
    <x v="19"/>
    <s v="State College"/>
    <n v="16801"/>
    <d v="2015-04-13T00:00:00"/>
    <x v="87"/>
    <n v="-192.5532"/>
    <n v="22"/>
    <n v="51.41"/>
    <n v="86699"/>
  </r>
  <r>
    <n v="25440"/>
    <s v="Low"/>
    <n v="0.1"/>
    <n v="6.3"/>
    <n v="0.5"/>
    <n v="2254"/>
    <s v="Jeff Meadows"/>
    <s v="Regular Air"/>
    <x v="0"/>
    <x v="0"/>
    <s v="Labels"/>
    <s v="Small Box"/>
    <x v="421"/>
    <n v="0.39"/>
    <x v="0"/>
    <x v="3"/>
    <x v="35"/>
    <s v="Paducah"/>
    <n v="42003"/>
    <d v="2015-01-27T00:00:00"/>
    <x v="109"/>
    <n v="-464.28200000000004"/>
    <n v="12"/>
    <n v="68.72"/>
    <n v="89278"/>
  </r>
  <r>
    <n v="20639"/>
    <s v="High"/>
    <n v="0.1"/>
    <n v="48.91"/>
    <n v="5.97"/>
    <n v="2254"/>
    <s v="Jeff Meadows"/>
    <s v="Regular Air"/>
    <x v="0"/>
    <x v="0"/>
    <s v="Paper"/>
    <s v="Small Box"/>
    <x v="713"/>
    <n v="0.38"/>
    <x v="0"/>
    <x v="3"/>
    <x v="35"/>
    <s v="Paducah"/>
    <n v="42003"/>
    <d v="2015-04-28T00:00:00"/>
    <x v="86"/>
    <n v="156.74339999999998"/>
    <n v="14"/>
    <n v="618.96"/>
    <n v="89279"/>
  </r>
  <r>
    <n v="20640"/>
    <s v="High"/>
    <n v="0.08"/>
    <n v="5.98"/>
    <n v="5.46"/>
    <n v="2254"/>
    <s v="Jeff Meadows"/>
    <s v="Regular Air"/>
    <x v="0"/>
    <x v="0"/>
    <s v="Paper"/>
    <s v="Small Box"/>
    <x v="381"/>
    <n v="0.36"/>
    <x v="0"/>
    <x v="3"/>
    <x v="35"/>
    <s v="Paducah"/>
    <n v="42003"/>
    <d v="2015-04-28T00:00:00"/>
    <x v="78"/>
    <n v="110.11799999999999"/>
    <n v="13"/>
    <n v="77.540000000000006"/>
    <n v="89279"/>
  </r>
  <r>
    <n v="19054"/>
    <s v="Critical"/>
    <n v="7.0000000000000007E-2"/>
    <n v="60.97"/>
    <n v="4.5"/>
    <n v="2256"/>
    <s v="Lloyd Levin"/>
    <s v="Express Air"/>
    <x v="0"/>
    <x v="0"/>
    <s v="Appliances"/>
    <s v="Small Box"/>
    <x v="714"/>
    <n v="0.56000000000000005"/>
    <x v="0"/>
    <x v="3"/>
    <x v="24"/>
    <s v="New Bern"/>
    <n v="28560"/>
    <d v="2015-01-02T00:00:00"/>
    <x v="30"/>
    <n v="-42.588000000000001"/>
    <n v="6"/>
    <n v="361.72"/>
    <n v="87963"/>
  </r>
  <r>
    <n v="18652"/>
    <s v="Medium"/>
    <n v="7.0000000000000007E-2"/>
    <n v="70.98"/>
    <n v="30"/>
    <n v="2256"/>
    <s v="Lloyd Levin"/>
    <s v="Delivery Truck"/>
    <x v="0"/>
    <x v="1"/>
    <s v="Chairs &amp; Chairmats"/>
    <s v="Jumbo Drum"/>
    <x v="715"/>
    <n v="0.73"/>
    <x v="0"/>
    <x v="3"/>
    <x v="24"/>
    <s v="New Bern"/>
    <n v="28560"/>
    <d v="2015-03-24T00:00:00"/>
    <x v="102"/>
    <n v="-222.95"/>
    <n v="20"/>
    <n v="1373.47"/>
    <n v="87964"/>
  </r>
  <r>
    <n v="21937"/>
    <s v="High"/>
    <n v="0.06"/>
    <n v="6.68"/>
    <n v="6.93"/>
    <n v="2257"/>
    <s v="Bernard Thompson"/>
    <s v="Regular Air"/>
    <x v="0"/>
    <x v="0"/>
    <s v="Paper"/>
    <s v="Small Box"/>
    <x v="716"/>
    <n v="0.37"/>
    <x v="0"/>
    <x v="3"/>
    <x v="24"/>
    <s v="Raleigh"/>
    <n v="27604"/>
    <d v="2015-06-12T00:00:00"/>
    <x v="137"/>
    <n v="7.6244999999999994"/>
    <n v="14"/>
    <n v="91.92"/>
    <n v="87965"/>
  </r>
  <r>
    <n v="26361"/>
    <s v="Low"/>
    <n v="0.01"/>
    <n v="7.64"/>
    <n v="1.39"/>
    <n v="2258"/>
    <s v="Nicole Pope"/>
    <s v="Express Air"/>
    <x v="0"/>
    <x v="0"/>
    <s v="Envelopes"/>
    <s v="Small Box"/>
    <x v="448"/>
    <n v="0.36"/>
    <x v="0"/>
    <x v="3"/>
    <x v="24"/>
    <s v="Rocky Mount"/>
    <n v="27801"/>
    <d v="2015-03-09T00:00:00"/>
    <x v="58"/>
    <n v="-1676.6119999999999"/>
    <n v="9"/>
    <n v="73.290000000000006"/>
    <n v="87962"/>
  </r>
  <r>
    <n v="26362"/>
    <s v="Low"/>
    <n v="7.0000000000000007E-2"/>
    <n v="400.97"/>
    <n v="48.26"/>
    <n v="2258"/>
    <s v="Nicole Pope"/>
    <s v="Delivery Truck"/>
    <x v="0"/>
    <x v="2"/>
    <s v="Office Machines"/>
    <s v="Jumbo Box"/>
    <x v="460"/>
    <n v="0.36"/>
    <x v="0"/>
    <x v="3"/>
    <x v="24"/>
    <s v="Rocky Mount"/>
    <n v="27801"/>
    <d v="2015-03-09T00:00:00"/>
    <x v="58"/>
    <n v="45.127799999999993"/>
    <n v="8"/>
    <n v="2961.32"/>
    <n v="87962"/>
  </r>
  <r>
    <n v="20187"/>
    <s v="Critical"/>
    <n v="0.02"/>
    <n v="4.9800000000000004"/>
    <n v="0.49"/>
    <n v="2260"/>
    <s v="Geoffrey H Wong"/>
    <s v="Regular Air"/>
    <x v="0"/>
    <x v="0"/>
    <s v="Labels"/>
    <s v="Small Box"/>
    <x v="509"/>
    <n v="0.39"/>
    <x v="0"/>
    <x v="3"/>
    <x v="29"/>
    <s v="Rome"/>
    <n v="30161"/>
    <d v="2015-02-15T00:00:00"/>
    <x v="103"/>
    <n v="-52.863999999999997"/>
    <n v="17"/>
    <n v="87.11"/>
    <n v="89601"/>
  </r>
  <r>
    <n v="20188"/>
    <s v="Critical"/>
    <n v="0.01"/>
    <n v="20.99"/>
    <n v="0.99"/>
    <n v="2260"/>
    <s v="Geoffrey H Wong"/>
    <s v="Regular Air"/>
    <x v="0"/>
    <x v="2"/>
    <s v="Telephones and Communication"/>
    <s v="Small Pack"/>
    <x v="717"/>
    <n v="0.83"/>
    <x v="0"/>
    <x v="3"/>
    <x v="29"/>
    <s v="Rome"/>
    <n v="30161"/>
    <d v="2015-02-15T00:00:00"/>
    <x v="103"/>
    <n v="45.378"/>
    <n v="9"/>
    <n v="170.46"/>
    <n v="89601"/>
  </r>
  <r>
    <n v="19569"/>
    <s v="High"/>
    <n v="0.08"/>
    <n v="4.9800000000000004"/>
    <n v="0.49"/>
    <n v="2260"/>
    <s v="Geoffrey H Wong"/>
    <s v="Regular Air"/>
    <x v="0"/>
    <x v="0"/>
    <s v="Labels"/>
    <s v="Small Box"/>
    <x v="509"/>
    <n v="0.39"/>
    <x v="0"/>
    <x v="3"/>
    <x v="29"/>
    <s v="Rome"/>
    <n v="30161"/>
    <d v="2015-04-21T00:00:00"/>
    <x v="61"/>
    <n v="4949.9160000000002"/>
    <n v="1"/>
    <n v="4.95"/>
    <n v="89602"/>
  </r>
  <r>
    <n v="19570"/>
    <s v="High"/>
    <n v="0.09"/>
    <n v="119.99"/>
    <n v="14"/>
    <n v="2260"/>
    <s v="Geoffrey H Wong"/>
    <s v="Delivery Truck"/>
    <x v="0"/>
    <x v="2"/>
    <s v="Office Machines"/>
    <s v="Jumbo Drum"/>
    <x v="319"/>
    <n v="0.36"/>
    <x v="0"/>
    <x v="3"/>
    <x v="29"/>
    <s v="Rome"/>
    <n v="30161"/>
    <d v="2015-04-21T00:00:00"/>
    <x v="151"/>
    <n v="1055.6039999999998"/>
    <n v="4"/>
    <n v="461.24"/>
    <n v="89602"/>
  </r>
  <r>
    <n v="18142"/>
    <s v="Not Specified"/>
    <n v="0.09"/>
    <n v="207.48"/>
    <n v="0.99"/>
    <n v="2264"/>
    <s v="Helen Dickerson"/>
    <s v="Regular Air"/>
    <x v="0"/>
    <x v="0"/>
    <s v="Appliances"/>
    <s v="Small Box"/>
    <x v="718"/>
    <n v="0.55000000000000004"/>
    <x v="0"/>
    <x v="2"/>
    <x v="33"/>
    <s v="Joplin"/>
    <n v="64804"/>
    <d v="2015-01-26T00:00:00"/>
    <x v="12"/>
    <n v="359.83"/>
    <n v="3"/>
    <n v="577.75"/>
    <n v="86611"/>
  </r>
  <r>
    <n v="19171"/>
    <s v="Critical"/>
    <n v="0.1"/>
    <n v="7.45"/>
    <n v="6.28"/>
    <n v="2265"/>
    <s v="James Davenport"/>
    <s v="Regular Air"/>
    <x v="0"/>
    <x v="0"/>
    <s v="Binders and Binder Accessories"/>
    <s v="Small Box"/>
    <x v="719"/>
    <n v="0.4"/>
    <x v="0"/>
    <x v="2"/>
    <x v="33"/>
    <s v="Kansas City"/>
    <n v="64130"/>
    <d v="2015-01-29T00:00:00"/>
    <x v="109"/>
    <n v="-69.873999999999995"/>
    <n v="8"/>
    <n v="59.4"/>
    <n v="86612"/>
  </r>
  <r>
    <n v="19172"/>
    <s v="Critical"/>
    <n v="0.01"/>
    <n v="6.48"/>
    <n v="7.86"/>
    <n v="2265"/>
    <s v="James Davenport"/>
    <s v="Regular Air"/>
    <x v="0"/>
    <x v="0"/>
    <s v="Paper"/>
    <s v="Small Box"/>
    <x v="405"/>
    <n v="0.37"/>
    <x v="0"/>
    <x v="2"/>
    <x v="33"/>
    <s v="Kansas City"/>
    <n v="64130"/>
    <d v="2015-01-29T00:00:00"/>
    <x v="136"/>
    <n v="-135.74"/>
    <n v="10"/>
    <n v="66.459999999999994"/>
    <n v="86612"/>
  </r>
  <r>
    <n v="25996"/>
    <s v="Critical"/>
    <n v="0.02"/>
    <n v="11.33"/>
    <n v="6.12"/>
    <n v="2266"/>
    <s v="Brandon Beach"/>
    <s v="Regular Air"/>
    <x v="0"/>
    <x v="0"/>
    <s v="Appliances"/>
    <s v="Medium Box"/>
    <x v="720"/>
    <n v="0.42"/>
    <x v="0"/>
    <x v="2"/>
    <x v="33"/>
    <s v="Kirkwood"/>
    <n v="63122"/>
    <d v="2015-05-26T00:00:00"/>
    <x v="6"/>
    <n v="-14.52"/>
    <n v="3"/>
    <n v="35.35"/>
    <n v="86610"/>
  </r>
  <r>
    <n v="25997"/>
    <s v="Critical"/>
    <n v="0.01"/>
    <n v="15.67"/>
    <n v="1.39"/>
    <n v="2266"/>
    <s v="Brandon Beach"/>
    <s v="Regular Air"/>
    <x v="0"/>
    <x v="0"/>
    <s v="Envelopes"/>
    <s v="Small Box"/>
    <x v="598"/>
    <n v="0.38"/>
    <x v="0"/>
    <x v="2"/>
    <x v="33"/>
    <s v="Kirkwood"/>
    <n v="63122"/>
    <d v="2015-05-26T00:00:00"/>
    <x v="134"/>
    <n v="171.26489999999998"/>
    <n v="16"/>
    <n v="248.21"/>
    <n v="86610"/>
  </r>
  <r>
    <n v="19072"/>
    <s v="Low"/>
    <n v="0.08"/>
    <n v="259.70999999999998"/>
    <n v="66.67"/>
    <n v="2268"/>
    <s v="Carlos Adkins"/>
    <s v="Delivery Truck"/>
    <x v="2"/>
    <x v="1"/>
    <s v="Tables"/>
    <s v="Jumbo Box"/>
    <x v="112"/>
    <n v="0.61"/>
    <x v="0"/>
    <x v="3"/>
    <x v="26"/>
    <s v="Land O Lakes"/>
    <n v="34639"/>
    <d v="2015-06-03T00:00:00"/>
    <x v="97"/>
    <n v="138.22199999999998"/>
    <n v="17"/>
    <n v="4086.5"/>
    <n v="89571"/>
  </r>
  <r>
    <n v="23963"/>
    <s v="Low"/>
    <n v="0.01"/>
    <n v="20.48"/>
    <n v="6.32"/>
    <n v="2270"/>
    <s v="Kristine Holden"/>
    <s v="Regular Air"/>
    <x v="2"/>
    <x v="0"/>
    <s v="Appliances"/>
    <s v="Small Box"/>
    <x v="656"/>
    <n v="0.57999999999999996"/>
    <x v="0"/>
    <x v="3"/>
    <x v="39"/>
    <s v="Mauldin"/>
    <n v="29662"/>
    <d v="2015-02-06T00:00:00"/>
    <x v="123"/>
    <n v="711.24479999999994"/>
    <n v="18"/>
    <n v="375.03"/>
    <n v="89572"/>
  </r>
  <r>
    <n v="23964"/>
    <s v="Low"/>
    <n v="0.09"/>
    <n v="1.86"/>
    <n v="2.58"/>
    <n v="2270"/>
    <s v="Kristine Holden"/>
    <s v="Regular Air"/>
    <x v="2"/>
    <x v="0"/>
    <s v="Rubber Bands"/>
    <s v="Wrap Bag"/>
    <x v="96"/>
    <n v="0.82"/>
    <x v="0"/>
    <x v="3"/>
    <x v="39"/>
    <s v="Mauldin"/>
    <n v="29662"/>
    <d v="2015-02-06T00:00:00"/>
    <x v="132"/>
    <n v="-1084.8469632000001"/>
    <n v="12"/>
    <n v="22.11"/>
    <n v="89572"/>
  </r>
  <r>
    <n v="23965"/>
    <s v="Low"/>
    <n v="0.08"/>
    <n v="205.99"/>
    <n v="2.5"/>
    <n v="2270"/>
    <s v="Kristine Holden"/>
    <s v="Regular Air"/>
    <x v="2"/>
    <x v="2"/>
    <s v="Telephones and Communication"/>
    <s v="Small Box"/>
    <x v="721"/>
    <n v="0.59"/>
    <x v="0"/>
    <x v="3"/>
    <x v="39"/>
    <s v="Mauldin"/>
    <n v="29662"/>
    <d v="2015-02-06T00:00:00"/>
    <x v="132"/>
    <n v="-156.77199999999999"/>
    <n v="17"/>
    <n v="2875.35"/>
    <n v="89572"/>
  </r>
  <r>
    <n v="19438"/>
    <s v="High"/>
    <n v="0.08"/>
    <n v="15.73"/>
    <n v="7.42"/>
    <n v="2272"/>
    <s v="Brett Ingram"/>
    <s v="Express Air"/>
    <x v="0"/>
    <x v="0"/>
    <s v="Scissors, Rulers and Trimmers"/>
    <s v="Small Pack"/>
    <x v="722"/>
    <n v="0.56000000000000005"/>
    <x v="0"/>
    <x v="2"/>
    <x v="7"/>
    <s v="Harker Heights"/>
    <n v="76543"/>
    <d v="2015-03-16T00:00:00"/>
    <x v="107"/>
    <n v="-37.6"/>
    <n v="5"/>
    <n v="78.08"/>
    <n v="90110"/>
  </r>
  <r>
    <n v="23416"/>
    <s v="Low"/>
    <n v="0.04"/>
    <n v="120.98"/>
    <n v="3.99"/>
    <n v="2273"/>
    <s v="Debra Block"/>
    <s v="Regular Air"/>
    <x v="0"/>
    <x v="0"/>
    <s v="Appliances"/>
    <s v="Small Box"/>
    <x v="723"/>
    <n v="0.6"/>
    <x v="0"/>
    <x v="2"/>
    <x v="7"/>
    <s v="Harlingen"/>
    <n v="78550"/>
    <d v="2015-05-05T00:00:00"/>
    <x v="43"/>
    <n v="1389.5771999999999"/>
    <n v="17"/>
    <n v="2013.88"/>
    <n v="90109"/>
  </r>
  <r>
    <n v="23417"/>
    <s v="Low"/>
    <n v="0.02"/>
    <n v="55.99"/>
    <n v="5"/>
    <n v="2273"/>
    <s v="Debra Block"/>
    <s v="Regular Air"/>
    <x v="0"/>
    <x v="2"/>
    <s v="Telephones and Communication"/>
    <s v="Small Pack"/>
    <x v="134"/>
    <n v="0.83"/>
    <x v="0"/>
    <x v="2"/>
    <x v="7"/>
    <s v="Harlingen"/>
    <n v="78550"/>
    <d v="2015-05-05T00:00:00"/>
    <x v="43"/>
    <n v="-222.816"/>
    <n v="4"/>
    <n v="201.32"/>
    <n v="90109"/>
  </r>
  <r>
    <n v="23418"/>
    <s v="Low"/>
    <n v="0.05"/>
    <n v="23.99"/>
    <n v="15.68"/>
    <n v="2274"/>
    <s v="Marlene Harrison"/>
    <s v="Delivery Truck"/>
    <x v="0"/>
    <x v="1"/>
    <s v="Office Furnishings"/>
    <s v="Jumbo Drum"/>
    <x v="724"/>
    <n v="0.62"/>
    <x v="0"/>
    <x v="2"/>
    <x v="7"/>
    <s v="Houston"/>
    <n v="77036"/>
    <d v="2015-05-05T00:00:00"/>
    <x v="168"/>
    <n v="-133.71"/>
    <n v="12"/>
    <n v="298.51"/>
    <n v="90109"/>
  </r>
  <r>
    <n v="24552"/>
    <s v="Not Specified"/>
    <n v="0.01"/>
    <n v="195.99"/>
    <n v="8.99"/>
    <n v="2276"/>
    <s v="Dennis Block Richardson"/>
    <s v="Regular Air"/>
    <x v="3"/>
    <x v="2"/>
    <s v="Telephones and Communication"/>
    <s v="Small Box"/>
    <x v="258"/>
    <n v="0.6"/>
    <x v="0"/>
    <x v="1"/>
    <x v="4"/>
    <s v="Niagara Falls"/>
    <n v="14304"/>
    <d v="2015-06-30T00:00:00"/>
    <x v="173"/>
    <n v="2653.7813999999998"/>
    <n v="22"/>
    <n v="3846.06"/>
    <n v="91502"/>
  </r>
  <r>
    <n v="23572"/>
    <s v="Low"/>
    <n v="0.04"/>
    <n v="4.4800000000000004"/>
    <n v="2.5"/>
    <n v="2279"/>
    <s v="Lucille McGee"/>
    <s v="Express Air"/>
    <x v="1"/>
    <x v="0"/>
    <s v="Envelopes"/>
    <s v="Small Box"/>
    <x v="409"/>
    <n v="0.37"/>
    <x v="0"/>
    <x v="1"/>
    <x v="19"/>
    <s v="Greensburg"/>
    <n v="15601"/>
    <d v="2015-06-22T00:00:00"/>
    <x v="155"/>
    <n v="10.32"/>
    <n v="7"/>
    <n v="35.93"/>
    <n v="85949"/>
  </r>
  <r>
    <n v="19615"/>
    <s v="Not Specified"/>
    <n v="0.08"/>
    <n v="205.99"/>
    <n v="2.5"/>
    <n v="2281"/>
    <s v="Monica Harvey"/>
    <s v="Regular Air"/>
    <x v="1"/>
    <x v="2"/>
    <s v="Telephones and Communication"/>
    <s v="Small Box"/>
    <x v="721"/>
    <n v="0.59"/>
    <x v="0"/>
    <x v="2"/>
    <x v="45"/>
    <s v="Eau Claire"/>
    <n v="54703"/>
    <d v="2015-01-27T00:00:00"/>
    <x v="52"/>
    <n v="997.38144000000011"/>
    <n v="10"/>
    <n v="1610.84"/>
    <n v="85948"/>
  </r>
  <r>
    <n v="21260"/>
    <s v="Medium"/>
    <n v="0.04"/>
    <n v="5.98"/>
    <n v="5.79"/>
    <n v="2282"/>
    <s v="Jimmy Waters"/>
    <s v="Regular Air"/>
    <x v="1"/>
    <x v="0"/>
    <s v="Paper"/>
    <s v="Small Box"/>
    <x v="26"/>
    <n v="0.36"/>
    <x v="0"/>
    <x v="2"/>
    <x v="45"/>
    <s v="Fitchburg"/>
    <n v="53713"/>
    <d v="2015-02-05T00:00:00"/>
    <x v="167"/>
    <n v="-36.030800000000006"/>
    <n v="14"/>
    <n v="86.12"/>
    <n v="85950"/>
  </r>
  <r>
    <n v="26148"/>
    <s v="Medium"/>
    <n v="0.01"/>
    <n v="11.7"/>
    <n v="6.96"/>
    <n v="2283"/>
    <s v="Nancy Holden"/>
    <s v="Regular Air"/>
    <x v="1"/>
    <x v="0"/>
    <s v="Appliances"/>
    <s v="Medium Box"/>
    <x v="459"/>
    <n v="0.5"/>
    <x v="0"/>
    <x v="2"/>
    <x v="45"/>
    <s v="Franklin"/>
    <n v="53132"/>
    <d v="2015-01-24T00:00:00"/>
    <x v="67"/>
    <n v="-28.954000000000001"/>
    <n v="6"/>
    <n v="76.87"/>
    <n v="85947"/>
  </r>
  <r>
    <n v="19460"/>
    <s v="Medium"/>
    <n v="0.02"/>
    <n v="17.7"/>
    <n v="9.4700000000000006"/>
    <n v="2285"/>
    <s v="Arnold Floyd Blair"/>
    <s v="Express Air"/>
    <x v="0"/>
    <x v="0"/>
    <s v="Storage &amp; Organization"/>
    <s v="Small Box"/>
    <x v="552"/>
    <n v="0.59"/>
    <x v="0"/>
    <x v="3"/>
    <x v="39"/>
    <s v="Rock Hill"/>
    <n v="29730"/>
    <d v="2015-03-13T00:00:00"/>
    <x v="32"/>
    <n v="-85.021999999999991"/>
    <n v="21"/>
    <n v="374.6"/>
    <n v="90148"/>
  </r>
  <r>
    <n v="21529"/>
    <s v="Medium"/>
    <n v="0"/>
    <n v="4.91"/>
    <n v="0.5"/>
    <n v="2286"/>
    <s v="Larry Langston"/>
    <s v="Regular Air"/>
    <x v="0"/>
    <x v="0"/>
    <s v="Labels"/>
    <s v="Small Box"/>
    <x v="41"/>
    <n v="0.36"/>
    <x v="0"/>
    <x v="3"/>
    <x v="39"/>
    <s v="Spartanburg"/>
    <n v="29301"/>
    <d v="2015-02-04T00:00:00"/>
    <x v="84"/>
    <n v="99.198000000000008"/>
    <n v="12"/>
    <n v="61.87"/>
    <n v="90145"/>
  </r>
  <r>
    <n v="21530"/>
    <s v="Medium"/>
    <n v="0.01"/>
    <n v="7.28"/>
    <n v="11.15"/>
    <n v="2286"/>
    <s v="Larry Langston"/>
    <s v="Regular Air"/>
    <x v="0"/>
    <x v="0"/>
    <s v="Paper"/>
    <s v="Small Box"/>
    <x v="306"/>
    <n v="0.37"/>
    <x v="0"/>
    <x v="3"/>
    <x v="39"/>
    <s v="Spartanburg"/>
    <n v="29301"/>
    <d v="2015-02-04T00:00:00"/>
    <x v="141"/>
    <n v="136.03139999999999"/>
    <n v="6"/>
    <n v="48.88"/>
    <n v="90145"/>
  </r>
  <r>
    <n v="21531"/>
    <s v="Medium"/>
    <n v="0.1"/>
    <n v="6.68"/>
    <n v="6.93"/>
    <n v="2286"/>
    <s v="Larry Langston"/>
    <s v="Regular Air"/>
    <x v="0"/>
    <x v="0"/>
    <s v="Paper"/>
    <s v="Small Box"/>
    <x v="716"/>
    <n v="0.37"/>
    <x v="0"/>
    <x v="3"/>
    <x v="39"/>
    <s v="Spartanburg"/>
    <n v="29301"/>
    <d v="2015-02-04T00:00:00"/>
    <x v="167"/>
    <n v="-100.072"/>
    <n v="3"/>
    <n v="21.56"/>
    <n v="90145"/>
  </r>
  <r>
    <n v="25183"/>
    <s v="Not Specified"/>
    <n v="0.01"/>
    <n v="18.97"/>
    <n v="9.0299999999999994"/>
    <n v="2287"/>
    <s v="Samuel Newman"/>
    <s v="Regular Air"/>
    <x v="0"/>
    <x v="0"/>
    <s v="Paper"/>
    <s v="Small Box"/>
    <x v="273"/>
    <n v="0.37"/>
    <x v="0"/>
    <x v="3"/>
    <x v="39"/>
    <s v="Summerville"/>
    <n v="29483"/>
    <d v="2015-03-25T00:00:00"/>
    <x v="37"/>
    <n v="-12.026699999999998"/>
    <n v="8"/>
    <n v="164.67"/>
    <n v="90146"/>
  </r>
  <r>
    <n v="25184"/>
    <s v="Not Specified"/>
    <n v="0.03"/>
    <n v="12.28"/>
    <n v="4.8600000000000003"/>
    <n v="2287"/>
    <s v="Samuel Newman"/>
    <s v="Regular Air"/>
    <x v="0"/>
    <x v="0"/>
    <s v="Paper"/>
    <s v="Small Box"/>
    <x v="94"/>
    <n v="0.38"/>
    <x v="0"/>
    <x v="3"/>
    <x v="39"/>
    <s v="Summerville"/>
    <n v="29483"/>
    <d v="2015-03-25T00:00:00"/>
    <x v="102"/>
    <n v="122.508"/>
    <n v="6"/>
    <n v="72.739999999999995"/>
    <n v="90146"/>
  </r>
  <r>
    <n v="25185"/>
    <s v="Not Specified"/>
    <n v="0.05"/>
    <n v="34.99"/>
    <n v="7.73"/>
    <n v="2287"/>
    <s v="Samuel Newman"/>
    <s v="Express Air"/>
    <x v="0"/>
    <x v="0"/>
    <s v="Pens &amp; Art Supplies"/>
    <s v="Small Box"/>
    <x v="17"/>
    <n v="0.59"/>
    <x v="0"/>
    <x v="3"/>
    <x v="39"/>
    <s v="Summerville"/>
    <n v="29483"/>
    <d v="2015-03-25T00:00:00"/>
    <x v="164"/>
    <n v="-12.026699999999998"/>
    <n v="12"/>
    <n v="418.75"/>
    <n v="90146"/>
  </r>
  <r>
    <n v="24396"/>
    <s v="Low"/>
    <n v="0.1"/>
    <n v="54.1"/>
    <n v="19.989999999999998"/>
    <n v="2287"/>
    <s v="Samuel Newman"/>
    <s v="Regular Air"/>
    <x v="0"/>
    <x v="0"/>
    <s v="Storage &amp; Organization"/>
    <s v="Small Box"/>
    <x v="725"/>
    <n v="0.59"/>
    <x v="0"/>
    <x v="3"/>
    <x v="39"/>
    <s v="Summerville"/>
    <n v="29483"/>
    <d v="2015-02-19T00:00:00"/>
    <x v="88"/>
    <n v="34.067999999999998"/>
    <n v="9"/>
    <n v="469.59"/>
    <n v="90147"/>
  </r>
  <r>
    <n v="19243"/>
    <s v="Critical"/>
    <n v="0.01"/>
    <n v="7.59"/>
    <n v="4"/>
    <n v="2289"/>
    <s v="Ryan Herman"/>
    <s v="Regular Air"/>
    <x v="1"/>
    <x v="1"/>
    <s v="Office Furnishings"/>
    <s v="Wrap Bag"/>
    <x v="150"/>
    <n v="0.42"/>
    <x v="0"/>
    <x v="2"/>
    <x v="3"/>
    <s v="Burnsville"/>
    <n v="55337"/>
    <d v="2015-05-04T00:00:00"/>
    <x v="14"/>
    <n v="2.9700000000000006"/>
    <n v="17"/>
    <n v="136.25"/>
    <n v="88165"/>
  </r>
  <r>
    <n v="21334"/>
    <s v="Not Specified"/>
    <n v="0"/>
    <n v="42.98"/>
    <n v="4.62"/>
    <n v="2290"/>
    <s v="Glen Robertson"/>
    <s v="Regular Air"/>
    <x v="1"/>
    <x v="0"/>
    <s v="Appliances"/>
    <s v="Small Box"/>
    <x v="647"/>
    <n v="0.56000000000000005"/>
    <x v="0"/>
    <x v="2"/>
    <x v="3"/>
    <s v="Coon Rapids"/>
    <n v="55433"/>
    <d v="2015-01-06T00:00:00"/>
    <x v="0"/>
    <n v="385.30289999999997"/>
    <n v="12"/>
    <n v="558.41"/>
    <n v="88163"/>
  </r>
  <r>
    <n v="21335"/>
    <s v="Not Specified"/>
    <n v="0.03"/>
    <n v="21.78"/>
    <n v="5.94"/>
    <n v="2290"/>
    <s v="Glen Robertson"/>
    <s v="Regular Air"/>
    <x v="1"/>
    <x v="0"/>
    <s v="Appliances"/>
    <s v="Medium Box"/>
    <x v="726"/>
    <n v="0.5"/>
    <x v="0"/>
    <x v="2"/>
    <x v="3"/>
    <s v="Coon Rapids"/>
    <n v="55433"/>
    <d v="2015-01-06T00:00:00"/>
    <x v="0"/>
    <n v="187.2"/>
    <n v="13"/>
    <n v="290.22000000000003"/>
    <n v="88163"/>
  </r>
  <r>
    <n v="19723"/>
    <s v="Medium"/>
    <n v="7.0000000000000007E-2"/>
    <n v="80.98"/>
    <n v="7.18"/>
    <n v="2290"/>
    <s v="Glen Robertson"/>
    <s v="Regular Air"/>
    <x v="0"/>
    <x v="2"/>
    <s v="Computer Peripherals"/>
    <s v="Small Box"/>
    <x v="727"/>
    <n v="0.48"/>
    <x v="0"/>
    <x v="2"/>
    <x v="3"/>
    <s v="Coon Rapids"/>
    <n v="55433"/>
    <d v="2015-02-04T00:00:00"/>
    <x v="84"/>
    <n v="779.47230000000002"/>
    <n v="15"/>
    <n v="1129.67"/>
    <n v="88164"/>
  </r>
  <r>
    <n v="24673"/>
    <s v="Critical"/>
    <n v="7.0000000000000007E-2"/>
    <n v="270.98"/>
    <n v="50"/>
    <n v="2302"/>
    <s v="Beth Dolan"/>
    <s v="Delivery Truck"/>
    <x v="0"/>
    <x v="1"/>
    <s v="Chairs &amp; Chairmats"/>
    <s v="Jumbo Drum"/>
    <x v="728"/>
    <n v="0.77"/>
    <x v="0"/>
    <x v="3"/>
    <x v="26"/>
    <s v="Panama City"/>
    <n v="32404"/>
    <d v="2015-02-11T00:00:00"/>
    <x v="75"/>
    <n v="27.725999999999999"/>
    <n v="9"/>
    <n v="2439.37"/>
    <n v="87695"/>
  </r>
  <r>
    <n v="23344"/>
    <s v="High"/>
    <n v="0.1"/>
    <n v="12.53"/>
    <n v="0.49"/>
    <n v="2302"/>
    <s v="Beth Dolan"/>
    <s v="Regular Air"/>
    <x v="0"/>
    <x v="0"/>
    <s v="Labels"/>
    <s v="Small Box"/>
    <x v="369"/>
    <n v="0.38"/>
    <x v="0"/>
    <x v="3"/>
    <x v="26"/>
    <s v="Panama City"/>
    <n v="32404"/>
    <d v="2015-01-03T00:00:00"/>
    <x v="30"/>
    <n v="244.464"/>
    <n v="8"/>
    <n v="92.02"/>
    <n v="87696"/>
  </r>
  <r>
    <n v="23345"/>
    <s v="High"/>
    <n v="0.1"/>
    <n v="146.34"/>
    <n v="43.75"/>
    <n v="2302"/>
    <s v="Beth Dolan"/>
    <s v="Delivery Truck"/>
    <x v="0"/>
    <x v="1"/>
    <s v="Tables"/>
    <s v="Jumbo Box"/>
    <x v="729"/>
    <n v="0.64"/>
    <x v="0"/>
    <x v="3"/>
    <x v="26"/>
    <s v="Panama City"/>
    <n v="32404"/>
    <d v="2015-01-03T00:00:00"/>
    <x v="30"/>
    <n v="-473.57799999999997"/>
    <n v="2"/>
    <n v="283.55"/>
    <n v="87696"/>
  </r>
  <r>
    <n v="6673"/>
    <s v="Critical"/>
    <n v="7.0000000000000007E-2"/>
    <n v="270.98"/>
    <n v="50"/>
    <n v="2303"/>
    <s v="Joe Baldwin"/>
    <s v="Delivery Truck"/>
    <x v="0"/>
    <x v="1"/>
    <s v="Chairs &amp; Chairmats"/>
    <s v="Jumbo Drum"/>
    <x v="728"/>
    <n v="0.77"/>
    <x v="0"/>
    <x v="1"/>
    <x v="4"/>
    <s v="New York City"/>
    <n v="10011"/>
    <d v="2015-02-11T00:00:00"/>
    <x v="75"/>
    <n v="-96.05"/>
    <n v="36"/>
    <n v="9757.48"/>
    <n v="47493"/>
  </r>
  <r>
    <n v="5345"/>
    <s v="High"/>
    <n v="0.1"/>
    <n v="146.34"/>
    <n v="43.75"/>
    <n v="2303"/>
    <s v="Joe Baldwin"/>
    <s v="Delivery Truck"/>
    <x v="0"/>
    <x v="1"/>
    <s v="Tables"/>
    <s v="Jumbo Box"/>
    <x v="729"/>
    <n v="0.64"/>
    <x v="0"/>
    <x v="1"/>
    <x v="4"/>
    <s v="New York City"/>
    <n v="10011"/>
    <d v="2015-01-03T00:00:00"/>
    <x v="30"/>
    <n v="-270.85000000000002"/>
    <n v="6"/>
    <n v="850.64"/>
    <n v="37987"/>
  </r>
  <r>
    <n v="19934"/>
    <s v="High"/>
    <n v="0"/>
    <n v="90.48"/>
    <n v="19.989999999999998"/>
    <n v="2305"/>
    <s v="Pat Kinney"/>
    <s v="Regular Air"/>
    <x v="2"/>
    <x v="0"/>
    <s v="Envelopes"/>
    <s v="Small Box"/>
    <x v="634"/>
    <n v="0.4"/>
    <x v="0"/>
    <x v="2"/>
    <x v="46"/>
    <s v="Watertown"/>
    <n v="57201"/>
    <d v="2015-06-21T00:00:00"/>
    <x v="44"/>
    <n v="800.25509999999986"/>
    <n v="12"/>
    <n v="1159.79"/>
    <n v="89869"/>
  </r>
  <r>
    <n v="23313"/>
    <s v="Low"/>
    <n v="0.08"/>
    <n v="9.48"/>
    <n v="7.29"/>
    <n v="2308"/>
    <s v="Laurence Cummings"/>
    <s v="Regular Air"/>
    <x v="2"/>
    <x v="1"/>
    <s v="Office Furnishings"/>
    <s v="Small Pack"/>
    <x v="2"/>
    <n v="0.45"/>
    <x v="0"/>
    <x v="3"/>
    <x v="26"/>
    <s v="Lehigh Acres"/>
    <n v="33971"/>
    <d v="2015-03-24T00:00:00"/>
    <x v="102"/>
    <n v="-50.4"/>
    <n v="2"/>
    <n v="20.22"/>
    <n v="90557"/>
  </r>
  <r>
    <n v="23314"/>
    <s v="Low"/>
    <n v="0.03"/>
    <n v="193.17"/>
    <n v="19.989999999999998"/>
    <n v="2308"/>
    <s v="Laurence Cummings"/>
    <s v="Regular Air"/>
    <x v="2"/>
    <x v="0"/>
    <s v="Storage &amp; Organization"/>
    <s v="Small Box"/>
    <x v="538"/>
    <n v="0.71"/>
    <x v="0"/>
    <x v="3"/>
    <x v="26"/>
    <s v="Lehigh Acres"/>
    <n v="33971"/>
    <d v="2015-03-24T00:00:00"/>
    <x v="16"/>
    <n v="-348.75400000000002"/>
    <n v="8"/>
    <n v="1548.97"/>
    <n v="90557"/>
  </r>
  <r>
    <n v="26048"/>
    <s v="High"/>
    <n v="0.08"/>
    <n v="68.81"/>
    <n v="60"/>
    <n v="2323"/>
    <s v="Emma Buckley"/>
    <s v="Delivery Truck"/>
    <x v="2"/>
    <x v="0"/>
    <s v="Appliances"/>
    <s v="Jumbo Drum"/>
    <x v="730"/>
    <n v="0.41"/>
    <x v="0"/>
    <x v="0"/>
    <x v="1"/>
    <s v="Coachella"/>
    <n v="92236"/>
    <d v="2015-03-16T00:00:00"/>
    <x v="140"/>
    <n v="-550.42999999999995"/>
    <n v="5"/>
    <n v="337.86"/>
    <n v="88721"/>
  </r>
  <r>
    <n v="26049"/>
    <s v="High"/>
    <n v="0.04"/>
    <n v="21.38"/>
    <n v="8.99"/>
    <n v="2323"/>
    <s v="Emma Buckley"/>
    <s v="Regular Air"/>
    <x v="2"/>
    <x v="0"/>
    <s v="Pens &amp; Art Supplies"/>
    <s v="Small Pack"/>
    <x v="731"/>
    <n v="0.59"/>
    <x v="0"/>
    <x v="0"/>
    <x v="1"/>
    <s v="Coachella"/>
    <n v="92236"/>
    <d v="2015-03-16T00:00:00"/>
    <x v="107"/>
    <n v="-52.12"/>
    <n v="4"/>
    <n v="84.21"/>
    <n v="88721"/>
  </r>
  <r>
    <n v="23053"/>
    <s v="Not Specified"/>
    <n v="0.06"/>
    <n v="4.9800000000000004"/>
    <n v="4.62"/>
    <n v="2323"/>
    <s v="Emma Buckley"/>
    <s v="Express Air"/>
    <x v="2"/>
    <x v="2"/>
    <s v="Computer Peripherals"/>
    <s v="Small Pack"/>
    <x v="139"/>
    <n v="0.64"/>
    <x v="0"/>
    <x v="0"/>
    <x v="1"/>
    <s v="Coachella"/>
    <n v="92236"/>
    <d v="2015-06-19T00:00:00"/>
    <x v="120"/>
    <n v="-27.004999999999999"/>
    <n v="7"/>
    <n v="38.74"/>
    <n v="88722"/>
  </r>
  <r>
    <n v="25456"/>
    <s v="Medium"/>
    <n v="0.06"/>
    <n v="28.53"/>
    <n v="1.49"/>
    <n v="2330"/>
    <s v="Kara Foster"/>
    <s v="Regular Air"/>
    <x v="1"/>
    <x v="0"/>
    <s v="Binders and Binder Accessories"/>
    <s v="Small Box"/>
    <x v="107"/>
    <n v="0.38"/>
    <x v="0"/>
    <x v="2"/>
    <x v="25"/>
    <s v="Marion"/>
    <n v="52302"/>
    <d v="2015-03-24T00:00:00"/>
    <x v="164"/>
    <n v="74.638500000000008"/>
    <n v="5"/>
    <n v="134.09"/>
    <n v="90964"/>
  </r>
  <r>
    <n v="19441"/>
    <s v="High"/>
    <n v="0.06"/>
    <n v="180.98"/>
    <n v="26.2"/>
    <n v="2333"/>
    <s v="Megan Woods"/>
    <s v="Delivery Truck"/>
    <x v="2"/>
    <x v="1"/>
    <s v="Chairs &amp; Chairmats"/>
    <s v="Jumbo Drum"/>
    <x v="68"/>
    <n v="0.59"/>
    <x v="0"/>
    <x v="2"/>
    <x v="45"/>
    <s v="Green Bay"/>
    <n v="54302"/>
    <d v="2015-06-23T00:00:00"/>
    <x v="44"/>
    <n v="-122.235"/>
    <n v="1"/>
    <n v="191.73"/>
    <n v="89611"/>
  </r>
  <r>
    <n v="23721"/>
    <s v="Low"/>
    <n v="0.06"/>
    <n v="60.65"/>
    <n v="12.23"/>
    <n v="2334"/>
    <s v="Stephanie Hawkins"/>
    <s v="Regular Air"/>
    <x v="3"/>
    <x v="1"/>
    <s v="Office Furnishings"/>
    <s v="Medium Box"/>
    <x v="614"/>
    <n v="0.64"/>
    <x v="0"/>
    <x v="2"/>
    <x v="45"/>
    <s v="Greenfield"/>
    <n v="53220"/>
    <d v="2015-04-06T00:00:00"/>
    <x v="152"/>
    <n v="427.00649999999996"/>
    <n v="10"/>
    <n v="618.85"/>
    <n v="89608"/>
  </r>
  <r>
    <n v="23693"/>
    <s v="Not Specified"/>
    <n v="0.05"/>
    <n v="14.81"/>
    <n v="13.32"/>
    <n v="2334"/>
    <s v="Stephanie Hawkins"/>
    <s v="Regular Air"/>
    <x v="2"/>
    <x v="0"/>
    <s v="Appliances"/>
    <s v="Small Box"/>
    <x v="296"/>
    <n v="0.43"/>
    <x v="0"/>
    <x v="2"/>
    <x v="45"/>
    <s v="Greenfield"/>
    <n v="53220"/>
    <d v="2015-04-09T00:00:00"/>
    <x v="48"/>
    <n v="-190.49"/>
    <n v="8"/>
    <n v="115.99"/>
    <n v="89609"/>
  </r>
  <r>
    <n v="23694"/>
    <s v="Not Specified"/>
    <n v="0.08"/>
    <n v="2.78"/>
    <n v="1.25"/>
    <n v="2334"/>
    <s v="Stephanie Hawkins"/>
    <s v="Regular Air"/>
    <x v="2"/>
    <x v="0"/>
    <s v="Pens &amp; Art Supplies"/>
    <s v="Wrap Bag"/>
    <x v="732"/>
    <n v="0.59"/>
    <x v="0"/>
    <x v="2"/>
    <x v="45"/>
    <s v="Greenfield"/>
    <n v="53220"/>
    <d v="2015-04-09T00:00:00"/>
    <x v="51"/>
    <n v="-8.77"/>
    <n v="7"/>
    <n v="19.46"/>
    <n v="89609"/>
  </r>
  <r>
    <n v="24952"/>
    <s v="Low"/>
    <n v="0.06"/>
    <n v="3.74"/>
    <n v="0.94"/>
    <n v="2334"/>
    <s v="Stephanie Hawkins"/>
    <s v="Regular Air"/>
    <x v="1"/>
    <x v="0"/>
    <s v="Rubber Bands"/>
    <s v="Wrap Bag"/>
    <x v="733"/>
    <n v="0.83"/>
    <x v="0"/>
    <x v="2"/>
    <x v="45"/>
    <s v="Greenfield"/>
    <n v="53220"/>
    <d v="2015-06-02T00:00:00"/>
    <x v="42"/>
    <n v="-7.6849999999999996"/>
    <n v="12"/>
    <n v="44.75"/>
    <n v="89610"/>
  </r>
  <r>
    <n v="25241"/>
    <s v="Critical"/>
    <n v="0.06"/>
    <n v="2.08"/>
    <n v="5.33"/>
    <n v="2338"/>
    <s v="Lynn Hines"/>
    <s v="Regular Air"/>
    <x v="1"/>
    <x v="1"/>
    <s v="Office Furnishings"/>
    <s v="Small Box"/>
    <x v="261"/>
    <n v="0.43"/>
    <x v="0"/>
    <x v="1"/>
    <x v="30"/>
    <s v="College Park"/>
    <n v="20740"/>
    <d v="2015-01-13T00:00:00"/>
    <x v="49"/>
    <n v="-82.559200000000004"/>
    <n v="4"/>
    <n v="9.23"/>
    <n v="91480"/>
  </r>
  <r>
    <n v="26137"/>
    <s v="High"/>
    <n v="0.1"/>
    <n v="6.75"/>
    <n v="2.99"/>
    <n v="2338"/>
    <s v="Lynn Hines"/>
    <s v="Regular Air"/>
    <x v="1"/>
    <x v="0"/>
    <s v="Binders and Binder Accessories"/>
    <s v="Small Box"/>
    <x v="734"/>
    <n v="0.35"/>
    <x v="0"/>
    <x v="1"/>
    <x v="30"/>
    <s v="College Park"/>
    <n v="20740"/>
    <d v="2015-03-29T00:00:00"/>
    <x v="85"/>
    <n v="18.147500000000001"/>
    <n v="15"/>
    <n v="96.13"/>
    <n v="91481"/>
  </r>
  <r>
    <n v="22526"/>
    <s v="Medium"/>
    <n v="0.05"/>
    <n v="11.58"/>
    <n v="6.97"/>
    <n v="2339"/>
    <s v="Gordon Boswell"/>
    <s v="Regular Air"/>
    <x v="1"/>
    <x v="0"/>
    <s v="Envelopes"/>
    <s v="Small Box"/>
    <x v="240"/>
    <n v="0.35"/>
    <x v="0"/>
    <x v="2"/>
    <x v="7"/>
    <s v="Cloverleaf"/>
    <n v="77015"/>
    <d v="2015-05-25T00:00:00"/>
    <x v="6"/>
    <n v="2.8060000000000027"/>
    <n v="6"/>
    <n v="73.959999999999994"/>
    <n v="91482"/>
  </r>
  <r>
    <n v="19052"/>
    <s v="Medium"/>
    <n v="7.0000000000000007E-2"/>
    <n v="200.98"/>
    <n v="23.76"/>
    <n v="2345"/>
    <s v="Colleen Marsh"/>
    <s v="Delivery Truck"/>
    <x v="0"/>
    <x v="1"/>
    <s v="Chairs &amp; Chairmats"/>
    <s v="Jumbo Drum"/>
    <x v="735"/>
    <n v="0.57999999999999996"/>
    <x v="0"/>
    <x v="3"/>
    <x v="35"/>
    <s v="Paducah"/>
    <n v="42003"/>
    <d v="2015-03-14T00:00:00"/>
    <x v="32"/>
    <n v="-132.42600000000002"/>
    <n v="9"/>
    <n v="1805.9"/>
    <n v="89504"/>
  </r>
  <r>
    <n v="19053"/>
    <s v="Medium"/>
    <n v="0.02"/>
    <n v="179.29"/>
    <n v="29.21"/>
    <n v="2345"/>
    <s v="Colleen Marsh"/>
    <s v="Delivery Truck"/>
    <x v="0"/>
    <x v="1"/>
    <s v="Tables"/>
    <s v="Jumbo Box"/>
    <x v="218"/>
    <n v="0.76"/>
    <x v="0"/>
    <x v="3"/>
    <x v="35"/>
    <s v="Paducah"/>
    <n v="42003"/>
    <d v="2015-03-14T00:00:00"/>
    <x v="138"/>
    <n v="-411.23599999999999"/>
    <n v="2"/>
    <n v="311.41000000000003"/>
    <n v="89504"/>
  </r>
  <r>
    <n v="20776"/>
    <s v="Low"/>
    <n v="0.03"/>
    <n v="297.64"/>
    <n v="14.7"/>
    <n v="2346"/>
    <s v="Sylvia Kumar"/>
    <s v="Delivery Truck"/>
    <x v="0"/>
    <x v="2"/>
    <s v="Office Machines"/>
    <s v="Jumbo Drum"/>
    <x v="192"/>
    <n v="0.56999999999999995"/>
    <x v="0"/>
    <x v="3"/>
    <x v="35"/>
    <s v="Pleasure Ridge Park"/>
    <n v="40258"/>
    <d v="2015-01-10T00:00:00"/>
    <x v="178"/>
    <n v="-48.971999999999994"/>
    <n v="12"/>
    <n v="3707.05"/>
    <n v="89503"/>
  </r>
  <r>
    <n v="21627"/>
    <s v="High"/>
    <n v="0.1"/>
    <n v="218.75"/>
    <n v="69.64"/>
    <n v="2346"/>
    <s v="Sylvia Kumar"/>
    <s v="Delivery Truck"/>
    <x v="0"/>
    <x v="1"/>
    <s v="Tables"/>
    <s v="Jumbo Box"/>
    <x v="228"/>
    <n v="0.77"/>
    <x v="0"/>
    <x v="3"/>
    <x v="35"/>
    <s v="Pleasure Ridge Park"/>
    <n v="40258"/>
    <d v="2015-05-20T00:00:00"/>
    <x v="110"/>
    <n v="62.297999999999995"/>
    <n v="17"/>
    <n v="2805.18"/>
    <n v="89505"/>
  </r>
  <r>
    <n v="18675"/>
    <s v="Critical"/>
    <n v="0.08"/>
    <n v="6.48"/>
    <n v="7.49"/>
    <n v="2351"/>
    <s v="Faye Silver"/>
    <s v="Regular Air"/>
    <x v="0"/>
    <x v="0"/>
    <s v="Paper"/>
    <s v="Small Box"/>
    <x v="664"/>
    <n v="0.37"/>
    <x v="0"/>
    <x v="1"/>
    <x v="30"/>
    <s v="Crofton"/>
    <n v="21114"/>
    <d v="2015-03-30T00:00:00"/>
    <x v="34"/>
    <n v="-119.32"/>
    <n v="13"/>
    <n v="80.86"/>
    <n v="86163"/>
  </r>
  <r>
    <n v="20904"/>
    <s v="Critical"/>
    <n v="0.06"/>
    <n v="59.76"/>
    <n v="9.7100000000000009"/>
    <n v="2352"/>
    <s v="Kerry Beach"/>
    <s v="Regular Air"/>
    <x v="3"/>
    <x v="0"/>
    <s v="Storage &amp; Organization"/>
    <s v="Small Box"/>
    <x v="373"/>
    <n v="0.56999999999999995"/>
    <x v="0"/>
    <x v="1"/>
    <x v="30"/>
    <s v="Cumberland"/>
    <n v="21501"/>
    <d v="2015-06-20T00:00:00"/>
    <x v="46"/>
    <n v="756.67470000000003"/>
    <n v="18"/>
    <n v="1096.6300000000001"/>
    <n v="86165"/>
  </r>
  <r>
    <n v="20905"/>
    <s v="Critical"/>
    <n v="7.0000000000000007E-2"/>
    <n v="195.99"/>
    <n v="4.2"/>
    <n v="2352"/>
    <s v="Kerry Beach"/>
    <s v="Regular Air"/>
    <x v="3"/>
    <x v="2"/>
    <s v="Telephones and Communication"/>
    <s v="Small Box"/>
    <x v="736"/>
    <n v="0.56000000000000005"/>
    <x v="0"/>
    <x v="1"/>
    <x v="30"/>
    <s v="Cumberland"/>
    <n v="21501"/>
    <d v="2015-06-20T00:00:00"/>
    <x v="46"/>
    <n v="-222.34299999999999"/>
    <n v="4"/>
    <n v="632.12"/>
    <n v="86165"/>
  </r>
  <r>
    <n v="19270"/>
    <s v="Not Specified"/>
    <n v="0.09"/>
    <n v="71.37"/>
    <n v="69"/>
    <n v="2352"/>
    <s v="Kerry Beach"/>
    <s v="Regular Air"/>
    <x v="1"/>
    <x v="1"/>
    <s v="Tables"/>
    <s v="Large Box"/>
    <x v="737"/>
    <n v="0.68"/>
    <x v="0"/>
    <x v="1"/>
    <x v="30"/>
    <s v="Cumberland"/>
    <n v="21501"/>
    <d v="2015-06-23T00:00:00"/>
    <x v="44"/>
    <n v="-1537.1356000000003"/>
    <n v="19"/>
    <n v="1302.98"/>
    <n v="86166"/>
  </r>
  <r>
    <n v="25338"/>
    <s v="Critical"/>
    <n v="0.04"/>
    <n v="5.98"/>
    <n v="0.96"/>
    <n v="2353"/>
    <s v="Patrick Lowry"/>
    <s v="Regular Air"/>
    <x v="0"/>
    <x v="0"/>
    <s v="Pens &amp; Art Supplies"/>
    <s v="Wrap Bag"/>
    <x v="631"/>
    <n v="0.6"/>
    <x v="0"/>
    <x v="1"/>
    <x v="30"/>
    <s v="Edgewood"/>
    <n v="21040"/>
    <d v="2015-04-29T00:00:00"/>
    <x v="86"/>
    <n v="52.697600000000001"/>
    <n v="22"/>
    <n v="131.79"/>
    <n v="86164"/>
  </r>
  <r>
    <n v="25339"/>
    <s v="Critical"/>
    <n v="0.01"/>
    <n v="20.99"/>
    <n v="0.99"/>
    <n v="2353"/>
    <s v="Patrick Lowry"/>
    <s v="Regular Air"/>
    <x v="0"/>
    <x v="2"/>
    <s v="Telephones and Communication"/>
    <s v="Wrap Bag"/>
    <x v="201"/>
    <n v="0.56999999999999995"/>
    <x v="0"/>
    <x v="1"/>
    <x v="30"/>
    <s v="Edgewood"/>
    <n v="21040"/>
    <d v="2015-04-29T00:00:00"/>
    <x v="86"/>
    <n v="-78.194159999999982"/>
    <n v="2"/>
    <n v="35.33"/>
    <n v="86164"/>
  </r>
  <r>
    <n v="22649"/>
    <s v="Not Specified"/>
    <n v="0.1"/>
    <n v="78.69"/>
    <n v="19.989999999999998"/>
    <n v="2355"/>
    <s v="Clyde Burnett"/>
    <s v="Regular Air"/>
    <x v="3"/>
    <x v="1"/>
    <s v="Office Furnishings"/>
    <s v="Small Box"/>
    <x v="3"/>
    <n v="0.43"/>
    <x v="0"/>
    <x v="0"/>
    <x v="1"/>
    <s v="Coachella"/>
    <n v="92236"/>
    <d v="2015-02-15T00:00:00"/>
    <x v="103"/>
    <n v="465.43949999999995"/>
    <n v="9"/>
    <n v="674.55"/>
    <n v="91304"/>
  </r>
  <r>
    <n v="21511"/>
    <s v="Medium"/>
    <n v="0.06"/>
    <n v="146.34"/>
    <n v="43.75"/>
    <n v="2355"/>
    <s v="Clyde Burnett"/>
    <s v="Delivery Truck"/>
    <x v="3"/>
    <x v="1"/>
    <s v="Tables"/>
    <s v="Jumbo Box"/>
    <x v="729"/>
    <n v="0.65"/>
    <x v="0"/>
    <x v="0"/>
    <x v="1"/>
    <s v="Coachella"/>
    <n v="92236"/>
    <d v="2015-06-16T00:00:00"/>
    <x v="100"/>
    <n v="-89.27"/>
    <n v="12"/>
    <n v="1721.24"/>
    <n v="91306"/>
  </r>
  <r>
    <n v="24526"/>
    <s v="Medium"/>
    <n v="0"/>
    <n v="29.34"/>
    <n v="7.87"/>
    <n v="2356"/>
    <s v="Emma Bloom"/>
    <s v="Regular Air"/>
    <x v="3"/>
    <x v="1"/>
    <s v="Office Furnishings"/>
    <s v="Small Box"/>
    <x v="189"/>
    <n v="0.54"/>
    <x v="0"/>
    <x v="0"/>
    <x v="47"/>
    <s v="Rock Springs"/>
    <n v="82901"/>
    <d v="2015-03-15T00:00:00"/>
    <x v="140"/>
    <n v="385.37"/>
    <n v="22"/>
    <n v="668.38"/>
    <n v="91305"/>
  </r>
  <r>
    <n v="20798"/>
    <s v="Low"/>
    <n v="0.1"/>
    <n v="205.99"/>
    <n v="8.99"/>
    <n v="2358"/>
    <s v="Danielle Baird"/>
    <s v="Regular Air"/>
    <x v="0"/>
    <x v="2"/>
    <s v="Telephones and Communication"/>
    <s v="Small Box"/>
    <x v="20"/>
    <n v="0.56000000000000005"/>
    <x v="0"/>
    <x v="3"/>
    <x v="26"/>
    <s v="Fort Lauderdale"/>
    <n v="33311"/>
    <d v="2015-03-04T00:00:00"/>
    <x v="119"/>
    <n v="147"/>
    <n v="2"/>
    <n v="324.62"/>
    <n v="88267"/>
  </r>
  <r>
    <n v="18892"/>
    <s v="Critical"/>
    <n v="0.05"/>
    <n v="2.08"/>
    <n v="2.56"/>
    <n v="2358"/>
    <s v="Danielle Baird"/>
    <s v="Regular Air"/>
    <x v="1"/>
    <x v="0"/>
    <s v="Scissors, Rulers and Trimmers"/>
    <s v="Small Pack"/>
    <x v="101"/>
    <n v="0.55000000000000004"/>
    <x v="0"/>
    <x v="3"/>
    <x v="26"/>
    <s v="Fort Lauderdale"/>
    <n v="33311"/>
    <d v="2015-02-14T00:00:00"/>
    <x v="103"/>
    <n v="-1045.0160000000001"/>
    <n v="19"/>
    <n v="40.93"/>
    <n v="88268"/>
  </r>
  <r>
    <n v="21772"/>
    <s v="Critical"/>
    <n v="0"/>
    <n v="7.28"/>
    <n v="1.77"/>
    <n v="2359"/>
    <s v="Annie Horne"/>
    <s v="Regular Air"/>
    <x v="1"/>
    <x v="0"/>
    <s v="Paper"/>
    <s v="Wrap Bag"/>
    <x v="738"/>
    <n v="0.37"/>
    <x v="0"/>
    <x v="3"/>
    <x v="26"/>
    <s v="Fort Myers"/>
    <n v="33917"/>
    <d v="2015-02-05T00:00:00"/>
    <x v="141"/>
    <n v="167.16000000000003"/>
    <n v="7"/>
    <n v="53.42"/>
    <n v="88265"/>
  </r>
  <r>
    <n v="24890"/>
    <s v="High"/>
    <n v="0.06"/>
    <n v="8.33"/>
    <n v="1.99"/>
    <n v="2361"/>
    <s v="Vincent Daniel"/>
    <s v="Regular Air"/>
    <x v="0"/>
    <x v="2"/>
    <s v="Computer Peripherals"/>
    <s v="Small Pack"/>
    <x v="140"/>
    <n v="0.52"/>
    <x v="0"/>
    <x v="3"/>
    <x v="26"/>
    <s v="Fruit Cove"/>
    <n v="32259"/>
    <d v="2015-02-25T00:00:00"/>
    <x v="171"/>
    <n v="-344.82000000000005"/>
    <n v="1"/>
    <n v="8.49"/>
    <n v="88266"/>
  </r>
  <r>
    <n v="19369"/>
    <s v="High"/>
    <n v="0"/>
    <n v="5.77"/>
    <n v="5.92"/>
    <n v="2363"/>
    <s v="Jacob Murray"/>
    <s v="Regular Air"/>
    <x v="1"/>
    <x v="1"/>
    <s v="Office Furnishings"/>
    <s v="Medium Box"/>
    <x v="739"/>
    <n v="0.55000000000000004"/>
    <x v="0"/>
    <x v="1"/>
    <x v="10"/>
    <s v="Medina"/>
    <n v="44256"/>
    <d v="2015-04-11T00:00:00"/>
    <x v="112"/>
    <n v="-61.5276"/>
    <n v="11"/>
    <n v="69.89"/>
    <n v="90040"/>
  </r>
  <r>
    <n v="21582"/>
    <s v="Low"/>
    <n v="7.0000000000000007E-2"/>
    <n v="5.98"/>
    <n v="5.79"/>
    <n v="2369"/>
    <s v="Mike G Hartman"/>
    <s v="Regular Air"/>
    <x v="3"/>
    <x v="0"/>
    <s v="Paper"/>
    <s v="Small Box"/>
    <x v="26"/>
    <n v="0.36"/>
    <x v="0"/>
    <x v="3"/>
    <x v="26"/>
    <s v="Pembroke Pines"/>
    <n v="33024"/>
    <d v="2015-01-13T00:00:00"/>
    <x v="178"/>
    <n v="-41.972700000000003"/>
    <n v="13"/>
    <n v="77.42"/>
    <n v="90408"/>
  </r>
  <r>
    <n v="21988"/>
    <s v="Medium"/>
    <n v="0.01"/>
    <n v="1.76"/>
    <n v="0.7"/>
    <n v="2372"/>
    <s v="Marvin Parrott"/>
    <s v="Regular Air"/>
    <x v="0"/>
    <x v="0"/>
    <s v="Pens &amp; Art Supplies"/>
    <s v="Wrap Bag"/>
    <x v="28"/>
    <n v="0.56000000000000005"/>
    <x v="0"/>
    <x v="2"/>
    <x v="3"/>
    <s v="Duluth"/>
    <n v="55803"/>
    <d v="2015-03-15T00:00:00"/>
    <x v="57"/>
    <n v="-1.56"/>
    <n v="4"/>
    <n v="7.2"/>
    <n v="90714"/>
  </r>
  <r>
    <n v="22827"/>
    <s v="High"/>
    <n v="0.05"/>
    <n v="3.28"/>
    <n v="3.97"/>
    <n v="2376"/>
    <s v="Debra Batchelor"/>
    <s v="Regular Air"/>
    <x v="0"/>
    <x v="0"/>
    <s v="Pens &amp; Art Supplies"/>
    <s v="Wrap Bag"/>
    <x v="623"/>
    <n v="0.56000000000000005"/>
    <x v="0"/>
    <x v="0"/>
    <x v="44"/>
    <s v="Moscow"/>
    <n v="83843"/>
    <d v="2015-03-05T00:00:00"/>
    <x v="40"/>
    <n v="-100.24"/>
    <n v="18"/>
    <n v="61.29"/>
    <n v="91321"/>
  </r>
  <r>
    <n v="22828"/>
    <s v="High"/>
    <n v="0.03"/>
    <n v="6.98"/>
    <n v="9.69"/>
    <n v="2376"/>
    <s v="Debra Batchelor"/>
    <s v="Regular Air"/>
    <x v="0"/>
    <x v="0"/>
    <s v="Storage &amp; Organization"/>
    <s v="Small Box"/>
    <x v="740"/>
    <n v="0.83"/>
    <x v="0"/>
    <x v="0"/>
    <x v="44"/>
    <s v="Moscow"/>
    <n v="83843"/>
    <d v="2015-03-05T00:00:00"/>
    <x v="118"/>
    <n v="-262.62"/>
    <n v="15"/>
    <n v="109.15"/>
    <n v="91321"/>
  </r>
  <r>
    <n v="18151"/>
    <s v="Low"/>
    <n v="0.06"/>
    <n v="122.99"/>
    <n v="19.989999999999998"/>
    <n v="2379"/>
    <s v="Mildred Briggs"/>
    <s v="Regular Air"/>
    <x v="2"/>
    <x v="0"/>
    <s v="Binders and Binder Accessories"/>
    <s v="Small Box"/>
    <x v="741"/>
    <n v="0.37"/>
    <x v="0"/>
    <x v="2"/>
    <x v="22"/>
    <s v="Garden City"/>
    <n v="48135"/>
    <d v="2015-05-05T00:00:00"/>
    <x v="122"/>
    <n v="1019.7095999999999"/>
    <n v="12"/>
    <n v="1477.84"/>
    <n v="86655"/>
  </r>
  <r>
    <n v="19898"/>
    <s v="Not Specified"/>
    <n v="7.0000000000000007E-2"/>
    <n v="3.38"/>
    <n v="0.85"/>
    <n v="2380"/>
    <s v="Lisa Branch"/>
    <s v="Regular Air"/>
    <x v="2"/>
    <x v="0"/>
    <s v="Pens &amp; Art Supplies"/>
    <s v="Wrap Bag"/>
    <x v="523"/>
    <n v="0.48"/>
    <x v="0"/>
    <x v="2"/>
    <x v="22"/>
    <s v="Grand Rapids"/>
    <n v="49505"/>
    <d v="2015-04-26T00:00:00"/>
    <x v="78"/>
    <n v="19.04"/>
    <n v="9"/>
    <n v="29.08"/>
    <n v="86654"/>
  </r>
  <r>
    <n v="18152"/>
    <s v="Low"/>
    <n v="0.08"/>
    <n v="68.81"/>
    <n v="60"/>
    <n v="2380"/>
    <s v="Lisa Branch"/>
    <s v="Delivery Truck"/>
    <x v="2"/>
    <x v="0"/>
    <s v="Appliances"/>
    <s v="Jumbo Drum"/>
    <x v="730"/>
    <n v="0.41"/>
    <x v="0"/>
    <x v="2"/>
    <x v="22"/>
    <s v="Grand Rapids"/>
    <n v="49505"/>
    <d v="2015-05-05T00:00:00"/>
    <x v="122"/>
    <n v="-1069.72"/>
    <n v="17"/>
    <n v="1162.46"/>
    <n v="86655"/>
  </r>
  <r>
    <n v="1898"/>
    <s v="Not Specified"/>
    <n v="7.0000000000000007E-2"/>
    <n v="3.38"/>
    <n v="0.85"/>
    <n v="2382"/>
    <s v="Geoffrey Saunders"/>
    <s v="Regular Air"/>
    <x v="2"/>
    <x v="0"/>
    <s v="Pens &amp; Art Supplies"/>
    <s v="Wrap Bag"/>
    <x v="523"/>
    <n v="0.48"/>
    <x v="0"/>
    <x v="1"/>
    <x v="4"/>
    <s v="New York City"/>
    <n v="10024"/>
    <d v="2015-04-26T00:00:00"/>
    <x v="78"/>
    <n v="19.04"/>
    <n v="34"/>
    <n v="109.86"/>
    <n v="13606"/>
  </r>
  <r>
    <n v="151"/>
    <s v="Low"/>
    <n v="0.06"/>
    <n v="122.99"/>
    <n v="19.989999999999998"/>
    <n v="2382"/>
    <s v="Geoffrey Saunders"/>
    <s v="Regular Air"/>
    <x v="2"/>
    <x v="0"/>
    <s v="Binders and Binder Accessories"/>
    <s v="Small Box"/>
    <x v="741"/>
    <n v="0.37"/>
    <x v="0"/>
    <x v="1"/>
    <x v="4"/>
    <s v="New York City"/>
    <n v="10024"/>
    <d v="2015-05-05T00:00:00"/>
    <x v="122"/>
    <n v="1408.1865"/>
    <n v="48"/>
    <n v="5911.35"/>
    <n v="962"/>
  </r>
  <r>
    <n v="152"/>
    <s v="Low"/>
    <n v="0.08"/>
    <n v="68.81"/>
    <n v="60"/>
    <n v="2382"/>
    <s v="Geoffrey Saunders"/>
    <s v="Delivery Truck"/>
    <x v="2"/>
    <x v="0"/>
    <s v="Appliances"/>
    <s v="Jumbo Drum"/>
    <x v="730"/>
    <n v="0.41"/>
    <x v="0"/>
    <x v="1"/>
    <x v="4"/>
    <s v="New York City"/>
    <n v="10024"/>
    <d v="2015-05-05T00:00:00"/>
    <x v="122"/>
    <n v="-1069.72"/>
    <n v="68"/>
    <n v="4649.8500000000004"/>
    <n v="962"/>
  </r>
  <r>
    <n v="21171"/>
    <s v="Critical"/>
    <n v="0.1"/>
    <n v="130.97999999999999"/>
    <n v="30"/>
    <n v="2385"/>
    <s v="Janice Frye"/>
    <s v="Delivery Truck"/>
    <x v="2"/>
    <x v="1"/>
    <s v="Chairs &amp; Chairmats"/>
    <s v="Jumbo Drum"/>
    <x v="185"/>
    <n v="0.78"/>
    <x v="0"/>
    <x v="0"/>
    <x v="27"/>
    <s v="Las Cruces"/>
    <n v="88001"/>
    <d v="2015-05-22T00:00:00"/>
    <x v="161"/>
    <n v="2000.11"/>
    <n v="18"/>
    <n v="2259.9899999999998"/>
    <n v="89184"/>
  </r>
  <r>
    <n v="23557"/>
    <s v="Not Specified"/>
    <n v="0.06"/>
    <n v="4.7699999999999996"/>
    <n v="2.39"/>
    <n v="2391"/>
    <s v="Jacob McNeill"/>
    <s v="Regular Air"/>
    <x v="0"/>
    <x v="2"/>
    <s v="Computer Peripherals"/>
    <s v="Small Pack"/>
    <x v="742"/>
    <n v="0.72"/>
    <x v="0"/>
    <x v="1"/>
    <x v="4"/>
    <s v="Oceanside"/>
    <n v="11572"/>
    <d v="2015-05-25T00:00:00"/>
    <x v="53"/>
    <n v="-45.64"/>
    <n v="9"/>
    <n v="42.46"/>
    <n v="91122"/>
  </r>
  <r>
    <n v="23558"/>
    <s v="Not Specified"/>
    <n v="0.1"/>
    <n v="27.18"/>
    <n v="8.23"/>
    <n v="2391"/>
    <s v="Jacob McNeill"/>
    <s v="Regular Air"/>
    <x v="0"/>
    <x v="0"/>
    <s v="Envelopes"/>
    <s v="Small Box"/>
    <x v="743"/>
    <n v="0.38"/>
    <x v="0"/>
    <x v="1"/>
    <x v="4"/>
    <s v="Oceanside"/>
    <n v="11572"/>
    <d v="2015-05-25T00:00:00"/>
    <x v="134"/>
    <n v="204.49"/>
    <n v="12"/>
    <n v="314.06"/>
    <n v="91122"/>
  </r>
  <r>
    <n v="21462"/>
    <s v="Not Specified"/>
    <n v="0"/>
    <n v="999.99"/>
    <n v="13.99"/>
    <n v="2391"/>
    <s v="Jacob McNeill"/>
    <s v="Regular Air"/>
    <x v="0"/>
    <x v="2"/>
    <s v="Office Machines"/>
    <s v="Medium Box"/>
    <x v="180"/>
    <n v="0.36"/>
    <x v="0"/>
    <x v="1"/>
    <x v="4"/>
    <s v="Oceanside"/>
    <n v="11572"/>
    <d v="2015-06-04T00:00:00"/>
    <x v="175"/>
    <n v="-1455.9971999999998"/>
    <n v="1"/>
    <n v="1009.99"/>
    <n v="91123"/>
  </r>
  <r>
    <n v="21463"/>
    <s v="Not Specified"/>
    <n v="0.05"/>
    <n v="6.48"/>
    <n v="5.14"/>
    <n v="2391"/>
    <s v="Jacob McNeill"/>
    <s v="Express Air"/>
    <x v="0"/>
    <x v="0"/>
    <s v="Paper"/>
    <s v="Small Box"/>
    <x v="339"/>
    <n v="0.37"/>
    <x v="0"/>
    <x v="1"/>
    <x v="4"/>
    <s v="Oceanside"/>
    <n v="11572"/>
    <d v="2015-06-04T00:00:00"/>
    <x v="157"/>
    <n v="-22.56"/>
    <n v="13"/>
    <n v="92.16"/>
    <n v="91123"/>
  </r>
  <r>
    <n v="18277"/>
    <s v="Medium"/>
    <n v="0.02"/>
    <n v="6.48"/>
    <n v="7.91"/>
    <n v="2393"/>
    <s v="Debbie Dillon"/>
    <s v="Regular Air"/>
    <x v="0"/>
    <x v="0"/>
    <s v="Paper"/>
    <s v="Small Box"/>
    <x v="744"/>
    <n v="0.37"/>
    <x v="0"/>
    <x v="3"/>
    <x v="29"/>
    <s v="Roswell"/>
    <n v="30076"/>
    <d v="2015-05-29T00:00:00"/>
    <x v="180"/>
    <n v="-1191.5260000000001"/>
    <n v="2"/>
    <n v="16.5"/>
    <n v="86950"/>
  </r>
  <r>
    <n v="18197"/>
    <s v="High"/>
    <n v="0.06"/>
    <n v="105.29"/>
    <n v="10.119999999999999"/>
    <n v="2393"/>
    <s v="Debbie Dillon"/>
    <s v="Regular Air"/>
    <x v="0"/>
    <x v="1"/>
    <s v="Office Furnishings"/>
    <s v="Large Box"/>
    <x v="533"/>
    <n v="0.79"/>
    <x v="0"/>
    <x v="3"/>
    <x v="29"/>
    <s v="Roswell"/>
    <n v="30076"/>
    <d v="2015-01-04T00:00:00"/>
    <x v="116"/>
    <n v="-45.01"/>
    <n v="12"/>
    <n v="1202.6600000000001"/>
    <n v="86951"/>
  </r>
  <r>
    <n v="20197"/>
    <s v="Critical"/>
    <n v="0.01"/>
    <n v="11.7"/>
    <n v="5.63"/>
    <n v="2394"/>
    <s v="Tina Monroe"/>
    <s v="Regular Air"/>
    <x v="0"/>
    <x v="0"/>
    <s v="Binders and Binder Accessories"/>
    <s v="Small Box"/>
    <x v="745"/>
    <n v="0.4"/>
    <x v="0"/>
    <x v="3"/>
    <x v="29"/>
    <s v="Sandy Springs"/>
    <n v="30328"/>
    <d v="2015-05-01T00:00:00"/>
    <x v="172"/>
    <n v="39.209999999999994"/>
    <n v="16"/>
    <n v="196.69"/>
    <n v="86949"/>
  </r>
  <r>
    <n v="20198"/>
    <s v="Critical"/>
    <n v="0.03"/>
    <n v="4.55"/>
    <n v="1.49"/>
    <n v="2394"/>
    <s v="Tina Monroe"/>
    <s v="Regular Air"/>
    <x v="0"/>
    <x v="0"/>
    <s v="Binders and Binder Accessories"/>
    <s v="Small Box"/>
    <x v="516"/>
    <n v="0.35"/>
    <x v="0"/>
    <x v="3"/>
    <x v="29"/>
    <s v="Sandy Springs"/>
    <n v="30328"/>
    <d v="2015-05-01T00:00:00"/>
    <x v="114"/>
    <n v="100.38000000000001"/>
    <n v="9"/>
    <n v="40.28"/>
    <n v="86949"/>
  </r>
  <r>
    <n v="24954"/>
    <s v="Not Specified"/>
    <n v="0.04"/>
    <n v="60.97"/>
    <n v="4.5"/>
    <n v="2395"/>
    <s v="Beverly Roberts"/>
    <s v="Regular Air"/>
    <x v="0"/>
    <x v="0"/>
    <s v="Appliances"/>
    <s v="Small Box"/>
    <x v="714"/>
    <n v="0.56000000000000005"/>
    <x v="0"/>
    <x v="3"/>
    <x v="29"/>
    <s v="Savannah"/>
    <n v="31401"/>
    <d v="2015-03-23T00:00:00"/>
    <x v="144"/>
    <n v="79.423200000000008"/>
    <n v="15"/>
    <n v="904.31"/>
    <n v="86952"/>
  </r>
  <r>
    <n v="22369"/>
    <s v="Not Specified"/>
    <n v="0.03"/>
    <n v="7.64"/>
    <n v="5.83"/>
    <n v="2398"/>
    <s v="Julian F Wolfe"/>
    <s v="Regular Air"/>
    <x v="0"/>
    <x v="0"/>
    <s v="Paper"/>
    <s v="Wrap Bag"/>
    <x v="372"/>
    <n v="0.36"/>
    <x v="0"/>
    <x v="2"/>
    <x v="12"/>
    <s v="Hanover Park"/>
    <n v="60103"/>
    <d v="2015-02-24T00:00:00"/>
    <x v="171"/>
    <n v="-15.090400000000001"/>
    <n v="12"/>
    <n v="96.86"/>
    <n v="86373"/>
  </r>
  <r>
    <n v="19001"/>
    <s v="Medium"/>
    <n v="0"/>
    <n v="65.989999999999995"/>
    <n v="3.99"/>
    <n v="2417"/>
    <s v="Ken H Frazier"/>
    <s v="Regular Air"/>
    <x v="3"/>
    <x v="2"/>
    <s v="Telephones and Communication"/>
    <s v="Small Box"/>
    <x v="382"/>
    <n v="0.59"/>
    <x v="0"/>
    <x v="3"/>
    <x v="8"/>
    <s v="Oakton"/>
    <n v="22124"/>
    <d v="2015-03-14T00:00:00"/>
    <x v="32"/>
    <n v="-60.563999999999993"/>
    <n v="13"/>
    <n v="765.65"/>
    <n v="86754"/>
  </r>
  <r>
    <n v="20325"/>
    <s v="Critical"/>
    <n v="0.03"/>
    <n v="2.1"/>
    <n v="0.7"/>
    <n v="2418"/>
    <s v="Kyle Fink"/>
    <s v="Regular Air"/>
    <x v="3"/>
    <x v="0"/>
    <s v="Pens &amp; Art Supplies"/>
    <s v="Wrap Bag"/>
    <x v="746"/>
    <n v="0.56999999999999995"/>
    <x v="0"/>
    <x v="3"/>
    <x v="8"/>
    <s v="Petersburg"/>
    <n v="23805"/>
    <d v="2015-01-06T00:00:00"/>
    <x v="72"/>
    <n v="-1473.9059999999999"/>
    <n v="4"/>
    <n v="8.7200000000000006"/>
    <n v="86750"/>
  </r>
  <r>
    <n v="21724"/>
    <s v="High"/>
    <n v="0.1"/>
    <n v="599.99"/>
    <n v="24.49"/>
    <n v="2418"/>
    <s v="Kyle Fink"/>
    <s v="Regular Air"/>
    <x v="3"/>
    <x v="2"/>
    <s v="Copiers and Fax"/>
    <s v="Large Box"/>
    <x v="747"/>
    <n v="0.5"/>
    <x v="0"/>
    <x v="3"/>
    <x v="8"/>
    <s v="Petersburg"/>
    <n v="23805"/>
    <d v="2015-01-10T00:00:00"/>
    <x v="76"/>
    <n v="-343.12599999999998"/>
    <n v="11"/>
    <n v="6355.69"/>
    <n v="86753"/>
  </r>
  <r>
    <n v="21725"/>
    <s v="High"/>
    <n v="0.06"/>
    <n v="2.78"/>
    <n v="1.25"/>
    <n v="2418"/>
    <s v="Kyle Fink"/>
    <s v="Regular Air"/>
    <x v="3"/>
    <x v="0"/>
    <s v="Pens &amp; Art Supplies"/>
    <s v="Wrap Bag"/>
    <x v="732"/>
    <n v="0.59"/>
    <x v="0"/>
    <x v="3"/>
    <x v="8"/>
    <s v="Petersburg"/>
    <n v="23805"/>
    <d v="2015-01-10T00:00:00"/>
    <x v="130"/>
    <n v="66.359999999999985"/>
    <n v="10"/>
    <n v="28.09"/>
    <n v="86753"/>
  </r>
  <r>
    <n v="22376"/>
    <s v="Not Specified"/>
    <n v="7.0000000000000007E-2"/>
    <n v="225.04"/>
    <n v="11.79"/>
    <n v="2419"/>
    <s v="Sandra Faulkner"/>
    <s v="Regular Air"/>
    <x v="3"/>
    <x v="0"/>
    <s v="Appliances"/>
    <s v="Medium Box"/>
    <x v="748"/>
    <n v="0.42"/>
    <x v="0"/>
    <x v="3"/>
    <x v="8"/>
    <s v="Portsmouth"/>
    <n v="23701"/>
    <d v="2015-03-26T00:00:00"/>
    <x v="102"/>
    <n v="-162.91800000000001"/>
    <n v="5"/>
    <n v="1130.1500000000001"/>
    <n v="86751"/>
  </r>
  <r>
    <n v="22377"/>
    <s v="Not Specified"/>
    <n v="0.03"/>
    <n v="7.84"/>
    <n v="4.71"/>
    <n v="2419"/>
    <s v="Sandra Faulkner"/>
    <s v="Regular Air"/>
    <x v="3"/>
    <x v="0"/>
    <s v="Binders and Binder Accessories"/>
    <s v="Small Box"/>
    <x v="749"/>
    <n v="0.35"/>
    <x v="0"/>
    <x v="3"/>
    <x v="8"/>
    <s v="Portsmouth"/>
    <n v="23701"/>
    <d v="2015-03-26T00:00:00"/>
    <x v="85"/>
    <n v="859.7177999999999"/>
    <n v="7"/>
    <n v="54.37"/>
    <n v="86751"/>
  </r>
  <r>
    <n v="25271"/>
    <s v="High"/>
    <n v="0.04"/>
    <n v="9.11"/>
    <n v="2.15"/>
    <n v="2420"/>
    <s v="Wesley Cho"/>
    <s v="Regular Air"/>
    <x v="3"/>
    <x v="0"/>
    <s v="Paper"/>
    <s v="Wrap Bag"/>
    <x v="452"/>
    <n v="0.4"/>
    <x v="0"/>
    <x v="3"/>
    <x v="8"/>
    <s v="Richmond"/>
    <n v="23223"/>
    <d v="2015-05-06T00:00:00"/>
    <x v="108"/>
    <n v="-23.072000000000003"/>
    <n v="11"/>
    <n v="100.87"/>
    <n v="86752"/>
  </r>
  <r>
    <n v="18802"/>
    <s v="Not Specified"/>
    <n v="0.05"/>
    <n v="150.97999999999999"/>
    <n v="43.71"/>
    <n v="2422"/>
    <s v="Arlene Wiggins Dalton"/>
    <s v="Delivery Truck"/>
    <x v="1"/>
    <x v="1"/>
    <s v="Chairs &amp; Chairmats"/>
    <s v="Jumbo Drum"/>
    <x v="750"/>
    <n v="0.55000000000000004"/>
    <x v="0"/>
    <x v="2"/>
    <x v="7"/>
    <s v="Huntsville"/>
    <n v="77340"/>
    <d v="2015-05-24T00:00:00"/>
    <x v="111"/>
    <n v="650.29999999999995"/>
    <n v="12"/>
    <n v="1857.08"/>
    <n v="89053"/>
  </r>
  <r>
    <n v="19817"/>
    <s v="Medium"/>
    <n v="0.09"/>
    <n v="3.89"/>
    <n v="7.01"/>
    <n v="2422"/>
    <s v="Arlene Wiggins Dalton"/>
    <s v="Express Air"/>
    <x v="1"/>
    <x v="0"/>
    <s v="Binders and Binder Accessories"/>
    <s v="Small Box"/>
    <x v="477"/>
    <n v="0.37"/>
    <x v="0"/>
    <x v="2"/>
    <x v="7"/>
    <s v="Huntsville"/>
    <n v="77340"/>
    <d v="2015-01-22T00:00:00"/>
    <x v="162"/>
    <n v="-154.30700000000002"/>
    <n v="10"/>
    <n v="42.56"/>
    <n v="89055"/>
  </r>
  <r>
    <n v="25126"/>
    <s v="Low"/>
    <n v="0.04"/>
    <n v="100.98"/>
    <n v="7.18"/>
    <n v="2423"/>
    <s v="Nicholas Wallace"/>
    <s v="Regular Air"/>
    <x v="1"/>
    <x v="2"/>
    <s v="Computer Peripherals"/>
    <s v="Small Box"/>
    <x v="751"/>
    <n v="0.4"/>
    <x v="0"/>
    <x v="2"/>
    <x v="7"/>
    <s v="Hurst"/>
    <n v="76053"/>
    <d v="2015-01-21T00:00:00"/>
    <x v="67"/>
    <n v="269.94"/>
    <n v="4"/>
    <n v="414.91"/>
    <n v="89054"/>
  </r>
  <r>
    <n v="21761"/>
    <s v="High"/>
    <n v="0.08"/>
    <n v="30.93"/>
    <n v="3.92"/>
    <n v="2426"/>
    <s v="Dorothy Holt"/>
    <s v="Regular Air"/>
    <x v="2"/>
    <x v="1"/>
    <s v="Office Furnishings"/>
    <s v="Small Pack"/>
    <x v="609"/>
    <n v="0.44"/>
    <x v="0"/>
    <x v="2"/>
    <x v="7"/>
    <s v="Irving"/>
    <n v="75061"/>
    <d v="2015-03-15T00:00:00"/>
    <x v="57"/>
    <n v="63.059099999999994"/>
    <n v="3"/>
    <n v="91.39"/>
    <n v="90859"/>
  </r>
  <r>
    <n v="20496"/>
    <s v="Low"/>
    <n v="0.08"/>
    <n v="4.4800000000000004"/>
    <n v="49"/>
    <n v="2426"/>
    <s v="Dorothy Holt"/>
    <s v="Regular Air"/>
    <x v="2"/>
    <x v="0"/>
    <s v="Appliances"/>
    <s v="Large Box"/>
    <x v="238"/>
    <n v="0.6"/>
    <x v="0"/>
    <x v="2"/>
    <x v="7"/>
    <s v="Irving"/>
    <n v="75061"/>
    <d v="2015-05-02T00:00:00"/>
    <x v="145"/>
    <n v="139.58009999999999"/>
    <n v="37"/>
    <n v="202.29"/>
    <n v="90861"/>
  </r>
  <r>
    <n v="20497"/>
    <s v="Low"/>
    <n v="0"/>
    <n v="17.670000000000002"/>
    <n v="8.99"/>
    <n v="2426"/>
    <s v="Dorothy Holt"/>
    <s v="Regular Air"/>
    <x v="2"/>
    <x v="1"/>
    <s v="Office Furnishings"/>
    <s v="Small Pack"/>
    <x v="283"/>
    <n v="0.47"/>
    <x v="0"/>
    <x v="2"/>
    <x v="7"/>
    <s v="Irving"/>
    <n v="75061"/>
    <d v="2015-05-02T00:00:00"/>
    <x v="168"/>
    <n v="109.67000000000002"/>
    <n v="9"/>
    <n v="168.71"/>
    <n v="90861"/>
  </r>
  <r>
    <n v="23729"/>
    <s v="High"/>
    <n v="0.03"/>
    <n v="40.99"/>
    <n v="19.989999999999998"/>
    <n v="2427"/>
    <s v="John Merritt"/>
    <s v="Regular Air"/>
    <x v="0"/>
    <x v="0"/>
    <s v="Paper"/>
    <s v="Small Box"/>
    <x v="659"/>
    <n v="0.36"/>
    <x v="0"/>
    <x v="2"/>
    <x v="7"/>
    <s v="Keller"/>
    <n v="76248"/>
    <d v="2015-02-17T00:00:00"/>
    <x v="174"/>
    <n v="395.30799999999999"/>
    <n v="21"/>
    <n v="885.65"/>
    <n v="90860"/>
  </r>
  <r>
    <n v="22562"/>
    <s v="Not Specified"/>
    <n v="0.1"/>
    <n v="14.28"/>
    <n v="2.99"/>
    <n v="2430"/>
    <s v="Kimberly Reilly"/>
    <s v="Regular Air"/>
    <x v="1"/>
    <x v="0"/>
    <s v="Binders and Binder Accessories"/>
    <s v="Small Box"/>
    <x v="602"/>
    <n v="0.39"/>
    <x v="0"/>
    <x v="2"/>
    <x v="7"/>
    <s v="Killeen"/>
    <n v="76541"/>
    <d v="2015-03-24T00:00:00"/>
    <x v="37"/>
    <n v="104.9145"/>
    <n v="11"/>
    <n v="152.05000000000001"/>
    <n v="91108"/>
  </r>
  <r>
    <n v="22105"/>
    <s v="Not Specified"/>
    <n v="0.04"/>
    <n v="7.08"/>
    <n v="2.35"/>
    <n v="2430"/>
    <s v="Kimberly Reilly"/>
    <s v="Regular Air"/>
    <x v="1"/>
    <x v="0"/>
    <s v="Pens &amp; Art Supplies"/>
    <s v="Wrap Bag"/>
    <x v="416"/>
    <n v="0.47"/>
    <x v="0"/>
    <x v="2"/>
    <x v="7"/>
    <s v="Killeen"/>
    <n v="76541"/>
    <d v="2015-04-10T00:00:00"/>
    <x v="48"/>
    <n v="24.59"/>
    <n v="7"/>
    <n v="49.1"/>
    <n v="91109"/>
  </r>
  <r>
    <n v="20731"/>
    <s v="Low"/>
    <n v="0.03"/>
    <n v="140.99"/>
    <n v="4.2"/>
    <n v="2430"/>
    <s v="Kimberly Reilly"/>
    <s v="Regular Air"/>
    <x v="1"/>
    <x v="2"/>
    <s v="Telephones and Communication"/>
    <s v="Small Box"/>
    <x v="752"/>
    <n v="0.59"/>
    <x v="0"/>
    <x v="2"/>
    <x v="7"/>
    <s v="Killeen"/>
    <n v="76541"/>
    <d v="2015-03-29T00:00:00"/>
    <x v="47"/>
    <n v="-458.74400000000003"/>
    <n v="2"/>
    <n v="246.44"/>
    <n v="91110"/>
  </r>
  <r>
    <n v="3490"/>
    <s v="Not Specified"/>
    <n v="0.05"/>
    <n v="8.85"/>
    <n v="5.6"/>
    <n v="2431"/>
    <s v="Troy Cassidy"/>
    <s v="Regular Air"/>
    <x v="3"/>
    <x v="0"/>
    <s v="Binders and Binder Accessories"/>
    <s v="Small Box"/>
    <x v="753"/>
    <n v="0.36"/>
    <x v="0"/>
    <x v="0"/>
    <x v="1"/>
    <s v="Los Angeles"/>
    <n v="90004"/>
    <d v="2015-06-10T00:00:00"/>
    <x v="81"/>
    <n v="-9.1769999999999996"/>
    <n v="21"/>
    <n v="199.08"/>
    <n v="24869"/>
  </r>
  <r>
    <n v="819"/>
    <s v="High"/>
    <n v="7.0000000000000007E-2"/>
    <n v="155.06"/>
    <n v="7.07"/>
    <n v="2431"/>
    <s v="Troy Cassidy"/>
    <s v="Regular Air"/>
    <x v="3"/>
    <x v="0"/>
    <s v="Storage &amp; Organization"/>
    <s v="Small Box"/>
    <x v="33"/>
    <n v="0.59"/>
    <x v="0"/>
    <x v="0"/>
    <x v="1"/>
    <s v="Los Angeles"/>
    <n v="90004"/>
    <d v="2015-05-19T00:00:00"/>
    <x v="41"/>
    <n v="-121.75"/>
    <n v="14"/>
    <n v="2039.07"/>
    <n v="5920"/>
  </r>
  <r>
    <n v="18819"/>
    <s v="High"/>
    <n v="7.0000000000000007E-2"/>
    <n v="155.06"/>
    <n v="7.07"/>
    <n v="2432"/>
    <s v="Lindsay Tate"/>
    <s v="Regular Air"/>
    <x v="3"/>
    <x v="0"/>
    <s v="Storage &amp; Organization"/>
    <s v="Small Box"/>
    <x v="33"/>
    <n v="0.59"/>
    <x v="0"/>
    <x v="2"/>
    <x v="23"/>
    <s v="Midwest City"/>
    <n v="73110"/>
    <d v="2015-05-19T00:00:00"/>
    <x v="41"/>
    <n v="24.350000000000023"/>
    <n v="3"/>
    <n v="436.94"/>
    <n v="89096"/>
  </r>
  <r>
    <n v="20286"/>
    <s v="Not Specified"/>
    <n v="0.09"/>
    <n v="5.4"/>
    <n v="7.78"/>
    <n v="2432"/>
    <s v="Lindsay Tate"/>
    <s v="Express Air"/>
    <x v="3"/>
    <x v="0"/>
    <s v="Binders and Binder Accessories"/>
    <s v="Small Box"/>
    <x v="97"/>
    <n v="0.37"/>
    <x v="0"/>
    <x v="2"/>
    <x v="23"/>
    <s v="Midwest City"/>
    <n v="73110"/>
    <d v="2015-06-06T00:00:00"/>
    <x v="35"/>
    <n v="-34.764499999999998"/>
    <n v="6"/>
    <n v="37.380000000000003"/>
    <n v="89097"/>
  </r>
  <r>
    <n v="21490"/>
    <s v="Not Specified"/>
    <n v="0.05"/>
    <n v="8.85"/>
    <n v="5.6"/>
    <n v="2433"/>
    <s v="Debra P May"/>
    <s v="Regular Air"/>
    <x v="3"/>
    <x v="0"/>
    <s v="Binders and Binder Accessories"/>
    <s v="Small Box"/>
    <x v="753"/>
    <n v="0.36"/>
    <x v="0"/>
    <x v="2"/>
    <x v="23"/>
    <s v="Moore"/>
    <n v="73160"/>
    <d v="2015-06-10T00:00:00"/>
    <x v="81"/>
    <n v="-7.3415999999999997"/>
    <n v="5"/>
    <n v="47.4"/>
    <n v="89095"/>
  </r>
  <r>
    <n v="19566"/>
    <s v="Low"/>
    <n v="0.09"/>
    <n v="90.97"/>
    <n v="14"/>
    <n v="2437"/>
    <s v="Judith Shepherd"/>
    <s v="Delivery Truck"/>
    <x v="1"/>
    <x v="2"/>
    <s v="Office Machines"/>
    <s v="Jumbo Drum"/>
    <x v="625"/>
    <n v="0.36"/>
    <x v="0"/>
    <x v="2"/>
    <x v="45"/>
    <s v="Muskego"/>
    <n v="53150"/>
    <d v="2015-03-01T00:00:00"/>
    <x v="166"/>
    <n v="35.290000000000049"/>
    <n v="3"/>
    <n v="260"/>
    <n v="90301"/>
  </r>
  <r>
    <n v="20157"/>
    <s v="Medium"/>
    <n v="0.02"/>
    <n v="63.94"/>
    <n v="14.48"/>
    <n v="2441"/>
    <s v="Kenneth Capps"/>
    <s v="Regular Air"/>
    <x v="3"/>
    <x v="1"/>
    <s v="Office Furnishings"/>
    <s v="Small Box"/>
    <x v="176"/>
    <n v="0.46"/>
    <x v="0"/>
    <x v="3"/>
    <x v="26"/>
    <s v="Melbourne"/>
    <n v="32935"/>
    <d v="2015-04-04T00:00:00"/>
    <x v="77"/>
    <n v="-100.17"/>
    <n v="11"/>
    <n v="709.7"/>
    <n v="89300"/>
  </r>
  <r>
    <n v="20158"/>
    <s v="Medium"/>
    <n v="0.01"/>
    <n v="5.0199999999999996"/>
    <n v="5.14"/>
    <n v="2442"/>
    <s v="Natalie Aldridge"/>
    <s v="Regular Air"/>
    <x v="3"/>
    <x v="2"/>
    <s v="Computer Peripherals"/>
    <s v="Small Pack"/>
    <x v="301"/>
    <n v="0.79"/>
    <x v="0"/>
    <x v="3"/>
    <x v="26"/>
    <s v="Merritt Island"/>
    <n v="32953"/>
    <d v="2015-04-04T00:00:00"/>
    <x v="47"/>
    <n v="-3.9479999999999995"/>
    <n v="5"/>
    <n v="27.42"/>
    <n v="89300"/>
  </r>
  <r>
    <n v="21084"/>
    <s v="High"/>
    <n v="0.05"/>
    <n v="58.1"/>
    <n v="1.49"/>
    <n v="2443"/>
    <s v="Danny Richmond"/>
    <s v="Regular Air"/>
    <x v="0"/>
    <x v="0"/>
    <s v="Binders and Binder Accessories"/>
    <s v="Small Box"/>
    <x v="86"/>
    <n v="0.38"/>
    <x v="0"/>
    <x v="3"/>
    <x v="26"/>
    <s v="Miami"/>
    <n v="33142"/>
    <d v="2015-01-18T00:00:00"/>
    <x v="69"/>
    <n v="1633.9859999999999"/>
    <n v="13"/>
    <n v="739.06"/>
    <n v="89299"/>
  </r>
  <r>
    <n v="25304"/>
    <s v="Not Specified"/>
    <n v="0.06"/>
    <n v="2.2799999999999998"/>
    <n v="5.2"/>
    <n v="2443"/>
    <s v="Danny Richmond"/>
    <s v="Regular Air"/>
    <x v="0"/>
    <x v="0"/>
    <s v="Pens &amp; Art Supplies"/>
    <s v="Wrap Bag"/>
    <x v="754"/>
    <n v="0.41"/>
    <x v="0"/>
    <x v="3"/>
    <x v="26"/>
    <s v="Miami"/>
    <n v="33142"/>
    <d v="2015-06-01T00:00:00"/>
    <x v="55"/>
    <n v="-2002.6314000000002"/>
    <n v="13"/>
    <n v="30.47"/>
    <n v="89301"/>
  </r>
  <r>
    <n v="25742"/>
    <s v="High"/>
    <n v="0.09"/>
    <n v="6.48"/>
    <n v="7.03"/>
    <n v="2448"/>
    <s v="Melanie Morrow"/>
    <s v="Regular Air"/>
    <x v="3"/>
    <x v="0"/>
    <s v="Paper"/>
    <s v="Small Box"/>
    <x v="125"/>
    <n v="0.37"/>
    <x v="0"/>
    <x v="2"/>
    <x v="3"/>
    <s v="Edina"/>
    <n v="55410"/>
    <d v="2015-06-29T00:00:00"/>
    <x v="153"/>
    <n v="-126.208"/>
    <n v="16"/>
    <n v="96.96"/>
    <n v="87790"/>
  </r>
  <r>
    <n v="20687"/>
    <s v="Not Specified"/>
    <n v="0.08"/>
    <n v="4.13"/>
    <n v="1.17"/>
    <n v="2450"/>
    <s v="Tonya Miller"/>
    <s v="Regular Air"/>
    <x v="1"/>
    <x v="0"/>
    <s v="Pens &amp; Art Supplies"/>
    <s v="Wrap Bag"/>
    <x v="755"/>
    <n v="0.56999999999999995"/>
    <x v="0"/>
    <x v="2"/>
    <x v="45"/>
    <s v="Janesville"/>
    <n v="53545"/>
    <d v="2015-05-23T00:00:00"/>
    <x v="111"/>
    <n v="-5.54"/>
    <n v="1"/>
    <n v="4.21"/>
    <n v="90322"/>
  </r>
  <r>
    <n v="21198"/>
    <s v="Medium"/>
    <n v="0.06"/>
    <n v="3499.99"/>
    <n v="24.49"/>
    <n v="2454"/>
    <s v="Donna Braun"/>
    <s v="Express Air"/>
    <x v="0"/>
    <x v="2"/>
    <s v="Copiers and Fax"/>
    <s v="Large Box"/>
    <x v="467"/>
    <n v="0.37"/>
    <x v="0"/>
    <x v="3"/>
    <x v="43"/>
    <s v="Hoover"/>
    <n v="35244"/>
    <d v="2015-03-01T00:00:00"/>
    <x v="26"/>
    <n v="-68.432000000000002"/>
    <n v="1"/>
    <n v="3550.28"/>
    <n v="89219"/>
  </r>
  <r>
    <n v="25536"/>
    <s v="High"/>
    <n v="7.0000000000000007E-2"/>
    <n v="179.99"/>
    <n v="19.989999999999998"/>
    <n v="2456"/>
    <s v="Joan Beach"/>
    <s v="Regular Air"/>
    <x v="1"/>
    <x v="2"/>
    <s v="Computer Peripherals"/>
    <s v="Small Box"/>
    <x v="196"/>
    <n v="0.48"/>
    <x v="0"/>
    <x v="3"/>
    <x v="43"/>
    <s v="Mobile"/>
    <n v="36608"/>
    <d v="2015-01-22T00:00:00"/>
    <x v="60"/>
    <n v="733.2822000000001"/>
    <n v="7"/>
    <n v="1188.6300000000001"/>
    <n v="89218"/>
  </r>
  <r>
    <n v="25537"/>
    <s v="High"/>
    <n v="0.02"/>
    <n v="92.23"/>
    <n v="39.61"/>
    <n v="2456"/>
    <s v="Joan Beach"/>
    <s v="Express Air"/>
    <x v="1"/>
    <x v="1"/>
    <s v="Office Furnishings"/>
    <s v="Medium Box"/>
    <x v="756"/>
    <n v="0.67"/>
    <x v="0"/>
    <x v="3"/>
    <x v="43"/>
    <s v="Mobile"/>
    <n v="36608"/>
    <d v="2015-01-22T00:00:00"/>
    <x v="60"/>
    <n v="-905.99039999999991"/>
    <n v="11"/>
    <n v="1009.93"/>
    <n v="89218"/>
  </r>
  <r>
    <n v="25535"/>
    <s v="High"/>
    <n v="0.02"/>
    <n v="15.22"/>
    <n v="9.73"/>
    <n v="2457"/>
    <s v="Yvonne Collier"/>
    <s v="Regular Air"/>
    <x v="1"/>
    <x v="0"/>
    <s v="Binders and Binder Accessories"/>
    <s v="Small Box"/>
    <x v="757"/>
    <n v="0.36"/>
    <x v="0"/>
    <x v="2"/>
    <x v="3"/>
    <s v="Lino Lakes"/>
    <n v="55014"/>
    <d v="2015-01-22T00:00:00"/>
    <x v="17"/>
    <n v="-21.63242"/>
    <n v="9"/>
    <n v="140.69999999999999"/>
    <n v="89218"/>
  </r>
  <r>
    <n v="22321"/>
    <s v="High"/>
    <n v="0.03"/>
    <n v="6.48"/>
    <n v="8.73"/>
    <n v="2458"/>
    <s v="Troy Casey"/>
    <s v="Regular Air"/>
    <x v="1"/>
    <x v="0"/>
    <s v="Paper"/>
    <s v="Small Box"/>
    <x v="758"/>
    <n v="0.37"/>
    <x v="0"/>
    <x v="2"/>
    <x v="3"/>
    <s v="Edina"/>
    <n v="55410"/>
    <d v="2015-01-03T00:00:00"/>
    <x v="70"/>
    <n v="-35.04"/>
    <n v="2"/>
    <n v="15.95"/>
    <n v="91285"/>
  </r>
  <r>
    <n v="21190"/>
    <s v="Medium"/>
    <n v="0.05"/>
    <n v="12.88"/>
    <n v="4.59"/>
    <n v="2458"/>
    <s v="Troy Casey"/>
    <s v="Regular Air"/>
    <x v="1"/>
    <x v="0"/>
    <s v="Scissors, Rulers and Trimmers"/>
    <s v="Wrap Bag"/>
    <x v="570"/>
    <n v="0.82"/>
    <x v="0"/>
    <x v="2"/>
    <x v="3"/>
    <s v="Edina"/>
    <n v="55410"/>
    <d v="2015-05-23T00:00:00"/>
    <x v="111"/>
    <n v="5.980000000000004"/>
    <n v="3"/>
    <n v="42.35"/>
    <n v="91286"/>
  </r>
  <r>
    <n v="4321"/>
    <s v="High"/>
    <n v="0.03"/>
    <n v="6.48"/>
    <n v="8.73"/>
    <n v="2460"/>
    <s v="Lucille Gibbons"/>
    <s v="Regular Air"/>
    <x v="1"/>
    <x v="0"/>
    <s v="Paper"/>
    <s v="Small Box"/>
    <x v="758"/>
    <n v="0.37"/>
    <x v="0"/>
    <x v="1"/>
    <x v="4"/>
    <s v="New York City"/>
    <n v="10035"/>
    <d v="2015-01-03T00:00:00"/>
    <x v="70"/>
    <n v="-35.04"/>
    <n v="8"/>
    <n v="63.78"/>
    <n v="30785"/>
  </r>
  <r>
    <n v="4322"/>
    <s v="High"/>
    <n v="7.0000000000000007E-2"/>
    <n v="9.93"/>
    <n v="1.0900000000000001"/>
    <n v="2460"/>
    <s v="Lucille Gibbons"/>
    <s v="Regular Air"/>
    <x v="1"/>
    <x v="0"/>
    <s v="Pens &amp; Art Supplies"/>
    <s v="Wrap Bag"/>
    <x v="759"/>
    <n v="0.43"/>
    <x v="0"/>
    <x v="1"/>
    <x v="4"/>
    <s v="New York City"/>
    <n v="10035"/>
    <d v="2015-01-03T00:00:00"/>
    <x v="116"/>
    <n v="149.53"/>
    <n v="46"/>
    <n v="451.61"/>
    <n v="30785"/>
  </r>
  <r>
    <n v="25859"/>
    <s v="High"/>
    <n v="0.09"/>
    <n v="1.74"/>
    <n v="4.08"/>
    <n v="2464"/>
    <s v="Joe George"/>
    <s v="Express Air"/>
    <x v="3"/>
    <x v="1"/>
    <s v="Office Furnishings"/>
    <s v="Small Pack"/>
    <x v="60"/>
    <n v="0.53"/>
    <x v="0"/>
    <x v="3"/>
    <x v="11"/>
    <s v="Bossier City"/>
    <n v="71111"/>
    <d v="2015-05-11T00:00:00"/>
    <x v="4"/>
    <n v="608.26199999999994"/>
    <n v="4"/>
    <n v="10.41"/>
    <n v="88713"/>
  </r>
  <r>
    <n v="25860"/>
    <s v="High"/>
    <n v="0.08"/>
    <n v="227.55"/>
    <n v="32.479999999999997"/>
    <n v="2464"/>
    <s v="Joe George"/>
    <s v="Delivery Truck"/>
    <x v="3"/>
    <x v="1"/>
    <s v="Tables"/>
    <s v="Jumbo Box"/>
    <x v="760"/>
    <n v="0.68"/>
    <x v="0"/>
    <x v="3"/>
    <x v="11"/>
    <s v="Bossier City"/>
    <n v="71111"/>
    <d v="2015-05-11T00:00:00"/>
    <x v="21"/>
    <n v="-570.16960000000006"/>
    <n v="16"/>
    <n v="2849.64"/>
    <n v="88713"/>
  </r>
  <r>
    <n v="25807"/>
    <s v="Not Specified"/>
    <n v="0.05"/>
    <n v="6.28"/>
    <n v="5.36"/>
    <n v="2464"/>
    <s v="Joe George"/>
    <s v="Regular Air"/>
    <x v="3"/>
    <x v="0"/>
    <s v="Binders and Binder Accessories"/>
    <s v="Small Box"/>
    <x v="761"/>
    <n v="0.4"/>
    <x v="0"/>
    <x v="3"/>
    <x v="11"/>
    <s v="Bossier City"/>
    <n v="71111"/>
    <d v="2015-01-20T00:00:00"/>
    <x v="60"/>
    <n v="1.278"/>
    <n v="6"/>
    <n v="38.04"/>
    <n v="88714"/>
  </r>
  <r>
    <n v="25808"/>
    <s v="Not Specified"/>
    <n v="0.04"/>
    <n v="3.08"/>
    <n v="0.99"/>
    <n v="2464"/>
    <s v="Joe George"/>
    <s v="Regular Air"/>
    <x v="3"/>
    <x v="0"/>
    <s v="Labels"/>
    <s v="Small Box"/>
    <x v="675"/>
    <n v="0.37"/>
    <x v="0"/>
    <x v="3"/>
    <x v="11"/>
    <s v="Bossier City"/>
    <n v="71111"/>
    <d v="2015-01-20T00:00:00"/>
    <x v="79"/>
    <n v="424.28999999999996"/>
    <n v="14"/>
    <n v="42.53"/>
    <n v="88714"/>
  </r>
  <r>
    <n v="22580"/>
    <s v="Medium"/>
    <n v="0.04"/>
    <n v="2.08"/>
    <n v="1.49"/>
    <n v="2466"/>
    <s v="Gilbert Godfrey"/>
    <s v="Regular Air"/>
    <x v="0"/>
    <x v="0"/>
    <s v="Binders and Binder Accessories"/>
    <s v="Small Box"/>
    <x v="483"/>
    <n v="0.36"/>
    <x v="0"/>
    <x v="2"/>
    <x v="22"/>
    <s v="Sault Sainte Marie"/>
    <n v="49783"/>
    <d v="2015-02-27T00:00:00"/>
    <x v="142"/>
    <n v="-3.71956"/>
    <n v="7"/>
    <n v="14.77"/>
    <n v="88136"/>
  </r>
  <r>
    <n v="22582"/>
    <s v="Medium"/>
    <n v="0.02"/>
    <n v="53.98"/>
    <n v="5.5"/>
    <n v="2466"/>
    <s v="Gilbert Godfrey"/>
    <s v="Express Air"/>
    <x v="0"/>
    <x v="2"/>
    <s v="Computer Peripherals"/>
    <s v="Small Box"/>
    <x v="762"/>
    <n v="0.62"/>
    <x v="0"/>
    <x v="2"/>
    <x v="22"/>
    <s v="Sault Sainte Marie"/>
    <n v="49783"/>
    <d v="2015-02-27T00:00:00"/>
    <x v="142"/>
    <n v="101.97200000000001"/>
    <n v="8"/>
    <n v="438.33"/>
    <n v="88136"/>
  </r>
  <r>
    <n v="22583"/>
    <s v="Medium"/>
    <n v="0.05"/>
    <n v="4.9800000000000004"/>
    <n v="5.0199999999999996"/>
    <n v="2466"/>
    <s v="Gilbert Godfrey"/>
    <s v="Regular Air"/>
    <x v="0"/>
    <x v="0"/>
    <s v="Paper"/>
    <s v="Small Box"/>
    <x v="763"/>
    <n v="0.38"/>
    <x v="0"/>
    <x v="2"/>
    <x v="22"/>
    <s v="Sault Sainte Marie"/>
    <n v="49783"/>
    <d v="2015-02-27T00:00:00"/>
    <x v="139"/>
    <n v="-16.634799999999998"/>
    <n v="7"/>
    <n v="38.11"/>
    <n v="88136"/>
  </r>
  <r>
    <n v="19766"/>
    <s v="Critical"/>
    <n v="0.09"/>
    <n v="58.1"/>
    <n v="1.49"/>
    <n v="2468"/>
    <s v="Rhonda Stein"/>
    <s v="Express Air"/>
    <x v="1"/>
    <x v="0"/>
    <s v="Binders and Binder Accessories"/>
    <s v="Small Box"/>
    <x v="86"/>
    <n v="0.38"/>
    <x v="0"/>
    <x v="3"/>
    <x v="24"/>
    <s v="Salisbury"/>
    <n v="28144"/>
    <d v="2015-04-27T00:00:00"/>
    <x v="158"/>
    <n v="765.75"/>
    <n v="3"/>
    <n v="169.46"/>
    <n v="88135"/>
  </r>
  <r>
    <n v="18684"/>
    <s v="Critical"/>
    <n v="0.04"/>
    <n v="65.989999999999995"/>
    <n v="8.99"/>
    <n v="2468"/>
    <s v="Rhonda Stein"/>
    <s v="Regular Air"/>
    <x v="0"/>
    <x v="2"/>
    <s v="Telephones and Communication"/>
    <s v="Small Box"/>
    <x v="586"/>
    <n v="0.55000000000000004"/>
    <x v="0"/>
    <x v="3"/>
    <x v="24"/>
    <s v="Salisbury"/>
    <n v="28144"/>
    <d v="2015-03-13T00:00:00"/>
    <x v="138"/>
    <n v="-335.041"/>
    <n v="13"/>
    <n v="724.57"/>
    <n v="88137"/>
  </r>
  <r>
    <n v="26057"/>
    <s v="Low"/>
    <n v="0.1"/>
    <n v="4.91"/>
    <n v="0.5"/>
    <n v="2472"/>
    <s v="Ricky Sanders"/>
    <s v="Express Air"/>
    <x v="1"/>
    <x v="0"/>
    <s v="Labels"/>
    <s v="Small Box"/>
    <x v="41"/>
    <n v="0.36"/>
    <x v="0"/>
    <x v="2"/>
    <x v="12"/>
    <s v="Joliet"/>
    <n v="60432"/>
    <d v="2015-02-21T00:00:00"/>
    <x v="74"/>
    <n v="35.279699999999998"/>
    <n v="10"/>
    <n v="51.13"/>
    <n v="86514"/>
  </r>
  <r>
    <n v="24584"/>
    <s v="Critical"/>
    <n v="7.0000000000000007E-2"/>
    <n v="5.18"/>
    <n v="5.74"/>
    <n v="2481"/>
    <s v="Kelly Sawyer"/>
    <s v="Express Air"/>
    <x v="0"/>
    <x v="0"/>
    <s v="Binders and Binder Accessories"/>
    <s v="Small Box"/>
    <x v="314"/>
    <n v="0.36"/>
    <x v="0"/>
    <x v="3"/>
    <x v="11"/>
    <s v="Lafayette"/>
    <n v="70506"/>
    <d v="2015-04-06T00:00:00"/>
    <x v="152"/>
    <n v="-188.03399999999999"/>
    <n v="14"/>
    <n v="79.61"/>
    <n v="91000"/>
  </r>
  <r>
    <n v="24568"/>
    <s v="Medium"/>
    <n v="0.05"/>
    <n v="6.48"/>
    <n v="7.91"/>
    <n v="2484"/>
    <s v="Rhonda Bryant"/>
    <s v="Regular Air"/>
    <x v="0"/>
    <x v="0"/>
    <s v="Paper"/>
    <s v="Small Box"/>
    <x v="744"/>
    <n v="0.37"/>
    <x v="0"/>
    <x v="3"/>
    <x v="26"/>
    <s v="Winter Haven"/>
    <n v="33881"/>
    <d v="2015-03-13T00:00:00"/>
    <x v="138"/>
    <n v="322.12199999999996"/>
    <n v="16"/>
    <n v="109.99"/>
    <n v="88998"/>
  </r>
  <r>
    <n v="24569"/>
    <s v="Medium"/>
    <n v="0.03"/>
    <n v="111.03"/>
    <n v="8.64"/>
    <n v="2484"/>
    <s v="Rhonda Bryant"/>
    <s v="Regular Air"/>
    <x v="0"/>
    <x v="0"/>
    <s v="Storage &amp; Organization"/>
    <s v="Small Box"/>
    <x v="764"/>
    <n v="0.78"/>
    <x v="0"/>
    <x v="3"/>
    <x v="26"/>
    <s v="Winter Haven"/>
    <n v="33881"/>
    <d v="2015-03-13T00:00:00"/>
    <x v="138"/>
    <n v="366.53999999999996"/>
    <n v="8"/>
    <n v="900.12"/>
    <n v="88998"/>
  </r>
  <r>
    <n v="22028"/>
    <s v="High"/>
    <n v="0.02"/>
    <n v="71.37"/>
    <n v="69"/>
    <n v="2486"/>
    <s v="Jack Horn"/>
    <s v="Regular Air"/>
    <x v="2"/>
    <x v="1"/>
    <s v="Tables"/>
    <s v="Large Box"/>
    <x v="737"/>
    <n v="0.68"/>
    <x v="0"/>
    <x v="3"/>
    <x v="29"/>
    <s v="Statesboro"/>
    <n v="30458"/>
    <d v="2015-02-06T00:00:00"/>
    <x v="167"/>
    <n v="-439.90800000000002"/>
    <n v="4"/>
    <n v="237.62"/>
    <n v="91414"/>
  </r>
  <r>
    <n v="22029"/>
    <s v="High"/>
    <n v="0.03"/>
    <n v="205.99"/>
    <n v="8.99"/>
    <n v="2486"/>
    <s v="Jack Horn"/>
    <s v="Express Air"/>
    <x v="2"/>
    <x v="2"/>
    <s v="Telephones and Communication"/>
    <s v="Small Box"/>
    <x v="545"/>
    <n v="0.6"/>
    <x v="0"/>
    <x v="3"/>
    <x v="29"/>
    <s v="Statesboro"/>
    <n v="30458"/>
    <d v="2015-02-06T00:00:00"/>
    <x v="123"/>
    <n v="1087.7159999999999"/>
    <n v="1"/>
    <n v="176.42"/>
    <n v="91414"/>
  </r>
  <r>
    <n v="23495"/>
    <s v="Low"/>
    <n v="0"/>
    <n v="180.98"/>
    <n v="30"/>
    <n v="2486"/>
    <s v="Jack Horn"/>
    <s v="Delivery Truck"/>
    <x v="2"/>
    <x v="1"/>
    <s v="Chairs &amp; Chairmats"/>
    <s v="Jumbo Drum"/>
    <x v="646"/>
    <n v="0.69"/>
    <x v="0"/>
    <x v="3"/>
    <x v="29"/>
    <s v="Statesboro"/>
    <n v="30458"/>
    <d v="2015-02-03T00:00:00"/>
    <x v="141"/>
    <n v="9.2040000000000006"/>
    <n v="11"/>
    <n v="2084.16"/>
    <n v="91416"/>
  </r>
  <r>
    <n v="23983"/>
    <s v="Not Specified"/>
    <n v="0.04"/>
    <n v="3.08"/>
    <n v="0.99"/>
    <n v="2487"/>
    <s v="Michelle Bryant Phillips"/>
    <s v="Regular Air"/>
    <x v="2"/>
    <x v="0"/>
    <s v="Labels"/>
    <s v="Small Box"/>
    <x v="675"/>
    <n v="0.37"/>
    <x v="0"/>
    <x v="3"/>
    <x v="29"/>
    <s v="Tucker"/>
    <n v="30084"/>
    <d v="2015-06-20T00:00:00"/>
    <x v="101"/>
    <n v="257.08319999999998"/>
    <n v="14"/>
    <n v="43.41"/>
    <n v="91415"/>
  </r>
  <r>
    <n v="23984"/>
    <s v="Not Specified"/>
    <n v="0.1"/>
    <n v="2.78"/>
    <n v="1.25"/>
    <n v="2487"/>
    <s v="Michelle Bryant Phillips"/>
    <s v="Regular Air"/>
    <x v="2"/>
    <x v="0"/>
    <s v="Pens &amp; Art Supplies"/>
    <s v="Wrap Bag"/>
    <x v="732"/>
    <n v="0.59"/>
    <x v="0"/>
    <x v="3"/>
    <x v="29"/>
    <s v="Tucker"/>
    <n v="30084"/>
    <d v="2015-06-20T00:00:00"/>
    <x v="101"/>
    <n v="0.7854000000000001"/>
    <n v="18"/>
    <n v="46.42"/>
    <n v="91415"/>
  </r>
  <r>
    <n v="24476"/>
    <s v="Not Specified"/>
    <n v="0.02"/>
    <n v="136.97999999999999"/>
    <n v="24.49"/>
    <n v="2487"/>
    <s v="Michelle Bryant Phillips"/>
    <s v="Express Air"/>
    <x v="2"/>
    <x v="1"/>
    <s v="Office Furnishings"/>
    <s v="Large Box"/>
    <x v="580"/>
    <n v="0.59"/>
    <x v="0"/>
    <x v="3"/>
    <x v="29"/>
    <s v="Tucker"/>
    <n v="30084"/>
    <d v="2015-06-02T00:00:00"/>
    <x v="55"/>
    <n v="88.56"/>
    <n v="8"/>
    <n v="1140.95"/>
    <n v="91417"/>
  </r>
  <r>
    <n v="20065"/>
    <s v="High"/>
    <n v="0.08"/>
    <n v="4.91"/>
    <n v="0.5"/>
    <n v="2488"/>
    <s v="Gordon Walker"/>
    <s v="Regular Air"/>
    <x v="3"/>
    <x v="0"/>
    <s v="Labels"/>
    <s v="Small Box"/>
    <x v="41"/>
    <n v="0.36"/>
    <x v="0"/>
    <x v="3"/>
    <x v="40"/>
    <s v="Cabot"/>
    <n v="72023"/>
    <d v="2015-04-09T00:00:00"/>
    <x v="5"/>
    <n v="12.726000000000001"/>
    <n v="9"/>
    <n v="42.69"/>
    <n v="86887"/>
  </r>
  <r>
    <n v="20066"/>
    <s v="High"/>
    <n v="0.02"/>
    <n v="28.15"/>
    <n v="6.17"/>
    <n v="2488"/>
    <s v="Gordon Walker"/>
    <s v="Regular Air"/>
    <x v="3"/>
    <x v="0"/>
    <s v="Pens &amp; Art Supplies"/>
    <s v="Small Pack"/>
    <x v="765"/>
    <n v="0.55000000000000004"/>
    <x v="0"/>
    <x v="3"/>
    <x v="40"/>
    <s v="Cabot"/>
    <n v="72023"/>
    <d v="2015-04-09T00:00:00"/>
    <x v="51"/>
    <n v="160.8066"/>
    <n v="11"/>
    <n v="327.41000000000003"/>
    <n v="86887"/>
  </r>
  <r>
    <n v="20602"/>
    <s v="High"/>
    <n v="0.01"/>
    <n v="2036.48"/>
    <n v="14.7"/>
    <n v="2489"/>
    <s v="Craig Liu"/>
    <s v="Delivery Truck"/>
    <x v="3"/>
    <x v="2"/>
    <s v="Office Machines"/>
    <s v="Jumbo Drum"/>
    <x v="220"/>
    <n v="0.55000000000000004"/>
    <x v="0"/>
    <x v="0"/>
    <x v="1"/>
    <s v="Concord"/>
    <n v="94521"/>
    <d v="2015-02-11T00:00:00"/>
    <x v="75"/>
    <n v="-1596.7457999999999"/>
    <n v="2"/>
    <n v="3786.84"/>
    <n v="86883"/>
  </r>
  <r>
    <n v="21212"/>
    <s v="Medium"/>
    <n v="0.04"/>
    <n v="419.19"/>
    <n v="19.989999999999998"/>
    <n v="2489"/>
    <s v="Craig Liu"/>
    <s v="Regular Air"/>
    <x v="1"/>
    <x v="0"/>
    <s v="Storage &amp; Organization"/>
    <s v="Small Box"/>
    <x v="260"/>
    <n v="0.57999999999999996"/>
    <x v="0"/>
    <x v="0"/>
    <x v="1"/>
    <s v="Concord"/>
    <n v="94521"/>
    <d v="2015-04-26T00:00:00"/>
    <x v="156"/>
    <n v="1388.3558999999998"/>
    <n v="5"/>
    <n v="2012.11"/>
    <n v="86885"/>
  </r>
  <r>
    <n v="21338"/>
    <s v="Not Specified"/>
    <n v="7.0000000000000007E-2"/>
    <n v="65.989999999999995"/>
    <n v="8.8000000000000007"/>
    <n v="2489"/>
    <s v="Craig Liu"/>
    <s v="Regular Air"/>
    <x v="1"/>
    <x v="2"/>
    <s v="Telephones and Communication"/>
    <s v="Small Box"/>
    <x v="264"/>
    <n v="0.57999999999999996"/>
    <x v="0"/>
    <x v="0"/>
    <x v="1"/>
    <s v="Concord"/>
    <n v="94521"/>
    <d v="2015-01-12T00:00:00"/>
    <x v="130"/>
    <n v="109.83600000000001"/>
    <n v="9"/>
    <n v="471.66"/>
    <n v="86886"/>
  </r>
  <r>
    <n v="24856"/>
    <s v="Critical"/>
    <n v="0.09"/>
    <n v="348.21"/>
    <n v="40.19"/>
    <n v="2490"/>
    <s v="Pauline Finch"/>
    <s v="Delivery Truck"/>
    <x v="1"/>
    <x v="1"/>
    <s v="Tables"/>
    <s v="Jumbo Box"/>
    <x v="553"/>
    <n v="0.62"/>
    <x v="0"/>
    <x v="0"/>
    <x v="1"/>
    <s v="Costa Mesa"/>
    <n v="92627"/>
    <d v="2015-02-14T00:00:00"/>
    <x v="103"/>
    <n v="-93.849999999999909"/>
    <n v="2"/>
    <n v="662.8"/>
    <n v="86884"/>
  </r>
  <r>
    <n v="21339"/>
    <s v="Not Specified"/>
    <n v="0"/>
    <n v="10.01"/>
    <n v="1.99"/>
    <n v="2490"/>
    <s v="Pauline Finch"/>
    <s v="Express Air"/>
    <x v="1"/>
    <x v="2"/>
    <s v="Computer Peripherals"/>
    <s v="Small Pack"/>
    <x v="766"/>
    <n v="0.41"/>
    <x v="0"/>
    <x v="0"/>
    <x v="1"/>
    <s v="Costa Mesa"/>
    <n v="92627"/>
    <d v="2015-01-12T00:00:00"/>
    <x v="50"/>
    <n v="82.703399999999988"/>
    <n v="11"/>
    <n v="119.86"/>
    <n v="86886"/>
  </r>
  <r>
    <n v="6856"/>
    <s v="Critical"/>
    <n v="0.09"/>
    <n v="348.21"/>
    <n v="40.19"/>
    <n v="2491"/>
    <s v="Sean N Boyer"/>
    <s v="Delivery Truck"/>
    <x v="1"/>
    <x v="1"/>
    <s v="Tables"/>
    <s v="Jumbo Box"/>
    <x v="553"/>
    <n v="0.62"/>
    <x v="0"/>
    <x v="0"/>
    <x v="1"/>
    <s v="Los Angeles"/>
    <n v="90045"/>
    <d v="2015-02-14T00:00:00"/>
    <x v="103"/>
    <n v="-93.849999999999909"/>
    <n v="8"/>
    <n v="2651.21"/>
    <n v="48836"/>
  </r>
  <r>
    <n v="1617"/>
    <s v="Low"/>
    <n v="0.06"/>
    <n v="4.28"/>
    <n v="0.94"/>
    <n v="2491"/>
    <s v="Sean N Boyer"/>
    <s v="Regular Air"/>
    <x v="3"/>
    <x v="0"/>
    <s v="Pens &amp; Art Supplies"/>
    <s v="Wrap Bag"/>
    <x v="579"/>
    <n v="0.56000000000000005"/>
    <x v="0"/>
    <x v="0"/>
    <x v="1"/>
    <s v="Los Angeles"/>
    <n v="90045"/>
    <d v="2015-04-26T00:00:00"/>
    <x v="78"/>
    <n v="0.36999999999999922"/>
    <n v="9"/>
    <n v="38.96"/>
    <n v="11712"/>
  </r>
  <r>
    <n v="3212"/>
    <s v="Medium"/>
    <n v="0.04"/>
    <n v="419.19"/>
    <n v="19.989999999999998"/>
    <n v="2491"/>
    <s v="Sean N Boyer"/>
    <s v="Regular Air"/>
    <x v="1"/>
    <x v="0"/>
    <s v="Storage &amp; Organization"/>
    <s v="Small Box"/>
    <x v="260"/>
    <n v="0.57999999999999996"/>
    <x v="0"/>
    <x v="0"/>
    <x v="1"/>
    <s v="Los Angeles"/>
    <n v="90045"/>
    <d v="2015-04-26T00:00:00"/>
    <x v="156"/>
    <n v="1947.67"/>
    <n v="20"/>
    <n v="8048.45"/>
    <n v="23042"/>
  </r>
  <r>
    <n v="3338"/>
    <s v="Not Specified"/>
    <n v="7.0000000000000007E-2"/>
    <n v="65.989999999999995"/>
    <n v="8.8000000000000007"/>
    <n v="2491"/>
    <s v="Sean N Boyer"/>
    <s v="Regular Air"/>
    <x v="1"/>
    <x v="2"/>
    <s v="Telephones and Communication"/>
    <s v="Small Box"/>
    <x v="264"/>
    <n v="0.57999999999999996"/>
    <x v="0"/>
    <x v="0"/>
    <x v="1"/>
    <s v="Los Angeles"/>
    <n v="90045"/>
    <d v="2015-01-12T00:00:00"/>
    <x v="130"/>
    <n v="109.83600000000001"/>
    <n v="37"/>
    <n v="1939.03"/>
    <n v="23877"/>
  </r>
  <r>
    <n v="3339"/>
    <s v="Not Specified"/>
    <n v="0"/>
    <n v="10.01"/>
    <n v="1.99"/>
    <n v="2491"/>
    <s v="Sean N Boyer"/>
    <s v="Express Air"/>
    <x v="1"/>
    <x v="2"/>
    <s v="Computer Peripherals"/>
    <s v="Small Pack"/>
    <x v="766"/>
    <n v="0.41"/>
    <x v="0"/>
    <x v="0"/>
    <x v="1"/>
    <s v="Los Angeles"/>
    <n v="90045"/>
    <d v="2015-01-12T00:00:00"/>
    <x v="50"/>
    <n v="128.03"/>
    <n v="42"/>
    <n v="457.63"/>
    <n v="23877"/>
  </r>
  <r>
    <n v="2065"/>
    <s v="High"/>
    <n v="0.08"/>
    <n v="4.91"/>
    <n v="0.5"/>
    <n v="2491"/>
    <s v="Sean N Boyer"/>
    <s v="Regular Air"/>
    <x v="3"/>
    <x v="0"/>
    <s v="Labels"/>
    <s v="Small Box"/>
    <x v="41"/>
    <n v="0.36"/>
    <x v="0"/>
    <x v="0"/>
    <x v="1"/>
    <s v="Los Angeles"/>
    <n v="90045"/>
    <d v="2015-04-09T00:00:00"/>
    <x v="5"/>
    <n v="31.751999999999999"/>
    <n v="36"/>
    <n v="170.75"/>
    <n v="14785"/>
  </r>
  <r>
    <n v="2066"/>
    <s v="High"/>
    <n v="0.02"/>
    <n v="28.15"/>
    <n v="6.17"/>
    <n v="2491"/>
    <s v="Sean N Boyer"/>
    <s v="Regular Air"/>
    <x v="3"/>
    <x v="0"/>
    <s v="Pens &amp; Art Supplies"/>
    <s v="Small Pack"/>
    <x v="765"/>
    <n v="0.55000000000000004"/>
    <x v="0"/>
    <x v="0"/>
    <x v="1"/>
    <s v="Los Angeles"/>
    <n v="90045"/>
    <d v="2015-04-09T00:00:00"/>
    <x v="51"/>
    <n v="117.208"/>
    <n v="45"/>
    <n v="1339.42"/>
    <n v="14785"/>
  </r>
  <r>
    <n v="19617"/>
    <s v="Low"/>
    <n v="0.06"/>
    <n v="4.28"/>
    <n v="0.94"/>
    <n v="2495"/>
    <s v="Maria Block"/>
    <s v="Regular Air"/>
    <x v="3"/>
    <x v="0"/>
    <s v="Pens &amp; Art Supplies"/>
    <s v="Wrap Bag"/>
    <x v="579"/>
    <n v="0.56000000000000005"/>
    <x v="0"/>
    <x v="0"/>
    <x v="47"/>
    <s v="Rock Springs"/>
    <n v="82901"/>
    <d v="2015-04-26T00:00:00"/>
    <x v="78"/>
    <n v="0.36999999999999922"/>
    <n v="2"/>
    <n v="8.66"/>
    <n v="86885"/>
  </r>
  <r>
    <n v="2296"/>
    <s v="Not Specified"/>
    <n v="0.09"/>
    <n v="355.98"/>
    <n v="58.92"/>
    <n v="2498"/>
    <s v="Arlene Long"/>
    <s v="Delivery Truck"/>
    <x v="0"/>
    <x v="1"/>
    <s v="Chairs &amp; Chairmats"/>
    <s v="Jumbo Drum"/>
    <x v="464"/>
    <n v="0.64"/>
    <x v="0"/>
    <x v="0"/>
    <x v="1"/>
    <s v="San Diego"/>
    <n v="92024"/>
    <d v="2015-02-18T00:00:00"/>
    <x v="39"/>
    <n v="1240.25"/>
    <n v="30"/>
    <n v="10554.63"/>
    <n v="16547"/>
  </r>
  <r>
    <n v="2297"/>
    <s v="Not Specified"/>
    <n v="0.04"/>
    <n v="218.75"/>
    <n v="69.64"/>
    <n v="2498"/>
    <s v="Arlene Long"/>
    <s v="Delivery Truck"/>
    <x v="0"/>
    <x v="1"/>
    <s v="Tables"/>
    <s v="Jumbo Box"/>
    <x v="228"/>
    <n v="0.77"/>
    <x v="0"/>
    <x v="0"/>
    <x v="1"/>
    <s v="San Diego"/>
    <n v="92024"/>
    <d v="2015-02-18T00:00:00"/>
    <x v="174"/>
    <n v="-533.23200000000008"/>
    <n v="8"/>
    <n v="1749.64"/>
    <n v="16547"/>
  </r>
  <r>
    <n v="7628"/>
    <s v="Medium"/>
    <n v="0.09"/>
    <n v="6.28"/>
    <n v="5.41"/>
    <n v="2498"/>
    <s v="Arlene Long"/>
    <s v="Regular Air"/>
    <x v="2"/>
    <x v="1"/>
    <s v="Office Furnishings"/>
    <s v="Small Box"/>
    <x v="593"/>
    <n v="0.53"/>
    <x v="0"/>
    <x v="0"/>
    <x v="1"/>
    <s v="San Diego"/>
    <n v="92024"/>
    <d v="2015-02-02T00:00:00"/>
    <x v="31"/>
    <n v="-61.59"/>
    <n v="56"/>
    <n v="355.4"/>
    <n v="54567"/>
  </r>
  <r>
    <n v="2768"/>
    <s v="Not Specified"/>
    <n v="0.08"/>
    <n v="1.68"/>
    <n v="1.57"/>
    <n v="2498"/>
    <s v="Arlene Long"/>
    <s v="Regular Air"/>
    <x v="2"/>
    <x v="0"/>
    <s v="Pens &amp; Art Supplies"/>
    <s v="Wrap Bag"/>
    <x v="15"/>
    <n v="0.59"/>
    <x v="0"/>
    <x v="0"/>
    <x v="1"/>
    <s v="San Diego"/>
    <n v="92024"/>
    <d v="2015-02-05T00:00:00"/>
    <x v="84"/>
    <n v="-46.25"/>
    <n v="88"/>
    <n v="148.36000000000001"/>
    <n v="20007"/>
  </r>
  <r>
    <n v="20296"/>
    <s v="Not Specified"/>
    <n v="0.09"/>
    <n v="355.98"/>
    <n v="58.92"/>
    <n v="2499"/>
    <s v="Geoffrey Koch"/>
    <s v="Delivery Truck"/>
    <x v="0"/>
    <x v="1"/>
    <s v="Chairs &amp; Chairmats"/>
    <s v="Jumbo Drum"/>
    <x v="464"/>
    <n v="0.64"/>
    <x v="0"/>
    <x v="2"/>
    <x v="12"/>
    <s v="Kankakee"/>
    <n v="60901"/>
    <d v="2015-02-18T00:00:00"/>
    <x v="39"/>
    <n v="1240.25"/>
    <n v="8"/>
    <n v="2814.57"/>
    <n v="88319"/>
  </r>
  <r>
    <n v="25628"/>
    <s v="Medium"/>
    <n v="0.09"/>
    <n v="6.28"/>
    <n v="5.41"/>
    <n v="2500"/>
    <s v="Kevin Smith"/>
    <s v="Regular Air"/>
    <x v="2"/>
    <x v="1"/>
    <s v="Office Furnishings"/>
    <s v="Small Box"/>
    <x v="593"/>
    <n v="0.53"/>
    <x v="0"/>
    <x v="2"/>
    <x v="12"/>
    <s v="Lake In The Hills"/>
    <n v="60102"/>
    <d v="2015-02-02T00:00:00"/>
    <x v="31"/>
    <n v="-32.026800000000001"/>
    <n v="14"/>
    <n v="88.85"/>
    <n v="88320"/>
  </r>
  <r>
    <n v="24899"/>
    <s v="High"/>
    <n v="0.1"/>
    <n v="24.92"/>
    <n v="12.98"/>
    <n v="2502"/>
    <s v="Toni Owens Poe"/>
    <s v="Regular Air"/>
    <x v="1"/>
    <x v="0"/>
    <s v="Binders and Binder Accessories"/>
    <s v="Small Box"/>
    <x v="662"/>
    <n v="0.39"/>
    <x v="0"/>
    <x v="2"/>
    <x v="38"/>
    <s v="Munster"/>
    <n v="46321"/>
    <d v="2015-03-19T00:00:00"/>
    <x v="18"/>
    <n v="-45.816000000000003"/>
    <n v="3"/>
    <n v="70.819999999999993"/>
    <n v="91310"/>
  </r>
  <r>
    <n v="24901"/>
    <s v="High"/>
    <n v="0"/>
    <n v="12.28"/>
    <n v="6.35"/>
    <n v="2502"/>
    <s v="Toni Owens Poe"/>
    <s v="Express Air"/>
    <x v="1"/>
    <x v="0"/>
    <s v="Paper"/>
    <s v="Small Box"/>
    <x v="554"/>
    <n v="0.38"/>
    <x v="0"/>
    <x v="2"/>
    <x v="38"/>
    <s v="Munster"/>
    <n v="46321"/>
    <d v="2015-03-19T00:00:00"/>
    <x v="105"/>
    <n v="30.63"/>
    <n v="7"/>
    <n v="90.44"/>
    <n v="91310"/>
  </r>
  <r>
    <n v="18219"/>
    <s v="Medium"/>
    <n v="0.02"/>
    <n v="6.48"/>
    <n v="8.74"/>
    <n v="2506"/>
    <s v="Alfred Harmon"/>
    <s v="Regular Air"/>
    <x v="1"/>
    <x v="0"/>
    <s v="Paper"/>
    <s v="Small Box"/>
    <x v="767"/>
    <n v="0.36"/>
    <x v="0"/>
    <x v="1"/>
    <x v="18"/>
    <s v="Cheshire"/>
    <n v="6408"/>
    <d v="2015-06-05T00:00:00"/>
    <x v="97"/>
    <n v="-6.835"/>
    <n v="1"/>
    <n v="10.72"/>
    <n v="87033"/>
  </r>
  <r>
    <n v="18217"/>
    <s v="Medium"/>
    <n v="0.06"/>
    <n v="699.99"/>
    <n v="24.49"/>
    <n v="2507"/>
    <s v="Jeanette Davies"/>
    <s v="Express Air"/>
    <x v="1"/>
    <x v="2"/>
    <s v="Copiers and Fax"/>
    <s v="Large Box"/>
    <x v="199"/>
    <n v="0.41"/>
    <x v="0"/>
    <x v="1"/>
    <x v="14"/>
    <s v="Bangor"/>
    <n v="4401"/>
    <d v="2015-06-05T00:00:00"/>
    <x v="97"/>
    <n v="7024.2068999999992"/>
    <n v="15"/>
    <n v="10180.01"/>
    <n v="87033"/>
  </r>
  <r>
    <n v="23265"/>
    <s v="Low"/>
    <n v="0.02"/>
    <n v="5.81"/>
    <n v="8.49"/>
    <n v="2508"/>
    <s v="Pauline Brooks"/>
    <s v="Regular Air"/>
    <x v="1"/>
    <x v="0"/>
    <s v="Binders and Binder Accessories"/>
    <s v="Small Box"/>
    <x v="104"/>
    <n v="0.39"/>
    <x v="0"/>
    <x v="1"/>
    <x v="14"/>
    <s v="Sanford"/>
    <n v="4073"/>
    <d v="2015-01-08T00:00:00"/>
    <x v="130"/>
    <n v="-137.494"/>
    <n v="7"/>
    <n v="42.44"/>
    <n v="87031"/>
  </r>
  <r>
    <n v="21918"/>
    <s v="Medium"/>
    <n v="0.05"/>
    <n v="30.98"/>
    <n v="9.18"/>
    <n v="2509"/>
    <s v="Sidney Larson"/>
    <s v="Regular Air"/>
    <x v="1"/>
    <x v="0"/>
    <s v="Paper"/>
    <s v="Small Box"/>
    <x v="768"/>
    <n v="0.4"/>
    <x v="0"/>
    <x v="1"/>
    <x v="14"/>
    <s v="South Portland"/>
    <n v="4106"/>
    <d v="2015-05-05T00:00:00"/>
    <x v="43"/>
    <n v="308.67"/>
    <n v="15"/>
    <n v="462.57"/>
    <n v="87029"/>
  </r>
  <r>
    <n v="21102"/>
    <s v="Not Specified"/>
    <n v="0.04"/>
    <n v="6.48"/>
    <n v="9.5399999999999991"/>
    <n v="2512"/>
    <s v="Frances Holt"/>
    <s v="Regular Air"/>
    <x v="1"/>
    <x v="0"/>
    <s v="Paper"/>
    <s v="Small Box"/>
    <x v="769"/>
    <n v="0.37"/>
    <x v="0"/>
    <x v="1"/>
    <x v="15"/>
    <s v="Cambridge"/>
    <n v="2138"/>
    <d v="2015-06-15T00:00:00"/>
    <x v="19"/>
    <n v="-223.94400000000002"/>
    <n v="19"/>
    <n v="125.37"/>
    <n v="87030"/>
  </r>
  <r>
    <n v="18220"/>
    <s v="Medium"/>
    <n v="0.02"/>
    <n v="17.149999999999999"/>
    <n v="4.96"/>
    <n v="2516"/>
    <s v="Leo E Underwood"/>
    <s v="Regular Air"/>
    <x v="1"/>
    <x v="0"/>
    <s v="Storage &amp; Organization"/>
    <s v="Small Box"/>
    <x v="206"/>
    <n v="0.57999999999999996"/>
    <x v="0"/>
    <x v="1"/>
    <x v="2"/>
    <s v="Englewood"/>
    <n v="7631"/>
    <d v="2015-06-05T00:00:00"/>
    <x v="97"/>
    <n v="36.494999999999997"/>
    <n v="11"/>
    <n v="190.85"/>
    <n v="87033"/>
  </r>
  <r>
    <n v="18221"/>
    <s v="Medium"/>
    <n v="7.0000000000000007E-2"/>
    <n v="30.98"/>
    <n v="8.74"/>
    <n v="2520"/>
    <s v="Sandy Mueller"/>
    <s v="Regular Air"/>
    <x v="1"/>
    <x v="0"/>
    <s v="Paper"/>
    <s v="Small Box"/>
    <x v="699"/>
    <n v="0.4"/>
    <x v="0"/>
    <x v="1"/>
    <x v="31"/>
    <s v="Providence"/>
    <n v="2908"/>
    <d v="2015-06-05T00:00:00"/>
    <x v="175"/>
    <n v="255.76919999999998"/>
    <n v="12"/>
    <n v="370.68"/>
    <n v="87033"/>
  </r>
  <r>
    <n v="25463"/>
    <s v="Medium"/>
    <n v="0"/>
    <n v="175.99"/>
    <n v="4.99"/>
    <n v="2521"/>
    <s v="Shawn Meyer"/>
    <s v="Regular Air"/>
    <x v="1"/>
    <x v="2"/>
    <s v="Telephones and Communication"/>
    <s v="Small Box"/>
    <x v="32"/>
    <n v="0.59"/>
    <x v="0"/>
    <x v="2"/>
    <x v="7"/>
    <s v="Corsicana"/>
    <n v="75109"/>
    <d v="2015-02-18T00:00:00"/>
    <x v="74"/>
    <n v="1656.6554999999998"/>
    <n v="15"/>
    <n v="2400.9499999999998"/>
    <n v="87032"/>
  </r>
  <r>
    <n v="18218"/>
    <s v="Medium"/>
    <n v="0.04"/>
    <n v="1360.14"/>
    <n v="14.7"/>
    <n v="2522"/>
    <s v="Harriet Wooten"/>
    <s v="Delivery Truck"/>
    <x v="1"/>
    <x v="2"/>
    <s v="Office Machines"/>
    <s v="Jumbo Drum"/>
    <x v="203"/>
    <n v="0.59"/>
    <x v="0"/>
    <x v="1"/>
    <x v="9"/>
    <s v="Burlington"/>
    <n v="5401"/>
    <d v="2015-06-05T00:00:00"/>
    <x v="35"/>
    <n v="2639.0099999999998"/>
    <n v="6"/>
    <n v="7303.05"/>
    <n v="87033"/>
  </r>
  <r>
    <n v="18866"/>
    <s v="Critical"/>
    <n v="0.01"/>
    <n v="2.16"/>
    <n v="6.05"/>
    <n v="2526"/>
    <s v="Derek Sweeney"/>
    <s v="Regular Air"/>
    <x v="0"/>
    <x v="0"/>
    <s v="Binders and Binder Accessories"/>
    <s v="Small Box"/>
    <x v="542"/>
    <n v="0.37"/>
    <x v="0"/>
    <x v="3"/>
    <x v="11"/>
    <s v="Lafayette"/>
    <n v="70506"/>
    <d v="2015-05-23T00:00:00"/>
    <x v="111"/>
    <n v="395.76"/>
    <n v="24"/>
    <n v="58.05"/>
    <n v="87208"/>
  </r>
  <r>
    <n v="18867"/>
    <s v="Critical"/>
    <n v="7.0000000000000007E-2"/>
    <n v="21.38"/>
    <n v="8.99"/>
    <n v="2527"/>
    <s v="Gretchen Orr"/>
    <s v="Regular Air"/>
    <x v="0"/>
    <x v="0"/>
    <s v="Pens &amp; Art Supplies"/>
    <s v="Small Pack"/>
    <x v="731"/>
    <n v="0.59"/>
    <x v="0"/>
    <x v="3"/>
    <x v="11"/>
    <s v="Lake Charles"/>
    <n v="70601"/>
    <d v="2015-05-23T00:00:00"/>
    <x v="111"/>
    <n v="-39.396000000000001"/>
    <n v="3"/>
    <n v="68.64"/>
    <n v="87208"/>
  </r>
  <r>
    <n v="20254"/>
    <s v="High"/>
    <n v="0.04"/>
    <n v="40.98"/>
    <n v="6.5"/>
    <n v="2530"/>
    <s v="Janet Zhang"/>
    <s v="Regular Air"/>
    <x v="2"/>
    <x v="2"/>
    <s v="Computer Peripherals"/>
    <s v="Small Box"/>
    <x v="456"/>
    <n v="0.74"/>
    <x v="0"/>
    <x v="0"/>
    <x v="1"/>
    <s v="Apple Valley"/>
    <n v="92307"/>
    <d v="2015-03-29T00:00:00"/>
    <x v="160"/>
    <n v="-89.5"/>
    <n v="7"/>
    <n v="277.07"/>
    <n v="87451"/>
  </r>
  <r>
    <n v="23782"/>
    <s v="Medium"/>
    <n v="0.08"/>
    <n v="4"/>
    <n v="1.3"/>
    <n v="2531"/>
    <s v="Rick Houston"/>
    <s v="Regular Air"/>
    <x v="2"/>
    <x v="0"/>
    <s v="Paper"/>
    <s v="Wrap Bag"/>
    <x v="55"/>
    <n v="0.37"/>
    <x v="0"/>
    <x v="0"/>
    <x v="1"/>
    <s v="Atascadero"/>
    <n v="93422"/>
    <d v="2015-05-02T00:00:00"/>
    <x v="14"/>
    <n v="28.4"/>
    <n v="14"/>
    <n v="51.99"/>
    <n v="87452"/>
  </r>
  <r>
    <n v="20255"/>
    <s v="High"/>
    <n v="0.05"/>
    <n v="35.99"/>
    <n v="3.3"/>
    <n v="2534"/>
    <s v="Mitchell Goldberg"/>
    <s v="Regular Air"/>
    <x v="2"/>
    <x v="2"/>
    <s v="Telephones and Communication"/>
    <s v="Small Pack"/>
    <x v="457"/>
    <n v="0.39"/>
    <x v="0"/>
    <x v="1"/>
    <x v="14"/>
    <s v="Bangor"/>
    <n v="4401"/>
    <d v="2015-03-29T00:00:00"/>
    <x v="98"/>
    <n v="103.27229999999999"/>
    <n v="5"/>
    <n v="149.66999999999999"/>
    <n v="87451"/>
  </r>
  <r>
    <n v="22839"/>
    <s v="Not Specified"/>
    <n v="0.08"/>
    <n v="12.53"/>
    <n v="0.5"/>
    <n v="2539"/>
    <s v="Max Hubbard"/>
    <s v="Regular Air"/>
    <x v="1"/>
    <x v="0"/>
    <s v="Labels"/>
    <s v="Small Box"/>
    <x v="585"/>
    <n v="0.38"/>
    <x v="0"/>
    <x v="3"/>
    <x v="26"/>
    <s v="Winter Park"/>
    <n v="32789"/>
    <d v="2015-04-07T00:00:00"/>
    <x v="152"/>
    <n v="215.71799999999999"/>
    <n v="5"/>
    <n v="61.1"/>
    <n v="91017"/>
  </r>
  <r>
    <n v="22840"/>
    <s v="Not Specified"/>
    <n v="0.02"/>
    <n v="178.47"/>
    <n v="19.989999999999998"/>
    <n v="2540"/>
    <s v="Helen Ferguson"/>
    <s v="Regular Air"/>
    <x v="1"/>
    <x v="0"/>
    <s v="Storage &amp; Organization"/>
    <s v="Small Box"/>
    <x v="179"/>
    <n v="0.55000000000000004"/>
    <x v="0"/>
    <x v="3"/>
    <x v="26"/>
    <s v="Winter Springs"/>
    <n v="32708"/>
    <d v="2015-04-07T00:00:00"/>
    <x v="152"/>
    <n v="106.98479999999999"/>
    <n v="1"/>
    <n v="193.81"/>
    <n v="91017"/>
  </r>
  <r>
    <n v="19031"/>
    <s v="Medium"/>
    <n v="0.05"/>
    <n v="15.68"/>
    <n v="3.73"/>
    <n v="2543"/>
    <s v="Josephine Dalton"/>
    <s v="Regular Air"/>
    <x v="2"/>
    <x v="1"/>
    <s v="Office Furnishings"/>
    <s v="Small Pack"/>
    <x v="770"/>
    <n v="0.46"/>
    <x v="0"/>
    <x v="3"/>
    <x v="8"/>
    <s v="Richmond"/>
    <n v="23223"/>
    <d v="2015-06-11T00:00:00"/>
    <x v="96"/>
    <n v="3.54"/>
    <n v="17"/>
    <n v="257.48"/>
    <n v="87917"/>
  </r>
  <r>
    <n v="19032"/>
    <s v="Medium"/>
    <n v="0.02"/>
    <n v="195.99"/>
    <n v="4.2"/>
    <n v="2543"/>
    <s v="Josephine Dalton"/>
    <s v="Regular Air"/>
    <x v="2"/>
    <x v="2"/>
    <s v="Telephones and Communication"/>
    <s v="Small Box"/>
    <x v="736"/>
    <n v="0.56000000000000005"/>
    <x v="0"/>
    <x v="3"/>
    <x v="8"/>
    <s v="Richmond"/>
    <n v="23223"/>
    <d v="2015-06-11T00:00:00"/>
    <x v="96"/>
    <n v="40.283999999999999"/>
    <n v="19"/>
    <n v="3194.99"/>
    <n v="87917"/>
  </r>
  <r>
    <n v="19902"/>
    <s v="Medium"/>
    <n v="0.01"/>
    <n v="99.99"/>
    <n v="19.989999999999998"/>
    <n v="2545"/>
    <s v="Rick Ellis"/>
    <s v="Express Air"/>
    <x v="1"/>
    <x v="2"/>
    <s v="Office Machines"/>
    <s v="Small Box"/>
    <x v="23"/>
    <n v="0.52"/>
    <x v="0"/>
    <x v="3"/>
    <x v="8"/>
    <s v="Springfield"/>
    <n v="22153"/>
    <d v="2015-03-10T00:00:00"/>
    <x v="148"/>
    <n v="90.024000000000001"/>
    <n v="2"/>
    <n v="202.98"/>
    <n v="87915"/>
  </r>
  <r>
    <n v="25460"/>
    <s v="Low"/>
    <n v="7.0000000000000007E-2"/>
    <n v="6.48"/>
    <n v="9.5399999999999991"/>
    <n v="2547"/>
    <s v="Edna Freeman"/>
    <s v="Regular Air"/>
    <x v="2"/>
    <x v="0"/>
    <s v="Paper"/>
    <s v="Small Box"/>
    <x v="769"/>
    <n v="0.37"/>
    <x v="0"/>
    <x v="3"/>
    <x v="8"/>
    <s v="Virginia Beach"/>
    <n v="23464"/>
    <d v="2015-04-19T00:00:00"/>
    <x v="133"/>
    <n v="2.2320000000000002"/>
    <n v="1"/>
    <n v="10.86"/>
    <n v="87916"/>
  </r>
  <r>
    <n v="6525"/>
    <s v="Low"/>
    <n v="0"/>
    <n v="35.99"/>
    <n v="0.99"/>
    <n v="2548"/>
    <s v="Wayne Bass"/>
    <s v="Regular Air"/>
    <x v="2"/>
    <x v="2"/>
    <s v="Telephones and Communication"/>
    <s v="Small Pack"/>
    <x v="771"/>
    <n v="0.35"/>
    <x v="0"/>
    <x v="0"/>
    <x v="1"/>
    <s v="Los Angeles"/>
    <n v="90068"/>
    <d v="2015-04-04T00:00:00"/>
    <x v="48"/>
    <n v="840.05099999999993"/>
    <n v="46"/>
    <n v="1477.57"/>
    <n v="46436"/>
  </r>
  <r>
    <n v="5777"/>
    <s v="Low"/>
    <n v="0.05"/>
    <n v="30.98"/>
    <n v="9.18"/>
    <n v="2548"/>
    <s v="Wayne Bass"/>
    <s v="Express Air"/>
    <x v="2"/>
    <x v="0"/>
    <s v="Paper"/>
    <s v="Small Box"/>
    <x v="768"/>
    <n v="0.4"/>
    <x v="0"/>
    <x v="0"/>
    <x v="1"/>
    <s v="Los Angeles"/>
    <n v="90068"/>
    <d v="2015-04-21T00:00:00"/>
    <x v="24"/>
    <n v="61.47"/>
    <n v="12"/>
    <n v="382.29"/>
    <n v="40997"/>
  </r>
  <r>
    <n v="5778"/>
    <s v="Low"/>
    <n v="0.05"/>
    <n v="22.99"/>
    <n v="8.99"/>
    <n v="2548"/>
    <s v="Wayne Bass"/>
    <s v="Regular Air"/>
    <x v="2"/>
    <x v="0"/>
    <s v="Pens &amp; Art Supplies"/>
    <s v="Small Pack"/>
    <x v="772"/>
    <n v="0.56999999999999995"/>
    <x v="0"/>
    <x v="0"/>
    <x v="1"/>
    <s v="Los Angeles"/>
    <n v="90068"/>
    <d v="2015-04-21T00:00:00"/>
    <x v="78"/>
    <n v="18.27"/>
    <n v="37"/>
    <n v="881.74"/>
    <n v="40997"/>
  </r>
  <r>
    <n v="5780"/>
    <s v="Low"/>
    <n v="0.04"/>
    <n v="212.6"/>
    <n v="110.2"/>
    <n v="2548"/>
    <s v="Wayne Bass"/>
    <s v="Delivery Truck"/>
    <x v="2"/>
    <x v="1"/>
    <s v="Tables"/>
    <s v="Jumbo Box"/>
    <x v="482"/>
    <n v="0.73"/>
    <x v="0"/>
    <x v="0"/>
    <x v="1"/>
    <s v="Los Angeles"/>
    <n v="90068"/>
    <d v="2015-04-21T00:00:00"/>
    <x v="131"/>
    <n v="-513.79042000000004"/>
    <n v="33"/>
    <n v="7384.18"/>
    <n v="40997"/>
  </r>
  <r>
    <n v="4204"/>
    <s v="Not Specified"/>
    <n v="0.09"/>
    <n v="5.98"/>
    <n v="1.67"/>
    <n v="2548"/>
    <s v="Wayne Bass"/>
    <s v="Regular Air"/>
    <x v="2"/>
    <x v="0"/>
    <s v="Pens &amp; Art Supplies"/>
    <s v="Wrap Bag"/>
    <x v="773"/>
    <n v="0.51"/>
    <x v="0"/>
    <x v="0"/>
    <x v="1"/>
    <s v="Los Angeles"/>
    <n v="90068"/>
    <d v="2015-06-04T00:00:00"/>
    <x v="97"/>
    <n v="23.87"/>
    <n v="81"/>
    <n v="448.26"/>
    <n v="29889"/>
  </r>
  <r>
    <n v="23777"/>
    <s v="Low"/>
    <n v="0.05"/>
    <n v="30.98"/>
    <n v="9.18"/>
    <n v="2549"/>
    <s v="Martha Bowers"/>
    <s v="Express Air"/>
    <x v="2"/>
    <x v="0"/>
    <s v="Paper"/>
    <s v="Small Box"/>
    <x v="768"/>
    <n v="0.4"/>
    <x v="0"/>
    <x v="1"/>
    <x v="10"/>
    <s v="Whitehall"/>
    <n v="43213"/>
    <d v="2015-04-21T00:00:00"/>
    <x v="24"/>
    <n v="61.47"/>
    <n v="3"/>
    <n v="95.57"/>
    <n v="88657"/>
  </r>
  <r>
    <n v="23778"/>
    <s v="Low"/>
    <n v="0.05"/>
    <n v="22.99"/>
    <n v="8.99"/>
    <n v="2549"/>
    <s v="Martha Bowers"/>
    <s v="Regular Air"/>
    <x v="2"/>
    <x v="0"/>
    <s v="Pens &amp; Art Supplies"/>
    <s v="Small Pack"/>
    <x v="772"/>
    <n v="0.56999999999999995"/>
    <x v="0"/>
    <x v="1"/>
    <x v="10"/>
    <s v="Whitehall"/>
    <n v="43213"/>
    <d v="2015-04-21T00:00:00"/>
    <x v="78"/>
    <n v="18.27"/>
    <n v="9"/>
    <n v="214.48"/>
    <n v="88657"/>
  </r>
  <r>
    <n v="23780"/>
    <s v="Low"/>
    <n v="0.04"/>
    <n v="212.6"/>
    <n v="110.2"/>
    <n v="2549"/>
    <s v="Martha Bowers"/>
    <s v="Delivery Truck"/>
    <x v="2"/>
    <x v="1"/>
    <s v="Tables"/>
    <s v="Jumbo Box"/>
    <x v="482"/>
    <n v="0.73"/>
    <x v="0"/>
    <x v="1"/>
    <x v="10"/>
    <s v="Whitehall"/>
    <n v="43213"/>
    <d v="2015-04-21T00:00:00"/>
    <x v="131"/>
    <n v="-513.79042000000004"/>
    <n v="8"/>
    <n v="1790.1"/>
    <n v="88657"/>
  </r>
  <r>
    <n v="22204"/>
    <s v="Not Specified"/>
    <n v="0.09"/>
    <n v="5.98"/>
    <n v="1.67"/>
    <n v="2549"/>
    <s v="Martha Bowers"/>
    <s v="Regular Air"/>
    <x v="2"/>
    <x v="0"/>
    <s v="Pens &amp; Art Supplies"/>
    <s v="Wrap Bag"/>
    <x v="773"/>
    <n v="0.51"/>
    <x v="0"/>
    <x v="1"/>
    <x v="10"/>
    <s v="Whitehall"/>
    <n v="43213"/>
    <d v="2015-06-04T00:00:00"/>
    <x v="97"/>
    <n v="35.805"/>
    <n v="20"/>
    <n v="110.68"/>
    <n v="88658"/>
  </r>
  <r>
    <n v="24525"/>
    <s v="Low"/>
    <n v="0"/>
    <n v="35.99"/>
    <n v="0.99"/>
    <n v="2551"/>
    <s v="Joan Bowers"/>
    <s v="Regular Air"/>
    <x v="2"/>
    <x v="2"/>
    <s v="Telephones and Communication"/>
    <s v="Small Pack"/>
    <x v="771"/>
    <n v="0.35"/>
    <x v="0"/>
    <x v="1"/>
    <x v="19"/>
    <s v="York"/>
    <n v="17403"/>
    <d v="2015-04-04T00:00:00"/>
    <x v="48"/>
    <n v="265.96049999999997"/>
    <n v="12"/>
    <n v="385.45"/>
    <n v="88656"/>
  </r>
  <r>
    <n v="18130"/>
    <s v="Medium"/>
    <n v="0.03"/>
    <n v="12.53"/>
    <n v="7.17"/>
    <n v="2553"/>
    <s v="Virginia McNeill"/>
    <s v="Regular Air"/>
    <x v="1"/>
    <x v="0"/>
    <s v="Binders and Binder Accessories"/>
    <s v="Small Box"/>
    <x v="774"/>
    <n v="0.38"/>
    <x v="0"/>
    <x v="2"/>
    <x v="45"/>
    <s v="Kenosha"/>
    <n v="53142"/>
    <d v="2015-02-12T00:00:00"/>
    <x v="75"/>
    <n v="-20.320500000000003"/>
    <n v="1"/>
    <n v="19.32"/>
    <n v="86528"/>
  </r>
  <r>
    <n v="23666"/>
    <s v="Low"/>
    <n v="0.1"/>
    <n v="2.6"/>
    <n v="2.4"/>
    <n v="2555"/>
    <s v="Karl Knowles"/>
    <s v="Regular Air"/>
    <x v="1"/>
    <x v="0"/>
    <s v="Pens &amp; Art Supplies"/>
    <s v="Wrap Bag"/>
    <x v="371"/>
    <n v="0.57999999999999996"/>
    <x v="0"/>
    <x v="2"/>
    <x v="45"/>
    <s v="Madison"/>
    <n v="53711"/>
    <d v="2015-01-09T00:00:00"/>
    <x v="50"/>
    <n v="-88.039999999999992"/>
    <n v="12"/>
    <n v="30.1"/>
    <n v="86527"/>
  </r>
  <r>
    <n v="23583"/>
    <s v="Critical"/>
    <n v="0"/>
    <n v="12.97"/>
    <n v="1.49"/>
    <n v="2555"/>
    <s v="Karl Knowles"/>
    <s v="Regular Air"/>
    <x v="1"/>
    <x v="0"/>
    <s v="Binders and Binder Accessories"/>
    <s v="Small Box"/>
    <x v="513"/>
    <n v="0.35"/>
    <x v="0"/>
    <x v="2"/>
    <x v="45"/>
    <s v="Madison"/>
    <n v="53711"/>
    <d v="2015-02-02T00:00:00"/>
    <x v="33"/>
    <n v="180.23489999999998"/>
    <n v="19"/>
    <n v="261.20999999999998"/>
    <n v="86529"/>
  </r>
  <r>
    <n v="23584"/>
    <s v="Critical"/>
    <n v="0.06"/>
    <n v="4.91"/>
    <n v="0.5"/>
    <n v="2555"/>
    <s v="Karl Knowles"/>
    <s v="Regular Air"/>
    <x v="1"/>
    <x v="0"/>
    <s v="Labels"/>
    <s v="Small Box"/>
    <x v="550"/>
    <n v="0.36"/>
    <x v="0"/>
    <x v="2"/>
    <x v="45"/>
    <s v="Madison"/>
    <n v="53711"/>
    <d v="2015-02-02T00:00:00"/>
    <x v="90"/>
    <n v="29.525099999999998"/>
    <n v="9"/>
    <n v="42.79"/>
    <n v="86529"/>
  </r>
  <r>
    <n v="19840"/>
    <s v="Not Specified"/>
    <n v="0.03"/>
    <n v="160.97999999999999"/>
    <n v="30"/>
    <n v="2561"/>
    <s v="Laurie Moon"/>
    <s v="Delivery Truck"/>
    <x v="3"/>
    <x v="1"/>
    <s v="Chairs &amp; Chairmats"/>
    <s v="Jumbo Drum"/>
    <x v="48"/>
    <n v="0.62"/>
    <x v="0"/>
    <x v="1"/>
    <x v="4"/>
    <s v="Ossining"/>
    <n v="10562"/>
    <d v="2015-03-22T00:00:00"/>
    <x v="37"/>
    <n v="1261.4718"/>
    <n v="11"/>
    <n v="1828.22"/>
    <n v="86465"/>
  </r>
  <r>
    <n v="23161"/>
    <s v="Not Specified"/>
    <n v="7.0000000000000007E-2"/>
    <n v="3.98"/>
    <n v="5.26"/>
    <n v="2561"/>
    <s v="Laurie Moon"/>
    <s v="Regular Air"/>
    <x v="3"/>
    <x v="0"/>
    <s v="Binders and Binder Accessories"/>
    <s v="Small Box"/>
    <x v="600"/>
    <n v="0.38"/>
    <x v="0"/>
    <x v="1"/>
    <x v="4"/>
    <s v="Ossining"/>
    <n v="10562"/>
    <d v="2015-04-08T00:00:00"/>
    <x v="51"/>
    <n v="-59.963760000000001"/>
    <n v="7"/>
    <n v="29.77"/>
    <n v="86466"/>
  </r>
  <r>
    <n v="23162"/>
    <s v="Not Specified"/>
    <n v="7.0000000000000007E-2"/>
    <n v="12.22"/>
    <n v="2.85"/>
    <n v="2561"/>
    <s v="Laurie Moon"/>
    <s v="Regular Air"/>
    <x v="3"/>
    <x v="1"/>
    <s v="Office Furnishings"/>
    <s v="Small Pack"/>
    <x v="775"/>
    <n v="0.55000000000000004"/>
    <x v="0"/>
    <x v="1"/>
    <x v="4"/>
    <s v="Ossining"/>
    <n v="10562"/>
    <d v="2015-04-08T00:00:00"/>
    <x v="152"/>
    <n v="89.4148"/>
    <n v="12"/>
    <n v="147.19"/>
    <n v="86466"/>
  </r>
  <r>
    <n v="22374"/>
    <s v="Not Specified"/>
    <n v="0.08"/>
    <n v="4.55"/>
    <n v="1.49"/>
    <n v="2563"/>
    <s v="Karen Warren"/>
    <s v="Regular Air"/>
    <x v="1"/>
    <x v="0"/>
    <s v="Binders and Binder Accessories"/>
    <s v="Small Box"/>
    <x v="516"/>
    <n v="0.35"/>
    <x v="0"/>
    <x v="2"/>
    <x v="3"/>
    <s v="Fridley"/>
    <n v="55432"/>
    <d v="2015-04-08T00:00:00"/>
    <x v="5"/>
    <n v="27.0273"/>
    <n v="9"/>
    <n v="39.17"/>
    <n v="91447"/>
  </r>
  <r>
    <n v="25095"/>
    <s v="Critical"/>
    <n v="0"/>
    <n v="4.37"/>
    <n v="5.15"/>
    <n v="2570"/>
    <s v="Yvonne Stephens"/>
    <s v="Regular Air"/>
    <x v="3"/>
    <x v="0"/>
    <s v="Appliances"/>
    <s v="Small Box"/>
    <x v="358"/>
    <n v="0.59"/>
    <x v="0"/>
    <x v="0"/>
    <x v="1"/>
    <s v="Davis"/>
    <n v="95616"/>
    <d v="2015-04-25T00:00:00"/>
    <x v="156"/>
    <n v="-150.2604"/>
    <n v="19"/>
    <n v="87.85"/>
    <n v="90327"/>
  </r>
  <r>
    <n v="25096"/>
    <s v="Critical"/>
    <n v="0.01"/>
    <n v="500.98"/>
    <n v="56"/>
    <n v="2570"/>
    <s v="Yvonne Stephens"/>
    <s v="Delivery Truck"/>
    <x v="3"/>
    <x v="1"/>
    <s v="Chairs &amp; Chairmats"/>
    <s v="Jumbo Drum"/>
    <x v="1"/>
    <n v="0.6"/>
    <x v="0"/>
    <x v="0"/>
    <x v="1"/>
    <s v="Davis"/>
    <n v="95616"/>
    <d v="2015-04-25T00:00:00"/>
    <x v="63"/>
    <n v="4899.1288000000004"/>
    <n v="14"/>
    <n v="7429.63"/>
    <n v="90327"/>
  </r>
  <r>
    <n v="25097"/>
    <s v="Critical"/>
    <n v="0.02"/>
    <n v="12.58"/>
    <n v="5.16"/>
    <n v="2570"/>
    <s v="Yvonne Stephens"/>
    <s v="Regular Air"/>
    <x v="3"/>
    <x v="1"/>
    <s v="Office Furnishings"/>
    <s v="Small Box"/>
    <x v="776"/>
    <n v="0.43"/>
    <x v="0"/>
    <x v="0"/>
    <x v="1"/>
    <s v="Davis"/>
    <n v="95616"/>
    <d v="2015-04-25T00:00:00"/>
    <x v="131"/>
    <n v="44.712000000000003"/>
    <n v="18"/>
    <n v="224.29"/>
    <n v="90327"/>
  </r>
  <r>
    <n v="25098"/>
    <s v="Critical"/>
    <n v="0.1"/>
    <n v="7.7"/>
    <n v="3.68"/>
    <n v="2570"/>
    <s v="Yvonne Stephens"/>
    <s v="Regular Air"/>
    <x v="3"/>
    <x v="1"/>
    <s v="Office Furnishings"/>
    <s v="Wrap Bag"/>
    <x v="777"/>
    <n v="0.52"/>
    <x v="0"/>
    <x v="0"/>
    <x v="1"/>
    <s v="Davis"/>
    <n v="95616"/>
    <d v="2015-04-25T00:00:00"/>
    <x v="63"/>
    <n v="-22.626000000000001"/>
    <n v="7"/>
    <n v="51.2"/>
    <n v="90327"/>
  </r>
  <r>
    <n v="7096"/>
    <s v="Critical"/>
    <n v="0.01"/>
    <n v="500.98"/>
    <n v="56"/>
    <n v="2571"/>
    <s v="Rosemary O'Brien"/>
    <s v="Delivery Truck"/>
    <x v="3"/>
    <x v="1"/>
    <s v="Chairs &amp; Chairmats"/>
    <s v="Jumbo Drum"/>
    <x v="1"/>
    <n v="0.6"/>
    <x v="0"/>
    <x v="1"/>
    <x v="4"/>
    <s v="New York City"/>
    <n v="10165"/>
    <d v="2015-04-25T00:00:00"/>
    <x v="63"/>
    <n v="4260.1120000000001"/>
    <n v="56"/>
    <n v="29718.53"/>
    <n v="50656"/>
  </r>
  <r>
    <n v="7098"/>
    <s v="Critical"/>
    <n v="0.1"/>
    <n v="7.7"/>
    <n v="3.68"/>
    <n v="2571"/>
    <s v="Rosemary O'Brien"/>
    <s v="Regular Air"/>
    <x v="3"/>
    <x v="1"/>
    <s v="Office Furnishings"/>
    <s v="Wrap Bag"/>
    <x v="777"/>
    <n v="0.52"/>
    <x v="0"/>
    <x v="1"/>
    <x v="4"/>
    <s v="New York City"/>
    <n v="10165"/>
    <d v="2015-04-25T00:00:00"/>
    <x v="63"/>
    <n v="-25.14"/>
    <n v="27"/>
    <n v="197.48"/>
    <n v="50656"/>
  </r>
  <r>
    <n v="20938"/>
    <s v="Low"/>
    <n v="0.04"/>
    <n v="8.6"/>
    <n v="6.19"/>
    <n v="2578"/>
    <s v="Kent Gill"/>
    <s v="Regular Air"/>
    <x v="1"/>
    <x v="0"/>
    <s v="Binders and Binder Accessories"/>
    <s v="Small Box"/>
    <x v="331"/>
    <n v="0.38"/>
    <x v="0"/>
    <x v="3"/>
    <x v="43"/>
    <s v="Opelika"/>
    <n v="36801"/>
    <d v="2015-05-02T00:00:00"/>
    <x v="14"/>
    <n v="309.71159999999998"/>
    <n v="5"/>
    <n v="46.85"/>
    <n v="88298"/>
  </r>
  <r>
    <n v="20939"/>
    <s v="Low"/>
    <n v="0.01"/>
    <n v="3.58"/>
    <n v="1.63"/>
    <n v="2578"/>
    <s v="Kent Gill"/>
    <s v="Regular Air"/>
    <x v="1"/>
    <x v="0"/>
    <s v="Rubber Bands"/>
    <s v="Wrap Bag"/>
    <x v="6"/>
    <n v="0.36"/>
    <x v="0"/>
    <x v="3"/>
    <x v="43"/>
    <s v="Opelika"/>
    <n v="36801"/>
    <d v="2015-05-02T00:00:00"/>
    <x v="108"/>
    <n v="-128.85599999999999"/>
    <n v="26"/>
    <n v="93.57"/>
    <n v="88298"/>
  </r>
  <r>
    <n v="20940"/>
    <s v="Low"/>
    <n v="0.08"/>
    <n v="105.49"/>
    <n v="41.64"/>
    <n v="2578"/>
    <s v="Kent Gill"/>
    <s v="Delivery Truck"/>
    <x v="1"/>
    <x v="1"/>
    <s v="Tables"/>
    <s v="Jumbo Box"/>
    <x v="778"/>
    <n v="0.75"/>
    <x v="0"/>
    <x v="3"/>
    <x v="43"/>
    <s v="Opelika"/>
    <n v="36801"/>
    <d v="2015-05-02T00:00:00"/>
    <x v="168"/>
    <n v="-36.945999999999998"/>
    <n v="34"/>
    <n v="2694.49"/>
    <n v="88298"/>
  </r>
  <r>
    <n v="23705"/>
    <s v="High"/>
    <n v="0.09"/>
    <n v="212.6"/>
    <n v="52.2"/>
    <n v="2579"/>
    <s v="Marshall Sutherland"/>
    <s v="Delivery Truck"/>
    <x v="1"/>
    <x v="1"/>
    <s v="Tables"/>
    <s v="Jumbo Box"/>
    <x v="482"/>
    <n v="0.64"/>
    <x v="0"/>
    <x v="3"/>
    <x v="43"/>
    <s v="Phenix City"/>
    <n v="36869"/>
    <d v="2015-01-03T00:00:00"/>
    <x v="30"/>
    <n v="-274.49799999999999"/>
    <n v="1"/>
    <n v="174.5"/>
    <n v="88296"/>
  </r>
  <r>
    <n v="22508"/>
    <s v="Medium"/>
    <n v="7.0000000000000007E-2"/>
    <n v="1.76"/>
    <n v="4.8600000000000003"/>
    <n v="2579"/>
    <s v="Marshall Sutherland"/>
    <s v="Regular Air"/>
    <x v="1"/>
    <x v="1"/>
    <s v="Office Furnishings"/>
    <s v="Small Box"/>
    <x v="620"/>
    <n v="0.41"/>
    <x v="0"/>
    <x v="3"/>
    <x v="43"/>
    <s v="Phenix City"/>
    <n v="36869"/>
    <d v="2015-01-17T00:00:00"/>
    <x v="56"/>
    <n v="0.58800000000001096"/>
    <n v="15"/>
    <n v="26.01"/>
    <n v="88297"/>
  </r>
  <r>
    <n v="19123"/>
    <s v="Medium"/>
    <n v="0.04"/>
    <n v="510.14"/>
    <n v="14.7"/>
    <n v="2583"/>
    <s v="Wendy Pridgen Pearce"/>
    <s v="Delivery Truck"/>
    <x v="1"/>
    <x v="2"/>
    <s v="Office Machines"/>
    <s v="Jumbo Drum"/>
    <x v="779"/>
    <n v="0.56000000000000005"/>
    <x v="0"/>
    <x v="2"/>
    <x v="22"/>
    <s v="Holland"/>
    <n v="49423"/>
    <d v="2015-06-07T00:00:00"/>
    <x v="42"/>
    <n v="-251.40390000000002"/>
    <n v="3"/>
    <n v="1527.97"/>
    <n v="89657"/>
  </r>
  <r>
    <n v="19124"/>
    <s v="Medium"/>
    <n v="0"/>
    <n v="4.76"/>
    <n v="3.01"/>
    <n v="2583"/>
    <s v="Wendy Pridgen Pearce"/>
    <s v="Regular Air"/>
    <x v="1"/>
    <x v="0"/>
    <s v="Paper"/>
    <s v="Wrap Bag"/>
    <x v="780"/>
    <n v="0.36"/>
    <x v="0"/>
    <x v="2"/>
    <x v="22"/>
    <s v="Holland"/>
    <n v="49423"/>
    <d v="2015-06-07T00:00:00"/>
    <x v="42"/>
    <n v="-2.3450000000000002"/>
    <n v="23"/>
    <n v="110.86"/>
    <n v="89657"/>
  </r>
  <r>
    <n v="19134"/>
    <s v="Critical"/>
    <n v="0.04"/>
    <n v="6.3"/>
    <n v="0.5"/>
    <n v="2584"/>
    <s v="Seth Matthews"/>
    <s v="Regular Air"/>
    <x v="1"/>
    <x v="0"/>
    <s v="Labels"/>
    <s v="Small Box"/>
    <x v="421"/>
    <n v="0.39"/>
    <x v="0"/>
    <x v="2"/>
    <x v="22"/>
    <s v="Inkster"/>
    <n v="48141"/>
    <d v="2015-06-09T00:00:00"/>
    <x v="81"/>
    <n v="67.606200000000001"/>
    <n v="15"/>
    <n v="97.98"/>
    <n v="89658"/>
  </r>
  <r>
    <n v="20976"/>
    <s v="Medium"/>
    <n v="0.01"/>
    <n v="6.48"/>
    <n v="6.57"/>
    <n v="2587"/>
    <s v="Eugene H Walsh"/>
    <s v="Express Air"/>
    <x v="1"/>
    <x v="0"/>
    <s v="Paper"/>
    <s v="Small Box"/>
    <x v="781"/>
    <n v="0.37"/>
    <x v="0"/>
    <x v="2"/>
    <x v="45"/>
    <s v="Manitowoc"/>
    <n v="54220"/>
    <d v="2015-02-28T00:00:00"/>
    <x v="142"/>
    <n v="-46.5244"/>
    <n v="18"/>
    <n v="127.83"/>
    <n v="91166"/>
  </r>
  <r>
    <n v="20810"/>
    <s v="Not Specified"/>
    <n v="0.02"/>
    <n v="22.72"/>
    <n v="8.99"/>
    <n v="2587"/>
    <s v="Eugene H Walsh"/>
    <s v="Regular Air"/>
    <x v="1"/>
    <x v="1"/>
    <s v="Office Furnishings"/>
    <s v="Small Pack"/>
    <x v="275"/>
    <n v="0.44"/>
    <x v="0"/>
    <x v="2"/>
    <x v="45"/>
    <s v="Manitowoc"/>
    <n v="54220"/>
    <d v="2015-06-26T00:00:00"/>
    <x v="155"/>
    <n v="200.01719999999997"/>
    <n v="12"/>
    <n v="289.88"/>
    <n v="91167"/>
  </r>
  <r>
    <n v="22275"/>
    <s v="Low"/>
    <n v="0.02"/>
    <n v="419.19"/>
    <n v="19.989999999999998"/>
    <n v="2593"/>
    <s v="Anne Schultz"/>
    <s v="Regular Air"/>
    <x v="0"/>
    <x v="0"/>
    <s v="Storage &amp; Organization"/>
    <s v="Small Box"/>
    <x v="260"/>
    <n v="0.57999999999999996"/>
    <x v="0"/>
    <x v="3"/>
    <x v="29"/>
    <s v="Athens"/>
    <n v="30605"/>
    <d v="2015-04-17T00:00:00"/>
    <x v="113"/>
    <n v="-39.606000000000002"/>
    <n v="10"/>
    <n v="4354.55"/>
    <n v="87772"/>
  </r>
  <r>
    <n v="23765"/>
    <s v="Low"/>
    <n v="0.01"/>
    <n v="85.99"/>
    <n v="0.99"/>
    <n v="2593"/>
    <s v="Anne Schultz"/>
    <s v="Regular Air"/>
    <x v="0"/>
    <x v="2"/>
    <s v="Telephones and Communication"/>
    <s v="Wrap Bag"/>
    <x v="163"/>
    <n v="0.85"/>
    <x v="0"/>
    <x v="3"/>
    <x v="29"/>
    <s v="Athens"/>
    <n v="30605"/>
    <d v="2015-03-12T00:00:00"/>
    <x v="140"/>
    <n v="311.72999999999996"/>
    <n v="2"/>
    <n v="146.16999999999999"/>
    <n v="87773"/>
  </r>
  <r>
    <n v="19859"/>
    <s v="Low"/>
    <n v="0.05"/>
    <n v="5.74"/>
    <n v="5.3"/>
    <n v="2601"/>
    <s v="Malcolm French"/>
    <s v="Regular Air"/>
    <x v="0"/>
    <x v="0"/>
    <s v="Scissors, Rulers and Trimmers"/>
    <s v="Small Pack"/>
    <x v="782"/>
    <n v="0.55000000000000004"/>
    <x v="0"/>
    <x v="1"/>
    <x v="16"/>
    <s v="Merrimack"/>
    <n v="3054"/>
    <d v="2015-03-21T00:00:00"/>
    <x v="102"/>
    <n v="-50.75"/>
    <n v="7"/>
    <n v="42.02"/>
    <n v="87382"/>
  </r>
  <r>
    <n v="20849"/>
    <s v="Critical"/>
    <n v="7.0000000000000007E-2"/>
    <n v="200.99"/>
    <n v="4.2"/>
    <n v="2603"/>
    <s v="Penny Leach"/>
    <s v="Regular Air"/>
    <x v="0"/>
    <x v="2"/>
    <s v="Telephones and Communication"/>
    <s v="Small Box"/>
    <x v="186"/>
    <n v="0.59"/>
    <x v="0"/>
    <x v="1"/>
    <x v="2"/>
    <s v="Hackensack"/>
    <n v="7601"/>
    <d v="2015-04-05T00:00:00"/>
    <x v="47"/>
    <n v="2225.0761200000002"/>
    <n v="22"/>
    <n v="3705.14"/>
    <n v="87383"/>
  </r>
  <r>
    <n v="20850"/>
    <s v="Critical"/>
    <n v="0.01"/>
    <n v="297.48"/>
    <n v="18.059999999999999"/>
    <n v="2604"/>
    <s v="Gina Curry"/>
    <s v="Delivery Truck"/>
    <x v="0"/>
    <x v="2"/>
    <s v="Office Machines"/>
    <s v="Jumbo Drum"/>
    <x v="192"/>
    <n v="0.6"/>
    <x v="0"/>
    <x v="1"/>
    <x v="2"/>
    <s v="Iselin"/>
    <n v="8830"/>
    <d v="2015-04-05T00:00:00"/>
    <x v="47"/>
    <n v="-338.18083200000001"/>
    <n v="3"/>
    <n v="945.36"/>
    <n v="87383"/>
  </r>
  <r>
    <n v="18046"/>
    <s v="High"/>
    <n v="0.09"/>
    <n v="5.4"/>
    <n v="7.78"/>
    <n v="2610"/>
    <s v="Tommy Lutz"/>
    <s v="Regular Air"/>
    <x v="0"/>
    <x v="0"/>
    <s v="Binders and Binder Accessories"/>
    <s v="Small Box"/>
    <x v="97"/>
    <n v="0.37"/>
    <x v="0"/>
    <x v="0"/>
    <x v="1"/>
    <s v="Davis"/>
    <n v="95616"/>
    <d v="2015-05-16T00:00:00"/>
    <x v="54"/>
    <n v="-136.25200000000001"/>
    <n v="9"/>
    <n v="49.24"/>
    <n v="86118"/>
  </r>
  <r>
    <n v="19971"/>
    <s v="Low"/>
    <n v="0.02"/>
    <n v="50.98"/>
    <n v="13.66"/>
    <n v="2613"/>
    <s v="Anthony Stanley"/>
    <s v="Express Air"/>
    <x v="0"/>
    <x v="0"/>
    <s v="Appliances"/>
    <s v="Small Box"/>
    <x v="783"/>
    <n v="0.57999999999999996"/>
    <x v="0"/>
    <x v="1"/>
    <x v="2"/>
    <s v="Fords"/>
    <n v="8863"/>
    <d v="2015-01-24T00:00:00"/>
    <x v="162"/>
    <n v="-25.76"/>
    <n v="1"/>
    <n v="68.45"/>
    <n v="86119"/>
  </r>
  <r>
    <n v="25962"/>
    <s v="Critical"/>
    <n v="0"/>
    <n v="2.6"/>
    <n v="2.4"/>
    <n v="2616"/>
    <s v="Laurence Hull"/>
    <s v="Regular Air"/>
    <x v="0"/>
    <x v="0"/>
    <s v="Pens &amp; Art Supplies"/>
    <s v="Wrap Bag"/>
    <x v="371"/>
    <n v="0.57999999999999996"/>
    <x v="0"/>
    <x v="2"/>
    <x v="22"/>
    <s v="Portage"/>
    <n v="49002"/>
    <d v="2015-03-11T00:00:00"/>
    <x v="58"/>
    <n v="-45.21"/>
    <n v="16"/>
    <n v="44.75"/>
    <n v="91495"/>
  </r>
  <r>
    <n v="25478"/>
    <s v="Not Specified"/>
    <n v="0.1"/>
    <n v="3.25"/>
    <n v="49"/>
    <n v="2617"/>
    <s v="Gerald Crabtree"/>
    <s v="Regular Air"/>
    <x v="0"/>
    <x v="0"/>
    <s v="Appliances"/>
    <s v="Large Box"/>
    <x v="648"/>
    <n v="0.56000000000000005"/>
    <x v="0"/>
    <x v="2"/>
    <x v="46"/>
    <s v="Aberdeen"/>
    <n v="57401"/>
    <d v="2015-06-27T00:00:00"/>
    <x v="126"/>
    <n v="-286.245"/>
    <n v="6"/>
    <n v="40.69"/>
    <n v="91496"/>
  </r>
  <r>
    <n v="6585"/>
    <s v="Medium"/>
    <n v="0.1"/>
    <n v="7.64"/>
    <n v="1.39"/>
    <n v="2618"/>
    <s v="Amy Hamrick Melvin"/>
    <s v="Regular Air"/>
    <x v="0"/>
    <x v="0"/>
    <s v="Envelopes"/>
    <s v="Small Box"/>
    <x v="784"/>
    <n v="0.36"/>
    <x v="0"/>
    <x v="1"/>
    <x v="4"/>
    <s v="New York City"/>
    <n v="10004"/>
    <d v="2015-01-17T00:00:00"/>
    <x v="91"/>
    <n v="16.12"/>
    <n v="18"/>
    <n v="130.11000000000001"/>
    <n v="46884"/>
  </r>
  <r>
    <n v="6586"/>
    <s v="Medium"/>
    <n v="0"/>
    <n v="125.99"/>
    <n v="2.5"/>
    <n v="2618"/>
    <s v="Amy Hamrick Melvin"/>
    <s v="Regular Air"/>
    <x v="0"/>
    <x v="2"/>
    <s v="Telephones and Communication"/>
    <s v="Small Box"/>
    <x v="785"/>
    <n v="0.59"/>
    <x v="0"/>
    <x v="1"/>
    <x v="4"/>
    <s v="New York City"/>
    <n v="10004"/>
    <d v="2015-01-17T00:00:00"/>
    <x v="91"/>
    <n v="-815.90079999999989"/>
    <n v="3"/>
    <n v="337.34"/>
    <n v="46884"/>
  </r>
  <r>
    <n v="6587"/>
    <s v="Medium"/>
    <n v="0.1"/>
    <n v="11.55"/>
    <n v="2.36"/>
    <n v="2618"/>
    <s v="Amy Hamrick Melvin"/>
    <s v="Regular Air"/>
    <x v="0"/>
    <x v="0"/>
    <s v="Pens &amp; Art Supplies"/>
    <s v="Wrap Bag"/>
    <x v="99"/>
    <n v="0.55000000000000004"/>
    <x v="0"/>
    <x v="1"/>
    <x v="4"/>
    <s v="New York City"/>
    <n v="10004"/>
    <d v="2015-01-17T00:00:00"/>
    <x v="69"/>
    <n v="15.808000000000003"/>
    <n v="25"/>
    <n v="280.43"/>
    <n v="46884"/>
  </r>
  <r>
    <n v="4788"/>
    <s v="High"/>
    <n v="0.05"/>
    <n v="4.84"/>
    <n v="0.71"/>
    <n v="2618"/>
    <s v="Amy Hamrick Melvin"/>
    <s v="Express Air"/>
    <x v="0"/>
    <x v="0"/>
    <s v="Pens &amp; Art Supplies"/>
    <s v="Wrap Bag"/>
    <x v="525"/>
    <n v="0.52"/>
    <x v="0"/>
    <x v="1"/>
    <x v="4"/>
    <s v="New York City"/>
    <n v="10004"/>
    <d v="2015-03-23T00:00:00"/>
    <x v="36"/>
    <n v="29.17"/>
    <n v="20"/>
    <n v="103.39"/>
    <n v="34017"/>
  </r>
  <r>
    <n v="4789"/>
    <s v="High"/>
    <n v="0.01"/>
    <n v="14.98"/>
    <n v="7.69"/>
    <n v="2618"/>
    <s v="Amy Hamrick Melvin"/>
    <s v="Regular Air"/>
    <x v="0"/>
    <x v="0"/>
    <s v="Storage &amp; Organization"/>
    <s v="Small Box"/>
    <x v="607"/>
    <n v="0.56999999999999995"/>
    <x v="0"/>
    <x v="1"/>
    <x v="4"/>
    <s v="New York City"/>
    <n v="10004"/>
    <d v="2015-03-23T00:00:00"/>
    <x v="37"/>
    <n v="-48.97"/>
    <n v="28"/>
    <n v="435.39"/>
    <n v="34017"/>
  </r>
  <r>
    <n v="7452"/>
    <s v="Critical"/>
    <n v="0.1"/>
    <n v="20.27"/>
    <n v="3.99"/>
    <n v="2618"/>
    <s v="Amy Hamrick Melvin"/>
    <s v="Regular Air"/>
    <x v="0"/>
    <x v="0"/>
    <s v="Appliances"/>
    <s v="Small Box"/>
    <x v="535"/>
    <n v="0.56999999999999995"/>
    <x v="0"/>
    <x v="1"/>
    <x v="4"/>
    <s v="New York City"/>
    <n v="10004"/>
    <d v="2015-03-23T00:00:00"/>
    <x v="144"/>
    <n v="84.05"/>
    <n v="53"/>
    <n v="1051.52"/>
    <n v="53153"/>
  </r>
  <r>
    <n v="22788"/>
    <s v="High"/>
    <n v="0.05"/>
    <n v="4.84"/>
    <n v="0.71"/>
    <n v="2619"/>
    <s v="Brandon E Shepherd"/>
    <s v="Express Air"/>
    <x v="0"/>
    <x v="0"/>
    <s v="Pens &amp; Art Supplies"/>
    <s v="Wrap Bag"/>
    <x v="525"/>
    <n v="0.52"/>
    <x v="0"/>
    <x v="2"/>
    <x v="46"/>
    <s v="Sioux Falls"/>
    <n v="57103"/>
    <d v="2015-03-23T00:00:00"/>
    <x v="36"/>
    <n v="17.836500000000001"/>
    <n v="5"/>
    <n v="25.85"/>
    <n v="88014"/>
  </r>
  <r>
    <n v="18461"/>
    <s v="Not Specified"/>
    <n v="0.1"/>
    <n v="30.98"/>
    <n v="8.99"/>
    <n v="2619"/>
    <s v="Brandon E Shepherd"/>
    <s v="Regular Air"/>
    <x v="0"/>
    <x v="0"/>
    <s v="Pens &amp; Art Supplies"/>
    <s v="Small Pack"/>
    <x v="548"/>
    <n v="0.57999999999999996"/>
    <x v="0"/>
    <x v="2"/>
    <x v="46"/>
    <s v="Sioux Falls"/>
    <n v="57103"/>
    <d v="2015-02-09T00:00:00"/>
    <x v="132"/>
    <n v="-20.222799999999999"/>
    <n v="4"/>
    <n v="119.37"/>
    <n v="88015"/>
  </r>
  <r>
    <n v="25452"/>
    <s v="Critical"/>
    <n v="0.1"/>
    <n v="20.27"/>
    <n v="3.99"/>
    <n v="2620"/>
    <s v="Phyllis Little"/>
    <s v="Regular Air"/>
    <x v="0"/>
    <x v="0"/>
    <s v="Appliances"/>
    <s v="Small Box"/>
    <x v="535"/>
    <n v="0.56999999999999995"/>
    <x v="0"/>
    <x v="3"/>
    <x v="20"/>
    <s v="Bartlett"/>
    <n v="38134"/>
    <d v="2015-03-23T00:00:00"/>
    <x v="144"/>
    <n v="381.61799999999994"/>
    <n v="13"/>
    <n v="257.92"/>
    <n v="88017"/>
  </r>
  <r>
    <n v="26296"/>
    <s v="High"/>
    <n v="0.03"/>
    <n v="40.97"/>
    <n v="8.99"/>
    <n v="2621"/>
    <s v="Robyn Hayes"/>
    <s v="Express Air"/>
    <x v="0"/>
    <x v="0"/>
    <s v="Pens &amp; Art Supplies"/>
    <s v="Small Pack"/>
    <x v="786"/>
    <n v="0.59"/>
    <x v="0"/>
    <x v="3"/>
    <x v="20"/>
    <s v="Brentwood"/>
    <n v="37027"/>
    <d v="2015-03-19T00:00:00"/>
    <x v="105"/>
    <n v="-177.05799999999999"/>
    <n v="5"/>
    <n v="207.22"/>
    <n v="88016"/>
  </r>
  <r>
    <n v="26032"/>
    <s v="High"/>
    <n v="0.1"/>
    <n v="41.94"/>
    <n v="2.99"/>
    <n v="2626"/>
    <s v="Lillian Fischer"/>
    <s v="Regular Air"/>
    <x v="3"/>
    <x v="0"/>
    <s v="Binders and Binder Accessories"/>
    <s v="Small Box"/>
    <x v="787"/>
    <n v="0.35"/>
    <x v="0"/>
    <x v="0"/>
    <x v="1"/>
    <s v="Menlo Park"/>
    <n v="94025"/>
    <d v="2015-02-07T00:00:00"/>
    <x v="123"/>
    <n v="164.08199999999999"/>
    <n v="6"/>
    <n v="237.8"/>
    <n v="90927"/>
  </r>
  <r>
    <n v="18623"/>
    <s v="Medium"/>
    <n v="0.02"/>
    <n v="30.53"/>
    <n v="19.989999999999998"/>
    <n v="2628"/>
    <s v="Danielle P Rao"/>
    <s v="Express Air"/>
    <x v="0"/>
    <x v="0"/>
    <s v="Labels"/>
    <s v="Small Box"/>
    <x v="244"/>
    <n v="0.39"/>
    <x v="0"/>
    <x v="2"/>
    <x v="23"/>
    <s v="Moore"/>
    <n v="73160"/>
    <d v="2015-01-17T00:00:00"/>
    <x v="91"/>
    <n v="-54.63"/>
    <n v="14"/>
    <n v="448.47"/>
    <n v="85916"/>
  </r>
  <r>
    <n v="21981"/>
    <s v="Critical"/>
    <n v="0.01"/>
    <n v="194.3"/>
    <n v="11.54"/>
    <n v="2630"/>
    <s v="Betsy Puckett"/>
    <s v="Regular Air"/>
    <x v="2"/>
    <x v="1"/>
    <s v="Office Furnishings"/>
    <s v="Large Box"/>
    <x v="423"/>
    <n v="0.59"/>
    <x v="0"/>
    <x v="2"/>
    <x v="23"/>
    <s v="Norman"/>
    <n v="73071"/>
    <d v="2015-01-05T00:00:00"/>
    <x v="72"/>
    <n v="690.17939999999999"/>
    <n v="5"/>
    <n v="1000.26"/>
    <n v="85914"/>
  </r>
  <r>
    <n v="21982"/>
    <s v="Critical"/>
    <n v="0.02"/>
    <n v="209.84"/>
    <n v="21.21"/>
    <n v="2630"/>
    <s v="Betsy Puckett"/>
    <s v="Regular Air"/>
    <x v="2"/>
    <x v="1"/>
    <s v="Office Furnishings"/>
    <s v="Large Box"/>
    <x v="422"/>
    <n v="0.59"/>
    <x v="0"/>
    <x v="2"/>
    <x v="23"/>
    <s v="Norman"/>
    <n v="73071"/>
    <d v="2015-01-05T00:00:00"/>
    <x v="116"/>
    <n v="1507.6430999999998"/>
    <n v="10"/>
    <n v="2184.9899999999998"/>
    <n v="85914"/>
  </r>
  <r>
    <n v="21983"/>
    <s v="Critical"/>
    <n v="0"/>
    <n v="145.44999999999999"/>
    <n v="17.850000000000001"/>
    <n v="2630"/>
    <s v="Betsy Puckett"/>
    <s v="Delivery Truck"/>
    <x v="2"/>
    <x v="2"/>
    <s v="Office Machines"/>
    <s v="Jumbo Drum"/>
    <x v="390"/>
    <n v="0.56000000000000005"/>
    <x v="0"/>
    <x v="2"/>
    <x v="23"/>
    <s v="Norman"/>
    <n v="73071"/>
    <d v="2015-01-05T00:00:00"/>
    <x v="72"/>
    <n v="801.74680000000012"/>
    <n v="8"/>
    <n v="1191.2"/>
    <n v="85914"/>
  </r>
  <r>
    <n v="22540"/>
    <s v="High"/>
    <n v="7.0000000000000007E-2"/>
    <n v="65.989999999999995"/>
    <n v="5.99"/>
    <n v="2630"/>
    <s v="Betsy Puckett"/>
    <s v="Regular Air"/>
    <x v="2"/>
    <x v="2"/>
    <s v="Telephones and Communication"/>
    <s v="Small Box"/>
    <x v="788"/>
    <n v="0.57999999999999996"/>
    <x v="0"/>
    <x v="2"/>
    <x v="23"/>
    <s v="Norman"/>
    <n v="73071"/>
    <d v="2015-01-07T00:00:00"/>
    <x v="0"/>
    <n v="-139.18256"/>
    <n v="3"/>
    <n v="165.71"/>
    <n v="85915"/>
  </r>
  <r>
    <n v="25594"/>
    <s v="Low"/>
    <n v="0.05"/>
    <n v="100.97"/>
    <n v="7.18"/>
    <n v="2638"/>
    <s v="Alicia Wood Shah"/>
    <s v="Express Air"/>
    <x v="3"/>
    <x v="2"/>
    <s v="Computer Peripherals"/>
    <s v="Small Box"/>
    <x v="707"/>
    <n v="0.46"/>
    <x v="0"/>
    <x v="0"/>
    <x v="44"/>
    <s v="Boise"/>
    <n v="83704"/>
    <d v="2015-06-08T00:00:00"/>
    <x v="35"/>
    <n v="881.46809999999994"/>
    <n v="13"/>
    <n v="1277.49"/>
    <n v="90951"/>
  </r>
  <r>
    <n v="21041"/>
    <s v="Not Specified"/>
    <n v="0.05"/>
    <n v="4.9800000000000004"/>
    <n v="0.49"/>
    <n v="2639"/>
    <s v="Marianne Connor"/>
    <s v="Regular Air"/>
    <x v="3"/>
    <x v="0"/>
    <s v="Labels"/>
    <s v="Small Box"/>
    <x v="509"/>
    <n v="0.39"/>
    <x v="0"/>
    <x v="0"/>
    <x v="27"/>
    <s v="Roswell"/>
    <n v="88201"/>
    <d v="2015-03-19T00:00:00"/>
    <x v="18"/>
    <n v="3.84"/>
    <n v="3"/>
    <n v="14.2"/>
    <n v="90952"/>
  </r>
  <r>
    <n v="22438"/>
    <s v="Low"/>
    <n v="0.1"/>
    <n v="10.98"/>
    <n v="3.99"/>
    <n v="2647"/>
    <s v="Teresa Bishop"/>
    <s v="Regular Air"/>
    <x v="0"/>
    <x v="0"/>
    <s v="Appliances"/>
    <s v="Small Box"/>
    <x v="555"/>
    <n v="0.57999999999999996"/>
    <x v="0"/>
    <x v="0"/>
    <x v="1"/>
    <s v="Bakersfield"/>
    <n v="93309"/>
    <d v="2015-03-17T00:00:00"/>
    <x v="144"/>
    <n v="-21.03"/>
    <n v="5"/>
    <n v="52.21"/>
    <n v="91386"/>
  </r>
  <r>
    <n v="22439"/>
    <s v="Low"/>
    <n v="0.01"/>
    <n v="39.979999999999997"/>
    <n v="9.1999999999999993"/>
    <n v="2647"/>
    <s v="Teresa Bishop"/>
    <s v="Regular Air"/>
    <x v="0"/>
    <x v="1"/>
    <s v="Office Furnishings"/>
    <s v="Wrap Bag"/>
    <x v="789"/>
    <n v="0.65"/>
    <x v="0"/>
    <x v="0"/>
    <x v="1"/>
    <s v="Bakersfield"/>
    <n v="93309"/>
    <d v="2015-03-17T00:00:00"/>
    <x v="18"/>
    <n v="117.52079999999998"/>
    <n v="4"/>
    <n v="170.32"/>
    <n v="91386"/>
  </r>
  <r>
    <n v="18720"/>
    <s v="High"/>
    <n v="0.01"/>
    <n v="39.979999999999997"/>
    <n v="4"/>
    <n v="2649"/>
    <s v="Leo J Olson"/>
    <s v="Regular Air"/>
    <x v="0"/>
    <x v="2"/>
    <s v="Computer Peripherals"/>
    <s v="Small Box"/>
    <x v="74"/>
    <n v="0.7"/>
    <x v="0"/>
    <x v="1"/>
    <x v="30"/>
    <s v="Edgewood"/>
    <n v="21040"/>
    <d v="2015-06-11T00:00:00"/>
    <x v="96"/>
    <n v="-30.808"/>
    <n v="5"/>
    <n v="203.29"/>
    <n v="88814"/>
  </r>
  <r>
    <n v="22904"/>
    <s v="Critical"/>
    <n v="0.05"/>
    <n v="35.99"/>
    <n v="5.99"/>
    <n v="2650"/>
    <s v="Joanne Chu"/>
    <s v="Regular Air"/>
    <x v="0"/>
    <x v="2"/>
    <s v="Telephones and Communication"/>
    <s v="Wrap Bag"/>
    <x v="351"/>
    <n v="0.38"/>
    <x v="0"/>
    <x v="1"/>
    <x v="19"/>
    <s v="Baldwin"/>
    <n v="15234"/>
    <d v="2015-05-04T00:00:00"/>
    <x v="43"/>
    <n v="524.31719999999996"/>
    <n v="26"/>
    <n v="759.88"/>
    <n v="88815"/>
  </r>
  <r>
    <n v="18949"/>
    <s v="Medium"/>
    <n v="0.06"/>
    <n v="47.9"/>
    <n v="5.86"/>
    <n v="2652"/>
    <s v="Brenda Ross"/>
    <s v="Regular Air"/>
    <x v="3"/>
    <x v="0"/>
    <s v="Paper"/>
    <s v="Small Box"/>
    <x v="661"/>
    <n v="0.37"/>
    <x v="0"/>
    <x v="0"/>
    <x v="1"/>
    <s v="Bakersfield"/>
    <n v="93309"/>
    <d v="2015-05-25T00:00:00"/>
    <x v="134"/>
    <n v="21.78"/>
    <n v="2"/>
    <n v="94.2"/>
    <n v="89361"/>
  </r>
  <r>
    <n v="25662"/>
    <s v="Not Specified"/>
    <n v="0.05"/>
    <n v="4.9800000000000004"/>
    <n v="4.62"/>
    <n v="2653"/>
    <s v="Leo Kane"/>
    <s v="Regular Air"/>
    <x v="3"/>
    <x v="2"/>
    <s v="Computer Peripherals"/>
    <s v="Small Pack"/>
    <x v="139"/>
    <n v="0.64"/>
    <x v="0"/>
    <x v="2"/>
    <x v="13"/>
    <s v="Derby"/>
    <n v="67037"/>
    <d v="2015-02-22T00:00:00"/>
    <x v="15"/>
    <n v="-98.35"/>
    <n v="7"/>
    <n v="34.32"/>
    <n v="89360"/>
  </r>
  <r>
    <n v="25663"/>
    <s v="Not Specified"/>
    <n v="0.02"/>
    <n v="34.229999999999997"/>
    <n v="5.0199999999999996"/>
    <n v="2653"/>
    <s v="Leo Kane"/>
    <s v="Regular Air"/>
    <x v="3"/>
    <x v="1"/>
    <s v="Office Furnishings"/>
    <s v="Small Box"/>
    <x v="492"/>
    <n v="0.55000000000000004"/>
    <x v="0"/>
    <x v="2"/>
    <x v="13"/>
    <s v="Derby"/>
    <n v="67037"/>
    <d v="2015-02-22T00:00:00"/>
    <x v="88"/>
    <n v="270.79049999999995"/>
    <n v="11"/>
    <n v="392.45"/>
    <n v="89360"/>
  </r>
  <r>
    <n v="19131"/>
    <s v="Medium"/>
    <n v="0.09"/>
    <n v="89.99"/>
    <n v="42"/>
    <n v="2655"/>
    <s v="Benjamin Lam"/>
    <s v="Delivery Truck"/>
    <x v="3"/>
    <x v="1"/>
    <s v="Chairs &amp; Chairmats"/>
    <s v="Jumbo Drum"/>
    <x v="790"/>
    <n v="0.66"/>
    <x v="0"/>
    <x v="3"/>
    <x v="29"/>
    <s v="Atlanta"/>
    <n v="30318"/>
    <d v="2015-04-18T00:00:00"/>
    <x v="169"/>
    <n v="223.416"/>
    <n v="6"/>
    <n v="511.25"/>
    <n v="86063"/>
  </r>
  <r>
    <n v="22938"/>
    <s v="Critical"/>
    <n v="7.0000000000000007E-2"/>
    <n v="2.94"/>
    <n v="0.81"/>
    <n v="2655"/>
    <s v="Benjamin Lam"/>
    <s v="Regular Air"/>
    <x v="0"/>
    <x v="0"/>
    <s v="Pens &amp; Art Supplies"/>
    <s v="Wrap Bag"/>
    <x v="791"/>
    <n v="0.4"/>
    <x v="0"/>
    <x v="3"/>
    <x v="29"/>
    <s v="Atlanta"/>
    <n v="30318"/>
    <d v="2015-04-08T00:00:00"/>
    <x v="5"/>
    <n v="-93.927400000000006"/>
    <n v="10"/>
    <n v="29.88"/>
    <n v="86064"/>
  </r>
  <r>
    <n v="19525"/>
    <s v="Critical"/>
    <n v="0.01"/>
    <n v="138.13999999999999"/>
    <n v="35"/>
    <n v="2660"/>
    <s v="Jeffrey Page"/>
    <s v="Regular Air"/>
    <x v="2"/>
    <x v="0"/>
    <s v="Storage &amp; Organization"/>
    <s v="Large Box"/>
    <x v="792"/>
    <m/>
    <x v="0"/>
    <x v="1"/>
    <x v="14"/>
    <s v="Gorham"/>
    <n v="4038"/>
    <d v="2015-02-24T00:00:00"/>
    <x v="171"/>
    <n v="-321.51"/>
    <n v="4"/>
    <n v="599.03"/>
    <n v="86486"/>
  </r>
  <r>
    <n v="18400"/>
    <s v="High"/>
    <n v="0.04"/>
    <n v="90.24"/>
    <n v="0.99"/>
    <n v="2667"/>
    <s v="Pat Baker"/>
    <s v="Regular Air"/>
    <x v="1"/>
    <x v="0"/>
    <s v="Appliances"/>
    <s v="Small Box"/>
    <x v="793"/>
    <n v="0.56000000000000005"/>
    <x v="0"/>
    <x v="1"/>
    <x v="10"/>
    <s v="Lakewood"/>
    <n v="44107"/>
    <d v="2015-04-02T00:00:00"/>
    <x v="77"/>
    <n v="246.2748"/>
    <n v="4"/>
    <n v="356.92"/>
    <n v="87831"/>
  </r>
  <r>
    <n v="18401"/>
    <s v="High"/>
    <n v="0.09"/>
    <n v="47.9"/>
    <n v="5.86"/>
    <n v="2667"/>
    <s v="Pat Baker"/>
    <s v="Express Air"/>
    <x v="1"/>
    <x v="0"/>
    <s v="Paper"/>
    <s v="Small Box"/>
    <x v="661"/>
    <n v="0.37"/>
    <x v="0"/>
    <x v="1"/>
    <x v="10"/>
    <s v="Lakewood"/>
    <n v="44107"/>
    <d v="2015-04-02T00:00:00"/>
    <x v="77"/>
    <n v="93.950399999999988"/>
    <n v="3"/>
    <n v="136.16"/>
    <n v="87831"/>
  </r>
  <r>
    <n v="19294"/>
    <s v="High"/>
    <n v="0.04"/>
    <n v="10.4"/>
    <n v="5.4"/>
    <n v="2668"/>
    <s v="Carlos Hanson"/>
    <s v="Regular Air"/>
    <x v="0"/>
    <x v="1"/>
    <s v="Office Furnishings"/>
    <s v="Small Pack"/>
    <x v="794"/>
    <n v="0.51"/>
    <x v="0"/>
    <x v="2"/>
    <x v="46"/>
    <s v="Rapid City"/>
    <n v="57701"/>
    <d v="2015-03-28T00:00:00"/>
    <x v="85"/>
    <n v="29.98"/>
    <n v="12"/>
    <n v="130.74"/>
    <n v="87830"/>
  </r>
  <r>
    <n v="19295"/>
    <s v="High"/>
    <n v="0.08"/>
    <n v="4.28"/>
    <n v="4.79"/>
    <n v="2668"/>
    <s v="Carlos Hanson"/>
    <s v="Regular Air"/>
    <x v="0"/>
    <x v="0"/>
    <s v="Paper"/>
    <s v="Small Box"/>
    <x v="795"/>
    <n v="0.4"/>
    <x v="0"/>
    <x v="2"/>
    <x v="46"/>
    <s v="Rapid City"/>
    <n v="57701"/>
    <d v="2015-03-28T00:00:00"/>
    <x v="160"/>
    <n v="-121.2"/>
    <n v="12"/>
    <n v="49.87"/>
    <n v="87830"/>
  </r>
  <r>
    <n v="18870"/>
    <s v="Not Specified"/>
    <n v="0.06"/>
    <n v="3.93"/>
    <n v="0.99"/>
    <n v="2668"/>
    <s v="Carlos Hanson"/>
    <s v="Regular Air"/>
    <x v="1"/>
    <x v="0"/>
    <s v="Rubber Bands"/>
    <s v="Wrap Bag"/>
    <x v="796"/>
    <n v="0.39"/>
    <x v="0"/>
    <x v="2"/>
    <x v="46"/>
    <s v="Rapid City"/>
    <n v="57701"/>
    <d v="2015-04-21T00:00:00"/>
    <x v="151"/>
    <n v="10.782400000000001"/>
    <n v="6"/>
    <n v="24.18"/>
    <n v="87832"/>
  </r>
  <r>
    <n v="5338"/>
    <s v="High"/>
    <n v="0.05"/>
    <n v="165.2"/>
    <n v="19.989999999999998"/>
    <n v="2670"/>
    <s v="Yvonne Mann"/>
    <s v="Regular Air"/>
    <x v="1"/>
    <x v="0"/>
    <s v="Storage &amp; Organization"/>
    <s v="Small Box"/>
    <x v="191"/>
    <n v="0.59"/>
    <x v="0"/>
    <x v="0"/>
    <x v="1"/>
    <s v="Los Angeles"/>
    <n v="90049"/>
    <d v="2015-05-29T00:00:00"/>
    <x v="89"/>
    <n v="2008.71"/>
    <n v="167"/>
    <n v="27587.55"/>
    <n v="37924"/>
  </r>
  <r>
    <n v="5339"/>
    <s v="High"/>
    <n v="0.09"/>
    <n v="17.989999999999998"/>
    <n v="8.65"/>
    <n v="2670"/>
    <s v="Yvonne Mann"/>
    <s v="Regular Air"/>
    <x v="1"/>
    <x v="0"/>
    <s v="Pens &amp; Art Supplies"/>
    <s v="Small Box"/>
    <x v="797"/>
    <n v="0.56999999999999995"/>
    <x v="0"/>
    <x v="0"/>
    <x v="1"/>
    <s v="Los Angeles"/>
    <n v="90049"/>
    <d v="2015-05-29T00:00:00"/>
    <x v="89"/>
    <n v="-80.53"/>
    <n v="71"/>
    <n v="1191.58"/>
    <n v="37924"/>
  </r>
  <r>
    <n v="23338"/>
    <s v="High"/>
    <n v="0.05"/>
    <n v="165.2"/>
    <n v="19.989999999999998"/>
    <n v="2671"/>
    <s v="Lloyd Fuller"/>
    <s v="Regular Air"/>
    <x v="1"/>
    <x v="0"/>
    <s v="Storage &amp; Organization"/>
    <s v="Small Box"/>
    <x v="191"/>
    <n v="0.59"/>
    <x v="0"/>
    <x v="3"/>
    <x v="20"/>
    <s v="Brentwood"/>
    <n v="37027"/>
    <d v="2015-05-29T00:00:00"/>
    <x v="89"/>
    <n v="-48.957999999999998"/>
    <n v="42"/>
    <n v="6938.19"/>
    <n v="90551"/>
  </r>
  <r>
    <n v="18147"/>
    <s v="Critical"/>
    <n v="0.03"/>
    <n v="41.32"/>
    <n v="58.66"/>
    <n v="2677"/>
    <s v="Geoffrey Rivera"/>
    <s v="Express Air"/>
    <x v="2"/>
    <x v="1"/>
    <s v="Office Furnishings"/>
    <s v="Medium Box"/>
    <x v="798"/>
    <n v="0.76"/>
    <x v="0"/>
    <x v="3"/>
    <x v="8"/>
    <s v="Winchester"/>
    <n v="22601"/>
    <d v="2015-06-16T00:00:00"/>
    <x v="19"/>
    <n v="-32.816000000000003"/>
    <n v="10"/>
    <n v="419.27"/>
    <n v="86633"/>
  </r>
  <r>
    <n v="18148"/>
    <s v="Critical"/>
    <n v="0"/>
    <n v="6.88"/>
    <n v="2"/>
    <n v="2677"/>
    <s v="Geoffrey Rivera"/>
    <s v="Regular Air"/>
    <x v="2"/>
    <x v="0"/>
    <s v="Paper"/>
    <s v="Wrap Bag"/>
    <x v="232"/>
    <n v="0.39"/>
    <x v="0"/>
    <x v="3"/>
    <x v="8"/>
    <s v="Winchester"/>
    <n v="22601"/>
    <d v="2015-06-16T00:00:00"/>
    <x v="20"/>
    <n v="-15.61"/>
    <n v="5"/>
    <n v="36"/>
    <n v="86633"/>
  </r>
  <r>
    <n v="22848"/>
    <s v="Low"/>
    <n v="0.09"/>
    <n v="8.74"/>
    <n v="1.39"/>
    <n v="2684"/>
    <s v="Edna Michael"/>
    <s v="Express Air"/>
    <x v="2"/>
    <x v="0"/>
    <s v="Envelopes"/>
    <s v="Small Box"/>
    <x v="526"/>
    <n v="0.38"/>
    <x v="0"/>
    <x v="3"/>
    <x v="26"/>
    <s v="Port Charlotte"/>
    <n v="33952"/>
    <d v="2015-02-15T00:00:00"/>
    <x v="39"/>
    <n v="23.616"/>
    <n v="1"/>
    <n v="11.78"/>
    <n v="89146"/>
  </r>
  <r>
    <n v="22849"/>
    <s v="Low"/>
    <n v="0.09"/>
    <n v="18.97"/>
    <n v="9.0299999999999994"/>
    <n v="2684"/>
    <s v="Edna Michael"/>
    <s v="Regular Air"/>
    <x v="2"/>
    <x v="0"/>
    <s v="Paper"/>
    <s v="Small Box"/>
    <x v="273"/>
    <n v="0.37"/>
    <x v="0"/>
    <x v="3"/>
    <x v="26"/>
    <s v="Port Charlotte"/>
    <n v="33952"/>
    <d v="2015-02-15T00:00:00"/>
    <x v="39"/>
    <n v="-1748.0119999999999"/>
    <n v="1"/>
    <n v="20.96"/>
    <n v="89146"/>
  </r>
  <r>
    <n v="25649"/>
    <s v="Low"/>
    <n v="7.0000000000000007E-2"/>
    <n v="4.97"/>
    <n v="5.71"/>
    <n v="2684"/>
    <s v="Edna Michael"/>
    <s v="Regular Air"/>
    <x v="2"/>
    <x v="1"/>
    <s v="Office Furnishings"/>
    <s v="Medium Box"/>
    <x v="799"/>
    <n v="0.54"/>
    <x v="0"/>
    <x v="3"/>
    <x v="26"/>
    <s v="Port Charlotte"/>
    <n v="33952"/>
    <d v="2015-04-10T00:00:00"/>
    <x v="73"/>
    <n v="-180.15200000000002"/>
    <n v="5"/>
    <n v="26.66"/>
    <n v="89148"/>
  </r>
  <r>
    <n v="25650"/>
    <s v="Low"/>
    <n v="0.09"/>
    <n v="2.62"/>
    <n v="0.8"/>
    <n v="2684"/>
    <s v="Edna Michael"/>
    <s v="Regular Air"/>
    <x v="2"/>
    <x v="0"/>
    <s v="Rubber Bands"/>
    <s v="Wrap Bag"/>
    <x v="505"/>
    <n v="0.39"/>
    <x v="0"/>
    <x v="3"/>
    <x v="26"/>
    <s v="Port Charlotte"/>
    <n v="33952"/>
    <d v="2015-04-10T00:00:00"/>
    <x v="93"/>
    <n v="8.3879999999999999"/>
    <n v="12"/>
    <n v="29.55"/>
    <n v="89148"/>
  </r>
  <r>
    <n v="25651"/>
    <s v="Low"/>
    <n v="0.03"/>
    <n v="65.989999999999995"/>
    <n v="8.8000000000000007"/>
    <n v="2684"/>
    <s v="Edna Michael"/>
    <s v="Regular Air"/>
    <x v="2"/>
    <x v="2"/>
    <s v="Telephones and Communication"/>
    <s v="Small Box"/>
    <x v="264"/>
    <n v="0.57999999999999996"/>
    <x v="0"/>
    <x v="3"/>
    <x v="26"/>
    <s v="Port Charlotte"/>
    <n v="33952"/>
    <d v="2015-04-10T00:00:00"/>
    <x v="51"/>
    <n v="9.939899999999998"/>
    <n v="21"/>
    <n v="1237.4000000000001"/>
    <n v="89148"/>
  </r>
  <r>
    <n v="21114"/>
    <s v="High"/>
    <n v="0"/>
    <n v="7.38"/>
    <n v="11.51"/>
    <n v="2685"/>
    <s v="Kathryn Wolfe"/>
    <s v="Regular Air"/>
    <x v="2"/>
    <x v="0"/>
    <s v="Binders and Binder Accessories"/>
    <s v="Small Box"/>
    <x v="800"/>
    <n v="0.36"/>
    <x v="0"/>
    <x v="1"/>
    <x v="4"/>
    <s v="Plainview"/>
    <n v="11803"/>
    <d v="2015-04-04T00:00:00"/>
    <x v="143"/>
    <n v="-66.170999999999992"/>
    <n v="2"/>
    <n v="17.64"/>
    <n v="89147"/>
  </r>
  <r>
    <n v="23299"/>
    <s v="Critical"/>
    <n v="0.09"/>
    <n v="3.75"/>
    <n v="0.5"/>
    <n v="2689"/>
    <s v="Marlene Gray"/>
    <s v="Regular Air"/>
    <x v="1"/>
    <x v="0"/>
    <s v="Labels"/>
    <s v="Small Box"/>
    <x v="801"/>
    <n v="0.37"/>
    <x v="0"/>
    <x v="1"/>
    <x v="2"/>
    <s v="Clifton"/>
    <n v="7011"/>
    <d v="2015-05-04T00:00:00"/>
    <x v="108"/>
    <n v="51.218699999999998"/>
    <n v="21"/>
    <n v="74.23"/>
    <n v="90624"/>
  </r>
  <r>
    <n v="23298"/>
    <s v="Critical"/>
    <n v="0.01"/>
    <n v="30.98"/>
    <n v="9.18"/>
    <n v="2693"/>
    <s v="Lloyd Cannon"/>
    <s v="Regular Air"/>
    <x v="1"/>
    <x v="0"/>
    <s v="Paper"/>
    <s v="Small Box"/>
    <x v="768"/>
    <n v="0.4"/>
    <x v="0"/>
    <x v="1"/>
    <x v="9"/>
    <s v="Bennington"/>
    <n v="5201"/>
    <d v="2015-05-04T00:00:00"/>
    <x v="14"/>
    <n v="380.46800000000002"/>
    <n v="20"/>
    <n v="627.19000000000005"/>
    <n v="90624"/>
  </r>
  <r>
    <n v="18354"/>
    <s v="Critical"/>
    <n v="0.05"/>
    <n v="107.53"/>
    <n v="5.81"/>
    <n v="2696"/>
    <s v="Sally Dunn"/>
    <s v="Regular Air"/>
    <x v="1"/>
    <x v="1"/>
    <s v="Office Furnishings"/>
    <s v="Medium Box"/>
    <x v="582"/>
    <n v="0.65"/>
    <x v="0"/>
    <x v="3"/>
    <x v="43"/>
    <s v="Tuscaloosa"/>
    <n v="35401"/>
    <d v="2015-03-05T00:00:00"/>
    <x v="40"/>
    <n v="-89.418000000000006"/>
    <n v="6"/>
    <n v="612.91999999999996"/>
    <n v="87676"/>
  </r>
  <r>
    <n v="19506"/>
    <s v="Critical"/>
    <n v="0.04"/>
    <n v="1.74"/>
    <n v="4.08"/>
    <n v="2697"/>
    <s v="Ricky W Clements"/>
    <s v="Regular Air"/>
    <x v="0"/>
    <x v="1"/>
    <s v="Office Furnishings"/>
    <s v="Small Pack"/>
    <x v="60"/>
    <n v="0.53"/>
    <x v="0"/>
    <x v="3"/>
    <x v="43"/>
    <s v="Vestavia Hills"/>
    <n v="35216"/>
    <d v="2015-02-23T00:00:00"/>
    <x v="181"/>
    <n v="9.2519999999999989"/>
    <n v="16"/>
    <n v="29.08"/>
    <n v="87678"/>
  </r>
  <r>
    <n v="19507"/>
    <s v="Critical"/>
    <n v="0.01"/>
    <n v="119.99"/>
    <n v="56.14"/>
    <n v="2697"/>
    <s v="Ricky W Clements"/>
    <s v="Delivery Truck"/>
    <x v="0"/>
    <x v="2"/>
    <s v="Office Machines"/>
    <s v="Jumbo Box"/>
    <x v="102"/>
    <n v="0.39"/>
    <x v="0"/>
    <x v="3"/>
    <x v="43"/>
    <s v="Vestavia Hills"/>
    <n v="35216"/>
    <d v="2015-02-23T00:00:00"/>
    <x v="88"/>
    <n v="-1197.0419999999999"/>
    <n v="21"/>
    <n v="2569.5700000000002"/>
    <n v="87678"/>
  </r>
  <r>
    <n v="21580"/>
    <s v="Critical"/>
    <n v="0.06"/>
    <n v="4.9800000000000004"/>
    <n v="4.95"/>
    <n v="2699"/>
    <s v="Marcia Greenberg"/>
    <s v="Regular Air"/>
    <x v="0"/>
    <x v="0"/>
    <s v="Binders and Binder Accessories"/>
    <s v="Small Box"/>
    <x v="802"/>
    <n v="0.37"/>
    <x v="0"/>
    <x v="0"/>
    <x v="28"/>
    <s v="Bullhead City"/>
    <n v="86442"/>
    <d v="2015-05-22T00:00:00"/>
    <x v="161"/>
    <n v="-103.224"/>
    <n v="16"/>
    <n v="78.989999999999995"/>
    <n v="87677"/>
  </r>
  <r>
    <n v="20983"/>
    <s v="Not Specified"/>
    <n v="0.04"/>
    <n v="70.98"/>
    <n v="26.74"/>
    <n v="2699"/>
    <s v="Marcia Greenberg"/>
    <s v="Delivery Truck"/>
    <x v="0"/>
    <x v="1"/>
    <s v="Bookcases"/>
    <s v="Jumbo Box"/>
    <x v="803"/>
    <n v="0.6"/>
    <x v="0"/>
    <x v="0"/>
    <x v="28"/>
    <s v="Bullhead City"/>
    <n v="86442"/>
    <d v="2015-04-08T00:00:00"/>
    <x v="51"/>
    <n v="-84.628799999999998"/>
    <n v="19"/>
    <n v="1345.33"/>
    <n v="87679"/>
  </r>
  <r>
    <n v="24151"/>
    <s v="Critical"/>
    <n v="0.06"/>
    <n v="3.6"/>
    <n v="2.2000000000000002"/>
    <n v="2704"/>
    <s v="Juan Gold"/>
    <s v="Regular Air"/>
    <x v="3"/>
    <x v="0"/>
    <s v="Paper"/>
    <s v="Wrap Bag"/>
    <x v="587"/>
    <n v="0.39"/>
    <x v="0"/>
    <x v="3"/>
    <x v="26"/>
    <s v="Pensacola"/>
    <n v="32503"/>
    <d v="2015-04-30T00:00:00"/>
    <x v="145"/>
    <n v="2755.6422000000002"/>
    <n v="4"/>
    <n v="15.19"/>
    <n v="91407"/>
  </r>
  <r>
    <n v="21979"/>
    <s v="Low"/>
    <n v="0.03"/>
    <n v="13.48"/>
    <n v="4.51"/>
    <n v="2704"/>
    <s v="Juan Gold"/>
    <s v="Express Air"/>
    <x v="3"/>
    <x v="0"/>
    <s v="Storage &amp; Organization"/>
    <s v="Small Box"/>
    <x v="804"/>
    <n v="0.59"/>
    <x v="0"/>
    <x v="3"/>
    <x v="26"/>
    <s v="Pensacola"/>
    <n v="32503"/>
    <d v="2015-04-30T00:00:00"/>
    <x v="14"/>
    <n v="-256.01800000000003"/>
    <n v="4"/>
    <n v="59.49"/>
    <n v="91408"/>
  </r>
  <r>
    <n v="18898"/>
    <s v="Medium"/>
    <n v="7.0000000000000007E-2"/>
    <n v="60.97"/>
    <n v="4.5"/>
    <n v="2709"/>
    <s v="Stanley Steele"/>
    <s v="Regular Air"/>
    <x v="3"/>
    <x v="0"/>
    <s v="Appliances"/>
    <s v="Small Box"/>
    <x v="714"/>
    <n v="0.56000000000000005"/>
    <x v="0"/>
    <x v="1"/>
    <x v="30"/>
    <s v="Ellicott City"/>
    <n v="21042"/>
    <d v="2015-05-28T00:00:00"/>
    <x v="129"/>
    <n v="-41.77"/>
    <n v="1"/>
    <n v="57.84"/>
    <n v="89240"/>
  </r>
  <r>
    <n v="18899"/>
    <s v="Medium"/>
    <n v="0"/>
    <n v="90.98"/>
    <n v="56.2"/>
    <n v="2709"/>
    <s v="Stanley Steele"/>
    <s v="Regular Air"/>
    <x v="3"/>
    <x v="1"/>
    <s v="Office Furnishings"/>
    <s v="Medium Box"/>
    <x v="384"/>
    <n v="0.74"/>
    <x v="0"/>
    <x v="1"/>
    <x v="30"/>
    <s v="Ellicott City"/>
    <n v="21042"/>
    <d v="2015-05-28T00:00:00"/>
    <x v="129"/>
    <n v="-1014.11"/>
    <n v="15"/>
    <n v="1425.71"/>
    <n v="89240"/>
  </r>
  <r>
    <n v="18855"/>
    <s v="Critical"/>
    <n v="7.0000000000000007E-2"/>
    <n v="2.88"/>
    <n v="0.5"/>
    <n v="2713"/>
    <s v="Lynda Banks"/>
    <s v="Regular Air"/>
    <x v="0"/>
    <x v="0"/>
    <s v="Labels"/>
    <s v="Small Box"/>
    <x v="805"/>
    <n v="0.39"/>
    <x v="0"/>
    <x v="2"/>
    <x v="22"/>
    <s v="Kalamazoo"/>
    <n v="49001"/>
    <d v="2015-06-21T00:00:00"/>
    <x v="44"/>
    <n v="17.429400000000001"/>
    <n v="9"/>
    <n v="25.26"/>
    <n v="88701"/>
  </r>
  <r>
    <n v="18856"/>
    <s v="Critical"/>
    <n v="0.03"/>
    <n v="348.21"/>
    <n v="40.19"/>
    <n v="2713"/>
    <s v="Lynda Banks"/>
    <s v="Delivery Truck"/>
    <x v="0"/>
    <x v="1"/>
    <s v="Tables"/>
    <s v="Jumbo Box"/>
    <x v="553"/>
    <n v="0.62"/>
    <x v="0"/>
    <x v="2"/>
    <x v="22"/>
    <s v="Kalamazoo"/>
    <n v="49001"/>
    <d v="2015-06-21T00:00:00"/>
    <x v="65"/>
    <n v="-178.86960000000002"/>
    <n v="2"/>
    <n v="736.16"/>
    <n v="88701"/>
  </r>
  <r>
    <n v="21690"/>
    <s v="Low"/>
    <n v="0.01"/>
    <n v="29.89"/>
    <n v="1.99"/>
    <n v="2715"/>
    <s v="Becky Farmer"/>
    <s v="Regular Air"/>
    <x v="0"/>
    <x v="2"/>
    <s v="Computer Peripherals"/>
    <s v="Small Pack"/>
    <x v="468"/>
    <n v="0.5"/>
    <x v="0"/>
    <x v="2"/>
    <x v="22"/>
    <s v="Lansing"/>
    <n v="48911"/>
    <d v="2015-01-12T00:00:00"/>
    <x v="62"/>
    <n v="-74.64"/>
    <n v="1"/>
    <n v="31.96"/>
    <n v="88702"/>
  </r>
  <r>
    <n v="21863"/>
    <s v="Critical"/>
    <n v="0.1"/>
    <n v="6.74"/>
    <n v="1.72"/>
    <n v="2718"/>
    <s v="Caroline Stone"/>
    <s v="Regular Air"/>
    <x v="3"/>
    <x v="0"/>
    <s v="Paper"/>
    <s v="Wrap Bag"/>
    <x v="806"/>
    <n v="0.35"/>
    <x v="0"/>
    <x v="2"/>
    <x v="12"/>
    <s v="Lansing"/>
    <n v="60438"/>
    <d v="2015-03-01T00:00:00"/>
    <x v="166"/>
    <n v="65.41"/>
    <n v="15"/>
    <n v="98.17"/>
    <n v="89394"/>
  </r>
  <r>
    <n v="21399"/>
    <s v="Critical"/>
    <n v="0"/>
    <n v="40.479999999999997"/>
    <n v="19.989999999999998"/>
    <n v="2720"/>
    <s v="Donna Block"/>
    <s v="Regular Air"/>
    <x v="2"/>
    <x v="2"/>
    <s v="Computer Peripherals"/>
    <s v="Small Box"/>
    <x v="295"/>
    <n v="0.77"/>
    <x v="0"/>
    <x v="3"/>
    <x v="29"/>
    <s v="Dalton"/>
    <n v="30721"/>
    <d v="2015-06-16T00:00:00"/>
    <x v="19"/>
    <n v="-25.634"/>
    <n v="6"/>
    <n v="264.95"/>
    <n v="88766"/>
  </r>
  <r>
    <n v="19907"/>
    <s v="Critical"/>
    <n v="0.06"/>
    <n v="4.9800000000000004"/>
    <n v="7.44"/>
    <n v="2724"/>
    <s v="Erika Clapp"/>
    <s v="Regular Air"/>
    <x v="1"/>
    <x v="0"/>
    <s v="Paper"/>
    <s v="Small Box"/>
    <x v="130"/>
    <n v="0.36"/>
    <x v="0"/>
    <x v="3"/>
    <x v="20"/>
    <s v="Chattanooga"/>
    <n v="37421"/>
    <d v="2015-05-01T00:00:00"/>
    <x v="145"/>
    <n v="-37.561999999999998"/>
    <n v="10"/>
    <n v="53.21"/>
    <n v="88959"/>
  </r>
  <r>
    <n v="19908"/>
    <s v="Critical"/>
    <n v="0.01"/>
    <n v="6.48"/>
    <n v="7.37"/>
    <n v="2724"/>
    <s v="Erika Clapp"/>
    <s v="Regular Air"/>
    <x v="1"/>
    <x v="0"/>
    <s v="Paper"/>
    <s v="Small Box"/>
    <x v="251"/>
    <n v="0.37"/>
    <x v="0"/>
    <x v="3"/>
    <x v="20"/>
    <s v="Chattanooga"/>
    <n v="37421"/>
    <d v="2015-05-01T00:00:00"/>
    <x v="172"/>
    <n v="-449.69399999999996"/>
    <n v="18"/>
    <n v="122.8"/>
    <n v="88959"/>
  </r>
  <r>
    <n v="22612"/>
    <s v="Not Specified"/>
    <n v="0.05"/>
    <n v="28.15"/>
    <n v="6.17"/>
    <n v="2725"/>
    <s v="Katharine Hudson"/>
    <s v="Regular Air"/>
    <x v="1"/>
    <x v="0"/>
    <s v="Pens &amp; Art Supplies"/>
    <s v="Small Pack"/>
    <x v="765"/>
    <n v="0.55000000000000004"/>
    <x v="0"/>
    <x v="3"/>
    <x v="20"/>
    <s v="Clarksville"/>
    <n v="37042"/>
    <d v="2015-01-17T00:00:00"/>
    <x v="69"/>
    <n v="-66.248000000000005"/>
    <n v="10"/>
    <n v="282.38"/>
    <n v="88958"/>
  </r>
  <r>
    <n v="21422"/>
    <s v="Low"/>
    <n v="0.08"/>
    <n v="230.98"/>
    <n v="23.78"/>
    <n v="2729"/>
    <s v="Penny O Caldwell"/>
    <s v="Delivery Truck"/>
    <x v="3"/>
    <x v="1"/>
    <s v="Tables"/>
    <s v="Jumbo Box"/>
    <x v="292"/>
    <n v="0.6"/>
    <x v="0"/>
    <x v="0"/>
    <x v="0"/>
    <s v="Bellingham"/>
    <n v="98226"/>
    <d v="2015-03-06T00:00:00"/>
    <x v="22"/>
    <n v="501.69"/>
    <n v="4"/>
    <n v="924.8"/>
    <n v="88114"/>
  </r>
  <r>
    <n v="19819"/>
    <s v="Not Specified"/>
    <n v="0.05"/>
    <n v="100.98"/>
    <n v="7.18"/>
    <n v="2737"/>
    <s v="Rachel Bates"/>
    <s v="Regular Air"/>
    <x v="2"/>
    <x v="2"/>
    <s v="Computer Peripherals"/>
    <s v="Small Box"/>
    <x v="751"/>
    <n v="0.4"/>
    <x v="0"/>
    <x v="1"/>
    <x v="9"/>
    <s v="Rutland"/>
    <n v="5701"/>
    <d v="2015-04-22T00:00:00"/>
    <x v="59"/>
    <n v="566.6072999999999"/>
    <n v="8"/>
    <n v="821.17"/>
    <n v="89018"/>
  </r>
  <r>
    <n v="18790"/>
    <s v="Medium"/>
    <n v="0.03"/>
    <n v="15.31"/>
    <n v="8.7799999999999994"/>
    <n v="2737"/>
    <s v="Rachel Bates"/>
    <s v="Regular Air"/>
    <x v="2"/>
    <x v="0"/>
    <s v="Storage &amp; Organization"/>
    <s v="Small Box"/>
    <x v="657"/>
    <n v="0.56999999999999995"/>
    <x v="0"/>
    <x v="1"/>
    <x v="9"/>
    <s v="Rutland"/>
    <n v="5701"/>
    <d v="2015-06-01T00:00:00"/>
    <x v="80"/>
    <n v="-57.56"/>
    <n v="12"/>
    <n v="194.08"/>
    <n v="89019"/>
  </r>
  <r>
    <n v="24278"/>
    <s v="Critical"/>
    <n v="0.02"/>
    <n v="33.979999999999997"/>
    <n v="1.99"/>
    <n v="2738"/>
    <s v="Sherri Kramer"/>
    <s v="Regular Air"/>
    <x v="2"/>
    <x v="2"/>
    <s v="Computer Peripherals"/>
    <s v="Small Pack"/>
    <x v="807"/>
    <n v="0.45"/>
    <x v="0"/>
    <x v="1"/>
    <x v="9"/>
    <s v="South Burlington"/>
    <n v="5403"/>
    <d v="2015-04-13T00:00:00"/>
    <x v="73"/>
    <n v="164.06129999999999"/>
    <n v="7"/>
    <n v="237.77"/>
    <n v="89017"/>
  </r>
  <r>
    <n v="19987"/>
    <s v="Low"/>
    <n v="0.01"/>
    <n v="35.99"/>
    <n v="5.99"/>
    <n v="2741"/>
    <s v="Megan York"/>
    <s v="Regular Air"/>
    <x v="2"/>
    <x v="2"/>
    <s v="Telephones and Communication"/>
    <s v="Wrap Bag"/>
    <x v="351"/>
    <n v="0.38"/>
    <x v="0"/>
    <x v="0"/>
    <x v="44"/>
    <s v="Caldwell"/>
    <n v="83605"/>
    <d v="2015-03-12T00:00:00"/>
    <x v="18"/>
    <n v="218.23319999999995"/>
    <n v="10"/>
    <n v="316.27999999999997"/>
    <n v="89481"/>
  </r>
  <r>
    <n v="21323"/>
    <s v="Medium"/>
    <n v="0.01"/>
    <n v="220.98"/>
    <n v="64.66"/>
    <n v="2745"/>
    <s v="Arnold Gay"/>
    <s v="Delivery Truck"/>
    <x v="0"/>
    <x v="1"/>
    <s v="Bookcases"/>
    <s v="Jumbo Box"/>
    <x v="808"/>
    <n v="0.62"/>
    <x v="0"/>
    <x v="0"/>
    <x v="28"/>
    <s v="Chandler"/>
    <n v="85224"/>
    <d v="2015-03-18T00:00:00"/>
    <x v="18"/>
    <n v="1049.03"/>
    <n v="11"/>
    <n v="2591.09"/>
    <n v="86184"/>
  </r>
  <r>
    <n v="4949"/>
    <s v="Medium"/>
    <n v="0.08"/>
    <n v="9.98"/>
    <n v="12.52"/>
    <n v="2747"/>
    <s v="Brian Grady"/>
    <s v="Regular Air"/>
    <x v="0"/>
    <x v="1"/>
    <s v="Office Furnishings"/>
    <s v="Small Box"/>
    <x v="809"/>
    <n v="0.56999999999999995"/>
    <x v="0"/>
    <x v="1"/>
    <x v="4"/>
    <s v="New York City"/>
    <n v="10115"/>
    <d v="2015-02-05T00:00:00"/>
    <x v="167"/>
    <n v="-102.93"/>
    <n v="15"/>
    <n v="150.24"/>
    <n v="35200"/>
  </r>
  <r>
    <n v="3323"/>
    <s v="Medium"/>
    <n v="0.01"/>
    <n v="220.98"/>
    <n v="64.66"/>
    <n v="2747"/>
    <s v="Brian Grady"/>
    <s v="Delivery Truck"/>
    <x v="0"/>
    <x v="1"/>
    <s v="Bookcases"/>
    <s v="Jumbo Box"/>
    <x v="808"/>
    <n v="0.62"/>
    <x v="0"/>
    <x v="1"/>
    <x v="4"/>
    <s v="New York City"/>
    <n v="10115"/>
    <d v="2015-03-18T00:00:00"/>
    <x v="18"/>
    <n v="1049.03"/>
    <n v="44"/>
    <n v="10364.36"/>
    <n v="23751"/>
  </r>
  <r>
    <n v="23271"/>
    <s v="Critical"/>
    <n v="0.02"/>
    <n v="161.55000000000001"/>
    <n v="19.989999999999998"/>
    <n v="2750"/>
    <s v="Allen Nash"/>
    <s v="Regular Air"/>
    <x v="2"/>
    <x v="0"/>
    <s v="Storage &amp; Organization"/>
    <s v="Small Box"/>
    <x v="40"/>
    <n v="0.66"/>
    <x v="0"/>
    <x v="3"/>
    <x v="8"/>
    <s v="Waynesboro"/>
    <n v="22980"/>
    <d v="2015-03-08T00:00:00"/>
    <x v="119"/>
    <n v="664.51800000000003"/>
    <n v="4"/>
    <n v="657.61"/>
    <n v="91424"/>
  </r>
  <r>
    <n v="21630"/>
    <s v="Medium"/>
    <n v="0.08"/>
    <n v="22.01"/>
    <n v="5.53"/>
    <n v="2760"/>
    <s v="Evan Adkins"/>
    <s v="Regular Air"/>
    <x v="0"/>
    <x v="0"/>
    <s v="Pens &amp; Art Supplies"/>
    <s v="Small Pack"/>
    <x v="694"/>
    <n v="0.59"/>
    <x v="0"/>
    <x v="1"/>
    <x v="18"/>
    <s v="Waterbury"/>
    <n v="6708"/>
    <d v="2015-04-22T00:00:00"/>
    <x v="59"/>
    <n v="105.7"/>
    <n v="11"/>
    <n v="241.97"/>
    <n v="90724"/>
  </r>
  <r>
    <n v="21629"/>
    <s v="Medium"/>
    <n v="0.02"/>
    <n v="29.74"/>
    <n v="6.64"/>
    <n v="2764"/>
    <s v="Arnold Johnson"/>
    <s v="Regular Air"/>
    <x v="0"/>
    <x v="0"/>
    <s v="Storage &amp; Organization"/>
    <s v="Small Box"/>
    <x v="810"/>
    <n v="0.7"/>
    <x v="0"/>
    <x v="1"/>
    <x v="2"/>
    <s v="Hackensack"/>
    <n v="7601"/>
    <d v="2015-04-22T00:00:00"/>
    <x v="61"/>
    <n v="-21.06"/>
    <n v="4"/>
    <n v="120.81"/>
    <n v="90724"/>
  </r>
  <r>
    <n v="26156"/>
    <s v="Low"/>
    <n v="0.03"/>
    <n v="5.85"/>
    <n v="2.27"/>
    <n v="2765"/>
    <s v="Tracy Schultz"/>
    <s v="Regular Air"/>
    <x v="0"/>
    <x v="0"/>
    <s v="Pens &amp; Art Supplies"/>
    <s v="Wrap Bag"/>
    <x v="811"/>
    <n v="0.56000000000000005"/>
    <x v="0"/>
    <x v="1"/>
    <x v="2"/>
    <s v="Lindenwold"/>
    <n v="8021"/>
    <d v="2015-05-28T00:00:00"/>
    <x v="129"/>
    <n v="-5.08"/>
    <n v="7"/>
    <n v="41.4"/>
    <n v="90725"/>
  </r>
  <r>
    <n v="23342"/>
    <s v="Critical"/>
    <n v="0.02"/>
    <n v="11.55"/>
    <n v="2.36"/>
    <n v="2770"/>
    <s v="Joel Burnette"/>
    <s v="Regular Air"/>
    <x v="0"/>
    <x v="0"/>
    <s v="Pens &amp; Art Supplies"/>
    <s v="Wrap Bag"/>
    <x v="99"/>
    <n v="0.55000000000000004"/>
    <x v="0"/>
    <x v="3"/>
    <x v="29"/>
    <s v="Dunwoody"/>
    <n v="30338"/>
    <d v="2015-03-08T00:00:00"/>
    <x v="22"/>
    <n v="1289.3819999999998"/>
    <n v="14"/>
    <n v="159.53"/>
    <n v="88975"/>
  </r>
  <r>
    <n v="26157"/>
    <s v="High"/>
    <n v="7.0000000000000007E-2"/>
    <n v="177.98"/>
    <n v="0.99"/>
    <n v="2771"/>
    <s v="Kevin Wolfe"/>
    <s v="Regular Air"/>
    <x v="0"/>
    <x v="0"/>
    <s v="Appliances"/>
    <s v="Small Box"/>
    <x v="529"/>
    <n v="0.56000000000000005"/>
    <x v="0"/>
    <x v="3"/>
    <x v="29"/>
    <s v="East Point"/>
    <n v="30344"/>
    <d v="2015-06-13T00:00:00"/>
    <x v="137"/>
    <n v="-191.548"/>
    <n v="3"/>
    <n v="536.29"/>
    <n v="88974"/>
  </r>
  <r>
    <n v="24523"/>
    <s v="Not Specified"/>
    <n v="0.1"/>
    <n v="5.18"/>
    <n v="5.74"/>
    <n v="2773"/>
    <s v="Christina Zhu"/>
    <s v="Regular Air"/>
    <x v="0"/>
    <x v="0"/>
    <s v="Binders and Binder Accessories"/>
    <s v="Small Box"/>
    <x v="314"/>
    <n v="0.36"/>
    <x v="0"/>
    <x v="0"/>
    <x v="1"/>
    <s v="Dublin"/>
    <n v="94568"/>
    <d v="2015-03-26T00:00:00"/>
    <x v="16"/>
    <n v="-29.003"/>
    <n v="2"/>
    <n v="10.96"/>
    <n v="91584"/>
  </r>
  <r>
    <n v="20956"/>
    <s v="Low"/>
    <n v="7.0000000000000007E-2"/>
    <n v="574.74"/>
    <n v="24.49"/>
    <n v="2775"/>
    <s v="Theodore Rubin"/>
    <s v="Regular Air"/>
    <x v="3"/>
    <x v="2"/>
    <s v="Office Machines"/>
    <s v="Large Box"/>
    <x v="81"/>
    <n v="0.37"/>
    <x v="0"/>
    <x v="2"/>
    <x v="12"/>
    <s v="Franklin Park"/>
    <n v="60131"/>
    <d v="2015-01-30T00:00:00"/>
    <x v="31"/>
    <n v="2860.9331999999995"/>
    <n v="8"/>
    <n v="4146.28"/>
    <n v="91229"/>
  </r>
  <r>
    <n v="24122"/>
    <s v="Critical"/>
    <n v="0.03"/>
    <n v="350.98"/>
    <n v="30"/>
    <n v="2776"/>
    <s v="April Henson"/>
    <s v="Delivery Truck"/>
    <x v="3"/>
    <x v="1"/>
    <s v="Chairs &amp; Chairmats"/>
    <s v="Jumbo Drum"/>
    <x v="309"/>
    <n v="0.61"/>
    <x v="0"/>
    <x v="1"/>
    <x v="30"/>
    <s v="Gaithersburg"/>
    <n v="20877"/>
    <d v="2015-01-12T00:00:00"/>
    <x v="178"/>
    <n v="2692.4420999999998"/>
    <n v="11"/>
    <n v="3902.09"/>
    <n v="91228"/>
  </r>
  <r>
    <n v="24123"/>
    <s v="Critical"/>
    <n v="0.04"/>
    <n v="1.68"/>
    <n v="1"/>
    <n v="2776"/>
    <s v="April Henson"/>
    <s v="Regular Air"/>
    <x v="3"/>
    <x v="0"/>
    <s v="Pens &amp; Art Supplies"/>
    <s v="Wrap Bag"/>
    <x v="812"/>
    <n v="0.35"/>
    <x v="0"/>
    <x v="1"/>
    <x v="30"/>
    <s v="Gaithersburg"/>
    <n v="20877"/>
    <d v="2015-01-12T00:00:00"/>
    <x v="50"/>
    <n v="2.0672000000000001"/>
    <n v="8"/>
    <n v="14.18"/>
    <n v="91228"/>
  </r>
  <r>
    <n v="20097"/>
    <s v="High"/>
    <n v="0.05"/>
    <n v="205.99"/>
    <n v="8.99"/>
    <n v="2778"/>
    <s v="Alison Jones"/>
    <s v="Express Air"/>
    <x v="3"/>
    <x v="2"/>
    <s v="Telephones and Communication"/>
    <s v="Small Box"/>
    <x v="813"/>
    <n v="0.57999999999999996"/>
    <x v="0"/>
    <x v="3"/>
    <x v="24"/>
    <s v="Wilmington"/>
    <n v="28403"/>
    <d v="2015-02-11T00:00:00"/>
    <x v="150"/>
    <n v="111.05249999999999"/>
    <n v="12"/>
    <n v="2118.9899999999998"/>
    <n v="87160"/>
  </r>
  <r>
    <n v="20098"/>
    <s v="High"/>
    <n v="0.08"/>
    <n v="205.99"/>
    <n v="8.99"/>
    <n v="2778"/>
    <s v="Alison Jones"/>
    <s v="Regular Air"/>
    <x v="3"/>
    <x v="2"/>
    <s v="Telephones and Communication"/>
    <s v="Small Box"/>
    <x v="20"/>
    <n v="0.56000000000000005"/>
    <x v="0"/>
    <x v="3"/>
    <x v="24"/>
    <s v="Wilmington"/>
    <n v="28403"/>
    <d v="2015-02-11T00:00:00"/>
    <x v="150"/>
    <n v="-1963.752"/>
    <n v="5"/>
    <n v="837.64"/>
    <n v="87160"/>
  </r>
  <r>
    <n v="21707"/>
    <s v="Critical"/>
    <n v="0.01"/>
    <n v="35.99"/>
    <n v="5.99"/>
    <n v="2779"/>
    <s v="Jacob Burgess"/>
    <s v="Regular Air"/>
    <x v="0"/>
    <x v="2"/>
    <s v="Telephones and Communication"/>
    <s v="Wrap Bag"/>
    <x v="351"/>
    <n v="0.38"/>
    <x v="0"/>
    <x v="3"/>
    <x v="24"/>
    <s v="Wilson"/>
    <n v="27893"/>
    <d v="2015-06-11T00:00:00"/>
    <x v="96"/>
    <n v="-60.704000000000001"/>
    <n v="11"/>
    <n v="345.07"/>
    <n v="87161"/>
  </r>
  <r>
    <n v="22095"/>
    <s v="Low"/>
    <n v="0.09"/>
    <n v="2.16"/>
    <n v="6.05"/>
    <n v="2781"/>
    <s v="Kelly Byers"/>
    <s v="Regular Air"/>
    <x v="3"/>
    <x v="0"/>
    <s v="Binders and Binder Accessories"/>
    <s v="Small Box"/>
    <x v="542"/>
    <n v="0.37"/>
    <x v="0"/>
    <x v="0"/>
    <x v="6"/>
    <s v="Woodburn"/>
    <n v="97071"/>
    <d v="2015-01-31T00:00:00"/>
    <x v="31"/>
    <n v="-37.789000000000001"/>
    <n v="2"/>
    <n v="5.48"/>
    <n v="87162"/>
  </r>
  <r>
    <n v="22096"/>
    <s v="Low"/>
    <n v="0.03"/>
    <n v="808.49"/>
    <n v="55.3"/>
    <n v="2781"/>
    <s v="Kelly Byers"/>
    <s v="Delivery Truck"/>
    <x v="3"/>
    <x v="2"/>
    <s v="Office Machines"/>
    <s v="Jumbo Drum"/>
    <x v="814"/>
    <n v="0.4"/>
    <x v="0"/>
    <x v="0"/>
    <x v="6"/>
    <s v="Woodburn"/>
    <n v="97071"/>
    <d v="2015-01-31T00:00:00"/>
    <x v="167"/>
    <n v="7576.11"/>
    <n v="11"/>
    <n v="8201.33"/>
    <n v="87162"/>
  </r>
  <r>
    <n v="22097"/>
    <s v="Low"/>
    <n v="0"/>
    <n v="6.48"/>
    <n v="8.19"/>
    <n v="2781"/>
    <s v="Kelly Byers"/>
    <s v="Regular Air"/>
    <x v="3"/>
    <x v="0"/>
    <s v="Paper"/>
    <s v="Small Box"/>
    <x v="815"/>
    <n v="0.37"/>
    <x v="0"/>
    <x v="0"/>
    <x v="6"/>
    <s v="Woodburn"/>
    <n v="97071"/>
    <d v="2015-01-31T00:00:00"/>
    <x v="167"/>
    <n v="-43.26"/>
    <n v="3"/>
    <n v="22.67"/>
    <n v="87162"/>
  </r>
  <r>
    <n v="21587"/>
    <s v="Not Specified"/>
    <n v="0.01"/>
    <n v="47.98"/>
    <n v="3.61"/>
    <n v="2787"/>
    <s v="Rodney Kearney"/>
    <s v="Express Air"/>
    <x v="3"/>
    <x v="2"/>
    <s v="Computer Peripherals"/>
    <s v="Small Pack"/>
    <x v="367"/>
    <n v="0.71"/>
    <x v="0"/>
    <x v="3"/>
    <x v="11"/>
    <s v="Metairie"/>
    <n v="70003"/>
    <d v="2015-03-12T00:00:00"/>
    <x v="58"/>
    <n v="-44.436"/>
    <n v="8"/>
    <n v="393.98"/>
    <n v="91316"/>
  </r>
  <r>
    <n v="19860"/>
    <s v="Critical"/>
    <n v="0.09"/>
    <n v="2.88"/>
    <n v="0.7"/>
    <n v="2791"/>
    <s v="Dawn Larson"/>
    <s v="Regular Air"/>
    <x v="0"/>
    <x v="0"/>
    <s v="Pens &amp; Art Supplies"/>
    <s v="Wrap Bag"/>
    <x v="816"/>
    <n v="0.56000000000000005"/>
    <x v="0"/>
    <x v="2"/>
    <x v="22"/>
    <s v="Madison Heights"/>
    <n v="48071"/>
    <d v="2015-01-15T00:00:00"/>
    <x v="178"/>
    <n v="4.8499999999999996"/>
    <n v="7"/>
    <n v="19.29"/>
    <n v="88758"/>
  </r>
  <r>
    <n v="18361"/>
    <s v="Medium"/>
    <n v="0.06"/>
    <n v="2.61"/>
    <n v="0.5"/>
    <n v="2794"/>
    <s v="Connie Bunn"/>
    <s v="Regular Air"/>
    <x v="0"/>
    <x v="0"/>
    <s v="Labels"/>
    <s v="Small Box"/>
    <x v="317"/>
    <n v="0.39"/>
    <x v="0"/>
    <x v="2"/>
    <x v="25"/>
    <s v="Marshalltown"/>
    <n v="50158"/>
    <d v="2015-03-20T00:00:00"/>
    <x v="104"/>
    <n v="3.5948999999999995"/>
    <n v="2"/>
    <n v="5.21"/>
    <n v="87554"/>
  </r>
  <r>
    <n v="18895"/>
    <s v="High"/>
    <n v="7.0000000000000007E-2"/>
    <n v="4.76"/>
    <n v="0.88"/>
    <n v="2794"/>
    <s v="Connie Bunn"/>
    <s v="Regular Air"/>
    <x v="0"/>
    <x v="0"/>
    <s v="Paper"/>
    <s v="Wrap Bag"/>
    <x v="817"/>
    <n v="0.39"/>
    <x v="0"/>
    <x v="2"/>
    <x v="25"/>
    <s v="Marshalltown"/>
    <n v="50158"/>
    <d v="2015-06-07T00:00:00"/>
    <x v="97"/>
    <n v="15.8148"/>
    <n v="5"/>
    <n v="22.92"/>
    <n v="87555"/>
  </r>
  <r>
    <n v="19486"/>
    <s v="Low"/>
    <n v="0.04"/>
    <n v="3.57"/>
    <n v="4.17"/>
    <n v="2795"/>
    <s v="Harry Burns"/>
    <s v="Regular Air"/>
    <x v="0"/>
    <x v="0"/>
    <s v="Pens &amp; Art Supplies"/>
    <s v="Small Pack"/>
    <x v="818"/>
    <n v="0.59"/>
    <x v="0"/>
    <x v="2"/>
    <x v="25"/>
    <s v="Mason City"/>
    <n v="50401"/>
    <d v="2015-01-26T00:00:00"/>
    <x v="52"/>
    <n v="-69.91"/>
    <n v="8"/>
    <n v="30.9"/>
    <n v="87556"/>
  </r>
  <r>
    <n v="19487"/>
    <s v="Low"/>
    <n v="0.05"/>
    <n v="200.99"/>
    <n v="4.2"/>
    <n v="2795"/>
    <s v="Harry Burns"/>
    <s v="Regular Air"/>
    <x v="0"/>
    <x v="2"/>
    <s v="Telephones and Communication"/>
    <s v="Small Box"/>
    <x v="186"/>
    <n v="0.59"/>
    <x v="0"/>
    <x v="2"/>
    <x v="25"/>
    <s v="Mason City"/>
    <n v="50401"/>
    <d v="2015-01-26T00:00:00"/>
    <x v="13"/>
    <n v="1630.5251999999998"/>
    <n v="14"/>
    <n v="2363.08"/>
    <n v="87556"/>
  </r>
  <r>
    <n v="19488"/>
    <s v="Low"/>
    <n v="7.0000000000000007E-2"/>
    <n v="195.99"/>
    <n v="8.99"/>
    <n v="2795"/>
    <s v="Harry Burns"/>
    <s v="Regular Air"/>
    <x v="0"/>
    <x v="2"/>
    <s v="Telephones and Communication"/>
    <s v="Small Box"/>
    <x v="819"/>
    <n v="0.57999999999999996"/>
    <x v="0"/>
    <x v="2"/>
    <x v="25"/>
    <s v="Mason City"/>
    <n v="50401"/>
    <d v="2015-01-26T00:00:00"/>
    <x v="67"/>
    <n v="-457.16"/>
    <n v="2"/>
    <n v="328.45"/>
    <n v="87556"/>
  </r>
  <r>
    <n v="23351"/>
    <s v="Medium"/>
    <n v="0.02"/>
    <n v="30.44"/>
    <n v="1.49"/>
    <n v="2796"/>
    <s v="Cindy McLeod"/>
    <s v="Regular Air"/>
    <x v="0"/>
    <x v="0"/>
    <s v="Binders and Binder Accessories"/>
    <s v="Small Box"/>
    <x v="820"/>
    <n v="0.37"/>
    <x v="0"/>
    <x v="2"/>
    <x v="25"/>
    <s v="Sioux City"/>
    <n v="51106"/>
    <d v="2015-01-21T00:00:00"/>
    <x v="60"/>
    <n v="266.76089999999999"/>
    <n v="12"/>
    <n v="386.61"/>
    <n v="87553"/>
  </r>
  <r>
    <n v="22787"/>
    <s v="Medium"/>
    <n v="0"/>
    <n v="5.0199999999999996"/>
    <n v="5.14"/>
    <n v="2797"/>
    <s v="Cameron Kendall"/>
    <s v="Regular Air"/>
    <x v="3"/>
    <x v="2"/>
    <s v="Computer Peripherals"/>
    <s v="Small Pack"/>
    <x v="301"/>
    <n v="0.79"/>
    <x v="0"/>
    <x v="1"/>
    <x v="19"/>
    <s v="Pittsburgh"/>
    <n v="15122"/>
    <d v="2015-01-10T00:00:00"/>
    <x v="76"/>
    <n v="-159.30279999999999"/>
    <n v="8"/>
    <n v="43.94"/>
    <n v="87552"/>
  </r>
  <r>
    <n v="23350"/>
    <s v="Medium"/>
    <n v="0.02"/>
    <n v="4.91"/>
    <n v="0.5"/>
    <n v="2797"/>
    <s v="Cameron Kendall"/>
    <s v="Regular Air"/>
    <x v="0"/>
    <x v="0"/>
    <s v="Labels"/>
    <s v="Small Box"/>
    <x v="550"/>
    <n v="0.36"/>
    <x v="0"/>
    <x v="1"/>
    <x v="19"/>
    <s v="Pittsburgh"/>
    <n v="15122"/>
    <d v="2015-01-21T00:00:00"/>
    <x v="17"/>
    <n v="29.883900000000001"/>
    <n v="9"/>
    <n v="43.31"/>
    <n v="87553"/>
  </r>
  <r>
    <n v="20618"/>
    <s v="Low"/>
    <n v="0"/>
    <n v="17.52"/>
    <n v="8.17"/>
    <n v="2801"/>
    <s v="Jimmy Wang"/>
    <s v="Regular Air"/>
    <x v="1"/>
    <x v="0"/>
    <s v="Appliances"/>
    <s v="Medium Box"/>
    <x v="821"/>
    <n v="0.5"/>
    <x v="0"/>
    <x v="0"/>
    <x v="28"/>
    <s v="Chandler"/>
    <n v="85224"/>
    <d v="2015-06-28T00:00:00"/>
    <x v="154"/>
    <n v="52.763999999999996"/>
    <n v="15"/>
    <n v="284.33999999999997"/>
    <n v="91049"/>
  </r>
  <r>
    <n v="18070"/>
    <s v="Medium"/>
    <n v="7.0000000000000007E-2"/>
    <n v="500.98"/>
    <n v="28.14"/>
    <n v="2803"/>
    <s v="Catherine Dorsey Burnett"/>
    <s v="Delivery Truck"/>
    <x v="2"/>
    <x v="2"/>
    <s v="Office Machines"/>
    <s v="Jumbo Drum"/>
    <x v="822"/>
    <n v="0.38"/>
    <x v="0"/>
    <x v="0"/>
    <x v="1"/>
    <s v="East Los Angeles"/>
    <n v="90022"/>
    <d v="2015-02-05T00:00:00"/>
    <x v="84"/>
    <n v="2699.9838"/>
    <n v="10"/>
    <n v="3913.02"/>
    <n v="86227"/>
  </r>
  <r>
    <n v="18071"/>
    <s v="Medium"/>
    <n v="0.1"/>
    <n v="178.47"/>
    <n v="19.989999999999998"/>
    <n v="2803"/>
    <s v="Catherine Dorsey Burnett"/>
    <s v="Regular Air"/>
    <x v="2"/>
    <x v="0"/>
    <s v="Storage &amp; Organization"/>
    <s v="Small Box"/>
    <x v="179"/>
    <n v="0.55000000000000004"/>
    <x v="0"/>
    <x v="0"/>
    <x v="1"/>
    <s v="East Los Angeles"/>
    <n v="90022"/>
    <d v="2015-02-05T00:00:00"/>
    <x v="167"/>
    <n v="-170.98"/>
    <n v="1"/>
    <n v="180.14"/>
    <n v="86227"/>
  </r>
  <r>
    <n v="24604"/>
    <s v="Medium"/>
    <n v="7.0000000000000007E-2"/>
    <n v="30.56"/>
    <n v="2.99"/>
    <n v="2813"/>
    <s v="Marjorie Burnette"/>
    <s v="Regular Air"/>
    <x v="0"/>
    <x v="0"/>
    <s v="Binders and Binder Accessories"/>
    <s v="Small Box"/>
    <x v="823"/>
    <n v="0.35"/>
    <x v="0"/>
    <x v="3"/>
    <x v="20"/>
    <s v="Cleveland"/>
    <n v="37311"/>
    <d v="2015-02-07T00:00:00"/>
    <x v="167"/>
    <n v="-95.618600000000015"/>
    <n v="12"/>
    <n v="364.92"/>
    <n v="88819"/>
  </r>
  <r>
    <n v="24044"/>
    <s v="High"/>
    <n v="0.05"/>
    <n v="4.71"/>
    <n v="0.7"/>
    <n v="2817"/>
    <s v="Paul W French"/>
    <s v="Express Air"/>
    <x v="0"/>
    <x v="0"/>
    <s v="Rubber Bands"/>
    <s v="Wrap Bag"/>
    <x v="444"/>
    <n v="0.8"/>
    <x v="0"/>
    <x v="1"/>
    <x v="10"/>
    <s v="Newark"/>
    <n v="43055"/>
    <d v="2015-06-01T00:00:00"/>
    <x v="80"/>
    <n v="-2.3760000000000003"/>
    <n v="2"/>
    <n v="12.16"/>
    <n v="89743"/>
  </r>
  <r>
    <n v="24045"/>
    <s v="High"/>
    <n v="0.04"/>
    <n v="55.99"/>
    <n v="1.25"/>
    <n v="2817"/>
    <s v="Paul W French"/>
    <s v="Express Air"/>
    <x v="0"/>
    <x v="2"/>
    <s v="Telephones and Communication"/>
    <s v="Small Pack"/>
    <x v="824"/>
    <n v="0.35"/>
    <x v="0"/>
    <x v="1"/>
    <x v="10"/>
    <s v="Newark"/>
    <n v="43055"/>
    <d v="2015-06-01T00:00:00"/>
    <x v="80"/>
    <n v="-18.3216"/>
    <n v="3"/>
    <n v="147.56"/>
    <n v="89743"/>
  </r>
  <r>
    <n v="24373"/>
    <s v="Low"/>
    <n v="0.08"/>
    <n v="6.48"/>
    <n v="2.74"/>
    <n v="2820"/>
    <s v="Laurence Simon"/>
    <s v="Regular Air"/>
    <x v="1"/>
    <x v="2"/>
    <s v="Computer Peripherals"/>
    <s v="Small Pack"/>
    <x v="584"/>
    <n v="0.71"/>
    <x v="0"/>
    <x v="2"/>
    <x v="33"/>
    <s v="Oakville"/>
    <n v="63129"/>
    <d v="2015-05-10T00:00:00"/>
    <x v="179"/>
    <n v="-82.64"/>
    <n v="18"/>
    <n v="113.68"/>
    <n v="87899"/>
  </r>
  <r>
    <n v="24746"/>
    <s v="Not Specified"/>
    <n v="0.1"/>
    <n v="22.01"/>
    <n v="5.53"/>
    <n v="2820"/>
    <s v="Laurence Simon"/>
    <s v="Regular Air"/>
    <x v="1"/>
    <x v="0"/>
    <s v="Pens &amp; Art Supplies"/>
    <s v="Small Pack"/>
    <x v="694"/>
    <n v="0.59"/>
    <x v="0"/>
    <x v="2"/>
    <x v="33"/>
    <s v="Oakville"/>
    <n v="63129"/>
    <d v="2015-01-14T00:00:00"/>
    <x v="178"/>
    <n v="31.59"/>
    <n v="14"/>
    <n v="281.75"/>
    <n v="87900"/>
  </r>
  <r>
    <n v="23803"/>
    <s v="Low"/>
    <n v="0.02"/>
    <n v="21.98"/>
    <n v="2.87"/>
    <n v="2823"/>
    <s v="Max Hurley"/>
    <s v="Regular Air"/>
    <x v="0"/>
    <x v="0"/>
    <s v="Pens &amp; Art Supplies"/>
    <s v="Small Pack"/>
    <x v="825"/>
    <n v="0.55000000000000004"/>
    <x v="0"/>
    <x v="0"/>
    <x v="34"/>
    <s v="North Las Vegas"/>
    <n v="89031"/>
    <d v="2015-04-30T00:00:00"/>
    <x v="145"/>
    <n v="165.6345"/>
    <n v="11"/>
    <n v="240.05"/>
    <n v="87240"/>
  </r>
  <r>
    <n v="22660"/>
    <s v="Low"/>
    <n v="0.02"/>
    <n v="27.48"/>
    <n v="4"/>
    <n v="2825"/>
    <s v="Carole Rosen"/>
    <s v="Regular Air"/>
    <x v="3"/>
    <x v="2"/>
    <s v="Computer Peripherals"/>
    <s v="Small Box"/>
    <x v="312"/>
    <n v="0.75"/>
    <x v="0"/>
    <x v="0"/>
    <x v="44"/>
    <s v="Boise"/>
    <n v="83701"/>
    <d v="2015-05-20T00:00:00"/>
    <x v="134"/>
    <n v="19.308000000000021"/>
    <n v="3"/>
    <n v="87.21"/>
    <n v="89497"/>
  </r>
  <r>
    <n v="22661"/>
    <s v="Low"/>
    <n v="0.08"/>
    <n v="10.06"/>
    <n v="2.06"/>
    <n v="2825"/>
    <s v="Carole Rosen"/>
    <s v="Regular Air"/>
    <x v="3"/>
    <x v="0"/>
    <s v="Paper"/>
    <s v="Wrap Bag"/>
    <x v="85"/>
    <n v="0.39"/>
    <x v="0"/>
    <x v="0"/>
    <x v="44"/>
    <s v="Boise"/>
    <n v="83701"/>
    <d v="2015-05-20T00:00:00"/>
    <x v="161"/>
    <n v="0.32999999999999691"/>
    <n v="4"/>
    <n v="40.15"/>
    <n v="89497"/>
  </r>
  <r>
    <n v="24607"/>
    <s v="High"/>
    <n v="0.05"/>
    <n v="11.29"/>
    <n v="5.03"/>
    <n v="2828"/>
    <s v="Monica Howard"/>
    <s v="Regular Air"/>
    <x v="0"/>
    <x v="0"/>
    <s v="Storage &amp; Organization"/>
    <s v="Small Box"/>
    <x v="519"/>
    <n v="0.59"/>
    <x v="0"/>
    <x v="0"/>
    <x v="1"/>
    <s v="El Centro"/>
    <n v="92243"/>
    <d v="2015-02-19T00:00:00"/>
    <x v="74"/>
    <n v="-35.26"/>
    <n v="8"/>
    <n v="90.46"/>
    <n v="87720"/>
  </r>
  <r>
    <n v="23431"/>
    <s v="Medium"/>
    <n v="7.0000000000000007E-2"/>
    <n v="39.479999999999997"/>
    <n v="1.99"/>
    <n v="2828"/>
    <s v="Monica Howard"/>
    <s v="Regular Air"/>
    <x v="0"/>
    <x v="2"/>
    <s v="Computer Peripherals"/>
    <s v="Small Pack"/>
    <x v="246"/>
    <n v="0.54"/>
    <x v="0"/>
    <x v="0"/>
    <x v="1"/>
    <s v="El Centro"/>
    <n v="92243"/>
    <d v="2015-06-01T00:00:00"/>
    <x v="80"/>
    <n v="322.25069999999994"/>
    <n v="12"/>
    <n v="467.03"/>
    <n v="87721"/>
  </r>
  <r>
    <n v="20594"/>
    <s v="Not Specified"/>
    <n v="0.03"/>
    <n v="140.97999999999999"/>
    <n v="36.090000000000003"/>
    <n v="2833"/>
    <s v="Tim Connolly"/>
    <s v="Delivery Truck"/>
    <x v="2"/>
    <x v="1"/>
    <s v="Bookcases"/>
    <s v="Jumbo Box"/>
    <x v="481"/>
    <n v="0.77"/>
    <x v="0"/>
    <x v="2"/>
    <x v="3"/>
    <s v="Inver Grove Heights"/>
    <n v="55076"/>
    <d v="2015-03-25T00:00:00"/>
    <x v="164"/>
    <n v="-221.5"/>
    <n v="4"/>
    <n v="608.80999999999995"/>
    <n v="91030"/>
  </r>
  <r>
    <n v="20595"/>
    <s v="Not Specified"/>
    <n v="0.08"/>
    <n v="65.989999999999995"/>
    <n v="8.99"/>
    <n v="2833"/>
    <s v="Tim Connolly"/>
    <s v="Regular Air"/>
    <x v="2"/>
    <x v="2"/>
    <s v="Telephones and Communication"/>
    <s v="Small Box"/>
    <x v="210"/>
    <n v="0.56000000000000005"/>
    <x v="0"/>
    <x v="2"/>
    <x v="3"/>
    <s v="Inver Grove Heights"/>
    <n v="55076"/>
    <d v="2015-03-25T00:00:00"/>
    <x v="102"/>
    <n v="206.352"/>
    <n v="15"/>
    <n v="808.61"/>
    <n v="91030"/>
  </r>
  <r>
    <n v="19191"/>
    <s v="High"/>
    <n v="7.0000000000000007E-2"/>
    <n v="51.98"/>
    <n v="10.17"/>
    <n v="2837"/>
    <s v="Leslie Hawley"/>
    <s v="Regular Air"/>
    <x v="1"/>
    <x v="2"/>
    <s v="Office Machines"/>
    <s v="Medium Box"/>
    <x v="415"/>
    <n v="0.37"/>
    <x v="0"/>
    <x v="2"/>
    <x v="23"/>
    <s v="Tulsa"/>
    <n v="74133"/>
    <d v="2015-03-08T00:00:00"/>
    <x v="22"/>
    <n v="439.78529999999995"/>
    <n v="13"/>
    <n v="637.37"/>
    <n v="89801"/>
  </r>
  <r>
    <n v="19192"/>
    <s v="High"/>
    <n v="0.1"/>
    <n v="80.97"/>
    <n v="33.6"/>
    <n v="2837"/>
    <s v="Leslie Hawley"/>
    <s v="Delivery Truck"/>
    <x v="1"/>
    <x v="2"/>
    <s v="Office Machines"/>
    <s v="Jumbo Drum"/>
    <x v="690"/>
    <n v="0.37"/>
    <x v="0"/>
    <x v="2"/>
    <x v="23"/>
    <s v="Tulsa"/>
    <n v="74133"/>
    <d v="2015-03-08T00:00:00"/>
    <x v="23"/>
    <n v="-149.4573"/>
    <n v="3"/>
    <n v="232.16"/>
    <n v="89801"/>
  </r>
  <r>
    <n v="18416"/>
    <s v="High"/>
    <n v="0"/>
    <n v="21.98"/>
    <n v="2.87"/>
    <n v="2840"/>
    <s v="Bob Berg"/>
    <s v="Regular Air"/>
    <x v="0"/>
    <x v="0"/>
    <s v="Pens &amp; Art Supplies"/>
    <s v="Small Pack"/>
    <x v="825"/>
    <n v="0.55000000000000004"/>
    <x v="0"/>
    <x v="3"/>
    <x v="26"/>
    <s v="North Miami"/>
    <n v="33161"/>
    <d v="2015-03-19T00:00:00"/>
    <x v="105"/>
    <n v="21.095999999999997"/>
    <n v="16"/>
    <n v="360.03"/>
    <n v="87884"/>
  </r>
  <r>
    <n v="18419"/>
    <s v="Medium"/>
    <n v="0.05"/>
    <n v="15.68"/>
    <n v="3.73"/>
    <n v="2840"/>
    <s v="Bob Berg"/>
    <s v="Regular Air"/>
    <x v="0"/>
    <x v="1"/>
    <s v="Office Furnishings"/>
    <s v="Small Pack"/>
    <x v="770"/>
    <n v="0.46"/>
    <x v="0"/>
    <x v="3"/>
    <x v="26"/>
    <s v="North Miami"/>
    <n v="33161"/>
    <d v="2015-06-11T00:00:00"/>
    <x v="137"/>
    <n v="1166.6280000000002"/>
    <n v="17"/>
    <n v="260.01"/>
    <n v="87885"/>
  </r>
  <r>
    <n v="18420"/>
    <s v="Medium"/>
    <n v="0"/>
    <n v="14.98"/>
    <n v="8.99"/>
    <n v="2840"/>
    <s v="Bob Berg"/>
    <s v="Regular Air"/>
    <x v="0"/>
    <x v="1"/>
    <s v="Office Furnishings"/>
    <s v="Small Pack"/>
    <x v="826"/>
    <n v="0.39"/>
    <x v="0"/>
    <x v="3"/>
    <x v="26"/>
    <s v="North Miami"/>
    <n v="33161"/>
    <d v="2015-06-11T00:00:00"/>
    <x v="96"/>
    <n v="-40.604199999999999"/>
    <n v="18"/>
    <n v="273.79000000000002"/>
    <n v="87885"/>
  </r>
  <r>
    <n v="18421"/>
    <s v="Medium"/>
    <n v="0.02"/>
    <n v="38.76"/>
    <n v="13.26"/>
    <n v="2840"/>
    <s v="Bob Berg"/>
    <s v="Regular Air"/>
    <x v="0"/>
    <x v="0"/>
    <s v="Paper"/>
    <s v="Small Box"/>
    <x v="827"/>
    <n v="0.36"/>
    <x v="0"/>
    <x v="3"/>
    <x v="26"/>
    <s v="North Miami"/>
    <n v="33161"/>
    <d v="2015-06-11T00:00:00"/>
    <x v="96"/>
    <n v="-294.084"/>
    <n v="1"/>
    <n v="44.62"/>
    <n v="87885"/>
  </r>
  <r>
    <n v="21855"/>
    <s v="Not Specified"/>
    <n v="0.04"/>
    <n v="90.48"/>
    <n v="19.989999999999998"/>
    <n v="2847"/>
    <s v="Vanessa Day"/>
    <s v="Regular Air"/>
    <x v="0"/>
    <x v="0"/>
    <s v="Envelopes"/>
    <s v="Small Box"/>
    <x v="634"/>
    <n v="0.4"/>
    <x v="0"/>
    <x v="3"/>
    <x v="20"/>
    <s v="Collierville"/>
    <n v="38017"/>
    <d v="2015-04-09T00:00:00"/>
    <x v="48"/>
    <n v="55.555199999999999"/>
    <n v="3"/>
    <n v="268.64"/>
    <n v="85928"/>
  </r>
  <r>
    <n v="21856"/>
    <s v="Not Specified"/>
    <n v="0.02"/>
    <n v="9.77"/>
    <n v="6.02"/>
    <n v="2847"/>
    <s v="Vanessa Day"/>
    <s v="Regular Air"/>
    <x v="0"/>
    <x v="1"/>
    <s v="Office Furnishings"/>
    <s v="Medium Box"/>
    <x v="563"/>
    <n v="0.48"/>
    <x v="0"/>
    <x v="3"/>
    <x v="20"/>
    <s v="Collierville"/>
    <n v="38017"/>
    <d v="2015-04-09T00:00:00"/>
    <x v="51"/>
    <n v="-535.33199999999999"/>
    <n v="9"/>
    <n v="87.68"/>
    <n v="85928"/>
  </r>
  <r>
    <n v="21857"/>
    <s v="Not Specified"/>
    <n v="0.09"/>
    <n v="34.99"/>
    <n v="7.73"/>
    <n v="2847"/>
    <s v="Vanessa Day"/>
    <s v="Regular Air"/>
    <x v="0"/>
    <x v="0"/>
    <s v="Pens &amp; Art Supplies"/>
    <s v="Small Box"/>
    <x v="17"/>
    <n v="0.59"/>
    <x v="0"/>
    <x v="3"/>
    <x v="20"/>
    <s v="Collierville"/>
    <n v="38017"/>
    <d v="2015-04-09T00:00:00"/>
    <x v="48"/>
    <n v="-208.72039999999998"/>
    <n v="1"/>
    <n v="37.619999999999997"/>
    <n v="85928"/>
  </r>
  <r>
    <n v="24455"/>
    <s v="Medium"/>
    <n v="0"/>
    <n v="49.99"/>
    <n v="19.989999999999998"/>
    <n v="2848"/>
    <s v="Eileen Dalton"/>
    <s v="Regular Air"/>
    <x v="0"/>
    <x v="2"/>
    <s v="Computer Peripherals"/>
    <s v="Small Box"/>
    <x v="84"/>
    <n v="0.41"/>
    <x v="0"/>
    <x v="3"/>
    <x v="20"/>
    <s v="Columbia"/>
    <n v="38401"/>
    <d v="2015-06-06T00:00:00"/>
    <x v="35"/>
    <n v="38.885999999999996"/>
    <n v="16"/>
    <n v="832.97"/>
    <n v="85929"/>
  </r>
  <r>
    <n v="23622"/>
    <s v="Low"/>
    <n v="0.05"/>
    <n v="115.99"/>
    <n v="8.99"/>
    <n v="2851"/>
    <s v="Annie Sherrill"/>
    <s v="Regular Air"/>
    <x v="3"/>
    <x v="2"/>
    <s v="Telephones and Communication"/>
    <s v="Small Box"/>
    <x v="50"/>
    <n v="0.57999999999999996"/>
    <x v="0"/>
    <x v="2"/>
    <x v="7"/>
    <s v="Odessa"/>
    <n v="79762"/>
    <d v="2015-04-09T00:00:00"/>
    <x v="112"/>
    <n v="719.35259999999994"/>
    <n v="11"/>
    <n v="1042.54"/>
    <n v="86454"/>
  </r>
  <r>
    <n v="23042"/>
    <s v="Medium"/>
    <n v="0.08"/>
    <n v="7.84"/>
    <n v="4.71"/>
    <n v="2855"/>
    <s v="Vicki Womble"/>
    <s v="Regular Air"/>
    <x v="0"/>
    <x v="0"/>
    <s v="Binders and Binder Accessories"/>
    <s v="Small Box"/>
    <x v="749"/>
    <n v="0.35"/>
    <x v="0"/>
    <x v="0"/>
    <x v="0"/>
    <s v="Des Moines"/>
    <n v="98198"/>
    <d v="2015-01-21T00:00:00"/>
    <x v="17"/>
    <n v="-12.876779999999998"/>
    <n v="10"/>
    <n v="76.16"/>
    <n v="87316"/>
  </r>
  <r>
    <n v="23043"/>
    <s v="Medium"/>
    <n v="0.03"/>
    <n v="105.34"/>
    <n v="24.49"/>
    <n v="2855"/>
    <s v="Vicki Womble"/>
    <s v="Regular Air"/>
    <x v="0"/>
    <x v="1"/>
    <s v="Office Furnishings"/>
    <s v="Large Box"/>
    <x v="828"/>
    <n v="0.61"/>
    <x v="0"/>
    <x v="0"/>
    <x v="0"/>
    <s v="Des Moines"/>
    <n v="98198"/>
    <d v="2015-01-21T00:00:00"/>
    <x v="17"/>
    <n v="618.13080000000002"/>
    <n v="10"/>
    <n v="1038.1400000000001"/>
    <n v="87316"/>
  </r>
  <r>
    <n v="23213"/>
    <s v="Low"/>
    <n v="0.09"/>
    <n v="6783.02"/>
    <n v="24.49"/>
    <n v="2855"/>
    <s v="Vicki Womble"/>
    <s v="Regular Air"/>
    <x v="3"/>
    <x v="2"/>
    <s v="Office Machines"/>
    <s v="Large Box"/>
    <x v="458"/>
    <n v="0.39"/>
    <x v="0"/>
    <x v="0"/>
    <x v="0"/>
    <s v="Des Moines"/>
    <n v="98198"/>
    <d v="2015-03-10T00:00:00"/>
    <x v="138"/>
    <n v="-14140.7016"/>
    <n v="1"/>
    <n v="6296"/>
    <n v="87317"/>
  </r>
  <r>
    <n v="18516"/>
    <s v="Medium"/>
    <n v="0.06"/>
    <n v="2.94"/>
    <n v="0.96"/>
    <n v="2858"/>
    <s v="Jerry Webster"/>
    <s v="Regular Air"/>
    <x v="0"/>
    <x v="0"/>
    <s v="Pens &amp; Art Supplies"/>
    <s v="Wrap Bag"/>
    <x v="202"/>
    <n v="0.57999999999999996"/>
    <x v="0"/>
    <x v="3"/>
    <x v="26"/>
    <s v="Fruit Cove"/>
    <n v="32259"/>
    <d v="2015-05-17T00:00:00"/>
    <x v="38"/>
    <n v="-8.8759999999999994"/>
    <n v="3"/>
    <n v="8.7899999999999991"/>
    <n v="88279"/>
  </r>
  <r>
    <n v="18506"/>
    <s v="Low"/>
    <n v="0.04"/>
    <n v="67.28"/>
    <n v="19.989999999999998"/>
    <n v="2858"/>
    <s v="Jerry Webster"/>
    <s v="Regular Air"/>
    <x v="0"/>
    <x v="0"/>
    <s v="Binders and Binder Accessories"/>
    <s v="Small Box"/>
    <x v="236"/>
    <n v="0.4"/>
    <x v="0"/>
    <x v="3"/>
    <x v="26"/>
    <s v="Fruit Cove"/>
    <n v="32259"/>
    <d v="2015-05-23T00:00:00"/>
    <x v="6"/>
    <n v="14.754"/>
    <n v="30"/>
    <n v="2051.6799999999998"/>
    <n v="88282"/>
  </r>
  <r>
    <n v="18507"/>
    <s v="Low"/>
    <n v="0.1"/>
    <n v="130.97999999999999"/>
    <n v="54.74"/>
    <n v="2858"/>
    <s v="Jerry Webster"/>
    <s v="Delivery Truck"/>
    <x v="0"/>
    <x v="1"/>
    <s v="Bookcases"/>
    <s v="Jumbo Box"/>
    <x v="136"/>
    <n v="0.69"/>
    <x v="0"/>
    <x v="3"/>
    <x v="26"/>
    <s v="Fruit Cove"/>
    <n v="32259"/>
    <d v="2015-05-23T00:00:00"/>
    <x v="10"/>
    <n v="669.61199999999997"/>
    <n v="42"/>
    <n v="5295.03"/>
    <n v="88282"/>
  </r>
  <r>
    <n v="18508"/>
    <s v="Low"/>
    <n v="0.04"/>
    <n v="2.78"/>
    <n v="1.25"/>
    <n v="2858"/>
    <s v="Jerry Webster"/>
    <s v="Regular Air"/>
    <x v="0"/>
    <x v="0"/>
    <s v="Pens &amp; Art Supplies"/>
    <s v="Wrap Bag"/>
    <x v="732"/>
    <n v="0.59"/>
    <x v="0"/>
    <x v="3"/>
    <x v="26"/>
    <s v="Fruit Cove"/>
    <n v="32259"/>
    <d v="2015-05-23T00:00:00"/>
    <x v="10"/>
    <n v="213"/>
    <n v="28"/>
    <n v="80.27"/>
    <n v="88282"/>
  </r>
  <r>
    <n v="20270"/>
    <s v="Not Specified"/>
    <n v="0.03"/>
    <n v="142.86000000000001"/>
    <n v="19.989999999999998"/>
    <n v="2859"/>
    <s v="Brad H Blake"/>
    <s v="Regular Air"/>
    <x v="0"/>
    <x v="0"/>
    <s v="Storage &amp; Organization"/>
    <s v="Small Box"/>
    <x v="589"/>
    <n v="0.56000000000000005"/>
    <x v="0"/>
    <x v="3"/>
    <x v="26"/>
    <s v="Gainesville"/>
    <n v="32601"/>
    <d v="2015-04-01T00:00:00"/>
    <x v="82"/>
    <n v="-8.3881000000000014"/>
    <n v="23"/>
    <n v="3292.02"/>
    <n v="88281"/>
  </r>
  <r>
    <n v="23238"/>
    <s v="Medium"/>
    <n v="0.05"/>
    <n v="20.99"/>
    <n v="4.8099999999999996"/>
    <n v="2861"/>
    <s v="Dwight Robinson"/>
    <s v="Regular Air"/>
    <x v="0"/>
    <x v="2"/>
    <s v="Telephones and Communication"/>
    <s v="Medium Box"/>
    <x v="160"/>
    <n v="0.57999999999999996"/>
    <x v="0"/>
    <x v="2"/>
    <x v="13"/>
    <s v="Hays"/>
    <n v="67601"/>
    <d v="2015-02-28T00:00:00"/>
    <x v="142"/>
    <n v="4.9017600000000003"/>
    <n v="11"/>
    <n v="199.43"/>
    <n v="88280"/>
  </r>
  <r>
    <n v="25932"/>
    <s v="High"/>
    <n v="0"/>
    <n v="12.22"/>
    <n v="2.85"/>
    <n v="2862"/>
    <s v="Carrie High"/>
    <s v="Regular Air"/>
    <x v="0"/>
    <x v="1"/>
    <s v="Office Furnishings"/>
    <s v="Small Pack"/>
    <x v="775"/>
    <n v="0.55000000000000004"/>
    <x v="0"/>
    <x v="2"/>
    <x v="32"/>
    <s v="La Vista"/>
    <n v="68128"/>
    <d v="2015-04-11T00:00:00"/>
    <x v="93"/>
    <n v="76.389899999999983"/>
    <n v="9"/>
    <n v="110.71"/>
    <n v="88278"/>
  </r>
  <r>
    <n v="23136"/>
    <s v="Critical"/>
    <n v="0.01"/>
    <n v="13.79"/>
    <n v="8.7799999999999994"/>
    <n v="2865"/>
    <s v="Roberta Mitchell"/>
    <s v="Regular Air"/>
    <x v="0"/>
    <x v="1"/>
    <s v="Office Furnishings"/>
    <s v="Small Box"/>
    <x v="245"/>
    <n v="0.43"/>
    <x v="0"/>
    <x v="2"/>
    <x v="7"/>
    <s v="Paris"/>
    <n v="75460"/>
    <d v="2015-02-23T00:00:00"/>
    <x v="181"/>
    <n v="-36.770000000000003"/>
    <n v="4"/>
    <n v="56.68"/>
    <n v="90871"/>
  </r>
  <r>
    <n v="23137"/>
    <s v="Critical"/>
    <n v="0.04"/>
    <n v="33.29"/>
    <n v="8.74"/>
    <n v="2865"/>
    <s v="Roberta Mitchell"/>
    <s v="Regular Air"/>
    <x v="0"/>
    <x v="0"/>
    <s v="Storage &amp; Organization"/>
    <s v="Small Box"/>
    <x v="829"/>
    <n v="0.61"/>
    <x v="0"/>
    <x v="2"/>
    <x v="7"/>
    <s v="Paris"/>
    <n v="75460"/>
    <d v="2015-02-23T00:00:00"/>
    <x v="88"/>
    <n v="87.03"/>
    <n v="8"/>
    <n v="273.33999999999997"/>
    <n v="90871"/>
  </r>
  <r>
    <n v="1529"/>
    <s v="High"/>
    <n v="0.01"/>
    <n v="125.99"/>
    <n v="8.99"/>
    <n v="2867"/>
    <s v="Dana Teague"/>
    <s v="Regular Air"/>
    <x v="0"/>
    <x v="2"/>
    <s v="Telephones and Communication"/>
    <s v="Small Box"/>
    <x v="157"/>
    <n v="0.59"/>
    <x v="0"/>
    <x v="1"/>
    <x v="41"/>
    <s v="Washington"/>
    <n v="20016"/>
    <d v="2015-04-17T00:00:00"/>
    <x v="169"/>
    <n v="-582.64799999999991"/>
    <n v="2"/>
    <n v="226.88"/>
    <n v="11013"/>
  </r>
  <r>
    <n v="18998"/>
    <s v="High"/>
    <n v="0.03"/>
    <n v="896.99"/>
    <n v="19.989999999999998"/>
    <n v="2868"/>
    <s v="Eugene Clayton"/>
    <s v="Regular Air"/>
    <x v="0"/>
    <x v="0"/>
    <s v="Binders and Binder Accessories"/>
    <s v="Small Box"/>
    <x v="39"/>
    <n v="0.38"/>
    <x v="0"/>
    <x v="0"/>
    <x v="0"/>
    <s v="Edmonds"/>
    <n v="98026"/>
    <d v="2015-01-08T00:00:00"/>
    <x v="71"/>
    <n v="3602.1311999999994"/>
    <n v="6"/>
    <n v="5220.4799999999996"/>
    <n v="85826"/>
  </r>
  <r>
    <n v="19529"/>
    <s v="High"/>
    <n v="0.01"/>
    <n v="125.99"/>
    <n v="8.99"/>
    <n v="2868"/>
    <s v="Eugene Clayton"/>
    <s v="Regular Air"/>
    <x v="0"/>
    <x v="2"/>
    <s v="Telephones and Communication"/>
    <s v="Small Box"/>
    <x v="157"/>
    <n v="0.59"/>
    <x v="0"/>
    <x v="0"/>
    <x v="0"/>
    <s v="Edmonds"/>
    <n v="98026"/>
    <d v="2015-04-17T00:00:00"/>
    <x v="169"/>
    <n v="-582.64799999999991"/>
    <n v="1"/>
    <n v="113.44"/>
    <n v="85827"/>
  </r>
  <r>
    <n v="19293"/>
    <s v="Not Specified"/>
    <n v="0.08"/>
    <n v="15.99"/>
    <n v="13.18"/>
    <n v="2868"/>
    <s v="Eugene Clayton"/>
    <s v="Express Air"/>
    <x v="0"/>
    <x v="0"/>
    <s v="Binders and Binder Accessories"/>
    <s v="Small Box"/>
    <x v="222"/>
    <n v="0.37"/>
    <x v="0"/>
    <x v="0"/>
    <x v="0"/>
    <s v="Edmonds"/>
    <n v="98026"/>
    <d v="2015-05-25T00:00:00"/>
    <x v="134"/>
    <n v="-66.584999999999994"/>
    <n v="4"/>
    <n v="66.02"/>
    <n v="85828"/>
  </r>
  <r>
    <n v="25724"/>
    <s v="Medium"/>
    <n v="7.0000000000000007E-2"/>
    <n v="2.89"/>
    <n v="0.5"/>
    <n v="2873"/>
    <s v="Benjamin Gunter"/>
    <s v="Regular Air"/>
    <x v="2"/>
    <x v="0"/>
    <s v="Labels"/>
    <s v="Small Box"/>
    <x v="277"/>
    <n v="0.38"/>
    <x v="0"/>
    <x v="3"/>
    <x v="26"/>
    <s v="Hialeah"/>
    <n v="33012"/>
    <d v="2015-01-22T00:00:00"/>
    <x v="162"/>
    <n v="441.59399999999999"/>
    <n v="12"/>
    <n v="33.020000000000003"/>
    <n v="89872"/>
  </r>
  <r>
    <n v="25725"/>
    <s v="Medium"/>
    <n v="0"/>
    <n v="217.85"/>
    <n v="29.1"/>
    <n v="2873"/>
    <s v="Benjamin Gunter"/>
    <s v="Delivery Truck"/>
    <x v="2"/>
    <x v="1"/>
    <s v="Tables"/>
    <s v="Jumbo Box"/>
    <x v="830"/>
    <n v="0.68"/>
    <x v="0"/>
    <x v="3"/>
    <x v="26"/>
    <s v="Hialeah"/>
    <n v="33012"/>
    <d v="2015-01-22T00:00:00"/>
    <x v="60"/>
    <n v="394.17"/>
    <n v="10"/>
    <n v="2273.1"/>
    <n v="89872"/>
  </r>
  <r>
    <n v="21768"/>
    <s v="Low"/>
    <n v="0.05"/>
    <n v="4.84"/>
    <n v="0.71"/>
    <n v="2874"/>
    <s v="Marian Willis"/>
    <s v="Regular Air"/>
    <x v="1"/>
    <x v="0"/>
    <s v="Pens &amp; Art Supplies"/>
    <s v="Wrap Bag"/>
    <x v="525"/>
    <n v="0.52"/>
    <x v="0"/>
    <x v="2"/>
    <x v="32"/>
    <s v="La Vista"/>
    <n v="68128"/>
    <d v="2015-04-06T00:00:00"/>
    <x v="73"/>
    <n v="13.448099999999998"/>
    <n v="4"/>
    <n v="19.489999999999998"/>
    <n v="89873"/>
  </r>
  <r>
    <n v="19246"/>
    <s v="Critical"/>
    <n v="0.03"/>
    <n v="304.99"/>
    <n v="19.989999999999998"/>
    <n v="2874"/>
    <s v="Marian Willis"/>
    <s v="Regular Air"/>
    <x v="1"/>
    <x v="0"/>
    <s v="Binders and Binder Accessories"/>
    <s v="Small Box"/>
    <x v="831"/>
    <n v="0.4"/>
    <x v="0"/>
    <x v="2"/>
    <x v="32"/>
    <s v="La Vista"/>
    <n v="68128"/>
    <d v="2015-06-22T00:00:00"/>
    <x v="44"/>
    <n v="4033.6089000000002"/>
    <n v="19"/>
    <n v="5845.81"/>
    <n v="89874"/>
  </r>
  <r>
    <n v="19247"/>
    <s v="Critical"/>
    <n v="0.09"/>
    <n v="65.989999999999995"/>
    <n v="8.99"/>
    <n v="2874"/>
    <s v="Marian Willis"/>
    <s v="Regular Air"/>
    <x v="1"/>
    <x v="2"/>
    <s v="Telephones and Communication"/>
    <s v="Small Box"/>
    <x v="832"/>
    <n v="0.57999999999999996"/>
    <x v="0"/>
    <x v="2"/>
    <x v="32"/>
    <s v="La Vista"/>
    <n v="68128"/>
    <d v="2015-06-22T00:00:00"/>
    <x v="44"/>
    <n v="141.7824"/>
    <n v="12"/>
    <n v="633.85"/>
    <n v="89874"/>
  </r>
  <r>
    <n v="25599"/>
    <s v="Not Specified"/>
    <n v="0"/>
    <n v="8.33"/>
    <n v="1.99"/>
    <n v="2877"/>
    <s v="Shannon Aldridge"/>
    <s v="Express Air"/>
    <x v="3"/>
    <x v="2"/>
    <s v="Computer Peripherals"/>
    <s v="Small Pack"/>
    <x v="140"/>
    <n v="0.52"/>
    <x v="0"/>
    <x v="1"/>
    <x v="10"/>
    <s v="North Olmsted"/>
    <n v="44070"/>
    <d v="2015-03-02T00:00:00"/>
    <x v="26"/>
    <n v="74.181899999999999"/>
    <n v="12"/>
    <n v="107.51"/>
    <n v="91492"/>
  </r>
  <r>
    <n v="7599"/>
    <s v="Not Specified"/>
    <n v="0"/>
    <n v="8.33"/>
    <n v="1.99"/>
    <n v="2878"/>
    <s v="Susan Carroll Berman"/>
    <s v="Express Air"/>
    <x v="3"/>
    <x v="2"/>
    <s v="Computer Peripherals"/>
    <s v="Small Pack"/>
    <x v="140"/>
    <n v="0.52"/>
    <x v="0"/>
    <x v="0"/>
    <x v="0"/>
    <s v="Seattle"/>
    <n v="98107"/>
    <d v="2015-03-02T00:00:00"/>
    <x v="26"/>
    <n v="82.31"/>
    <n v="47"/>
    <n v="421.08"/>
    <n v="54369"/>
  </r>
  <r>
    <n v="18642"/>
    <s v="Medium"/>
    <n v="0.05"/>
    <n v="6.68"/>
    <n v="6.93"/>
    <n v="2880"/>
    <s v="Grace Black"/>
    <s v="Regular Air"/>
    <x v="2"/>
    <x v="0"/>
    <s v="Paper"/>
    <s v="Small Box"/>
    <x v="716"/>
    <n v="0.37"/>
    <x v="0"/>
    <x v="3"/>
    <x v="26"/>
    <s v="North Miami Beach"/>
    <n v="33160"/>
    <d v="2015-03-28T00:00:00"/>
    <x v="85"/>
    <n v="-2.3520000000000096"/>
    <n v="11"/>
    <n v="77.2"/>
    <n v="88626"/>
  </r>
  <r>
    <n v="20315"/>
    <s v="Low"/>
    <n v="0.09"/>
    <n v="243.98"/>
    <n v="43.32"/>
    <n v="2880"/>
    <s v="Grace Black"/>
    <s v="Delivery Truck"/>
    <x v="2"/>
    <x v="1"/>
    <s v="Chairs &amp; Chairmats"/>
    <s v="Jumbo Drum"/>
    <x v="696"/>
    <n v="0.55000000000000004"/>
    <x v="0"/>
    <x v="3"/>
    <x v="26"/>
    <s v="North Miami Beach"/>
    <n v="33160"/>
    <d v="2015-05-08T00:00:00"/>
    <x v="4"/>
    <n v="1059.288"/>
    <n v="25"/>
    <n v="5587.89"/>
    <n v="88627"/>
  </r>
  <r>
    <n v="7718"/>
    <s v="High"/>
    <n v="0.03"/>
    <n v="4.0599999999999996"/>
    <n v="6.89"/>
    <n v="2882"/>
    <s v="Andrew Gonzalez"/>
    <s v="Regular Air"/>
    <x v="3"/>
    <x v="0"/>
    <s v="Appliances"/>
    <s v="Small Box"/>
    <x v="326"/>
    <n v="0.6"/>
    <x v="0"/>
    <x v="3"/>
    <x v="24"/>
    <s v="Charlotte"/>
    <n v="28206"/>
    <d v="2015-02-20T00:00:00"/>
    <x v="83"/>
    <n v="-246.27609999999999"/>
    <n v="37"/>
    <n v="159.88999999999999"/>
    <n v="55300"/>
  </r>
  <r>
    <n v="7719"/>
    <s v="High"/>
    <n v="0.01"/>
    <n v="3.75"/>
    <n v="0.5"/>
    <n v="2882"/>
    <s v="Andrew Gonzalez"/>
    <s v="Regular Air"/>
    <x v="3"/>
    <x v="0"/>
    <s v="Labels"/>
    <s v="Small Box"/>
    <x v="833"/>
    <n v="0.37"/>
    <x v="0"/>
    <x v="3"/>
    <x v="24"/>
    <s v="Charlotte"/>
    <n v="28206"/>
    <d v="2015-02-20T00:00:00"/>
    <x v="74"/>
    <n v="55.194599999999994"/>
    <n v="48"/>
    <n v="180.48"/>
    <n v="55300"/>
  </r>
  <r>
    <n v="7720"/>
    <s v="High"/>
    <n v="0.02"/>
    <n v="10.68"/>
    <n v="13.04"/>
    <n v="2882"/>
    <s v="Andrew Gonzalez"/>
    <s v="Regular Air"/>
    <x v="3"/>
    <x v="1"/>
    <s v="Office Furnishings"/>
    <s v="Large Box"/>
    <x v="834"/>
    <n v="0.6"/>
    <x v="0"/>
    <x v="3"/>
    <x v="24"/>
    <s v="Charlotte"/>
    <n v="28206"/>
    <d v="2015-02-20T00:00:00"/>
    <x v="83"/>
    <n v="-307.29650000000004"/>
    <n v="31"/>
    <n v="350.48"/>
    <n v="55300"/>
  </r>
  <r>
    <n v="2314"/>
    <s v="High"/>
    <n v="7.0000000000000007E-2"/>
    <n v="28.99"/>
    <n v="8.59"/>
    <n v="2882"/>
    <s v="Andrew Gonzalez"/>
    <s v="Regular Air"/>
    <x v="3"/>
    <x v="2"/>
    <s v="Telephones and Communication"/>
    <s v="Medium Box"/>
    <x v="693"/>
    <n v="0.56000000000000005"/>
    <x v="0"/>
    <x v="3"/>
    <x v="24"/>
    <s v="Charlotte"/>
    <n v="28206"/>
    <d v="2015-03-19T00:00:00"/>
    <x v="18"/>
    <n v="-16.063740000000003"/>
    <n v="39"/>
    <n v="936.8"/>
    <n v="16676"/>
  </r>
  <r>
    <n v="694"/>
    <s v="Critical"/>
    <n v="0.05"/>
    <n v="6.48"/>
    <n v="8.73"/>
    <n v="2882"/>
    <s v="Andrew Gonzalez"/>
    <s v="Regular Air"/>
    <x v="3"/>
    <x v="0"/>
    <s v="Paper"/>
    <s v="Small Box"/>
    <x v="758"/>
    <n v="0.37"/>
    <x v="0"/>
    <x v="3"/>
    <x v="24"/>
    <s v="Charlotte"/>
    <n v="28206"/>
    <d v="2015-05-09T00:00:00"/>
    <x v="168"/>
    <n v="-160.38470000000001"/>
    <n v="35"/>
    <n v="232.5"/>
    <n v="4839"/>
  </r>
  <r>
    <n v="3065"/>
    <s v="High"/>
    <n v="0.09"/>
    <n v="363.25"/>
    <n v="19.989999999999998"/>
    <n v="2882"/>
    <s v="Andrew Gonzalez"/>
    <s v="Regular Air"/>
    <x v="3"/>
    <x v="0"/>
    <s v="Appliances"/>
    <s v="Small Box"/>
    <x v="451"/>
    <n v="0.56999999999999995"/>
    <x v="0"/>
    <x v="3"/>
    <x v="24"/>
    <s v="Charlotte"/>
    <n v="28206"/>
    <d v="2015-06-05T00:00:00"/>
    <x v="175"/>
    <n v="732.26980000000003"/>
    <n v="21"/>
    <n v="7497.05"/>
    <n v="21958"/>
  </r>
  <r>
    <n v="5689"/>
    <s v="Low"/>
    <n v="0.05"/>
    <n v="63.94"/>
    <n v="14.48"/>
    <n v="2882"/>
    <s v="Andrew Gonzalez"/>
    <s v="Express Air"/>
    <x v="3"/>
    <x v="1"/>
    <s v="Office Furnishings"/>
    <s v="Small Box"/>
    <x v="176"/>
    <n v="0.46"/>
    <x v="0"/>
    <x v="3"/>
    <x v="24"/>
    <s v="Charlotte"/>
    <n v="28206"/>
    <d v="2015-06-30T00:00:00"/>
    <x v="176"/>
    <n v="270.87430000000001"/>
    <n v="21"/>
    <n v="1336.35"/>
    <n v="40224"/>
  </r>
  <r>
    <n v="7137"/>
    <s v="Low"/>
    <n v="0.02"/>
    <n v="43.98"/>
    <n v="1.99"/>
    <n v="2882"/>
    <s v="Andrew Gonzalez"/>
    <s v="Regular Air"/>
    <x v="3"/>
    <x v="2"/>
    <s v="Computer Peripherals"/>
    <s v="Small Pack"/>
    <x v="835"/>
    <n v="0.44"/>
    <x v="0"/>
    <x v="3"/>
    <x v="24"/>
    <s v="Charlotte"/>
    <n v="28206"/>
    <d v="2015-01-21T00:00:00"/>
    <x v="99"/>
    <n v="333.76049999999998"/>
    <n v="40"/>
    <n v="1724.01"/>
    <n v="50917"/>
  </r>
  <r>
    <n v="18694"/>
    <s v="Critical"/>
    <n v="0.05"/>
    <n v="6.48"/>
    <n v="8.73"/>
    <n v="2883"/>
    <s v="Stuart Sharma"/>
    <s v="Regular Air"/>
    <x v="3"/>
    <x v="0"/>
    <s v="Paper"/>
    <s v="Small Box"/>
    <x v="758"/>
    <n v="0.37"/>
    <x v="0"/>
    <x v="1"/>
    <x v="10"/>
    <s v="North Olmsted"/>
    <n v="44070"/>
    <d v="2015-05-09T00:00:00"/>
    <x v="168"/>
    <n v="-120.59"/>
    <n v="9"/>
    <n v="59.79"/>
    <n v="87632"/>
  </r>
  <r>
    <n v="20314"/>
    <s v="High"/>
    <n v="7.0000000000000007E-2"/>
    <n v="28.99"/>
    <n v="8.59"/>
    <n v="2884"/>
    <s v="Stuart C Robinson"/>
    <s v="Regular Air"/>
    <x v="3"/>
    <x v="2"/>
    <s v="Telephones and Communication"/>
    <s v="Medium Box"/>
    <x v="693"/>
    <n v="0.56000000000000005"/>
    <x v="0"/>
    <x v="1"/>
    <x v="10"/>
    <s v="North Ridgeville"/>
    <n v="44039"/>
    <d v="2015-03-19T00:00:00"/>
    <x v="18"/>
    <n v="-12.078000000000001"/>
    <n v="10"/>
    <n v="240.21"/>
    <n v="87631"/>
  </r>
  <r>
    <n v="21065"/>
    <s v="High"/>
    <n v="0.09"/>
    <n v="363.25"/>
    <n v="19.989999999999998"/>
    <n v="2884"/>
    <s v="Stuart C Robinson"/>
    <s v="Regular Air"/>
    <x v="3"/>
    <x v="0"/>
    <s v="Appliances"/>
    <s v="Small Box"/>
    <x v="451"/>
    <n v="0.56999999999999995"/>
    <x v="0"/>
    <x v="1"/>
    <x v="10"/>
    <s v="North Ridgeville"/>
    <n v="44039"/>
    <d v="2015-06-05T00:00:00"/>
    <x v="175"/>
    <n v="1231.6569"/>
    <n v="5"/>
    <n v="1785.01"/>
    <n v="87633"/>
  </r>
  <r>
    <n v="23689"/>
    <s v="Low"/>
    <n v="0.05"/>
    <n v="63.94"/>
    <n v="14.48"/>
    <n v="2885"/>
    <s v="Gary Frazier"/>
    <s v="Express Air"/>
    <x v="3"/>
    <x v="1"/>
    <s v="Office Furnishings"/>
    <s v="Small Box"/>
    <x v="176"/>
    <n v="0.46"/>
    <x v="0"/>
    <x v="1"/>
    <x v="10"/>
    <s v="North Royalton"/>
    <n v="44133"/>
    <d v="2015-06-30T00:00:00"/>
    <x v="176"/>
    <n v="219.54419999999999"/>
    <n v="5"/>
    <n v="318.18"/>
    <n v="87634"/>
  </r>
  <r>
    <n v="25718"/>
    <s v="High"/>
    <n v="0.03"/>
    <n v="4.0599999999999996"/>
    <n v="6.89"/>
    <n v="2886"/>
    <s v="Gretchen McKinney"/>
    <s v="Regular Air"/>
    <x v="3"/>
    <x v="0"/>
    <s v="Appliances"/>
    <s v="Small Box"/>
    <x v="326"/>
    <n v="0.6"/>
    <x v="0"/>
    <x v="1"/>
    <x v="10"/>
    <s v="Parma"/>
    <n v="44134"/>
    <d v="2015-02-20T00:00:00"/>
    <x v="83"/>
    <n v="-185.17"/>
    <n v="9"/>
    <n v="38.89"/>
    <n v="87630"/>
  </r>
  <r>
    <n v="25719"/>
    <s v="High"/>
    <n v="0.01"/>
    <n v="3.75"/>
    <n v="0.5"/>
    <n v="2886"/>
    <s v="Gretchen McKinney"/>
    <s v="Regular Air"/>
    <x v="3"/>
    <x v="0"/>
    <s v="Labels"/>
    <s v="Small Box"/>
    <x v="833"/>
    <n v="0.37"/>
    <x v="0"/>
    <x v="1"/>
    <x v="10"/>
    <s v="Parma"/>
    <n v="44134"/>
    <d v="2015-02-20T00:00:00"/>
    <x v="74"/>
    <n v="31.132799999999996"/>
    <n v="12"/>
    <n v="45.12"/>
    <n v="87630"/>
  </r>
  <r>
    <n v="25720"/>
    <s v="High"/>
    <n v="0.02"/>
    <n v="10.68"/>
    <n v="13.04"/>
    <n v="2886"/>
    <s v="Gretchen McKinney"/>
    <s v="Regular Air"/>
    <x v="3"/>
    <x v="1"/>
    <s v="Office Furnishings"/>
    <s v="Large Box"/>
    <x v="834"/>
    <n v="0.6"/>
    <x v="0"/>
    <x v="1"/>
    <x v="10"/>
    <s v="Parma"/>
    <n v="44134"/>
    <d v="2015-02-20T00:00:00"/>
    <x v="83"/>
    <n v="-231.05"/>
    <n v="8"/>
    <n v="90.45"/>
    <n v="87630"/>
  </r>
  <r>
    <n v="21514"/>
    <s v="High"/>
    <n v="0.1"/>
    <n v="209.37"/>
    <n v="69"/>
    <n v="2892"/>
    <s v="Benjamin Porter"/>
    <s v="Regular Air"/>
    <x v="3"/>
    <x v="1"/>
    <s v="Tables"/>
    <s v="Large Box"/>
    <x v="575"/>
    <n v="0.79"/>
    <x v="0"/>
    <x v="2"/>
    <x v="22"/>
    <s v="Livonia"/>
    <n v="48154"/>
    <d v="2015-02-23T00:00:00"/>
    <x v="181"/>
    <n v="-165.59492040000003"/>
    <n v="11"/>
    <n v="2125.12"/>
    <n v="90011"/>
  </r>
  <r>
    <n v="21515"/>
    <s v="High"/>
    <n v="7.0000000000000007E-2"/>
    <n v="4.9800000000000004"/>
    <n v="4.7"/>
    <n v="2893"/>
    <s v="Kathryn Tate"/>
    <s v="Regular Air"/>
    <x v="3"/>
    <x v="0"/>
    <s v="Paper"/>
    <s v="Small Box"/>
    <x v="594"/>
    <n v="0.38"/>
    <x v="0"/>
    <x v="2"/>
    <x v="22"/>
    <s v="Madison Heights"/>
    <n v="48071"/>
    <d v="2015-02-23T00:00:00"/>
    <x v="88"/>
    <n v="-21.684000000000001"/>
    <n v="9"/>
    <n v="45.05"/>
    <n v="90011"/>
  </r>
  <r>
    <n v="19909"/>
    <s v="Low"/>
    <n v="0.02"/>
    <n v="880.98"/>
    <n v="44.55"/>
    <n v="2896"/>
    <s v="Anna Ellis"/>
    <s v="Delivery Truck"/>
    <x v="1"/>
    <x v="1"/>
    <s v="Bookcases"/>
    <s v="Jumbo Box"/>
    <x v="270"/>
    <n v="0.62"/>
    <x v="0"/>
    <x v="2"/>
    <x v="3"/>
    <s v="Mankato"/>
    <n v="56001"/>
    <d v="2015-01-22T00:00:00"/>
    <x v="67"/>
    <n v="4861.0637999999999"/>
    <n v="8"/>
    <n v="7045.02"/>
    <n v="86925"/>
  </r>
  <r>
    <n v="18198"/>
    <s v="Critical"/>
    <n v="0"/>
    <n v="22.84"/>
    <n v="16.920000000000002"/>
    <n v="2896"/>
    <s v="Anna Ellis"/>
    <s v="Regular Air"/>
    <x v="1"/>
    <x v="0"/>
    <s v="Paper"/>
    <s v="Small Box"/>
    <x v="836"/>
    <n v="0.39"/>
    <x v="0"/>
    <x v="2"/>
    <x v="3"/>
    <s v="Mankato"/>
    <n v="56001"/>
    <d v="2015-03-12T00:00:00"/>
    <x v="138"/>
    <n v="-83.75"/>
    <n v="15"/>
    <n v="370.62"/>
    <n v="86927"/>
  </r>
  <r>
    <n v="20304"/>
    <s v="High"/>
    <n v="0.05"/>
    <n v="80.97"/>
    <n v="30.06"/>
    <n v="2897"/>
    <s v="Betty Giles"/>
    <s v="Delivery Truck"/>
    <x v="1"/>
    <x v="2"/>
    <s v="Office Machines"/>
    <s v="Jumbo Box"/>
    <x v="131"/>
    <n v="0.4"/>
    <x v="0"/>
    <x v="2"/>
    <x v="3"/>
    <s v="Maple Grove"/>
    <n v="55369"/>
    <d v="2015-02-13T00:00:00"/>
    <x v="8"/>
    <n v="565.17999999999995"/>
    <n v="11"/>
    <n v="904.25"/>
    <n v="86926"/>
  </r>
  <r>
    <n v="20305"/>
    <s v="High"/>
    <n v="0"/>
    <n v="6.48"/>
    <n v="10.050000000000001"/>
    <n v="2897"/>
    <s v="Betty Giles"/>
    <s v="Regular Air"/>
    <x v="1"/>
    <x v="0"/>
    <s v="Paper"/>
    <s v="Small Box"/>
    <x v="837"/>
    <n v="0.37"/>
    <x v="0"/>
    <x v="2"/>
    <x v="3"/>
    <s v="Maple Grove"/>
    <n v="55369"/>
    <d v="2015-02-13T00:00:00"/>
    <x v="7"/>
    <n v="-38.72"/>
    <n v="2"/>
    <n v="16.309999999999999"/>
    <n v="86926"/>
  </r>
  <r>
    <n v="23151"/>
    <s v="Not Specified"/>
    <n v="0.06"/>
    <n v="70.89"/>
    <n v="89.3"/>
    <n v="2903"/>
    <s v="Frances Powers"/>
    <s v="Delivery Truck"/>
    <x v="2"/>
    <x v="1"/>
    <s v="Tables"/>
    <s v="Jumbo Box"/>
    <x v="838"/>
    <n v="0.72"/>
    <x v="0"/>
    <x v="1"/>
    <x v="10"/>
    <s v="Reynoldsburg"/>
    <n v="43068"/>
    <d v="2015-06-25T00:00:00"/>
    <x v="127"/>
    <n v="65.077020000000005"/>
    <n v="6"/>
    <n v="364.26"/>
    <n v="87374"/>
  </r>
  <r>
    <n v="18611"/>
    <s v="High"/>
    <n v="7.0000000000000007E-2"/>
    <n v="4.13"/>
    <n v="0.99"/>
    <n v="2908"/>
    <s v="Robyn Lyon"/>
    <s v="Regular Air"/>
    <x v="1"/>
    <x v="0"/>
    <s v="Labels"/>
    <s v="Small Box"/>
    <x v="508"/>
    <n v="0.39"/>
    <x v="0"/>
    <x v="1"/>
    <x v="10"/>
    <s v="Garfield Heights"/>
    <n v="44125"/>
    <d v="2015-01-08T00:00:00"/>
    <x v="0"/>
    <n v="10.959199999999999"/>
    <n v="4"/>
    <n v="16.07"/>
    <n v="88156"/>
  </r>
  <r>
    <n v="18612"/>
    <s v="High"/>
    <n v="0.03"/>
    <n v="22.72"/>
    <n v="8.99"/>
    <n v="2908"/>
    <s v="Robyn Lyon"/>
    <s v="Regular Air"/>
    <x v="1"/>
    <x v="1"/>
    <s v="Office Furnishings"/>
    <s v="Small Pack"/>
    <x v="275"/>
    <n v="0.44"/>
    <x v="0"/>
    <x v="1"/>
    <x v="10"/>
    <s v="Garfield Heights"/>
    <n v="44125"/>
    <d v="2015-01-08T00:00:00"/>
    <x v="0"/>
    <n v="17.429400000000001"/>
    <n v="1"/>
    <n v="25.26"/>
    <n v="88156"/>
  </r>
  <r>
    <n v="20827"/>
    <s v="Not Specified"/>
    <n v="0.05"/>
    <n v="34.979999999999997"/>
    <n v="7.53"/>
    <n v="2908"/>
    <s v="Robyn Lyon"/>
    <s v="Express Air"/>
    <x v="1"/>
    <x v="2"/>
    <s v="Computer Peripherals"/>
    <s v="Small Box"/>
    <x v="171"/>
    <n v="0.76"/>
    <x v="0"/>
    <x v="1"/>
    <x v="10"/>
    <s v="Garfield Heights"/>
    <n v="44125"/>
    <d v="2015-02-28T00:00:00"/>
    <x v="166"/>
    <n v="-32.666400000000003"/>
    <n v="16"/>
    <n v="581.08000000000004"/>
    <n v="88157"/>
  </r>
  <r>
    <n v="20828"/>
    <s v="Not Specified"/>
    <n v="0"/>
    <n v="3.14"/>
    <n v="1.92"/>
    <n v="2908"/>
    <s v="Robyn Lyon"/>
    <s v="Regular Air"/>
    <x v="1"/>
    <x v="0"/>
    <s v="Scissors, Rulers and Trimmers"/>
    <s v="Wrap Bag"/>
    <x v="839"/>
    <n v="0.84"/>
    <x v="0"/>
    <x v="1"/>
    <x v="10"/>
    <s v="Garfield Heights"/>
    <n v="44125"/>
    <d v="2015-02-28T00:00:00"/>
    <x v="27"/>
    <n v="-13.135200000000001"/>
    <n v="8"/>
    <n v="27.53"/>
    <n v="88157"/>
  </r>
  <r>
    <n v="21290"/>
    <s v="High"/>
    <n v="0.04"/>
    <n v="4.13"/>
    <n v="0.99"/>
    <n v="2912"/>
    <s v="Hannah Carver"/>
    <s v="Express Air"/>
    <x v="1"/>
    <x v="0"/>
    <s v="Labels"/>
    <s v="Small Box"/>
    <x v="508"/>
    <n v="0.39"/>
    <x v="0"/>
    <x v="2"/>
    <x v="48"/>
    <s v="Grand Forks"/>
    <n v="58201"/>
    <d v="2015-04-28T00:00:00"/>
    <x v="86"/>
    <n v="22.307699999999997"/>
    <n v="7"/>
    <n v="32.33"/>
    <n v="87396"/>
  </r>
  <r>
    <n v="21291"/>
    <s v="High"/>
    <n v="0.06"/>
    <n v="55.48"/>
    <n v="14.3"/>
    <n v="2912"/>
    <s v="Hannah Carver"/>
    <s v="Regular Air"/>
    <x v="1"/>
    <x v="0"/>
    <s v="Paper"/>
    <s v="Small Box"/>
    <x v="14"/>
    <n v="0.37"/>
    <x v="0"/>
    <x v="2"/>
    <x v="48"/>
    <s v="Grand Forks"/>
    <n v="58201"/>
    <d v="2015-04-28T00:00:00"/>
    <x v="86"/>
    <n v="443.02139999999991"/>
    <n v="12"/>
    <n v="642.05999999999995"/>
    <n v="87396"/>
  </r>
  <r>
    <n v="8310"/>
    <s v="Medium"/>
    <n v="0.05"/>
    <n v="535.64"/>
    <n v="14.7"/>
    <n v="2920"/>
    <s v="Ernest Peele"/>
    <s v="Delivery Truck"/>
    <x v="1"/>
    <x v="2"/>
    <s v="Office Machines"/>
    <s v="Jumbo Drum"/>
    <x v="636"/>
    <n v="0.59"/>
    <x v="0"/>
    <x v="2"/>
    <x v="12"/>
    <s v="Chicago"/>
    <n v="60603"/>
    <d v="2015-06-07T00:00:00"/>
    <x v="42"/>
    <n v="-1220.9144999999999"/>
    <n v="2"/>
    <n v="1068.5999999999999"/>
    <n v="59365"/>
  </r>
  <r>
    <n v="18166"/>
    <s v="Medium"/>
    <n v="0"/>
    <n v="6.37"/>
    <n v="5.19"/>
    <n v="2923"/>
    <s v="Lynne Griffith"/>
    <s v="Regular Air"/>
    <x v="3"/>
    <x v="0"/>
    <s v="Binders and Binder Accessories"/>
    <s v="Small Box"/>
    <x v="214"/>
    <n v="0.38"/>
    <x v="0"/>
    <x v="1"/>
    <x v="30"/>
    <s v="Hagerstown"/>
    <n v="21740"/>
    <d v="2015-02-28T00:00:00"/>
    <x v="27"/>
    <n v="-27.1492"/>
    <n v="15"/>
    <n v="99.75"/>
    <n v="86592"/>
  </r>
  <r>
    <n v="18345"/>
    <s v="Critical"/>
    <n v="0.02"/>
    <n v="110.98"/>
    <n v="13.99"/>
    <n v="2924"/>
    <s v="Courtney Nelson"/>
    <s v="Regular Air"/>
    <x v="3"/>
    <x v="1"/>
    <s v="Office Furnishings"/>
    <s v="Medium Box"/>
    <x v="649"/>
    <n v="0.69"/>
    <x v="0"/>
    <x v="1"/>
    <x v="30"/>
    <s v="Laurel"/>
    <n v="20707"/>
    <d v="2015-01-16T00:00:00"/>
    <x v="69"/>
    <n v="-106.3424"/>
    <n v="2"/>
    <n v="226.53"/>
    <n v="86591"/>
  </r>
  <r>
    <n v="18346"/>
    <s v="Critical"/>
    <n v="0.01"/>
    <n v="8.01"/>
    <n v="2.87"/>
    <n v="2924"/>
    <s v="Courtney Nelson"/>
    <s v="Regular Air"/>
    <x v="3"/>
    <x v="0"/>
    <s v="Paper"/>
    <s v="Wrap Bag"/>
    <x v="840"/>
    <n v="0.4"/>
    <x v="0"/>
    <x v="1"/>
    <x v="30"/>
    <s v="Laurel"/>
    <n v="20707"/>
    <d v="2015-01-16T00:00:00"/>
    <x v="69"/>
    <n v="44.976799999999997"/>
    <n v="8"/>
    <n v="68.650000000000006"/>
    <n v="86591"/>
  </r>
  <r>
    <n v="25817"/>
    <s v="Critical"/>
    <n v="0.02"/>
    <n v="5.58"/>
    <n v="2.99"/>
    <n v="2928"/>
    <s v="Leslie Woodard"/>
    <s v="Regular Air"/>
    <x v="3"/>
    <x v="0"/>
    <s v="Binders and Binder Accessories"/>
    <s v="Small Box"/>
    <x v="841"/>
    <n v="0.37"/>
    <x v="0"/>
    <x v="3"/>
    <x v="39"/>
    <s v="Charleston"/>
    <n v="29418"/>
    <d v="2015-05-26T00:00:00"/>
    <x v="6"/>
    <n v="689.32799999999997"/>
    <n v="42"/>
    <n v="236.83"/>
    <n v="90218"/>
  </r>
  <r>
    <n v="25819"/>
    <s v="Critical"/>
    <n v="0.02"/>
    <n v="54.1"/>
    <n v="19.989999999999998"/>
    <n v="2928"/>
    <s v="Leslie Woodard"/>
    <s v="Regular Air"/>
    <x v="3"/>
    <x v="0"/>
    <s v="Storage &amp; Organization"/>
    <s v="Small Box"/>
    <x v="725"/>
    <n v="0.59"/>
    <x v="0"/>
    <x v="3"/>
    <x v="39"/>
    <s v="Charleston"/>
    <n v="29418"/>
    <d v="2015-05-26T00:00:00"/>
    <x v="134"/>
    <n v="-33.585999999999999"/>
    <n v="36"/>
    <n v="1944.87"/>
    <n v="90218"/>
  </r>
  <r>
    <n v="21313"/>
    <s v="Not Specified"/>
    <n v="0.1"/>
    <n v="11.55"/>
    <n v="2.36"/>
    <n v="2931"/>
    <s v="Faye Hanna"/>
    <s v="Regular Air"/>
    <x v="2"/>
    <x v="0"/>
    <s v="Pens &amp; Art Supplies"/>
    <s v="Wrap Bag"/>
    <x v="99"/>
    <n v="0.55000000000000004"/>
    <x v="0"/>
    <x v="0"/>
    <x v="1"/>
    <s v="El Dorado Hills"/>
    <n v="95630"/>
    <d v="2015-02-28T00:00:00"/>
    <x v="142"/>
    <n v="69.767200000000003"/>
    <n v="12"/>
    <n v="135.77000000000001"/>
    <n v="87619"/>
  </r>
  <r>
    <n v="24866"/>
    <s v="High"/>
    <n v="0.01"/>
    <n v="35.44"/>
    <n v="19.989999999999998"/>
    <n v="2932"/>
    <s v="Phyllis Hull"/>
    <s v="Regular Air"/>
    <x v="2"/>
    <x v="0"/>
    <s v="Paper"/>
    <s v="Small Box"/>
    <x v="611"/>
    <n v="0.38"/>
    <x v="0"/>
    <x v="1"/>
    <x v="18"/>
    <s v="Stratford"/>
    <n v="6614"/>
    <d v="2015-04-22T00:00:00"/>
    <x v="151"/>
    <n v="-52.822799999999994"/>
    <n v="1"/>
    <n v="55.43"/>
    <n v="87620"/>
  </r>
  <r>
    <n v="24995"/>
    <s v="Low"/>
    <n v="0.02"/>
    <n v="3.8"/>
    <n v="1.49"/>
    <n v="2935"/>
    <s v="Shirley Riley"/>
    <s v="Regular Air"/>
    <x v="2"/>
    <x v="0"/>
    <s v="Binders and Binder Accessories"/>
    <s v="Small Box"/>
    <x v="27"/>
    <n v="0.38"/>
    <x v="0"/>
    <x v="1"/>
    <x v="15"/>
    <s v="Boston"/>
    <n v="2215"/>
    <d v="2015-05-11T00:00:00"/>
    <x v="66"/>
    <n v="7.31"/>
    <n v="5"/>
    <n v="20.46"/>
    <n v="87617"/>
  </r>
  <r>
    <n v="24865"/>
    <s v="High"/>
    <n v="0.03"/>
    <n v="47.9"/>
    <n v="5.86"/>
    <n v="2938"/>
    <s v="Laurie Case Daniel"/>
    <s v="Regular Air"/>
    <x v="2"/>
    <x v="0"/>
    <s v="Paper"/>
    <s v="Small Box"/>
    <x v="661"/>
    <n v="0.37"/>
    <x v="0"/>
    <x v="1"/>
    <x v="15"/>
    <s v="Stoneham"/>
    <n v="2180"/>
    <d v="2015-04-22T00:00:00"/>
    <x v="131"/>
    <n v="642.99029999999993"/>
    <n v="20"/>
    <n v="931.87"/>
    <n v="87620"/>
  </r>
  <r>
    <n v="23567"/>
    <s v="Critical"/>
    <n v="0.05"/>
    <n v="2.62"/>
    <n v="0.8"/>
    <n v="2941"/>
    <s v="Leah Pollock"/>
    <s v="Regular Air"/>
    <x v="2"/>
    <x v="0"/>
    <s v="Rubber Bands"/>
    <s v="Wrap Bag"/>
    <x v="505"/>
    <n v="0.39"/>
    <x v="0"/>
    <x v="1"/>
    <x v="2"/>
    <s v="Morristown"/>
    <n v="7960"/>
    <d v="2015-05-26T00:00:00"/>
    <x v="134"/>
    <n v="12.71"/>
    <n v="8"/>
    <n v="21.41"/>
    <n v="87618"/>
  </r>
  <r>
    <n v="19575"/>
    <s v="Low"/>
    <n v="0.04"/>
    <n v="4.55"/>
    <n v="1.49"/>
    <n v="2944"/>
    <s v="Elsie Lane"/>
    <s v="Regular Air"/>
    <x v="0"/>
    <x v="0"/>
    <s v="Binders and Binder Accessories"/>
    <s v="Small Box"/>
    <x v="516"/>
    <n v="0.35"/>
    <x v="0"/>
    <x v="2"/>
    <x v="22"/>
    <s v="Midland"/>
    <n v="48640"/>
    <d v="2015-03-05T00:00:00"/>
    <x v="118"/>
    <n v="28.288"/>
    <n v="13"/>
    <n v="59.75"/>
    <n v="90309"/>
  </r>
  <r>
    <n v="26054"/>
    <s v="Not Specified"/>
    <n v="0.01"/>
    <n v="7.64"/>
    <n v="1.39"/>
    <n v="2947"/>
    <s v="Kathy Turner"/>
    <s v="Regular Air"/>
    <x v="3"/>
    <x v="0"/>
    <s v="Envelopes"/>
    <s v="Small Box"/>
    <x v="784"/>
    <n v="0.36"/>
    <x v="0"/>
    <x v="1"/>
    <x v="4"/>
    <s v="Depew"/>
    <n v="14043"/>
    <d v="2015-02-04T00:00:00"/>
    <x v="167"/>
    <n v="112.1181"/>
    <n v="20"/>
    <n v="162.49"/>
    <n v="87511"/>
  </r>
  <r>
    <n v="25051"/>
    <s v="Medium"/>
    <n v="7.0000000000000007E-2"/>
    <n v="42.98"/>
    <n v="4.62"/>
    <n v="2951"/>
    <s v="Jordan Womble"/>
    <s v="Express Air"/>
    <x v="0"/>
    <x v="0"/>
    <s v="Appliances"/>
    <s v="Small Box"/>
    <x v="647"/>
    <n v="0.56000000000000005"/>
    <x v="0"/>
    <x v="2"/>
    <x v="13"/>
    <s v="Hays"/>
    <n v="67601"/>
    <d v="2015-02-15T00:00:00"/>
    <x v="2"/>
    <n v="565.38599999999997"/>
    <n v="19"/>
    <n v="819.4"/>
    <n v="91397"/>
  </r>
  <r>
    <n v="25052"/>
    <s v="Medium"/>
    <n v="0.03"/>
    <n v="89.99"/>
    <n v="42"/>
    <n v="2951"/>
    <s v="Jordan Womble"/>
    <s v="Delivery Truck"/>
    <x v="0"/>
    <x v="1"/>
    <s v="Chairs &amp; Chairmats"/>
    <s v="Jumbo Drum"/>
    <x v="790"/>
    <n v="0.66"/>
    <x v="0"/>
    <x v="2"/>
    <x v="13"/>
    <s v="Hays"/>
    <n v="67601"/>
    <d v="2015-02-15T00:00:00"/>
    <x v="174"/>
    <n v="-230.9528"/>
    <n v="19"/>
    <n v="1809.75"/>
    <n v="91397"/>
  </r>
  <r>
    <n v="25970"/>
    <s v="Medium"/>
    <n v="0.08"/>
    <n v="5.74"/>
    <n v="5.01"/>
    <n v="2952"/>
    <s v="Thelma Murray"/>
    <s v="Express Air"/>
    <x v="0"/>
    <x v="0"/>
    <s v="Binders and Binder Accessories"/>
    <s v="Small Box"/>
    <x v="697"/>
    <n v="0.39"/>
    <x v="0"/>
    <x v="1"/>
    <x v="10"/>
    <s v="Grove City"/>
    <n v="43123"/>
    <d v="2015-04-15T00:00:00"/>
    <x v="113"/>
    <n v="-61.628039999999999"/>
    <n v="12"/>
    <n v="70.03"/>
    <n v="91398"/>
  </r>
  <r>
    <n v="21200"/>
    <s v="Low"/>
    <n v="0.09"/>
    <n v="12.22"/>
    <n v="2.85"/>
    <n v="2954"/>
    <s v="William Sharma"/>
    <s v="Regular Air"/>
    <x v="3"/>
    <x v="1"/>
    <s v="Office Furnishings"/>
    <s v="Small Pack"/>
    <x v="775"/>
    <n v="0.55000000000000004"/>
    <x v="0"/>
    <x v="2"/>
    <x v="3"/>
    <s v="Maplewood"/>
    <n v="55119"/>
    <d v="2015-06-18T00:00:00"/>
    <x v="127"/>
    <n v="70.676699999999997"/>
    <n v="9"/>
    <n v="102.43"/>
    <n v="86427"/>
  </r>
  <r>
    <n v="24817"/>
    <s v="Medium"/>
    <n v="0.1"/>
    <n v="37.94"/>
    <n v="5.08"/>
    <n v="2957"/>
    <s v="Francis I Davis"/>
    <s v="Express Air"/>
    <x v="0"/>
    <x v="0"/>
    <s v="Paper"/>
    <s v="Wrap Bag"/>
    <x v="320"/>
    <n v="0.38"/>
    <x v="0"/>
    <x v="2"/>
    <x v="45"/>
    <s v="Milwaukee"/>
    <n v="53209"/>
    <d v="2015-04-02T00:00:00"/>
    <x v="77"/>
    <n v="95.054399999999987"/>
    <n v="4"/>
    <n v="137.76"/>
    <n v="90264"/>
  </r>
  <r>
    <n v="25709"/>
    <s v="Low"/>
    <n v="0.06"/>
    <n v="20.99"/>
    <n v="0.99"/>
    <n v="2958"/>
    <s v="Ellen Sparks"/>
    <s v="Regular Air"/>
    <x v="0"/>
    <x v="2"/>
    <s v="Telephones and Communication"/>
    <s v="Wrap Bag"/>
    <x v="842"/>
    <n v="0.37"/>
    <x v="0"/>
    <x v="2"/>
    <x v="45"/>
    <s v="Neenah"/>
    <n v="54956"/>
    <d v="2015-03-23T00:00:00"/>
    <x v="16"/>
    <n v="224.96069999999997"/>
    <n v="18"/>
    <n v="326.02999999999997"/>
    <n v="90265"/>
  </r>
  <r>
    <n v="19923"/>
    <s v="Not Specified"/>
    <n v="0.1"/>
    <n v="36.549999999999997"/>
    <n v="13.89"/>
    <n v="2960"/>
    <s v="Allan Dickinson"/>
    <s v="Regular Air"/>
    <x v="0"/>
    <x v="0"/>
    <s v="Pens &amp; Art Supplies"/>
    <s v="Wrap Bag"/>
    <x v="463"/>
    <n v="0.41"/>
    <x v="0"/>
    <x v="3"/>
    <x v="40"/>
    <s v="Van Buren"/>
    <n v="72956"/>
    <d v="2015-04-05T00:00:00"/>
    <x v="45"/>
    <n v="-89.572000000000003"/>
    <n v="11"/>
    <n v="379.72"/>
    <n v="90646"/>
  </r>
  <r>
    <n v="20390"/>
    <s v="High"/>
    <n v="7.0000000000000007E-2"/>
    <n v="4.76"/>
    <n v="0.88"/>
    <n v="2962"/>
    <s v="Leonard Strauss"/>
    <s v="Express Air"/>
    <x v="3"/>
    <x v="0"/>
    <s v="Paper"/>
    <s v="Wrap Bag"/>
    <x v="817"/>
    <n v="0.39"/>
    <x v="0"/>
    <x v="0"/>
    <x v="21"/>
    <s v="Louisville"/>
    <n v="80027"/>
    <d v="2015-05-07T00:00:00"/>
    <x v="168"/>
    <n v="33.347699999999996"/>
    <n v="10"/>
    <n v="48.33"/>
    <n v="88611"/>
  </r>
  <r>
    <n v="22175"/>
    <s v="Critical"/>
    <n v="0.01"/>
    <n v="7.98"/>
    <n v="6.5"/>
    <n v="2963"/>
    <s v="Frances Johnson"/>
    <s v="Regular Air"/>
    <x v="3"/>
    <x v="0"/>
    <s v="Storage &amp; Organization"/>
    <s v="Medium Box"/>
    <x v="843"/>
    <n v="0.59"/>
    <x v="0"/>
    <x v="1"/>
    <x v="30"/>
    <s v="Middle River"/>
    <n v="21220"/>
    <d v="2015-06-22T00:00:00"/>
    <x v="46"/>
    <n v="-34.591999999999999"/>
    <n v="4"/>
    <n v="34.909999999999997"/>
    <n v="88612"/>
  </r>
  <r>
    <n v="25953"/>
    <s v="High"/>
    <n v="0.06"/>
    <n v="42.98"/>
    <n v="4.62"/>
    <n v="2964"/>
    <s v="Kathy Hinton"/>
    <s v="Regular Air"/>
    <x v="3"/>
    <x v="0"/>
    <s v="Appliances"/>
    <s v="Small Box"/>
    <x v="647"/>
    <n v="0.56000000000000005"/>
    <x v="0"/>
    <x v="1"/>
    <x v="10"/>
    <s v="Mount Vernon"/>
    <n v="43050"/>
    <d v="2015-04-21T00:00:00"/>
    <x v="151"/>
    <n v="-24.63"/>
    <n v="1"/>
    <n v="47.04"/>
    <n v="88610"/>
  </r>
  <r>
    <n v="21390"/>
    <s v="Not Specified"/>
    <n v="0.08"/>
    <n v="9.68"/>
    <n v="2.0299999999999998"/>
    <n v="2968"/>
    <s v="Miriam Bowman"/>
    <s v="Regular Air"/>
    <x v="2"/>
    <x v="0"/>
    <s v="Paper"/>
    <s v="Wrap Bag"/>
    <x v="844"/>
    <n v="0.37"/>
    <x v="0"/>
    <x v="3"/>
    <x v="26"/>
    <s v="Hollywood"/>
    <n v="33021"/>
    <d v="2015-02-22T00:00:00"/>
    <x v="88"/>
    <n v="-536.24199999999996"/>
    <n v="1"/>
    <n v="10.94"/>
    <n v="86085"/>
  </r>
  <r>
    <n v="21391"/>
    <s v="Not Specified"/>
    <n v="0.04"/>
    <n v="150.97999999999999"/>
    <n v="16.010000000000002"/>
    <n v="2968"/>
    <s v="Miriam Bowman"/>
    <s v="Delivery Truck"/>
    <x v="2"/>
    <x v="1"/>
    <s v="Tables"/>
    <s v="Jumbo Box"/>
    <x v="845"/>
    <n v="0.7"/>
    <x v="0"/>
    <x v="3"/>
    <x v="26"/>
    <s v="Hollywood"/>
    <n v="33021"/>
    <d v="2015-02-22T00:00:00"/>
    <x v="15"/>
    <n v="-125.86000000000001"/>
    <n v="5"/>
    <n v="731.38"/>
    <n v="86085"/>
  </r>
  <r>
    <n v="18041"/>
    <s v="High"/>
    <n v="0.06"/>
    <n v="363.25"/>
    <n v="19.989999999999998"/>
    <n v="2968"/>
    <s v="Miriam Bowman"/>
    <s v="Regular Air"/>
    <x v="2"/>
    <x v="0"/>
    <s v="Appliances"/>
    <s v="Small Box"/>
    <x v="451"/>
    <n v="0.56999999999999995"/>
    <x v="0"/>
    <x v="3"/>
    <x v="26"/>
    <s v="Hollywood"/>
    <n v="33021"/>
    <d v="2015-03-28T00:00:00"/>
    <x v="160"/>
    <n v="36.164099999999998"/>
    <n v="1"/>
    <n v="344.87"/>
    <n v="86086"/>
  </r>
  <r>
    <n v="21096"/>
    <s v="High"/>
    <n v="0.01"/>
    <n v="30.97"/>
    <n v="4"/>
    <n v="2973"/>
    <s v="Sally Liu"/>
    <s v="Regular Air"/>
    <x v="1"/>
    <x v="2"/>
    <s v="Computer Peripherals"/>
    <s v="Small Box"/>
    <x v="846"/>
    <n v="0.74"/>
    <x v="0"/>
    <x v="2"/>
    <x v="45"/>
    <s v="New Berlin"/>
    <n v="53151"/>
    <d v="2015-04-13T00:00:00"/>
    <x v="73"/>
    <n v="17.102799999999998"/>
    <n v="17"/>
    <n v="523.05999999999995"/>
    <n v="87186"/>
  </r>
  <r>
    <n v="21097"/>
    <s v="High"/>
    <n v="0.08"/>
    <n v="125.99"/>
    <n v="7.69"/>
    <n v="2973"/>
    <s v="Sally Liu"/>
    <s v="Regular Air"/>
    <x v="1"/>
    <x v="2"/>
    <s v="Telephones and Communication"/>
    <s v="Small Box"/>
    <x v="442"/>
    <n v="0.57999999999999996"/>
    <x v="0"/>
    <x v="2"/>
    <x v="45"/>
    <s v="New Berlin"/>
    <n v="53151"/>
    <d v="2015-04-13T00:00:00"/>
    <x v="73"/>
    <n v="1269.3819599999999"/>
    <n v="23"/>
    <n v="2424.6799999999998"/>
    <n v="87186"/>
  </r>
  <r>
    <n v="24770"/>
    <s v="Critical"/>
    <n v="0.1"/>
    <n v="442.14"/>
    <n v="14.7"/>
    <n v="2973"/>
    <s v="Sally Liu"/>
    <s v="Delivery Truck"/>
    <x v="1"/>
    <x v="2"/>
    <s v="Office Machines"/>
    <s v="Jumbo Drum"/>
    <x v="110"/>
    <n v="0.56000000000000005"/>
    <x v="0"/>
    <x v="2"/>
    <x v="45"/>
    <s v="New Berlin"/>
    <n v="53151"/>
    <d v="2015-05-20T00:00:00"/>
    <x v="110"/>
    <n v="137.68794000000014"/>
    <n v="6"/>
    <n v="2411.4299999999998"/>
    <n v="87187"/>
  </r>
  <r>
    <n v="19599"/>
    <s v="Medium"/>
    <n v="0.01"/>
    <n v="35.99"/>
    <n v="0.99"/>
    <n v="2976"/>
    <s v="Fred Barber"/>
    <s v="Regular Air"/>
    <x v="2"/>
    <x v="2"/>
    <s v="Telephones and Communication"/>
    <s v="Small Pack"/>
    <x v="771"/>
    <n v="0.35"/>
    <x v="0"/>
    <x v="2"/>
    <x v="45"/>
    <s v="Oak Creek"/>
    <n v="53154"/>
    <d v="2015-05-22T00:00:00"/>
    <x v="10"/>
    <n v="882.48239999999998"/>
    <n v="41"/>
    <n v="1278.96"/>
    <n v="89047"/>
  </r>
  <r>
    <n v="20182"/>
    <s v="Critical"/>
    <n v="0.09"/>
    <n v="2.94"/>
    <n v="0.7"/>
    <n v="2979"/>
    <s v="Lloyd Dolan"/>
    <s v="Regular Air"/>
    <x v="0"/>
    <x v="0"/>
    <s v="Pens &amp; Art Supplies"/>
    <s v="Wrap Bag"/>
    <x v="22"/>
    <n v="0.57999999999999996"/>
    <x v="0"/>
    <x v="2"/>
    <x v="48"/>
    <s v="Dickinson"/>
    <n v="58601"/>
    <d v="2015-01-27T00:00:00"/>
    <x v="52"/>
    <n v="6.3840000000000003"/>
    <n v="9"/>
    <n v="25.22"/>
    <n v="86544"/>
  </r>
  <r>
    <n v="18169"/>
    <s v="Critical"/>
    <n v="0.02"/>
    <n v="5.34"/>
    <n v="2.99"/>
    <n v="2979"/>
    <s v="Lloyd Dolan"/>
    <s v="Regular Air"/>
    <x v="0"/>
    <x v="0"/>
    <s v="Binders and Binder Accessories"/>
    <s v="Small Box"/>
    <x v="289"/>
    <n v="0.38"/>
    <x v="0"/>
    <x v="2"/>
    <x v="48"/>
    <s v="Dickinson"/>
    <n v="58601"/>
    <d v="2015-02-26T00:00:00"/>
    <x v="142"/>
    <n v="5.2955000000000005"/>
    <n v="6"/>
    <n v="34.729999999999997"/>
    <n v="86545"/>
  </r>
  <r>
    <n v="18170"/>
    <s v="Critical"/>
    <n v="0.03"/>
    <n v="40.98"/>
    <n v="7.47"/>
    <n v="2979"/>
    <s v="Lloyd Dolan"/>
    <s v="Regular Air"/>
    <x v="0"/>
    <x v="0"/>
    <s v="Binders and Binder Accessories"/>
    <s v="Small Box"/>
    <x v="493"/>
    <n v="0.37"/>
    <x v="0"/>
    <x v="2"/>
    <x v="48"/>
    <s v="Dickinson"/>
    <n v="58601"/>
    <d v="2015-02-26T00:00:00"/>
    <x v="139"/>
    <n v="170.79569999999998"/>
    <n v="6"/>
    <n v="247.53"/>
    <n v="86545"/>
  </r>
  <r>
    <n v="18133"/>
    <s v="Not Specified"/>
    <n v="0.01"/>
    <n v="5.84"/>
    <n v="0.83"/>
    <n v="2979"/>
    <s v="Lloyd Dolan"/>
    <s v="Regular Air"/>
    <x v="0"/>
    <x v="0"/>
    <s v="Pens &amp; Art Supplies"/>
    <s v="Wrap Bag"/>
    <x v="341"/>
    <n v="0.49"/>
    <x v="0"/>
    <x v="2"/>
    <x v="48"/>
    <s v="Dickinson"/>
    <n v="58601"/>
    <d v="2015-06-14T00:00:00"/>
    <x v="20"/>
    <n v="16.091999999999999"/>
    <n v="4"/>
    <n v="23.89"/>
    <n v="86546"/>
  </r>
  <r>
    <n v="20183"/>
    <s v="Critical"/>
    <n v="0.03"/>
    <n v="43.98"/>
    <n v="8.99"/>
    <n v="2980"/>
    <s v="Joanna Kenney"/>
    <s v="Regular Air"/>
    <x v="0"/>
    <x v="0"/>
    <s v="Pens &amp; Art Supplies"/>
    <s v="Small Pack"/>
    <x v="404"/>
    <n v="0.57999999999999996"/>
    <x v="0"/>
    <x v="1"/>
    <x v="10"/>
    <s v="Sandusky"/>
    <n v="44870"/>
    <d v="2015-01-27T00:00:00"/>
    <x v="12"/>
    <n v="274.0788"/>
    <n v="10"/>
    <n v="454.4"/>
    <n v="86544"/>
  </r>
  <r>
    <n v="20184"/>
    <s v="Critical"/>
    <n v="0.06"/>
    <n v="1.1399999999999999"/>
    <n v="0.7"/>
    <n v="2980"/>
    <s v="Joanna Kenney"/>
    <s v="Regular Air"/>
    <x v="0"/>
    <x v="0"/>
    <s v="Rubber Bands"/>
    <s v="Wrap Bag"/>
    <x v="366"/>
    <n v="0.38"/>
    <x v="0"/>
    <x v="1"/>
    <x v="10"/>
    <s v="Sandusky"/>
    <n v="44870"/>
    <d v="2015-01-27T00:00:00"/>
    <x v="13"/>
    <n v="-3.782"/>
    <n v="13"/>
    <n v="14.53"/>
    <n v="86544"/>
  </r>
  <r>
    <n v="20435"/>
    <s v="Medium"/>
    <n v="7.0000000000000007E-2"/>
    <n v="2.61"/>
    <n v="0.5"/>
    <n v="2980"/>
    <s v="Joanna Kenney"/>
    <s v="Regular Air"/>
    <x v="0"/>
    <x v="0"/>
    <s v="Labels"/>
    <s v="Small Box"/>
    <x v="413"/>
    <n v="0.39"/>
    <x v="0"/>
    <x v="1"/>
    <x v="10"/>
    <s v="Sandusky"/>
    <n v="44870"/>
    <d v="2015-02-25T00:00:00"/>
    <x v="139"/>
    <n v="10.798499999999999"/>
    <n v="6"/>
    <n v="15.65"/>
    <n v="86547"/>
  </r>
  <r>
    <n v="23110"/>
    <s v="Low"/>
    <n v="0.04"/>
    <n v="2.88"/>
    <n v="1.01"/>
    <n v="2980"/>
    <s v="Joanna Kenney"/>
    <s v="Regular Air"/>
    <x v="0"/>
    <x v="0"/>
    <s v="Pens &amp; Art Supplies"/>
    <s v="Wrap Bag"/>
    <x v="279"/>
    <n v="0.55000000000000004"/>
    <x v="0"/>
    <x v="1"/>
    <x v="10"/>
    <s v="Sandusky"/>
    <n v="44870"/>
    <d v="2015-05-30T00:00:00"/>
    <x v="159"/>
    <n v="15.246"/>
    <n v="39"/>
    <n v="111.92"/>
    <n v="86548"/>
  </r>
  <r>
    <n v="20816"/>
    <s v="Critical"/>
    <n v="0.09"/>
    <n v="100.98"/>
    <n v="35.840000000000003"/>
    <n v="2987"/>
    <s v="Natalie Watts"/>
    <s v="Delivery Truck"/>
    <x v="1"/>
    <x v="1"/>
    <s v="Bookcases"/>
    <s v="Jumbo Box"/>
    <x v="77"/>
    <n v="0.62"/>
    <x v="0"/>
    <x v="2"/>
    <x v="25"/>
    <s v="West Des Moines"/>
    <n v="50265"/>
    <d v="2015-06-28T00:00:00"/>
    <x v="126"/>
    <n v="-103.624"/>
    <n v="17"/>
    <n v="1700.38"/>
    <n v="91180"/>
  </r>
  <r>
    <n v="20817"/>
    <s v="Critical"/>
    <n v="0.1"/>
    <n v="5.78"/>
    <n v="7.96"/>
    <n v="2987"/>
    <s v="Natalie Watts"/>
    <s v="Regular Air"/>
    <x v="1"/>
    <x v="0"/>
    <s v="Paper"/>
    <s v="Small Box"/>
    <x v="847"/>
    <n v="0.36"/>
    <x v="0"/>
    <x v="2"/>
    <x v="25"/>
    <s v="West Des Moines"/>
    <n v="50265"/>
    <d v="2015-06-28T00:00:00"/>
    <x v="126"/>
    <n v="-57.823999999999998"/>
    <n v="6"/>
    <n v="35.96"/>
    <n v="91180"/>
  </r>
  <r>
    <n v="22473"/>
    <s v="Low"/>
    <n v="0.05"/>
    <n v="70.97"/>
    <n v="3.5"/>
    <n v="2991"/>
    <s v="Sean Herbert"/>
    <s v="Regular Air"/>
    <x v="1"/>
    <x v="0"/>
    <s v="Appliances"/>
    <s v="Small Box"/>
    <x v="235"/>
    <n v="0.59"/>
    <x v="0"/>
    <x v="2"/>
    <x v="45"/>
    <s v="Racine"/>
    <n v="53402"/>
    <d v="2015-05-08T00:00:00"/>
    <x v="4"/>
    <n v="18.218000000000018"/>
    <n v="2"/>
    <n v="141.59"/>
    <n v="91466"/>
  </r>
  <r>
    <n v="22476"/>
    <s v="Low"/>
    <n v="0"/>
    <n v="5.28"/>
    <n v="6.26"/>
    <n v="2992"/>
    <s v="Lindsay Webb"/>
    <s v="Regular Air"/>
    <x v="1"/>
    <x v="0"/>
    <s v="Paper"/>
    <s v="Small Box"/>
    <x v="489"/>
    <n v="0.4"/>
    <x v="0"/>
    <x v="2"/>
    <x v="45"/>
    <s v="Sheboygan"/>
    <n v="53081"/>
    <d v="2015-05-08T00:00:00"/>
    <x v="66"/>
    <n v="25.058000000000035"/>
    <n v="36"/>
    <n v="203.05"/>
    <n v="91466"/>
  </r>
  <r>
    <n v="20891"/>
    <s v="Not Specified"/>
    <n v="0.03"/>
    <n v="10.98"/>
    <n v="3.37"/>
    <n v="2999"/>
    <s v="Kim McCarthy"/>
    <s v="Regular Air"/>
    <x v="3"/>
    <x v="0"/>
    <s v="Scissors, Rulers and Trimmers"/>
    <s v="Small Pack"/>
    <x v="63"/>
    <n v="0.56999999999999995"/>
    <x v="0"/>
    <x v="2"/>
    <x v="22"/>
    <s v="Oak Park"/>
    <n v="48237"/>
    <d v="2015-04-10T00:00:00"/>
    <x v="48"/>
    <n v="11.82"/>
    <n v="5"/>
    <n v="56.19"/>
    <n v="87041"/>
  </r>
  <r>
    <n v="21499"/>
    <s v="Low"/>
    <n v="0.01"/>
    <n v="10.14"/>
    <n v="2.27"/>
    <n v="3000"/>
    <s v="Priscilla Allen"/>
    <s v="Regular Air"/>
    <x v="3"/>
    <x v="0"/>
    <s v="Paper"/>
    <s v="Wrap Bag"/>
    <x v="82"/>
    <n v="0.36"/>
    <x v="0"/>
    <x v="2"/>
    <x v="22"/>
    <s v="Pontiac"/>
    <n v="48342"/>
    <d v="2015-01-26T00:00:00"/>
    <x v="52"/>
    <n v="28.151999999999997"/>
    <n v="4"/>
    <n v="40.799999999999997"/>
    <n v="87042"/>
  </r>
  <r>
    <n v="23836"/>
    <s v="Not Specified"/>
    <n v="0.03"/>
    <n v="5.4"/>
    <n v="7.78"/>
    <n v="3001"/>
    <s v="Anthony Foley"/>
    <s v="Regular Air"/>
    <x v="3"/>
    <x v="0"/>
    <s v="Binders and Binder Accessories"/>
    <s v="Small Box"/>
    <x v="97"/>
    <n v="0.37"/>
    <x v="0"/>
    <x v="2"/>
    <x v="22"/>
    <s v="Port Huron"/>
    <n v="48060"/>
    <d v="2015-03-17T00:00:00"/>
    <x v="18"/>
    <n v="-237.54400000000001"/>
    <n v="21"/>
    <n v="117.87"/>
    <n v="87043"/>
  </r>
  <r>
    <n v="25282"/>
    <s v="Medium"/>
    <n v="0.03"/>
    <n v="85.99"/>
    <n v="0.99"/>
    <n v="3003"/>
    <s v="Roy Rouse"/>
    <s v="Regular Air"/>
    <x v="1"/>
    <x v="2"/>
    <s v="Telephones and Communication"/>
    <s v="Wrap Bag"/>
    <x v="141"/>
    <n v="0.55000000000000004"/>
    <x v="0"/>
    <x v="0"/>
    <x v="44"/>
    <s v="Coeur D Alene"/>
    <n v="83814"/>
    <d v="2015-03-05T00:00:00"/>
    <x v="40"/>
    <n v="1037.1044999999999"/>
    <n v="20"/>
    <n v="1503.05"/>
    <n v="91586"/>
  </r>
  <r>
    <n v="7664"/>
    <s v="Low"/>
    <n v="0.08"/>
    <n v="6.48"/>
    <n v="6.81"/>
    <n v="3004"/>
    <s v="Maurice Everett"/>
    <s v="Regular Air"/>
    <x v="0"/>
    <x v="0"/>
    <s v="Paper"/>
    <s v="Small Box"/>
    <x v="848"/>
    <n v="0.36"/>
    <x v="0"/>
    <x v="0"/>
    <x v="1"/>
    <s v="Los Angeles"/>
    <n v="90049"/>
    <d v="2015-02-10T00:00:00"/>
    <x v="7"/>
    <n v="-94.59"/>
    <n v="58"/>
    <n v="382.33"/>
    <n v="54949"/>
  </r>
  <r>
    <n v="7665"/>
    <s v="Low"/>
    <n v="0.09"/>
    <n v="20.98"/>
    <n v="53.03"/>
    <n v="3004"/>
    <s v="Maurice Everett"/>
    <s v="Delivery Truck"/>
    <x v="0"/>
    <x v="0"/>
    <s v="Storage &amp; Organization"/>
    <s v="Jumbo Drum"/>
    <x v="211"/>
    <n v="0.78"/>
    <x v="0"/>
    <x v="0"/>
    <x v="1"/>
    <s v="Los Angeles"/>
    <n v="90049"/>
    <d v="2015-02-10T00:00:00"/>
    <x v="2"/>
    <n v="-293.74"/>
    <n v="13"/>
    <n v="356.61"/>
    <n v="54949"/>
  </r>
  <r>
    <n v="23295"/>
    <s v="Critical"/>
    <n v="0.05"/>
    <n v="122.99"/>
    <n v="19.989999999999998"/>
    <n v="3005"/>
    <s v="Teresa Watts"/>
    <s v="Express Air"/>
    <x v="0"/>
    <x v="0"/>
    <s v="Binders and Binder Accessories"/>
    <s v="Small Box"/>
    <x v="741"/>
    <n v="0.37"/>
    <x v="0"/>
    <x v="0"/>
    <x v="44"/>
    <s v="Coeur D Alene"/>
    <n v="83814"/>
    <d v="2015-06-08T00:00:00"/>
    <x v="81"/>
    <n v="1039.7540999999999"/>
    <n v="12"/>
    <n v="1506.89"/>
    <n v="91389"/>
  </r>
  <r>
    <n v="25664"/>
    <s v="Low"/>
    <n v="0.08"/>
    <n v="6.48"/>
    <n v="6.81"/>
    <n v="3006"/>
    <s v="Thomas Spence"/>
    <s v="Regular Air"/>
    <x v="0"/>
    <x v="0"/>
    <s v="Paper"/>
    <s v="Small Box"/>
    <x v="848"/>
    <n v="0.36"/>
    <x v="0"/>
    <x v="0"/>
    <x v="44"/>
    <s v="Idaho Falls"/>
    <n v="83402"/>
    <d v="2015-02-10T00:00:00"/>
    <x v="7"/>
    <n v="-49.186800000000005"/>
    <n v="14"/>
    <n v="92.29"/>
    <n v="91388"/>
  </r>
  <r>
    <n v="25665"/>
    <s v="Low"/>
    <n v="0.09"/>
    <n v="20.98"/>
    <n v="53.03"/>
    <n v="3006"/>
    <s v="Thomas Spence"/>
    <s v="Delivery Truck"/>
    <x v="0"/>
    <x v="0"/>
    <s v="Storage &amp; Organization"/>
    <s v="Jumbo Drum"/>
    <x v="211"/>
    <n v="0.78"/>
    <x v="0"/>
    <x v="0"/>
    <x v="44"/>
    <s v="Idaho Falls"/>
    <n v="83402"/>
    <d v="2015-02-10T00:00:00"/>
    <x v="2"/>
    <n v="-152.7448"/>
    <n v="3"/>
    <n v="82.29"/>
    <n v="91388"/>
  </r>
  <r>
    <n v="23627"/>
    <s v="Critical"/>
    <n v="0.05"/>
    <n v="9.99"/>
    <n v="4.78"/>
    <n v="3008"/>
    <s v="Penny Rich"/>
    <s v="Regular Air"/>
    <x v="1"/>
    <x v="0"/>
    <s v="Paper"/>
    <s v="Small Box"/>
    <x v="627"/>
    <n v="0.4"/>
    <x v="0"/>
    <x v="2"/>
    <x v="3"/>
    <s v="Minnetonka Mills"/>
    <n v="55343"/>
    <d v="2015-03-06T00:00:00"/>
    <x v="118"/>
    <n v="41.3"/>
    <n v="20"/>
    <n v="203.37"/>
    <n v="89414"/>
  </r>
  <r>
    <n v="24908"/>
    <s v="High"/>
    <n v="0.01"/>
    <n v="12.28"/>
    <n v="6.47"/>
    <n v="3008"/>
    <s v="Penny Rich"/>
    <s v="Regular Air"/>
    <x v="1"/>
    <x v="0"/>
    <s v="Paper"/>
    <s v="Small Box"/>
    <x v="849"/>
    <n v="0.38"/>
    <x v="0"/>
    <x v="2"/>
    <x v="3"/>
    <s v="Minnetonka Mills"/>
    <n v="55343"/>
    <d v="2015-06-11T00:00:00"/>
    <x v="96"/>
    <n v="47.61"/>
    <n v="12"/>
    <n v="160.66"/>
    <n v="89415"/>
  </r>
  <r>
    <n v="7898"/>
    <s v="Critical"/>
    <n v="0.03"/>
    <n v="5.98"/>
    <n v="5.35"/>
    <n v="3011"/>
    <s v="Tammy Raynor"/>
    <s v="Regular Air"/>
    <x v="0"/>
    <x v="0"/>
    <s v="Paper"/>
    <s v="Small Box"/>
    <x v="515"/>
    <n v="0.4"/>
    <x v="0"/>
    <x v="1"/>
    <x v="15"/>
    <s v="Boston"/>
    <n v="2113"/>
    <d v="2015-05-28T00:00:00"/>
    <x v="89"/>
    <n v="-23.5"/>
    <n v="16"/>
    <n v="107.08"/>
    <n v="56486"/>
  </r>
  <r>
    <n v="1041"/>
    <s v="Critical"/>
    <n v="0.03"/>
    <n v="300.64999999999998"/>
    <n v="24.49"/>
    <n v="3011"/>
    <s v="Tammy Raynor"/>
    <s v="Regular Air"/>
    <x v="0"/>
    <x v="0"/>
    <s v="Appliances"/>
    <s v="Large Box"/>
    <x v="850"/>
    <n v="0.52"/>
    <x v="0"/>
    <x v="1"/>
    <x v="15"/>
    <s v="Boston"/>
    <n v="2113"/>
    <d v="2015-04-28T00:00:00"/>
    <x v="86"/>
    <n v="1282.4959999999999"/>
    <n v="32"/>
    <n v="9705.4599999999991"/>
    <n v="7623"/>
  </r>
  <r>
    <n v="1042"/>
    <s v="Critical"/>
    <n v="0.06"/>
    <n v="49.99"/>
    <n v="19.989999999999998"/>
    <n v="3011"/>
    <s v="Tammy Raynor"/>
    <s v="Regular Air"/>
    <x v="0"/>
    <x v="2"/>
    <s v="Computer Peripherals"/>
    <s v="Small Box"/>
    <x v="606"/>
    <n v="0.45"/>
    <x v="0"/>
    <x v="1"/>
    <x v="15"/>
    <s v="Boston"/>
    <n v="2113"/>
    <d v="2015-04-28T00:00:00"/>
    <x v="86"/>
    <n v="17.2"/>
    <n v="67"/>
    <n v="3247.54"/>
    <n v="7623"/>
  </r>
  <r>
    <n v="1043"/>
    <s v="Critical"/>
    <n v="0.1"/>
    <n v="104.85"/>
    <n v="4.6500000000000004"/>
    <n v="3011"/>
    <s v="Tammy Raynor"/>
    <s v="Regular Air"/>
    <x v="0"/>
    <x v="0"/>
    <s v="Paper"/>
    <s v="Small Box"/>
    <x v="851"/>
    <n v="0.37"/>
    <x v="0"/>
    <x v="1"/>
    <x v="15"/>
    <s v="Boston"/>
    <n v="2113"/>
    <d v="2015-04-28T00:00:00"/>
    <x v="158"/>
    <n v="1184.1200000000001"/>
    <n v="58"/>
    <n v="5582.63"/>
    <n v="7623"/>
  </r>
  <r>
    <n v="19041"/>
    <s v="Critical"/>
    <n v="0.03"/>
    <n v="300.64999999999998"/>
    <n v="24.49"/>
    <n v="3012"/>
    <s v="Annie Livingston"/>
    <s v="Regular Air"/>
    <x v="0"/>
    <x v="0"/>
    <s v="Appliances"/>
    <s v="Large Box"/>
    <x v="850"/>
    <n v="0.52"/>
    <x v="0"/>
    <x v="1"/>
    <x v="4"/>
    <s v="Rochester"/>
    <n v="14609"/>
    <d v="2015-04-28T00:00:00"/>
    <x v="86"/>
    <n v="1474.8703999999998"/>
    <n v="8"/>
    <n v="2426.36"/>
    <n v="86346"/>
  </r>
  <r>
    <n v="19042"/>
    <s v="Critical"/>
    <n v="0.06"/>
    <n v="49.99"/>
    <n v="19.989999999999998"/>
    <n v="3012"/>
    <s v="Annie Livingston"/>
    <s v="Regular Air"/>
    <x v="0"/>
    <x v="2"/>
    <s v="Computer Peripherals"/>
    <s v="Small Box"/>
    <x v="606"/>
    <n v="0.45"/>
    <x v="0"/>
    <x v="1"/>
    <x v="4"/>
    <s v="Rochester"/>
    <n v="14609"/>
    <d v="2015-04-28T00:00:00"/>
    <x v="86"/>
    <n v="19.78"/>
    <n v="17"/>
    <n v="824"/>
    <n v="86346"/>
  </r>
  <r>
    <n v="19043"/>
    <s v="Critical"/>
    <n v="0.1"/>
    <n v="104.85"/>
    <n v="4.6500000000000004"/>
    <n v="3012"/>
    <s v="Annie Livingston"/>
    <s v="Regular Air"/>
    <x v="0"/>
    <x v="0"/>
    <s v="Paper"/>
    <s v="Small Box"/>
    <x v="851"/>
    <n v="0.37"/>
    <x v="0"/>
    <x v="1"/>
    <x v="4"/>
    <s v="Rochester"/>
    <n v="14609"/>
    <d v="2015-04-28T00:00:00"/>
    <x v="158"/>
    <n v="929.7956999999999"/>
    <n v="14"/>
    <n v="1347.53"/>
    <n v="86346"/>
  </r>
  <r>
    <n v="22064"/>
    <s v="Critical"/>
    <n v="0.01"/>
    <n v="5.58"/>
    <n v="5.3"/>
    <n v="3017"/>
    <s v="Melvin Benton"/>
    <s v="Regular Air"/>
    <x v="0"/>
    <x v="0"/>
    <s v="Envelopes"/>
    <s v="Small Box"/>
    <x v="127"/>
    <n v="0.35"/>
    <x v="0"/>
    <x v="0"/>
    <x v="1"/>
    <s v="Encinitas"/>
    <n v="92024"/>
    <d v="2015-01-09T00:00:00"/>
    <x v="71"/>
    <n v="-7.25"/>
    <n v="1"/>
    <n v="11.16"/>
    <n v="89071"/>
  </r>
  <r>
    <n v="22065"/>
    <s v="Critical"/>
    <n v="0.03"/>
    <n v="3.98"/>
    <n v="0.7"/>
    <n v="3017"/>
    <s v="Melvin Benton"/>
    <s v="Regular Air"/>
    <x v="0"/>
    <x v="0"/>
    <s v="Pens &amp; Art Supplies"/>
    <s v="Wrap Bag"/>
    <x v="852"/>
    <n v="0.52"/>
    <x v="0"/>
    <x v="0"/>
    <x v="1"/>
    <s v="Encinitas"/>
    <n v="92024"/>
    <d v="2015-01-09T00:00:00"/>
    <x v="71"/>
    <n v="31.201799999999995"/>
    <n v="11"/>
    <n v="45.22"/>
    <n v="89071"/>
  </r>
  <r>
    <n v="18950"/>
    <s v="Low"/>
    <n v="0.01"/>
    <n v="4.9800000000000004"/>
    <n v="4.75"/>
    <n v="3035"/>
    <s v="Tina Evans"/>
    <s v="Regular Air"/>
    <x v="1"/>
    <x v="0"/>
    <s v="Paper"/>
    <s v="Small Box"/>
    <x v="853"/>
    <n v="0.36"/>
    <x v="0"/>
    <x v="2"/>
    <x v="12"/>
    <s v="Lombard"/>
    <n v="60148"/>
    <d v="2015-01-15T00:00:00"/>
    <x v="135"/>
    <n v="-75.900400000000005"/>
    <n v="10"/>
    <n v="52.93"/>
    <n v="89128"/>
  </r>
  <r>
    <n v="18951"/>
    <s v="Low"/>
    <n v="0.04"/>
    <n v="6.35"/>
    <n v="1.02"/>
    <n v="3035"/>
    <s v="Tina Evans"/>
    <s v="Regular Air"/>
    <x v="1"/>
    <x v="0"/>
    <s v="Paper"/>
    <s v="Wrap Bag"/>
    <x v="318"/>
    <n v="0.39"/>
    <x v="0"/>
    <x v="2"/>
    <x v="12"/>
    <s v="Lombard"/>
    <n v="60148"/>
    <d v="2015-01-15T00:00:00"/>
    <x v="135"/>
    <n v="52.170899999999996"/>
    <n v="12"/>
    <n v="75.61"/>
    <n v="89128"/>
  </r>
  <r>
    <n v="19849"/>
    <s v="Not Specified"/>
    <n v="0.02"/>
    <n v="12.99"/>
    <n v="14.37"/>
    <n v="3036"/>
    <s v="Edith Reynolds"/>
    <s v="Regular Air"/>
    <x v="1"/>
    <x v="1"/>
    <s v="Office Furnishings"/>
    <s v="Large Box"/>
    <x v="193"/>
    <n v="0.73"/>
    <x v="0"/>
    <x v="2"/>
    <x v="48"/>
    <s v="Mandan"/>
    <n v="58554"/>
    <d v="2015-01-16T00:00:00"/>
    <x v="69"/>
    <n v="-159.86000000000001"/>
    <n v="5"/>
    <n v="67.64"/>
    <n v="89129"/>
  </r>
  <r>
    <n v="19850"/>
    <s v="Not Specified"/>
    <n v="0.05"/>
    <n v="35.44"/>
    <n v="7.5"/>
    <n v="3036"/>
    <s v="Edith Reynolds"/>
    <s v="Regular Air"/>
    <x v="1"/>
    <x v="0"/>
    <s v="Paper"/>
    <s v="Small Box"/>
    <x v="854"/>
    <n v="0.38"/>
    <x v="0"/>
    <x v="2"/>
    <x v="48"/>
    <s v="Mandan"/>
    <n v="58554"/>
    <d v="2015-01-16T00:00:00"/>
    <x v="69"/>
    <n v="165.88979999999998"/>
    <n v="7"/>
    <n v="240.42"/>
    <n v="89129"/>
  </r>
  <r>
    <n v="19851"/>
    <s v="Not Specified"/>
    <n v="0.02"/>
    <n v="12.98"/>
    <n v="3.14"/>
    <n v="3036"/>
    <s v="Edith Reynolds"/>
    <s v="Regular Air"/>
    <x v="1"/>
    <x v="0"/>
    <s v="Scissors, Rulers and Trimmers"/>
    <s v="Small Pack"/>
    <x v="47"/>
    <n v="0.6"/>
    <x v="0"/>
    <x v="2"/>
    <x v="48"/>
    <s v="Mandan"/>
    <n v="58554"/>
    <d v="2015-01-16T00:00:00"/>
    <x v="91"/>
    <n v="75.010000000000005"/>
    <n v="14"/>
    <n v="184.4"/>
    <n v="89129"/>
  </r>
  <r>
    <n v="22201"/>
    <s v="Critical"/>
    <n v="0.08"/>
    <n v="178.47"/>
    <n v="19.989999999999998"/>
    <n v="3036"/>
    <s v="Edith Reynolds"/>
    <s v="Regular Air"/>
    <x v="1"/>
    <x v="0"/>
    <s v="Storage &amp; Organization"/>
    <s v="Small Box"/>
    <x v="179"/>
    <n v="0.55000000000000004"/>
    <x v="0"/>
    <x v="2"/>
    <x v="48"/>
    <s v="Mandan"/>
    <n v="58554"/>
    <d v="2015-03-13T00:00:00"/>
    <x v="57"/>
    <n v="2267.2199999999998"/>
    <n v="22"/>
    <n v="3802.01"/>
    <n v="89130"/>
  </r>
  <r>
    <n v="19381"/>
    <s v="Not Specified"/>
    <n v="0.08"/>
    <n v="73.98"/>
    <n v="4"/>
    <n v="3041"/>
    <s v="Carrie Duke"/>
    <s v="Regular Air"/>
    <x v="0"/>
    <x v="2"/>
    <s v="Computer Peripherals"/>
    <s v="Small Box"/>
    <x v="124"/>
    <n v="0.77"/>
    <x v="0"/>
    <x v="2"/>
    <x v="13"/>
    <s v="Garden City"/>
    <n v="67846"/>
    <d v="2015-05-15T00:00:00"/>
    <x v="38"/>
    <n v="97.159999999999926"/>
    <n v="17"/>
    <n v="1181.67"/>
    <n v="86102"/>
  </r>
  <r>
    <n v="19382"/>
    <s v="Not Specified"/>
    <n v="0.02"/>
    <n v="3.68"/>
    <n v="1.32"/>
    <n v="3041"/>
    <s v="Carrie Duke"/>
    <s v="Regular Air"/>
    <x v="0"/>
    <x v="0"/>
    <s v="Scissors, Rulers and Trimmers"/>
    <s v="Wrap Bag"/>
    <x v="300"/>
    <n v="0.83"/>
    <x v="0"/>
    <x v="2"/>
    <x v="13"/>
    <s v="Garden City"/>
    <n v="67846"/>
    <d v="2015-05-15T00:00:00"/>
    <x v="54"/>
    <n v="-20.65"/>
    <n v="8"/>
    <n v="29.93"/>
    <n v="86102"/>
  </r>
  <r>
    <n v="20049"/>
    <s v="Medium"/>
    <n v="7.0000000000000007E-2"/>
    <n v="14.48"/>
    <n v="6.46"/>
    <n v="3042"/>
    <s v="Tara Gold"/>
    <s v="Regular Air"/>
    <x v="2"/>
    <x v="0"/>
    <s v="Binders and Binder Accessories"/>
    <s v="Small Box"/>
    <x v="855"/>
    <n v="0.38"/>
    <x v="0"/>
    <x v="2"/>
    <x v="13"/>
    <s v="Hutchinson"/>
    <n v="67501"/>
    <d v="2015-02-04T00:00:00"/>
    <x v="141"/>
    <n v="67.864000000000004"/>
    <n v="12"/>
    <n v="171.33"/>
    <n v="86101"/>
  </r>
  <r>
    <n v="21475"/>
    <s v="High"/>
    <n v="0"/>
    <n v="6.48"/>
    <n v="5.19"/>
    <n v="3045"/>
    <s v="Jordan Beard"/>
    <s v="Regular Air"/>
    <x v="2"/>
    <x v="0"/>
    <s v="Paper"/>
    <s v="Small Box"/>
    <x v="856"/>
    <n v="0.37"/>
    <x v="0"/>
    <x v="2"/>
    <x v="13"/>
    <s v="Leavenworth"/>
    <n v="66048"/>
    <d v="2015-06-06T00:00:00"/>
    <x v="97"/>
    <n v="-14.074999999999999"/>
    <n v="12"/>
    <n v="84.04"/>
    <n v="86104"/>
  </r>
  <r>
    <n v="24415"/>
    <s v="High"/>
    <n v="0.05"/>
    <n v="120.98"/>
    <n v="30"/>
    <n v="3046"/>
    <s v="Andrew Pearce"/>
    <s v="Delivery Truck"/>
    <x v="2"/>
    <x v="1"/>
    <s v="Chairs &amp; Chairmats"/>
    <s v="Jumbo Drum"/>
    <x v="478"/>
    <n v="0.64"/>
    <x v="0"/>
    <x v="2"/>
    <x v="13"/>
    <s v="Leawood"/>
    <n v="66209"/>
    <d v="2015-02-12T00:00:00"/>
    <x v="8"/>
    <n v="-78.759200000000007"/>
    <n v="2"/>
    <n v="251.06"/>
    <n v="86103"/>
  </r>
  <r>
    <n v="23188"/>
    <s v="High"/>
    <n v="0.06"/>
    <n v="276.2"/>
    <n v="24.49"/>
    <n v="3048"/>
    <s v="Tracy G Starr"/>
    <s v="Express Air"/>
    <x v="0"/>
    <x v="1"/>
    <s v="Chairs &amp; Chairmats"/>
    <s v="Large Box"/>
    <x v="147"/>
    <m/>
    <x v="0"/>
    <x v="0"/>
    <x v="1"/>
    <s v="Berkeley"/>
    <n v="94704"/>
    <d v="2015-03-05T00:00:00"/>
    <x v="118"/>
    <n v="1167.3800000000001"/>
    <n v="10"/>
    <n v="2610.56"/>
    <n v="89789"/>
  </r>
  <r>
    <n v="25904"/>
    <s v="Medium"/>
    <n v="0.06"/>
    <n v="125.99"/>
    <n v="2.5"/>
    <n v="3053"/>
    <s v="Robin Tyler"/>
    <s v="Regular Air"/>
    <x v="0"/>
    <x v="2"/>
    <s v="Telephones and Communication"/>
    <s v="Small Box"/>
    <x v="418"/>
    <n v="0.6"/>
    <x v="0"/>
    <x v="3"/>
    <x v="35"/>
    <s v="Murray"/>
    <n v="42071"/>
    <d v="2015-02-03T00:00:00"/>
    <x v="141"/>
    <n v="402.06599999999997"/>
    <n v="11"/>
    <n v="1173.76"/>
    <n v="86662"/>
  </r>
  <r>
    <n v="20516"/>
    <s v="Medium"/>
    <n v="7.0000000000000007E-2"/>
    <n v="8.33"/>
    <n v="1.99"/>
    <n v="3063"/>
    <s v="Ann Steele"/>
    <s v="Regular Air"/>
    <x v="3"/>
    <x v="2"/>
    <s v="Computer Peripherals"/>
    <s v="Small Pack"/>
    <x v="140"/>
    <n v="0.52"/>
    <x v="0"/>
    <x v="0"/>
    <x v="0"/>
    <s v="Kirkland"/>
    <n v="98034"/>
    <d v="2015-02-26T00:00:00"/>
    <x v="142"/>
    <n v="11.95"/>
    <n v="6"/>
    <n v="50.28"/>
    <n v="88447"/>
  </r>
  <r>
    <n v="20517"/>
    <s v="Medium"/>
    <n v="0.03"/>
    <n v="499.99"/>
    <n v="24.49"/>
    <n v="3063"/>
    <s v="Ann Steele"/>
    <s v="Regular Air"/>
    <x v="3"/>
    <x v="2"/>
    <s v="Copiers and Fax"/>
    <s v="Large Box"/>
    <x v="857"/>
    <n v="0.36"/>
    <x v="0"/>
    <x v="0"/>
    <x v="0"/>
    <s v="Kirkland"/>
    <n v="98034"/>
    <d v="2015-02-26T00:00:00"/>
    <x v="139"/>
    <n v="1773.6104999999998"/>
    <n v="5"/>
    <n v="2570.4499999999998"/>
    <n v="88447"/>
  </r>
  <r>
    <n v="19652"/>
    <s v="Not Specified"/>
    <n v="0.03"/>
    <n v="20.99"/>
    <n v="0.99"/>
    <n v="3063"/>
    <s v="Ann Steele"/>
    <s v="Regular Air"/>
    <x v="3"/>
    <x v="2"/>
    <s v="Telephones and Communication"/>
    <s v="Wrap Bag"/>
    <x v="201"/>
    <n v="0.56999999999999995"/>
    <x v="0"/>
    <x v="0"/>
    <x v="0"/>
    <s v="Kirkland"/>
    <n v="98034"/>
    <d v="2015-05-24T00:00:00"/>
    <x v="53"/>
    <n v="4.1822000000000052"/>
    <n v="9"/>
    <n v="158.87"/>
    <n v="88449"/>
  </r>
  <r>
    <n v="23811"/>
    <s v="Low"/>
    <n v="0.03"/>
    <n v="6.45"/>
    <n v="1.34"/>
    <n v="3064"/>
    <s v="Clarence Crowder"/>
    <s v="Regular Air"/>
    <x v="3"/>
    <x v="0"/>
    <s v="Paper"/>
    <s v="Wrap Bag"/>
    <x v="858"/>
    <n v="0.36"/>
    <x v="0"/>
    <x v="0"/>
    <x v="0"/>
    <s v="Lacey"/>
    <n v="98503"/>
    <d v="2015-01-14T00:00:00"/>
    <x v="91"/>
    <n v="39.129899999999999"/>
    <n v="9"/>
    <n v="56.71"/>
    <n v="88448"/>
  </r>
  <r>
    <n v="25239"/>
    <s v="Not Specified"/>
    <n v="0.06"/>
    <n v="355.98"/>
    <n v="58.92"/>
    <n v="3067"/>
    <s v="Carole Miller"/>
    <s v="Delivery Truck"/>
    <x v="3"/>
    <x v="1"/>
    <s v="Chairs &amp; Chairmats"/>
    <s v="Jumbo Drum"/>
    <x v="464"/>
    <n v="0.64"/>
    <x v="0"/>
    <x v="1"/>
    <x v="10"/>
    <s v="Austintown"/>
    <n v="44515"/>
    <d v="2015-03-02T00:00:00"/>
    <x v="166"/>
    <n v="1660.92"/>
    <n v="14"/>
    <n v="5086.08"/>
    <n v="91376"/>
  </r>
  <r>
    <n v="21027"/>
    <s v="High"/>
    <n v="0.03"/>
    <n v="120.98"/>
    <n v="30"/>
    <n v="3069"/>
    <s v="Tiffany Merrill"/>
    <s v="Delivery Truck"/>
    <x v="3"/>
    <x v="1"/>
    <s v="Chairs &amp; Chairmats"/>
    <s v="Jumbo Drum"/>
    <x v="478"/>
    <n v="0.64"/>
    <x v="0"/>
    <x v="2"/>
    <x v="3"/>
    <s v="Oakdale"/>
    <n v="55128"/>
    <d v="2015-06-01T00:00:00"/>
    <x v="55"/>
    <n v="638.02800000000002"/>
    <n v="15"/>
    <n v="1894.45"/>
    <n v="88191"/>
  </r>
  <r>
    <n v="21028"/>
    <s v="High"/>
    <n v="0.01"/>
    <n v="15.68"/>
    <n v="3.73"/>
    <n v="3069"/>
    <s v="Tiffany Merrill"/>
    <s v="Regular Air"/>
    <x v="3"/>
    <x v="1"/>
    <s v="Office Furnishings"/>
    <s v="Small Pack"/>
    <x v="770"/>
    <n v="0.46"/>
    <x v="0"/>
    <x v="2"/>
    <x v="3"/>
    <s v="Oakdale"/>
    <n v="55128"/>
    <d v="2015-06-01T00:00:00"/>
    <x v="55"/>
    <n v="138.49679999999998"/>
    <n v="12"/>
    <n v="200.72"/>
    <n v="88191"/>
  </r>
  <r>
    <n v="22213"/>
    <s v="Critical"/>
    <n v="0.09"/>
    <n v="1.82"/>
    <n v="0.83"/>
    <n v="3069"/>
    <s v="Tiffany Merrill"/>
    <s v="Regular Air"/>
    <x v="3"/>
    <x v="0"/>
    <s v="Pens &amp; Art Supplies"/>
    <s v="Wrap Bag"/>
    <x v="859"/>
    <n v="0.56999999999999995"/>
    <x v="0"/>
    <x v="2"/>
    <x v="3"/>
    <s v="Oakdale"/>
    <n v="55128"/>
    <d v="2015-02-14T00:00:00"/>
    <x v="7"/>
    <n v="-6.734"/>
    <n v="22"/>
    <n v="36.82"/>
    <n v="88192"/>
  </r>
  <r>
    <n v="2063"/>
    <s v="Low"/>
    <n v="0.06"/>
    <n v="19.23"/>
    <n v="6.15"/>
    <n v="3075"/>
    <s v="Gordon Brandt"/>
    <s v="Regular Air"/>
    <x v="0"/>
    <x v="1"/>
    <s v="Office Furnishings"/>
    <s v="Small Pack"/>
    <x v="159"/>
    <n v="0.44"/>
    <x v="0"/>
    <x v="0"/>
    <x v="1"/>
    <s v="Los Angeles"/>
    <n v="90061"/>
    <d v="2015-02-28T00:00:00"/>
    <x v="142"/>
    <n v="-25.38"/>
    <n v="4"/>
    <n v="84.6"/>
    <n v="14756"/>
  </r>
  <r>
    <n v="19739"/>
    <s v="Medium"/>
    <n v="0"/>
    <n v="137.47999999999999"/>
    <n v="32.18"/>
    <n v="3076"/>
    <s v="Peter Hardy"/>
    <s v="Delivery Truck"/>
    <x v="2"/>
    <x v="1"/>
    <s v="Bookcases"/>
    <s v="Jumbo Box"/>
    <x v="860"/>
    <n v="0.78"/>
    <x v="0"/>
    <x v="1"/>
    <x v="10"/>
    <s v="Stow"/>
    <n v="44224"/>
    <d v="2015-01-07T00:00:00"/>
    <x v="0"/>
    <n v="-203.27"/>
    <n v="2"/>
    <n v="296.75"/>
    <n v="88241"/>
  </r>
  <r>
    <n v="23816"/>
    <s v="Medium"/>
    <n v="7.0000000000000007E-2"/>
    <n v="300.97000000000003"/>
    <n v="7.18"/>
    <n v="3077"/>
    <s v="Lynne Reid"/>
    <s v="Regular Air"/>
    <x v="2"/>
    <x v="2"/>
    <s v="Computer Peripherals"/>
    <s v="Small Box"/>
    <x v="394"/>
    <n v="0.48"/>
    <x v="0"/>
    <x v="1"/>
    <x v="10"/>
    <s v="Strongsville"/>
    <n v="44136"/>
    <d v="2015-05-07T00:00:00"/>
    <x v="168"/>
    <n v="-807.59"/>
    <n v="2"/>
    <n v="582.20000000000005"/>
    <n v="88239"/>
  </r>
  <r>
    <n v="25489"/>
    <s v="Not Specified"/>
    <n v="0.04"/>
    <n v="35.44"/>
    <n v="5.09"/>
    <n v="3078"/>
    <s v="Kate McKenna"/>
    <s v="Regular Air"/>
    <x v="2"/>
    <x v="0"/>
    <s v="Paper"/>
    <s v="Small Box"/>
    <x v="861"/>
    <n v="0.38"/>
    <x v="0"/>
    <x v="1"/>
    <x v="10"/>
    <s v="Toledo"/>
    <n v="43615"/>
    <d v="2015-06-11T00:00:00"/>
    <x v="81"/>
    <n v="118.6317"/>
    <n v="5"/>
    <n v="171.93"/>
    <n v="88240"/>
  </r>
  <r>
    <n v="25490"/>
    <s v="Not Specified"/>
    <n v="0.08"/>
    <n v="3.98"/>
    <n v="0.7"/>
    <n v="3078"/>
    <s v="Kate McKenna"/>
    <s v="Regular Air"/>
    <x v="2"/>
    <x v="0"/>
    <s v="Pens &amp; Art Supplies"/>
    <s v="Wrap Bag"/>
    <x v="852"/>
    <n v="0.52"/>
    <x v="0"/>
    <x v="1"/>
    <x v="10"/>
    <s v="Toledo"/>
    <n v="43615"/>
    <d v="2015-06-11T00:00:00"/>
    <x v="25"/>
    <n v="23.304000000000002"/>
    <n v="9"/>
    <n v="35.19"/>
    <n v="88240"/>
  </r>
  <r>
    <n v="5816"/>
    <s v="Medium"/>
    <n v="7.0000000000000007E-2"/>
    <n v="300.97000000000003"/>
    <n v="7.18"/>
    <n v="3079"/>
    <s v="Andrew Levine"/>
    <s v="Regular Air"/>
    <x v="2"/>
    <x v="2"/>
    <s v="Computer Peripherals"/>
    <s v="Small Box"/>
    <x v="394"/>
    <n v="0.48"/>
    <x v="0"/>
    <x v="1"/>
    <x v="19"/>
    <s v="Philadelphia"/>
    <n v="19112"/>
    <d v="2015-05-07T00:00:00"/>
    <x v="168"/>
    <n v="-807.59"/>
    <n v="7"/>
    <n v="2037.69"/>
    <n v="41253"/>
  </r>
  <r>
    <n v="7489"/>
    <s v="Not Specified"/>
    <n v="0.04"/>
    <n v="35.44"/>
    <n v="5.09"/>
    <n v="3079"/>
    <s v="Andrew Levine"/>
    <s v="Regular Air"/>
    <x v="2"/>
    <x v="0"/>
    <s v="Paper"/>
    <s v="Small Box"/>
    <x v="861"/>
    <n v="0.38"/>
    <x v="0"/>
    <x v="1"/>
    <x v="19"/>
    <s v="Philadelphia"/>
    <n v="19112"/>
    <d v="2015-06-11T00:00:00"/>
    <x v="81"/>
    <n v="150.72"/>
    <n v="21"/>
    <n v="722.1"/>
    <n v="53476"/>
  </r>
  <r>
    <n v="7490"/>
    <s v="Not Specified"/>
    <n v="0.08"/>
    <n v="3.98"/>
    <n v="0.7"/>
    <n v="3079"/>
    <s v="Andrew Levine"/>
    <s v="Regular Air"/>
    <x v="2"/>
    <x v="0"/>
    <s v="Pens &amp; Art Supplies"/>
    <s v="Wrap Bag"/>
    <x v="852"/>
    <n v="0.52"/>
    <x v="0"/>
    <x v="1"/>
    <x v="19"/>
    <s v="Philadelphia"/>
    <n v="19112"/>
    <d v="2015-06-11T00:00:00"/>
    <x v="25"/>
    <n v="19.420000000000002"/>
    <n v="36"/>
    <n v="140.78"/>
    <n v="53476"/>
  </r>
  <r>
    <n v="7491"/>
    <s v="Not Specified"/>
    <n v="0.01"/>
    <n v="1.76"/>
    <n v="0.7"/>
    <n v="3079"/>
    <s v="Andrew Levine"/>
    <s v="Regular Air"/>
    <x v="2"/>
    <x v="0"/>
    <s v="Pens &amp; Art Supplies"/>
    <s v="Wrap Bag"/>
    <x v="28"/>
    <n v="0.56000000000000005"/>
    <x v="0"/>
    <x v="1"/>
    <x v="19"/>
    <s v="Philadelphia"/>
    <n v="19112"/>
    <d v="2015-06-11T00:00:00"/>
    <x v="96"/>
    <n v="3.13"/>
    <n v="71"/>
    <n v="129.72"/>
    <n v="53476"/>
  </r>
  <r>
    <n v="7492"/>
    <s v="Not Specified"/>
    <n v="0.01"/>
    <n v="193.17"/>
    <n v="19.989999999999998"/>
    <n v="3079"/>
    <s v="Andrew Levine"/>
    <s v="Express Air"/>
    <x v="2"/>
    <x v="0"/>
    <s v="Storage &amp; Organization"/>
    <s v="Small Box"/>
    <x v="538"/>
    <n v="0.71"/>
    <x v="0"/>
    <x v="1"/>
    <x v="19"/>
    <s v="Philadelphia"/>
    <n v="19112"/>
    <d v="2015-06-11T00:00:00"/>
    <x v="81"/>
    <n v="1141.07"/>
    <n v="63"/>
    <n v="12190.98"/>
    <n v="53476"/>
  </r>
  <r>
    <n v="1739"/>
    <s v="Medium"/>
    <n v="0"/>
    <n v="137.47999999999999"/>
    <n v="32.18"/>
    <n v="3079"/>
    <s v="Andrew Levine"/>
    <s v="Delivery Truck"/>
    <x v="2"/>
    <x v="1"/>
    <s v="Bookcases"/>
    <s v="Jumbo Box"/>
    <x v="860"/>
    <n v="0.78"/>
    <x v="0"/>
    <x v="1"/>
    <x v="19"/>
    <s v="Philadelphia"/>
    <n v="19112"/>
    <d v="2015-01-07T00:00:00"/>
    <x v="0"/>
    <n v="-203.27"/>
    <n v="10"/>
    <n v="1483.76"/>
    <n v="12480"/>
  </r>
  <r>
    <n v="6807"/>
    <s v="Critical"/>
    <n v="0"/>
    <n v="2.21"/>
    <n v="1"/>
    <n v="3079"/>
    <s v="Andrew Levine"/>
    <s v="Express Air"/>
    <x v="2"/>
    <x v="0"/>
    <s v="Pens &amp; Art Supplies"/>
    <s v="Wrap Bag"/>
    <x v="862"/>
    <n v="0.38"/>
    <x v="0"/>
    <x v="1"/>
    <x v="19"/>
    <s v="Philadelphia"/>
    <n v="19112"/>
    <d v="2015-06-10T00:00:00"/>
    <x v="81"/>
    <n v="10.01"/>
    <n v="33"/>
    <n v="87.18"/>
    <n v="48483"/>
  </r>
  <r>
    <n v="19756"/>
    <s v="High"/>
    <n v="0"/>
    <n v="65.989999999999995"/>
    <n v="5.99"/>
    <n v="3084"/>
    <s v="Debbie Hsu"/>
    <s v="Express Air"/>
    <x v="2"/>
    <x v="2"/>
    <s v="Telephones and Communication"/>
    <s v="Small Box"/>
    <x v="788"/>
    <n v="0.57999999999999996"/>
    <x v="0"/>
    <x v="0"/>
    <x v="0"/>
    <s v="Lacey"/>
    <n v="98503"/>
    <d v="2015-04-20T00:00:00"/>
    <x v="61"/>
    <n v="313.81200000000001"/>
    <n v="14"/>
    <n v="798.89"/>
    <n v="89879"/>
  </r>
  <r>
    <n v="20589"/>
    <s v="Not Specified"/>
    <n v="0.01"/>
    <n v="7.1"/>
    <n v="6.05"/>
    <n v="3084"/>
    <s v="Debbie Hsu"/>
    <s v="Regular Air"/>
    <x v="2"/>
    <x v="0"/>
    <s v="Binders and Binder Accessories"/>
    <s v="Small Box"/>
    <x v="227"/>
    <n v="0.39"/>
    <x v="0"/>
    <x v="0"/>
    <x v="0"/>
    <s v="Lacey"/>
    <n v="98503"/>
    <d v="2015-06-24T00:00:00"/>
    <x v="127"/>
    <n v="-39.186250000000001"/>
    <n v="18"/>
    <n v="133.19"/>
    <n v="89880"/>
  </r>
  <r>
    <n v="20590"/>
    <s v="Not Specified"/>
    <n v="0.05"/>
    <n v="18.97"/>
    <n v="9.0299999999999994"/>
    <n v="3084"/>
    <s v="Debbie Hsu"/>
    <s v="Regular Air"/>
    <x v="2"/>
    <x v="0"/>
    <s v="Paper"/>
    <s v="Small Box"/>
    <x v="273"/>
    <n v="0.37"/>
    <x v="0"/>
    <x v="0"/>
    <x v="0"/>
    <s v="Lacey"/>
    <n v="98503"/>
    <d v="2015-06-24T00:00:00"/>
    <x v="127"/>
    <n v="-1.89"/>
    <n v="5"/>
    <n v="97.33"/>
    <n v="89880"/>
  </r>
  <r>
    <n v="20008"/>
    <s v="High"/>
    <n v="0.05"/>
    <n v="39.99"/>
    <n v="10.25"/>
    <n v="3086"/>
    <s v="Ted Durham"/>
    <s v="Express Air"/>
    <x v="3"/>
    <x v="2"/>
    <s v="Computer Peripherals"/>
    <s v="Small Box"/>
    <x v="863"/>
    <n v="0.55000000000000004"/>
    <x v="0"/>
    <x v="3"/>
    <x v="26"/>
    <s v="North Port"/>
    <n v="34287"/>
    <d v="2015-05-18T00:00:00"/>
    <x v="41"/>
    <n v="4.29"/>
    <n v="3"/>
    <n v="130.91"/>
    <n v="88380"/>
  </r>
  <r>
    <n v="21085"/>
    <s v="Low"/>
    <n v="7.0000000000000007E-2"/>
    <n v="49.43"/>
    <n v="19.989999999999998"/>
    <n v="3089"/>
    <s v="Sandy Cannon"/>
    <s v="Regular Air"/>
    <x v="0"/>
    <x v="0"/>
    <s v="Appliances"/>
    <s v="Small Box"/>
    <x v="864"/>
    <n v="0.56999999999999995"/>
    <x v="0"/>
    <x v="2"/>
    <x v="13"/>
    <s v="Leawood"/>
    <n v="66209"/>
    <d v="2015-01-24T00:00:00"/>
    <x v="12"/>
    <n v="-122.77"/>
    <n v="6"/>
    <n v="281.82"/>
    <n v="91219"/>
  </r>
  <r>
    <n v="20357"/>
    <s v="Critical"/>
    <n v="0.09"/>
    <n v="207.48"/>
    <n v="0.99"/>
    <n v="3095"/>
    <s v="Milton Lindsay"/>
    <s v="Regular Air"/>
    <x v="3"/>
    <x v="0"/>
    <s v="Appliances"/>
    <s v="Small Box"/>
    <x v="718"/>
    <n v="0.55000000000000004"/>
    <x v="0"/>
    <x v="1"/>
    <x v="10"/>
    <s v="Hamilton"/>
    <n v="45011"/>
    <d v="2015-01-19T00:00:00"/>
    <x v="79"/>
    <n v="683.9556"/>
    <n v="5"/>
    <n v="991.24"/>
    <n v="86220"/>
  </r>
  <r>
    <n v="21235"/>
    <s v="High"/>
    <n v="0.08"/>
    <n v="40.98"/>
    <n v="7.2"/>
    <n v="3096"/>
    <s v="Mike Howard"/>
    <s v="Express Air"/>
    <x v="3"/>
    <x v="0"/>
    <s v="Appliances"/>
    <s v="Small Box"/>
    <x v="865"/>
    <n v="0.6"/>
    <x v="0"/>
    <x v="1"/>
    <x v="10"/>
    <s v="Hilliard"/>
    <n v="43026"/>
    <d v="2015-05-24T00:00:00"/>
    <x v="111"/>
    <n v="-16.64"/>
    <n v="3"/>
    <n v="119.86"/>
    <n v="86221"/>
  </r>
  <r>
    <n v="21236"/>
    <s v="High"/>
    <n v="0.08"/>
    <n v="8.1199999999999992"/>
    <n v="2.83"/>
    <n v="3096"/>
    <s v="Mike Howard"/>
    <s v="Express Air"/>
    <x v="3"/>
    <x v="2"/>
    <s v="Computer Peripherals"/>
    <s v="Small Pack"/>
    <x v="293"/>
    <n v="0.77"/>
    <x v="0"/>
    <x v="1"/>
    <x v="10"/>
    <s v="Hilliard"/>
    <n v="43026"/>
    <d v="2015-05-24T00:00:00"/>
    <x v="111"/>
    <n v="-59.73"/>
    <n v="12"/>
    <n v="98.77"/>
    <n v="86221"/>
  </r>
  <r>
    <n v="21237"/>
    <s v="High"/>
    <n v="0.02"/>
    <n v="262.11"/>
    <n v="62.74"/>
    <n v="3096"/>
    <s v="Mike Howard"/>
    <s v="Delivery Truck"/>
    <x v="3"/>
    <x v="1"/>
    <s v="Tables"/>
    <s v="Jumbo Box"/>
    <x v="866"/>
    <n v="0.75"/>
    <x v="0"/>
    <x v="1"/>
    <x v="10"/>
    <s v="Hilliard"/>
    <n v="43026"/>
    <d v="2015-05-24T00:00:00"/>
    <x v="111"/>
    <n v="-633.44123700000023"/>
    <n v="9"/>
    <n v="2495.35"/>
    <n v="86221"/>
  </r>
  <r>
    <n v="25999"/>
    <s v="Critical"/>
    <n v="0.04"/>
    <n v="33.89"/>
    <n v="5.0999999999999996"/>
    <n v="3096"/>
    <s v="Mike Howard"/>
    <s v="Express Air"/>
    <x v="3"/>
    <x v="0"/>
    <s v="Storage &amp; Organization"/>
    <s v="Small Box"/>
    <x v="867"/>
    <n v="0.6"/>
    <x v="0"/>
    <x v="1"/>
    <x v="10"/>
    <s v="Hilliard"/>
    <n v="43026"/>
    <d v="2015-06-17T00:00:00"/>
    <x v="100"/>
    <n v="72.984000000000009"/>
    <n v="6"/>
    <n v="200.83"/>
    <n v="86222"/>
  </r>
  <r>
    <n v="19816"/>
    <s v="Critical"/>
    <n v="0.05"/>
    <n v="35.44"/>
    <n v="5.09"/>
    <n v="3098"/>
    <s v="Lorraine Boykin"/>
    <s v="Regular Air"/>
    <x v="3"/>
    <x v="0"/>
    <s v="Paper"/>
    <s v="Small Box"/>
    <x v="861"/>
    <n v="0.38"/>
    <x v="0"/>
    <x v="1"/>
    <x v="4"/>
    <s v="Shirley"/>
    <n v="11967"/>
    <d v="2015-04-08T00:00:00"/>
    <x v="5"/>
    <n v="240.17519999999996"/>
    <n v="10"/>
    <n v="348.08"/>
    <n v="89314"/>
  </r>
  <r>
    <n v="22503"/>
    <s v="Low"/>
    <n v="0"/>
    <n v="11.7"/>
    <n v="6.96"/>
    <n v="3098"/>
    <s v="Lorraine Boykin"/>
    <s v="Express Air"/>
    <x v="3"/>
    <x v="0"/>
    <s v="Appliances"/>
    <s v="Medium Box"/>
    <x v="459"/>
    <n v="0.5"/>
    <x v="0"/>
    <x v="1"/>
    <x v="4"/>
    <s v="Shirley"/>
    <n v="11967"/>
    <d v="2015-06-17T00:00:00"/>
    <x v="120"/>
    <n v="-11.248000000000001"/>
    <n v="10"/>
    <n v="131.69"/>
    <n v="89315"/>
  </r>
  <r>
    <n v="18930"/>
    <s v="Low"/>
    <n v="0.06"/>
    <n v="2.89"/>
    <n v="0.5"/>
    <n v="3098"/>
    <s v="Lorraine Boykin"/>
    <s v="Regular Air"/>
    <x v="3"/>
    <x v="0"/>
    <s v="Labels"/>
    <s v="Small Box"/>
    <x v="277"/>
    <n v="0.38"/>
    <x v="0"/>
    <x v="1"/>
    <x v="4"/>
    <s v="Shirley"/>
    <n v="11967"/>
    <d v="2015-02-28T00:00:00"/>
    <x v="142"/>
    <n v="9.611699999999999"/>
    <n v="5"/>
    <n v="13.93"/>
    <n v="89316"/>
  </r>
  <r>
    <n v="19805"/>
    <s v="Critical"/>
    <n v="7.0000000000000007E-2"/>
    <n v="35.99"/>
    <n v="5"/>
    <n v="3100"/>
    <s v="Gladys Holloway"/>
    <s v="Regular Air"/>
    <x v="3"/>
    <x v="2"/>
    <s v="Telephones and Communication"/>
    <s v="Wrap Bag"/>
    <x v="615"/>
    <n v="0.82"/>
    <x v="0"/>
    <x v="3"/>
    <x v="26"/>
    <s v="Oakland Park"/>
    <n v="33334"/>
    <d v="2015-03-25T00:00:00"/>
    <x v="164"/>
    <n v="-299.81420000000003"/>
    <n v="1"/>
    <n v="31.71"/>
    <n v="89988"/>
  </r>
  <r>
    <n v="18087"/>
    <s v="Critical"/>
    <n v="0.04"/>
    <n v="3.08"/>
    <n v="0.99"/>
    <n v="3105"/>
    <s v="Lawrence Hester"/>
    <s v="Regular Air"/>
    <x v="1"/>
    <x v="0"/>
    <s v="Labels"/>
    <s v="Small Box"/>
    <x v="675"/>
    <n v="0.37"/>
    <x v="0"/>
    <x v="3"/>
    <x v="35"/>
    <s v="Murray"/>
    <n v="42071"/>
    <d v="2015-03-20T00:00:00"/>
    <x v="115"/>
    <n v="13.799999999999999"/>
    <n v="19"/>
    <n v="60.01"/>
    <n v="86327"/>
  </r>
  <r>
    <n v="18088"/>
    <s v="Critical"/>
    <n v="0.02"/>
    <n v="6.48"/>
    <n v="5.9"/>
    <n v="3105"/>
    <s v="Lawrence Hester"/>
    <s v="Regular Air"/>
    <x v="1"/>
    <x v="0"/>
    <s v="Paper"/>
    <s v="Small Box"/>
    <x v="250"/>
    <n v="0.37"/>
    <x v="0"/>
    <x v="3"/>
    <x v="35"/>
    <s v="Murray"/>
    <n v="42071"/>
    <d v="2015-03-20T00:00:00"/>
    <x v="115"/>
    <n v="4.3919999999999995"/>
    <n v="13"/>
    <n v="90.98"/>
    <n v="86327"/>
  </r>
  <r>
    <n v="18089"/>
    <s v="Critical"/>
    <n v="0.04"/>
    <n v="125.99"/>
    <n v="4.2"/>
    <n v="3105"/>
    <s v="Lawrence Hester"/>
    <s v="Regular Air"/>
    <x v="1"/>
    <x v="2"/>
    <s v="Telephones and Communication"/>
    <s v="Small Box"/>
    <x v="868"/>
    <n v="0.59"/>
    <x v="0"/>
    <x v="3"/>
    <x v="35"/>
    <s v="Murray"/>
    <n v="42071"/>
    <d v="2015-03-20T00:00:00"/>
    <x v="104"/>
    <n v="-236.25"/>
    <n v="12"/>
    <n v="1270.7"/>
    <n v="86327"/>
  </r>
  <r>
    <n v="87"/>
    <s v="Critical"/>
    <n v="0.04"/>
    <n v="3.08"/>
    <n v="0.99"/>
    <n v="3106"/>
    <s v="Alexander O'Brien"/>
    <s v="Regular Air"/>
    <x v="1"/>
    <x v="0"/>
    <s v="Labels"/>
    <s v="Small Box"/>
    <x v="675"/>
    <n v="0.37"/>
    <x v="0"/>
    <x v="2"/>
    <x v="7"/>
    <s v="Houston"/>
    <n v="77041"/>
    <d v="2015-03-20T00:00:00"/>
    <x v="115"/>
    <n v="36.020000000000003"/>
    <n v="75"/>
    <n v="236.87"/>
    <n v="548"/>
  </r>
  <r>
    <n v="88"/>
    <s v="Critical"/>
    <n v="0.02"/>
    <n v="6.48"/>
    <n v="5.9"/>
    <n v="3106"/>
    <s v="Alexander O'Brien"/>
    <s v="Regular Air"/>
    <x v="1"/>
    <x v="0"/>
    <s v="Paper"/>
    <s v="Small Box"/>
    <x v="250"/>
    <n v="0.37"/>
    <x v="0"/>
    <x v="2"/>
    <x v="7"/>
    <s v="Houston"/>
    <n v="77041"/>
    <d v="2015-03-20T00:00:00"/>
    <x v="115"/>
    <n v="-50.64"/>
    <n v="53"/>
    <n v="370.91"/>
    <n v="548"/>
  </r>
  <r>
    <n v="89"/>
    <s v="Critical"/>
    <n v="0.04"/>
    <n v="125.99"/>
    <n v="4.2"/>
    <n v="3106"/>
    <s v="Alexander O'Brien"/>
    <s v="Regular Air"/>
    <x v="1"/>
    <x v="2"/>
    <s v="Telephones and Communication"/>
    <s v="Small Box"/>
    <x v="868"/>
    <n v="0.59"/>
    <x v="0"/>
    <x v="2"/>
    <x v="7"/>
    <s v="Houston"/>
    <n v="77041"/>
    <d v="2015-03-20T00:00:00"/>
    <x v="104"/>
    <n v="510.48900000000003"/>
    <n v="47"/>
    <n v="4976.92"/>
    <n v="548"/>
  </r>
  <r>
    <n v="21120"/>
    <s v="Not Specified"/>
    <n v="7.0000000000000007E-2"/>
    <n v="34.54"/>
    <n v="14.72"/>
    <n v="3113"/>
    <s v="Wayne English"/>
    <s v="Regular Air"/>
    <x v="0"/>
    <x v="0"/>
    <s v="Binders and Binder Accessories"/>
    <s v="Small Box"/>
    <x v="869"/>
    <n v="0.37"/>
    <x v="0"/>
    <x v="3"/>
    <x v="11"/>
    <s v="New Iberia"/>
    <n v="70560"/>
    <d v="2015-05-17T00:00:00"/>
    <x v="38"/>
    <n v="-20.182259999999999"/>
    <n v="17"/>
    <n v="574.97"/>
    <n v="86860"/>
  </r>
  <r>
    <n v="21121"/>
    <s v="Not Specified"/>
    <n v="0.02"/>
    <n v="12.28"/>
    <n v="6.47"/>
    <n v="3113"/>
    <s v="Wayne English"/>
    <s v="Regular Air"/>
    <x v="0"/>
    <x v="0"/>
    <s v="Paper"/>
    <s v="Small Box"/>
    <x v="849"/>
    <n v="0.38"/>
    <x v="0"/>
    <x v="3"/>
    <x v="11"/>
    <s v="New Iberia"/>
    <n v="70560"/>
    <d v="2015-05-17T00:00:00"/>
    <x v="54"/>
    <n v="-156.97220000000002"/>
    <n v="9"/>
    <n v="115.22"/>
    <n v="86860"/>
  </r>
  <r>
    <n v="21122"/>
    <s v="Not Specified"/>
    <n v="0.06"/>
    <n v="34.58"/>
    <n v="8.99"/>
    <n v="3113"/>
    <s v="Wayne English"/>
    <s v="Express Air"/>
    <x v="0"/>
    <x v="0"/>
    <s v="Pens &amp; Art Supplies"/>
    <s v="Small Pack"/>
    <x v="870"/>
    <n v="0.56000000000000005"/>
    <x v="0"/>
    <x v="3"/>
    <x v="11"/>
    <s v="New Iberia"/>
    <n v="70560"/>
    <d v="2015-05-17T00:00:00"/>
    <x v="41"/>
    <n v="384.5043"/>
    <n v="13"/>
    <n v="456.58"/>
    <n v="86860"/>
  </r>
  <r>
    <n v="20795"/>
    <s v="Critical"/>
    <n v="0.08"/>
    <n v="349.45"/>
    <n v="60"/>
    <n v="3119"/>
    <s v="Jay Hubbard"/>
    <s v="Delivery Truck"/>
    <x v="0"/>
    <x v="1"/>
    <s v="Tables"/>
    <s v="Jumbo Drum"/>
    <x v="356"/>
    <m/>
    <x v="0"/>
    <x v="3"/>
    <x v="26"/>
    <s v="Orlando"/>
    <n v="32839"/>
    <d v="2015-06-30T00:00:00"/>
    <x v="177"/>
    <n v="513.08399999999995"/>
    <n v="11"/>
    <n v="3772.19"/>
    <n v="86432"/>
  </r>
  <r>
    <n v="25473"/>
    <s v="Not Specified"/>
    <n v="0.08"/>
    <n v="315.98"/>
    <n v="19.989999999999998"/>
    <n v="3120"/>
    <s v="Daniel Christian"/>
    <s v="Regular Air"/>
    <x v="1"/>
    <x v="0"/>
    <s v="Binders and Binder Accessories"/>
    <s v="Small Box"/>
    <x v="871"/>
    <n v="0.38"/>
    <x v="0"/>
    <x v="3"/>
    <x v="11"/>
    <s v="New Orleans"/>
    <n v="70117"/>
    <d v="2015-06-14T00:00:00"/>
    <x v="25"/>
    <n v="44.519999999999996"/>
    <n v="9"/>
    <n v="2642.48"/>
    <n v="90160"/>
  </r>
  <r>
    <n v="23764"/>
    <s v="Low"/>
    <n v="0.02"/>
    <n v="7.1"/>
    <n v="6.05"/>
    <n v="3123"/>
    <s v="Jamie Manning"/>
    <s v="Regular Air"/>
    <x v="1"/>
    <x v="0"/>
    <s v="Binders and Binder Accessories"/>
    <s v="Small Box"/>
    <x v="227"/>
    <n v="0.39"/>
    <x v="0"/>
    <x v="2"/>
    <x v="12"/>
    <s v="Melrose Park"/>
    <n v="60160"/>
    <d v="2015-01-07T00:00:00"/>
    <x v="28"/>
    <n v="-48.875"/>
    <n v="8"/>
    <n v="61.5"/>
    <n v="87287"/>
  </r>
  <r>
    <n v="25060"/>
    <s v="Not Specified"/>
    <n v="0.05"/>
    <n v="120.98"/>
    <n v="9.07"/>
    <n v="3124"/>
    <s v="Neil Barbee"/>
    <s v="Regular Air"/>
    <x v="1"/>
    <x v="0"/>
    <s v="Binders and Binder Accessories"/>
    <s v="Small Box"/>
    <x v="470"/>
    <n v="0.35"/>
    <x v="0"/>
    <x v="2"/>
    <x v="12"/>
    <s v="Moline"/>
    <n v="61265"/>
    <d v="2015-05-30T00:00:00"/>
    <x v="180"/>
    <n v="881.04719999999998"/>
    <n v="11"/>
    <n v="1276.8800000000001"/>
    <n v="87286"/>
  </r>
  <r>
    <n v="25352"/>
    <s v="High"/>
    <n v="0.08"/>
    <n v="120.97"/>
    <n v="26.3"/>
    <n v="3125"/>
    <s v="Guy McDonald"/>
    <s v="Delivery Truck"/>
    <x v="1"/>
    <x v="2"/>
    <s v="Office Machines"/>
    <s v="Jumbo Drum"/>
    <x v="872"/>
    <n v="0.38"/>
    <x v="0"/>
    <x v="2"/>
    <x v="12"/>
    <s v="Mount Prospect"/>
    <n v="60056"/>
    <d v="2015-01-05T00:00:00"/>
    <x v="72"/>
    <n v="-233.840688"/>
    <n v="2"/>
    <n v="233.58"/>
    <n v="87285"/>
  </r>
  <r>
    <n v="24457"/>
    <s v="Low"/>
    <n v="0.08"/>
    <n v="3.69"/>
    <n v="2.5"/>
    <n v="3128"/>
    <s v="Cathy Burgess"/>
    <s v="Regular Air"/>
    <x v="2"/>
    <x v="0"/>
    <s v="Envelopes"/>
    <s v="Small Box"/>
    <x v="488"/>
    <n v="0.39"/>
    <x v="0"/>
    <x v="3"/>
    <x v="11"/>
    <s v="Shreveport"/>
    <n v="71109"/>
    <d v="2015-06-25T00:00:00"/>
    <x v="173"/>
    <n v="-139.07600000000002"/>
    <n v="9"/>
    <n v="31.98"/>
    <n v="89810"/>
  </r>
  <r>
    <n v="20483"/>
    <s v="High"/>
    <n v="0.1"/>
    <n v="180.98"/>
    <n v="26.2"/>
    <n v="3132"/>
    <s v="Anita Kang"/>
    <s v="Delivery Truck"/>
    <x v="0"/>
    <x v="1"/>
    <s v="Chairs &amp; Chairmats"/>
    <s v="Jumbo Drum"/>
    <x v="68"/>
    <n v="0.59"/>
    <x v="0"/>
    <x v="2"/>
    <x v="12"/>
    <s v="Mundelein"/>
    <n v="60060"/>
    <d v="2015-06-22T00:00:00"/>
    <x v="46"/>
    <n v="-64.664000000000001"/>
    <n v="3"/>
    <n v="519.41999999999996"/>
    <n v="86790"/>
  </r>
  <r>
    <n v="19258"/>
    <s v="Medium"/>
    <n v="0.04"/>
    <n v="62.05"/>
    <n v="3.99"/>
    <n v="3132"/>
    <s v="Anita Kang"/>
    <s v="Regular Air"/>
    <x v="0"/>
    <x v="0"/>
    <s v="Appliances"/>
    <s v="Small Box"/>
    <x v="873"/>
    <n v="0.55000000000000004"/>
    <x v="0"/>
    <x v="2"/>
    <x v="12"/>
    <s v="Mundelein"/>
    <n v="60060"/>
    <d v="2015-05-17T00:00:00"/>
    <x v="38"/>
    <n v="1644.0767999999998"/>
    <n v="40"/>
    <n v="2382.7199999999998"/>
    <n v="86794"/>
  </r>
  <r>
    <n v="22459"/>
    <s v="Medium"/>
    <n v="0.1"/>
    <n v="5.81"/>
    <n v="8.49"/>
    <n v="3133"/>
    <s v="Kristine Singleton"/>
    <s v="Regular Air"/>
    <x v="0"/>
    <x v="0"/>
    <s v="Binders and Binder Accessories"/>
    <s v="Small Box"/>
    <x v="104"/>
    <n v="0.39"/>
    <x v="0"/>
    <x v="2"/>
    <x v="12"/>
    <s v="Naperville"/>
    <n v="60540"/>
    <d v="2015-01-16T00:00:00"/>
    <x v="56"/>
    <n v="-350.43950000000001"/>
    <n v="12"/>
    <n v="64.959999999999994"/>
    <n v="86789"/>
  </r>
  <r>
    <n v="22460"/>
    <s v="Medium"/>
    <n v="0.03"/>
    <n v="1.81"/>
    <n v="0.75"/>
    <n v="3133"/>
    <s v="Kristine Singleton"/>
    <s v="Regular Air"/>
    <x v="0"/>
    <x v="0"/>
    <s v="Rubber Bands"/>
    <s v="Wrap Bag"/>
    <x v="874"/>
    <n v="0.52"/>
    <x v="0"/>
    <x v="2"/>
    <x v="12"/>
    <s v="Naperville"/>
    <n v="60540"/>
    <d v="2015-01-16T00:00:00"/>
    <x v="56"/>
    <n v="4.2027999999999999"/>
    <n v="10"/>
    <n v="19.14"/>
    <n v="86789"/>
  </r>
  <r>
    <n v="21719"/>
    <s v="Critical"/>
    <n v="0.08"/>
    <n v="5.4"/>
    <n v="7.78"/>
    <n v="3133"/>
    <s v="Kristine Singleton"/>
    <s v="Regular Air"/>
    <x v="0"/>
    <x v="0"/>
    <s v="Binders and Binder Accessories"/>
    <s v="Small Box"/>
    <x v="97"/>
    <n v="0.37"/>
    <x v="0"/>
    <x v="2"/>
    <x v="12"/>
    <s v="Naperville"/>
    <n v="60540"/>
    <d v="2015-03-04T00:00:00"/>
    <x v="26"/>
    <n v="-44.067999999999998"/>
    <n v="4"/>
    <n v="25.35"/>
    <n v="86792"/>
  </r>
  <r>
    <n v="21720"/>
    <s v="Critical"/>
    <n v="0.09"/>
    <n v="8.4600000000000009"/>
    <n v="8.99"/>
    <n v="3133"/>
    <s v="Kristine Singleton"/>
    <s v="Express Air"/>
    <x v="0"/>
    <x v="2"/>
    <s v="Computer Peripherals"/>
    <s v="Small Pack"/>
    <x v="875"/>
    <n v="0.79"/>
    <x v="0"/>
    <x v="2"/>
    <x v="12"/>
    <s v="Naperville"/>
    <n v="60540"/>
    <d v="2015-03-04T00:00:00"/>
    <x v="118"/>
    <n v="-100.51"/>
    <n v="5"/>
    <n v="45.03"/>
    <n v="86792"/>
  </r>
  <r>
    <n v="21721"/>
    <s v="Critical"/>
    <n v="0.21"/>
    <n v="14.98"/>
    <n v="8.99"/>
    <n v="3133"/>
    <s v="Kristine Singleton"/>
    <s v="Regular Air"/>
    <x v="0"/>
    <x v="1"/>
    <s v="Office Furnishings"/>
    <s v="Small Pack"/>
    <x v="826"/>
    <n v="0.39"/>
    <x v="0"/>
    <x v="2"/>
    <x v="12"/>
    <s v="Naperville"/>
    <n v="60540"/>
    <d v="2015-03-04T00:00:00"/>
    <x v="124"/>
    <n v="-17.75"/>
    <n v="10"/>
    <n v="153.87"/>
    <n v="86792"/>
  </r>
  <r>
    <n v="21722"/>
    <s v="Critical"/>
    <n v="0.04"/>
    <n v="155.99"/>
    <n v="8.08"/>
    <n v="3133"/>
    <s v="Kristine Singleton"/>
    <s v="Regular Air"/>
    <x v="0"/>
    <x v="2"/>
    <s v="Telephones and Communication"/>
    <s v="Small Box"/>
    <x v="876"/>
    <n v="0.6"/>
    <x v="0"/>
    <x v="2"/>
    <x v="12"/>
    <s v="Naperville"/>
    <n v="60540"/>
    <d v="2015-03-04T00:00:00"/>
    <x v="124"/>
    <n v="1374.9480000000001"/>
    <n v="22"/>
    <n v="2800.33"/>
    <n v="86792"/>
  </r>
  <r>
    <n v="23898"/>
    <s v="Critical"/>
    <n v="0.03"/>
    <n v="150.88999999999999"/>
    <n v="60.2"/>
    <n v="3136"/>
    <s v="Lee Hancock"/>
    <s v="Delivery Truck"/>
    <x v="3"/>
    <x v="1"/>
    <s v="Chairs &amp; Chairmats"/>
    <s v="Jumbo Drum"/>
    <x v="433"/>
    <n v="0.77"/>
    <x v="0"/>
    <x v="1"/>
    <x v="14"/>
    <s v="Sanford"/>
    <n v="4073"/>
    <d v="2015-02-22T00:00:00"/>
    <x v="83"/>
    <n v="-677.87199999999996"/>
    <n v="23"/>
    <n v="3596.03"/>
    <n v="86791"/>
  </r>
  <r>
    <n v="24691"/>
    <s v="Not Specified"/>
    <n v="0.09"/>
    <n v="304.99"/>
    <n v="19.989999999999998"/>
    <n v="3137"/>
    <s v="Alison Sharp"/>
    <s v="Regular Air"/>
    <x v="0"/>
    <x v="0"/>
    <s v="Binders and Binder Accessories"/>
    <s v="Small Box"/>
    <x v="831"/>
    <n v="0.4"/>
    <x v="0"/>
    <x v="1"/>
    <x v="16"/>
    <s v="Laconia"/>
    <n v="3246"/>
    <d v="2015-06-08T00:00:00"/>
    <x v="42"/>
    <n v="1623.9494999999999"/>
    <n v="8"/>
    <n v="2353.5500000000002"/>
    <n v="86795"/>
  </r>
  <r>
    <n v="23706"/>
    <s v="Not Specified"/>
    <n v="0.05"/>
    <n v="4.0599999999999996"/>
    <n v="6.89"/>
    <n v="3138"/>
    <s v="Herbert Donnelly Swanson"/>
    <s v="Express Air"/>
    <x v="0"/>
    <x v="0"/>
    <s v="Appliances"/>
    <s v="Small Box"/>
    <x v="326"/>
    <n v="0.6"/>
    <x v="0"/>
    <x v="1"/>
    <x v="16"/>
    <s v="Londonderry"/>
    <n v="3053"/>
    <d v="2015-06-19T00:00:00"/>
    <x v="101"/>
    <n v="-122.83499999999999"/>
    <n v="22"/>
    <n v="92.57"/>
    <n v="86796"/>
  </r>
  <r>
    <n v="23427"/>
    <s v="Critical"/>
    <n v="0.09"/>
    <n v="280.98"/>
    <n v="57"/>
    <n v="3139"/>
    <s v="David Powell"/>
    <s v="Delivery Truck"/>
    <x v="1"/>
    <x v="1"/>
    <s v="Chairs &amp; Chairmats"/>
    <s v="Jumbo Drum"/>
    <x v="234"/>
    <n v="0.78"/>
    <x v="0"/>
    <x v="1"/>
    <x v="2"/>
    <s v="Cranford"/>
    <n v="7016"/>
    <d v="2015-05-02T00:00:00"/>
    <x v="43"/>
    <n v="252.48800000000028"/>
    <n v="31"/>
    <n v="7974.21"/>
    <n v="86793"/>
  </r>
  <r>
    <n v="18917"/>
    <s v="Low"/>
    <n v="0.09"/>
    <n v="6.84"/>
    <n v="8.3699999999999992"/>
    <n v="3141"/>
    <s v="Jerome McIntosh"/>
    <s v="Regular Air"/>
    <x v="3"/>
    <x v="0"/>
    <s v="Scissors, Rulers and Trimmers"/>
    <s v="Small Pack"/>
    <x v="597"/>
    <n v="0.57999999999999996"/>
    <x v="0"/>
    <x v="2"/>
    <x v="7"/>
    <s v="Pasadena"/>
    <n v="77506"/>
    <d v="2015-06-01T00:00:00"/>
    <x v="35"/>
    <n v="-88.584999999999994"/>
    <n v="13"/>
    <n v="87.1"/>
    <n v="86369"/>
  </r>
  <r>
    <n v="18918"/>
    <s v="Low"/>
    <n v="7.0000000000000007E-2"/>
    <n v="48.91"/>
    <n v="35"/>
    <n v="3141"/>
    <s v="Jerome McIntosh"/>
    <s v="Express Air"/>
    <x v="3"/>
    <x v="0"/>
    <s v="Storage &amp; Organization"/>
    <s v="Large Box"/>
    <x v="595"/>
    <n v="0.83"/>
    <x v="0"/>
    <x v="2"/>
    <x v="7"/>
    <s v="Pasadena"/>
    <n v="77506"/>
    <d v="2015-06-01T00:00:00"/>
    <x v="55"/>
    <n v="-485.68"/>
    <n v="15"/>
    <n v="736.86"/>
    <n v="86369"/>
  </r>
  <r>
    <n v="26039"/>
    <s v="Medium"/>
    <n v="0.02"/>
    <n v="15.42"/>
    <n v="5.41"/>
    <n v="3143"/>
    <s v="Neil Song"/>
    <s v="Regular Air"/>
    <x v="3"/>
    <x v="0"/>
    <s v="Storage &amp; Organization"/>
    <s v="Small Box"/>
    <x v="877"/>
    <n v="0.59"/>
    <x v="0"/>
    <x v="2"/>
    <x v="7"/>
    <s v="Pflugerville"/>
    <n v="78660"/>
    <d v="2015-03-24T00:00:00"/>
    <x v="37"/>
    <n v="-16.37"/>
    <n v="2"/>
    <n v="33.840000000000003"/>
    <n v="86368"/>
  </r>
  <r>
    <n v="19193"/>
    <s v="Critical"/>
    <n v="0.03"/>
    <n v="3.36"/>
    <n v="6.27"/>
    <n v="3146"/>
    <s v="Maureen Stout"/>
    <s v="Regular Air"/>
    <x v="0"/>
    <x v="0"/>
    <s v="Binders and Binder Accessories"/>
    <s v="Small Box"/>
    <x v="198"/>
    <n v="0.4"/>
    <x v="0"/>
    <x v="2"/>
    <x v="7"/>
    <s v="Pharr"/>
    <n v="78577"/>
    <d v="2015-01-04T00:00:00"/>
    <x v="70"/>
    <n v="-94.258600000000001"/>
    <n v="4"/>
    <n v="14.9"/>
    <n v="85850"/>
  </r>
  <r>
    <n v="19194"/>
    <s v="Critical"/>
    <n v="7.0000000000000007E-2"/>
    <n v="3.71"/>
    <n v="1.93"/>
    <n v="3146"/>
    <s v="Maureen Stout"/>
    <s v="Express Air"/>
    <x v="0"/>
    <x v="0"/>
    <s v="Paper"/>
    <s v="Wrap Bag"/>
    <x v="878"/>
    <n v="0.35"/>
    <x v="0"/>
    <x v="2"/>
    <x v="7"/>
    <s v="Pharr"/>
    <n v="78577"/>
    <d v="2015-01-04T00:00:00"/>
    <x v="116"/>
    <n v="6.3308"/>
    <n v="11"/>
    <n v="39.64"/>
    <n v="85850"/>
  </r>
  <r>
    <n v="24200"/>
    <s v="Medium"/>
    <n v="0.06"/>
    <n v="19.989999999999998"/>
    <n v="11.17"/>
    <n v="3148"/>
    <s v="Leroy Field"/>
    <s v="Regular Air"/>
    <x v="0"/>
    <x v="1"/>
    <s v="Office Furnishings"/>
    <s v="Large Box"/>
    <x v="172"/>
    <n v="0.6"/>
    <x v="0"/>
    <x v="0"/>
    <x v="44"/>
    <s v="Post Falls"/>
    <n v="83854"/>
    <d v="2015-01-14T00:00:00"/>
    <x v="50"/>
    <n v="-66.823599999999999"/>
    <n v="7"/>
    <n v="139.49"/>
    <n v="89716"/>
  </r>
  <r>
    <n v="24202"/>
    <s v="Medium"/>
    <n v="0.06"/>
    <n v="320.98"/>
    <n v="58.95"/>
    <n v="3149"/>
    <s v="Harriet Moore"/>
    <s v="Delivery Truck"/>
    <x v="0"/>
    <x v="1"/>
    <s v="Chairs &amp; Chairmats"/>
    <s v="Jumbo Drum"/>
    <x v="879"/>
    <n v="0.56999999999999995"/>
    <x v="0"/>
    <x v="0"/>
    <x v="44"/>
    <s v="Rexburg"/>
    <n v="83440"/>
    <d v="2015-01-14T00:00:00"/>
    <x v="62"/>
    <n v="971.62200000000007"/>
    <n v="6"/>
    <n v="1952.43"/>
    <n v="89716"/>
  </r>
  <r>
    <n v="19625"/>
    <s v="Not Specified"/>
    <n v="0.01"/>
    <n v="145.97999999999999"/>
    <n v="46.2"/>
    <n v="3151"/>
    <s v="Glenda Hunter"/>
    <s v="Delivery Truck"/>
    <x v="0"/>
    <x v="1"/>
    <s v="Tables"/>
    <s v="Jumbo Box"/>
    <x v="880"/>
    <n v="0.69"/>
    <x v="0"/>
    <x v="0"/>
    <x v="1"/>
    <s v="Twentynine Palms"/>
    <n v="92277"/>
    <d v="2015-06-03T00:00:00"/>
    <x v="55"/>
    <n v="-134.512"/>
    <n v="9"/>
    <n v="1370.79"/>
    <n v="88543"/>
  </r>
  <r>
    <n v="19618"/>
    <s v="Critical"/>
    <n v="0.01"/>
    <n v="3502.14"/>
    <n v="8.73"/>
    <n v="3151"/>
    <s v="Glenda Hunter"/>
    <s v="Delivery Truck"/>
    <x v="0"/>
    <x v="2"/>
    <s v="Office Machines"/>
    <s v="Jumbo Box"/>
    <x v="25"/>
    <n v="0.56999999999999995"/>
    <x v="0"/>
    <x v="0"/>
    <x v="1"/>
    <s v="Twentynine Palms"/>
    <n v="92277"/>
    <d v="2015-02-04T00:00:00"/>
    <x v="141"/>
    <n v="-4075.9339920000002"/>
    <n v="1"/>
    <n v="3501.79"/>
    <n v="88544"/>
  </r>
  <r>
    <n v="19619"/>
    <s v="Critical"/>
    <n v="0.06"/>
    <n v="15.73"/>
    <n v="7.42"/>
    <n v="3151"/>
    <s v="Glenda Hunter"/>
    <s v="Regular Air"/>
    <x v="0"/>
    <x v="0"/>
    <s v="Scissors, Rulers and Trimmers"/>
    <s v="Small Pack"/>
    <x v="722"/>
    <n v="0.56000000000000005"/>
    <x v="0"/>
    <x v="0"/>
    <x v="1"/>
    <s v="Twentynine Palms"/>
    <n v="92277"/>
    <d v="2015-02-04T00:00:00"/>
    <x v="141"/>
    <n v="-18.558799999999998"/>
    <n v="4"/>
    <n v="63.04"/>
    <n v="88544"/>
  </r>
  <r>
    <n v="23322"/>
    <s v="Not Specified"/>
    <n v="0.05"/>
    <n v="25.99"/>
    <n v="5.37"/>
    <n v="3151"/>
    <s v="Glenda Hunter"/>
    <s v="Express Air"/>
    <x v="0"/>
    <x v="0"/>
    <s v="Pens &amp; Art Supplies"/>
    <s v="Small Box"/>
    <x v="577"/>
    <n v="0.56000000000000005"/>
    <x v="0"/>
    <x v="0"/>
    <x v="1"/>
    <s v="Twentynine Palms"/>
    <n v="92277"/>
    <d v="2015-02-16T00:00:00"/>
    <x v="174"/>
    <n v="220.35719999999998"/>
    <n v="18"/>
    <n v="451.35"/>
    <n v="88545"/>
  </r>
  <r>
    <n v="24723"/>
    <s v="Medium"/>
    <n v="0.04"/>
    <n v="17.239999999999998"/>
    <n v="3.26"/>
    <n v="3151"/>
    <s v="Glenda Hunter"/>
    <s v="Regular Air"/>
    <x v="1"/>
    <x v="0"/>
    <s v="Scissors, Rulers and Trimmers"/>
    <s v="Small Pack"/>
    <x v="881"/>
    <n v="0.56000000000000005"/>
    <x v="0"/>
    <x v="0"/>
    <x v="1"/>
    <s v="Twentynine Palms"/>
    <n v="92277"/>
    <d v="2015-02-28T00:00:00"/>
    <x v="142"/>
    <n v="47.73"/>
    <n v="7"/>
    <n v="119.6"/>
    <n v="88546"/>
  </r>
  <r>
    <n v="24329"/>
    <s v="Medium"/>
    <n v="0.02"/>
    <n v="5.98"/>
    <n v="1.49"/>
    <n v="3151"/>
    <s v="Glenda Hunter"/>
    <s v="Regular Air"/>
    <x v="0"/>
    <x v="0"/>
    <s v="Binders and Binder Accessories"/>
    <s v="Small Box"/>
    <x v="370"/>
    <n v="0.39"/>
    <x v="0"/>
    <x v="0"/>
    <x v="1"/>
    <s v="Twentynine Palms"/>
    <n v="92277"/>
    <d v="2015-03-11T00:00:00"/>
    <x v="148"/>
    <n v="28.526000000000003"/>
    <n v="10"/>
    <n v="59.9"/>
    <n v="88547"/>
  </r>
  <r>
    <n v="21734"/>
    <s v="High"/>
    <n v="0.01"/>
    <n v="99.23"/>
    <n v="8.99"/>
    <n v="3151"/>
    <s v="Glenda Hunter"/>
    <s v="Regular Air"/>
    <x v="0"/>
    <x v="1"/>
    <s v="Office Furnishings"/>
    <s v="Small Pack"/>
    <x v="153"/>
    <n v="0.35"/>
    <x v="0"/>
    <x v="0"/>
    <x v="1"/>
    <s v="Twentynine Palms"/>
    <n v="92277"/>
    <d v="2015-03-29T00:00:00"/>
    <x v="34"/>
    <n v="-87.46"/>
    <n v="1"/>
    <n v="99.22"/>
    <n v="88548"/>
  </r>
  <r>
    <n v="21436"/>
    <s v="High"/>
    <n v="0.08"/>
    <n v="150.97999999999999"/>
    <n v="13.99"/>
    <n v="3154"/>
    <s v="Faye Manning"/>
    <s v="Express Air"/>
    <x v="0"/>
    <x v="2"/>
    <s v="Office Machines"/>
    <s v="Medium Box"/>
    <x v="216"/>
    <n v="0.38"/>
    <x v="0"/>
    <x v="3"/>
    <x v="26"/>
    <s v="Saint Petersburg"/>
    <n v="33710"/>
    <d v="2015-01-26T00:00:00"/>
    <x v="165"/>
    <n v="-3.9479999999999995"/>
    <n v="8"/>
    <n v="1183.82"/>
    <n v="86899"/>
  </r>
  <r>
    <n v="20253"/>
    <s v="Critical"/>
    <n v="0.03"/>
    <n v="17.7"/>
    <n v="9.4700000000000006"/>
    <n v="3154"/>
    <s v="Faye Manning"/>
    <s v="Regular Air"/>
    <x v="3"/>
    <x v="0"/>
    <s v="Storage &amp; Organization"/>
    <s v="Small Box"/>
    <x v="552"/>
    <n v="0.59"/>
    <x v="0"/>
    <x v="3"/>
    <x v="26"/>
    <s v="Saint Petersburg"/>
    <n v="33710"/>
    <d v="2015-05-28T00:00:00"/>
    <x v="129"/>
    <n v="28.182599999999997"/>
    <n v="11"/>
    <n v="201.77"/>
    <n v="86900"/>
  </r>
  <r>
    <n v="18635"/>
    <s v="Critical"/>
    <n v="0.04"/>
    <n v="21.38"/>
    <n v="8.99"/>
    <n v="3154"/>
    <s v="Faye Manning"/>
    <s v="Regular Air"/>
    <x v="0"/>
    <x v="0"/>
    <s v="Pens &amp; Art Supplies"/>
    <s v="Small Pack"/>
    <x v="731"/>
    <n v="0.59"/>
    <x v="0"/>
    <x v="3"/>
    <x v="26"/>
    <s v="Saint Petersburg"/>
    <n v="33710"/>
    <d v="2015-03-30T00:00:00"/>
    <x v="160"/>
    <n v="-51.66"/>
    <n v="21"/>
    <n v="443.66"/>
    <n v="86901"/>
  </r>
  <r>
    <n v="23392"/>
    <s v="Critical"/>
    <n v="0.02"/>
    <n v="60.22"/>
    <n v="3.5"/>
    <n v="3155"/>
    <s v="Julian Keith Mayer"/>
    <s v="Regular Air"/>
    <x v="0"/>
    <x v="0"/>
    <s v="Appliances"/>
    <s v="Small Box"/>
    <x v="882"/>
    <n v="0.56999999999999995"/>
    <x v="0"/>
    <x v="3"/>
    <x v="26"/>
    <s v="Sanford"/>
    <n v="32771"/>
    <d v="2015-01-20T00:00:00"/>
    <x v="79"/>
    <n v="-193.91399999999999"/>
    <n v="9"/>
    <n v="541.76"/>
    <n v="86898"/>
  </r>
  <r>
    <n v="21437"/>
    <s v="High"/>
    <n v="0.03"/>
    <n v="25.98"/>
    <n v="14.36"/>
    <n v="3155"/>
    <s v="Julian Keith Mayer"/>
    <s v="Delivery Truck"/>
    <x v="0"/>
    <x v="1"/>
    <s v="Chairs &amp; Chairmats"/>
    <s v="Jumbo Drum"/>
    <x v="361"/>
    <n v="0.6"/>
    <x v="0"/>
    <x v="3"/>
    <x v="26"/>
    <s v="Sanford"/>
    <n v="32771"/>
    <d v="2015-01-26T00:00:00"/>
    <x v="165"/>
    <n v="57.545999999999999"/>
    <n v="4"/>
    <n v="107.66"/>
    <n v="86899"/>
  </r>
  <r>
    <n v="21438"/>
    <s v="High"/>
    <n v="0.1"/>
    <n v="32.479999999999997"/>
    <n v="35"/>
    <n v="3155"/>
    <s v="Julian Keith Mayer"/>
    <s v="Regular Air"/>
    <x v="0"/>
    <x v="0"/>
    <s v="Storage &amp; Organization"/>
    <s v="Large Box"/>
    <x v="233"/>
    <n v="0.81"/>
    <x v="0"/>
    <x v="3"/>
    <x v="26"/>
    <s v="Sanford"/>
    <n v="32771"/>
    <d v="2015-01-26T00:00:00"/>
    <x v="165"/>
    <n v="-333.42540000000002"/>
    <n v="10"/>
    <n v="318.83"/>
    <n v="86899"/>
  </r>
  <r>
    <n v="22015"/>
    <s v="Critical"/>
    <n v="0.05"/>
    <n v="159.99"/>
    <n v="5.5"/>
    <n v="3155"/>
    <s v="Julian Keith Mayer"/>
    <s v="Regular Air"/>
    <x v="3"/>
    <x v="2"/>
    <s v="Computer Peripherals"/>
    <s v="Small Box"/>
    <x v="883"/>
    <n v="0.49"/>
    <x v="0"/>
    <x v="3"/>
    <x v="26"/>
    <s v="Sanford"/>
    <n v="32771"/>
    <d v="2015-04-19T00:00:00"/>
    <x v="24"/>
    <n v="12.264000000000001"/>
    <n v="23"/>
    <n v="3600.65"/>
    <n v="86902"/>
  </r>
  <r>
    <n v="19374"/>
    <s v="Not Specified"/>
    <n v="7.0000000000000007E-2"/>
    <n v="280.98"/>
    <n v="57"/>
    <n v="3167"/>
    <s v="Ray Silverman"/>
    <s v="Delivery Truck"/>
    <x v="0"/>
    <x v="1"/>
    <s v="Chairs &amp; Chairmats"/>
    <s v="Jumbo Drum"/>
    <x v="234"/>
    <n v="0.78"/>
    <x v="0"/>
    <x v="3"/>
    <x v="26"/>
    <s v="Ponte Vedra Beach"/>
    <n v="32004"/>
    <d v="2015-06-19T00:00:00"/>
    <x v="121"/>
    <n v="-283.9914"/>
    <n v="14"/>
    <n v="3936.61"/>
    <n v="86491"/>
  </r>
  <r>
    <n v="19375"/>
    <s v="Not Specified"/>
    <n v="0"/>
    <n v="4.9800000000000004"/>
    <n v="7.44"/>
    <n v="3167"/>
    <s v="Ray Silverman"/>
    <s v="Regular Air"/>
    <x v="0"/>
    <x v="0"/>
    <s v="Paper"/>
    <s v="Small Box"/>
    <x v="130"/>
    <n v="0.36"/>
    <x v="0"/>
    <x v="3"/>
    <x v="26"/>
    <s v="Ponte Vedra Beach"/>
    <n v="32004"/>
    <d v="2015-06-19T00:00:00"/>
    <x v="101"/>
    <n v="-195.34200000000001"/>
    <n v="15"/>
    <n v="78.31"/>
    <n v="86491"/>
  </r>
  <r>
    <n v="19376"/>
    <s v="Not Specified"/>
    <n v="0.1"/>
    <n v="3.98"/>
    <n v="0.83"/>
    <n v="3167"/>
    <s v="Ray Silverman"/>
    <s v="Regular Air"/>
    <x v="0"/>
    <x v="0"/>
    <s v="Pens &amp; Art Supplies"/>
    <s v="Wrap Bag"/>
    <x v="503"/>
    <n v="0.51"/>
    <x v="0"/>
    <x v="3"/>
    <x v="26"/>
    <s v="Ponte Vedra Beach"/>
    <n v="32004"/>
    <d v="2015-06-19T00:00:00"/>
    <x v="101"/>
    <n v="-89.70920000000001"/>
    <n v="11"/>
    <n v="42.46"/>
    <n v="86491"/>
  </r>
  <r>
    <n v="25683"/>
    <s v="Critical"/>
    <n v="0.08"/>
    <n v="7.28"/>
    <n v="11.15"/>
    <n v="3169"/>
    <s v="Janice Boswell"/>
    <s v="Express Air"/>
    <x v="2"/>
    <x v="0"/>
    <s v="Paper"/>
    <s v="Small Box"/>
    <x v="306"/>
    <n v="0.37"/>
    <x v="0"/>
    <x v="3"/>
    <x v="26"/>
    <s v="Port Orange"/>
    <n v="32127"/>
    <d v="2015-04-13T00:00:00"/>
    <x v="94"/>
    <n v="-44.415000000000006"/>
    <n v="1"/>
    <n v="14.66"/>
    <n v="86490"/>
  </r>
  <r>
    <n v="26055"/>
    <s v="Medium"/>
    <n v="0.1"/>
    <n v="7.28"/>
    <n v="5.47"/>
    <n v="3170"/>
    <s v="Lawrence Haas"/>
    <s v="Regular Air"/>
    <x v="0"/>
    <x v="0"/>
    <s v="Paper"/>
    <s v="Small Box"/>
    <x v="884"/>
    <n v="0.35"/>
    <x v="0"/>
    <x v="3"/>
    <x v="26"/>
    <s v="Port Saint Lucie"/>
    <n v="34952"/>
    <d v="2015-02-13T00:00:00"/>
    <x v="75"/>
    <n v="167.334"/>
    <n v="12"/>
    <n v="83.14"/>
    <n v="86489"/>
  </r>
  <r>
    <n v="21961"/>
    <s v="High"/>
    <n v="0.06"/>
    <n v="10.97"/>
    <n v="6.5"/>
    <n v="3176"/>
    <s v="Jackie McCullough"/>
    <s v="Regular Air"/>
    <x v="3"/>
    <x v="2"/>
    <s v="Computer Peripherals"/>
    <s v="Small Box"/>
    <x v="885"/>
    <n v="0.64"/>
    <x v="0"/>
    <x v="3"/>
    <x v="26"/>
    <s v="Jacksonville"/>
    <n v="32216"/>
    <d v="2015-05-04T00:00:00"/>
    <x v="108"/>
    <n v="65.597999999999999"/>
    <n v="19"/>
    <n v="215.25"/>
    <n v="90820"/>
  </r>
  <r>
    <n v="20964"/>
    <s v="Low"/>
    <n v="0.02"/>
    <n v="58.14"/>
    <n v="36.61"/>
    <n v="3176"/>
    <s v="Jackie McCullough"/>
    <s v="Delivery Truck"/>
    <x v="3"/>
    <x v="1"/>
    <s v="Bookcases"/>
    <s v="Jumbo Box"/>
    <x v="375"/>
    <n v="0.61"/>
    <x v="0"/>
    <x v="3"/>
    <x v="26"/>
    <s v="Jacksonville"/>
    <n v="32216"/>
    <d v="2015-06-25T00:00:00"/>
    <x v="153"/>
    <n v="0.25800000000000001"/>
    <n v="22"/>
    <n v="1358.02"/>
    <n v="90821"/>
  </r>
  <r>
    <n v="20965"/>
    <s v="Low"/>
    <n v="0.03"/>
    <n v="15.57"/>
    <n v="1.39"/>
    <n v="3176"/>
    <s v="Jackie McCullough"/>
    <s v="Regular Air"/>
    <x v="3"/>
    <x v="0"/>
    <s v="Envelopes"/>
    <s v="Small Box"/>
    <x v="253"/>
    <n v="0.38"/>
    <x v="0"/>
    <x v="3"/>
    <x v="26"/>
    <s v="Jacksonville"/>
    <n v="32216"/>
    <d v="2015-06-25T00:00:00"/>
    <x v="153"/>
    <n v="63.222000000000001"/>
    <n v="22"/>
    <n v="358.84"/>
    <n v="90821"/>
  </r>
  <r>
    <n v="24493"/>
    <s v="Not Specified"/>
    <n v="0.1"/>
    <n v="62.18"/>
    <n v="10.84"/>
    <n v="3177"/>
    <s v="Laurie Petty"/>
    <s v="Regular Air"/>
    <x v="3"/>
    <x v="1"/>
    <s v="Office Furnishings"/>
    <s v="Medium Box"/>
    <x v="499"/>
    <n v="0.63"/>
    <x v="0"/>
    <x v="3"/>
    <x v="26"/>
    <s v="Jupiter"/>
    <n v="33458"/>
    <d v="2015-03-14T00:00:00"/>
    <x v="57"/>
    <n v="-29.666000000000004"/>
    <n v="9"/>
    <n v="511.57"/>
    <n v="90818"/>
  </r>
  <r>
    <n v="22086"/>
    <s v="Critical"/>
    <n v="0.06"/>
    <n v="1.68"/>
    <n v="1"/>
    <n v="3177"/>
    <s v="Laurie Petty"/>
    <s v="Regular Air"/>
    <x v="3"/>
    <x v="0"/>
    <s v="Pens &amp; Art Supplies"/>
    <s v="Wrap Bag"/>
    <x v="812"/>
    <n v="0.35"/>
    <x v="0"/>
    <x v="3"/>
    <x v="26"/>
    <s v="Jupiter"/>
    <n v="33458"/>
    <d v="2015-03-31T00:00:00"/>
    <x v="34"/>
    <n v="-1319.5"/>
    <n v="5"/>
    <n v="8.65"/>
    <n v="90819"/>
  </r>
  <r>
    <n v="21554"/>
    <s v="Low"/>
    <n v="7.0000000000000007E-2"/>
    <n v="35.44"/>
    <n v="7.5"/>
    <n v="3179"/>
    <s v="Marie Pittman"/>
    <s v="Regular Air"/>
    <x v="0"/>
    <x v="0"/>
    <s v="Paper"/>
    <s v="Small Box"/>
    <x v="854"/>
    <n v="0.38"/>
    <x v="0"/>
    <x v="2"/>
    <x v="3"/>
    <s v="Owatonna"/>
    <n v="55060"/>
    <d v="2015-06-12T00:00:00"/>
    <x v="120"/>
    <n v="262.2"/>
    <n v="11"/>
    <n v="380"/>
    <n v="86989"/>
  </r>
  <r>
    <n v="24464"/>
    <s v="High"/>
    <n v="0.08"/>
    <n v="170.98"/>
    <n v="35.89"/>
    <n v="3187"/>
    <s v="Sidney Gilliam"/>
    <s v="Delivery Truck"/>
    <x v="2"/>
    <x v="1"/>
    <s v="Bookcases"/>
    <s v="Jumbo Box"/>
    <x v="379"/>
    <n v="0.66"/>
    <x v="0"/>
    <x v="3"/>
    <x v="26"/>
    <s v="Riverview"/>
    <n v="33569"/>
    <d v="2015-03-02T00:00:00"/>
    <x v="26"/>
    <n v="-119.812"/>
    <n v="1"/>
    <n v="199.48"/>
    <n v="89025"/>
  </r>
  <r>
    <n v="20127"/>
    <s v="Critical"/>
    <n v="0.01"/>
    <n v="20.99"/>
    <n v="4.8099999999999996"/>
    <n v="3191"/>
    <s v="Jenny Hawkins"/>
    <s v="Regular Air"/>
    <x v="0"/>
    <x v="2"/>
    <s v="Telephones and Communication"/>
    <s v="Medium Box"/>
    <x v="160"/>
    <n v="0.57999999999999996"/>
    <x v="0"/>
    <x v="2"/>
    <x v="45"/>
    <s v="Stevens Point"/>
    <n v="54481"/>
    <d v="2015-03-18T00:00:00"/>
    <x v="107"/>
    <n v="-9.1079999999999988"/>
    <n v="5"/>
    <n v="93.81"/>
    <n v="86447"/>
  </r>
  <r>
    <n v="20303"/>
    <s v="High"/>
    <n v="0.09"/>
    <n v="35.94"/>
    <n v="6.66"/>
    <n v="3191"/>
    <s v="Jenny Hawkins"/>
    <s v="Regular Air"/>
    <x v="0"/>
    <x v="0"/>
    <s v="Envelopes"/>
    <s v="Small Box"/>
    <x v="8"/>
    <n v="0.4"/>
    <x v="0"/>
    <x v="2"/>
    <x v="45"/>
    <s v="Stevens Point"/>
    <n v="54481"/>
    <d v="2015-04-10T00:00:00"/>
    <x v="93"/>
    <n v="172.56439999999998"/>
    <n v="9"/>
    <n v="312.22000000000003"/>
    <n v="86448"/>
  </r>
  <r>
    <n v="22846"/>
    <s v="Medium"/>
    <n v="0.1"/>
    <n v="4.9800000000000004"/>
    <n v="7.54"/>
    <n v="3194"/>
    <s v="Angela Rose"/>
    <s v="Regular Air"/>
    <x v="3"/>
    <x v="0"/>
    <s v="Paper"/>
    <s v="Small Box"/>
    <x v="886"/>
    <n v="0.38"/>
    <x v="0"/>
    <x v="3"/>
    <x v="26"/>
    <s v="Spring Hill"/>
    <n v="34609"/>
    <d v="2015-03-10T00:00:00"/>
    <x v="23"/>
    <n v="45.077999999999996"/>
    <n v="9"/>
    <n v="43.84"/>
    <n v="89805"/>
  </r>
  <r>
    <n v="22847"/>
    <s v="Medium"/>
    <n v="0"/>
    <n v="22.84"/>
    <n v="8.18"/>
    <n v="3194"/>
    <s v="Angela Rose"/>
    <s v="Regular Air"/>
    <x v="3"/>
    <x v="0"/>
    <s v="Paper"/>
    <s v="Small Box"/>
    <x v="635"/>
    <n v="0.39"/>
    <x v="0"/>
    <x v="3"/>
    <x v="26"/>
    <s v="Spring Hill"/>
    <n v="34609"/>
    <d v="2015-03-10T00:00:00"/>
    <x v="148"/>
    <n v="-110.376"/>
    <n v="6"/>
    <n v="141.74"/>
    <n v="89805"/>
  </r>
  <r>
    <n v="3406"/>
    <s v="Not Specified"/>
    <n v="0.03"/>
    <n v="200.97"/>
    <n v="15.59"/>
    <n v="3196"/>
    <s v="Rick Foster Hawkins"/>
    <s v="Delivery Truck"/>
    <x v="1"/>
    <x v="2"/>
    <s v="Office Machines"/>
    <s v="Jumbo Drum"/>
    <x v="474"/>
    <n v="0.36"/>
    <x v="0"/>
    <x v="0"/>
    <x v="1"/>
    <s v="San Francisco"/>
    <n v="94109"/>
    <d v="2015-02-02T00:00:00"/>
    <x v="33"/>
    <n v="1951.3"/>
    <n v="43"/>
    <n v="8717.75"/>
    <n v="24294"/>
  </r>
  <r>
    <n v="21406"/>
    <s v="Not Specified"/>
    <n v="0.03"/>
    <n v="200.97"/>
    <n v="15.59"/>
    <n v="3197"/>
    <s v="Wallace Pugh"/>
    <s v="Delivery Truck"/>
    <x v="1"/>
    <x v="2"/>
    <s v="Office Machines"/>
    <s v="Jumbo Drum"/>
    <x v="474"/>
    <n v="0.36"/>
    <x v="0"/>
    <x v="2"/>
    <x v="12"/>
    <s v="Northbrook"/>
    <n v="60062"/>
    <d v="2015-02-02T00:00:00"/>
    <x v="33"/>
    <n v="1538.7827999999997"/>
    <n v="11"/>
    <n v="2230.12"/>
    <n v="90850"/>
  </r>
  <r>
    <n v="18437"/>
    <s v="Low"/>
    <n v="7.0000000000000007E-2"/>
    <n v="5.98"/>
    <n v="0.96"/>
    <n v="3205"/>
    <s v="Alvin Mullins"/>
    <s v="Regular Air"/>
    <x v="3"/>
    <x v="0"/>
    <s v="Pens &amp; Art Supplies"/>
    <s v="Wrap Bag"/>
    <x v="631"/>
    <n v="0.6"/>
    <x v="0"/>
    <x v="0"/>
    <x v="44"/>
    <s v="Rexburg"/>
    <n v="83440"/>
    <d v="2015-03-30T00:00:00"/>
    <x v="82"/>
    <n v="32.83"/>
    <n v="10"/>
    <n v="56.4"/>
    <n v="87933"/>
  </r>
  <r>
    <n v="18438"/>
    <s v="Low"/>
    <n v="0.01"/>
    <n v="39.979999999999997"/>
    <n v="4"/>
    <n v="3206"/>
    <s v="Dana Rankin"/>
    <s v="Regular Air"/>
    <x v="3"/>
    <x v="2"/>
    <s v="Computer Peripherals"/>
    <s v="Small Box"/>
    <x v="74"/>
    <n v="0.7"/>
    <x v="0"/>
    <x v="0"/>
    <x v="44"/>
    <s v="Twin Falls"/>
    <n v="83301"/>
    <d v="2015-03-30T00:00:00"/>
    <x v="77"/>
    <n v="51.590000000000053"/>
    <n v="6"/>
    <n v="257.52"/>
    <n v="87933"/>
  </r>
  <r>
    <n v="21229"/>
    <s v="Not Specified"/>
    <n v="0.06"/>
    <n v="218.08"/>
    <n v="18.059999999999999"/>
    <n v="3206"/>
    <s v="Dana Rankin"/>
    <s v="Express Air"/>
    <x v="3"/>
    <x v="1"/>
    <s v="Chairs &amp; Chairmats"/>
    <s v="Large Box"/>
    <x v="531"/>
    <n v="0.56999999999999995"/>
    <x v="0"/>
    <x v="0"/>
    <x v="44"/>
    <s v="Twin Falls"/>
    <n v="83301"/>
    <d v="2015-05-21T00:00:00"/>
    <x v="10"/>
    <n v="969.42"/>
    <n v="7"/>
    <n v="1488.51"/>
    <n v="87934"/>
  </r>
  <r>
    <n v="20156"/>
    <s v="Not Specified"/>
    <n v="0.05"/>
    <n v="35.44"/>
    <n v="5.09"/>
    <n v="3206"/>
    <s v="Dana Rankin"/>
    <s v="Regular Air"/>
    <x v="3"/>
    <x v="0"/>
    <s v="Paper"/>
    <s v="Small Box"/>
    <x v="861"/>
    <n v="0.38"/>
    <x v="0"/>
    <x v="0"/>
    <x v="44"/>
    <s v="Twin Falls"/>
    <n v="83301"/>
    <d v="2015-05-28T00:00:00"/>
    <x v="89"/>
    <n v="553.33169999999996"/>
    <n v="23"/>
    <n v="801.93"/>
    <n v="87935"/>
  </r>
  <r>
    <n v="24637"/>
    <s v="Critical"/>
    <n v="0.03"/>
    <n v="4.9800000000000004"/>
    <n v="4.62"/>
    <n v="3209"/>
    <s v="Elsie Floyd"/>
    <s v="Express Air"/>
    <x v="0"/>
    <x v="2"/>
    <s v="Computer Peripherals"/>
    <s v="Small Pack"/>
    <x v="139"/>
    <n v="0.64"/>
    <x v="0"/>
    <x v="0"/>
    <x v="1"/>
    <s v="Beverly Hills"/>
    <n v="90210"/>
    <d v="2015-06-28T00:00:00"/>
    <x v="170"/>
    <n v="-30.45"/>
    <n v="8"/>
    <n v="44.24"/>
    <n v="90739"/>
  </r>
  <r>
    <n v="22804"/>
    <s v="High"/>
    <n v="0.1"/>
    <n v="7.31"/>
    <n v="0.49"/>
    <n v="3211"/>
    <s v="Jonathan Crabtree"/>
    <s v="Regular Air"/>
    <x v="0"/>
    <x v="0"/>
    <s v="Labels"/>
    <s v="Small Box"/>
    <x v="388"/>
    <n v="0.38"/>
    <x v="0"/>
    <x v="2"/>
    <x v="12"/>
    <s v="Addison"/>
    <n v="60101"/>
    <d v="2015-02-15T00:00:00"/>
    <x v="103"/>
    <n v="55.020599999999995"/>
    <n v="12"/>
    <n v="79.739999999999995"/>
    <n v="91522"/>
  </r>
  <r>
    <n v="22805"/>
    <s v="High"/>
    <n v="0.1"/>
    <n v="20.99"/>
    <n v="2.5"/>
    <n v="3211"/>
    <s v="Jonathan Crabtree"/>
    <s v="Regular Air"/>
    <x v="0"/>
    <x v="2"/>
    <s v="Telephones and Communication"/>
    <s v="Wrap Bag"/>
    <x v="427"/>
    <n v="0.81"/>
    <x v="0"/>
    <x v="2"/>
    <x v="12"/>
    <s v="Addison"/>
    <n v="60101"/>
    <d v="2015-02-15T00:00:00"/>
    <x v="103"/>
    <n v="-43.65504"/>
    <n v="23"/>
    <n v="392.45"/>
    <n v="91522"/>
  </r>
  <r>
    <n v="23736"/>
    <s v="Not Specified"/>
    <n v="0.03"/>
    <n v="6.68"/>
    <n v="1.5"/>
    <n v="3221"/>
    <s v="Sean Pugh"/>
    <s v="Regular Air"/>
    <x v="0"/>
    <x v="0"/>
    <s v="Pens &amp; Art Supplies"/>
    <s v="Wrap Bag"/>
    <x v="685"/>
    <n v="0.48"/>
    <x v="0"/>
    <x v="3"/>
    <x v="26"/>
    <s v="Sunrise"/>
    <n v="33322"/>
    <d v="2015-04-12T00:00:00"/>
    <x v="112"/>
    <n v="-577.30400000000009"/>
    <n v="7"/>
    <n v="48.32"/>
    <n v="90815"/>
  </r>
  <r>
    <n v="25605"/>
    <s v="High"/>
    <n v="0.04"/>
    <n v="39.479999999999997"/>
    <n v="1.99"/>
    <n v="3222"/>
    <s v="Diane Lu"/>
    <s v="Express Air"/>
    <x v="0"/>
    <x v="2"/>
    <s v="Computer Peripherals"/>
    <s v="Small Pack"/>
    <x v="246"/>
    <n v="0.54"/>
    <x v="0"/>
    <x v="3"/>
    <x v="26"/>
    <s v="Tallahassee"/>
    <n v="32303"/>
    <d v="2015-03-19T00:00:00"/>
    <x v="18"/>
    <n v="-1535.4864000000002"/>
    <n v="8"/>
    <n v="332.16"/>
    <n v="90814"/>
  </r>
  <r>
    <n v="25606"/>
    <s v="High"/>
    <n v="0"/>
    <n v="8.1199999999999992"/>
    <n v="2.83"/>
    <n v="3222"/>
    <s v="Diane Lu"/>
    <s v="Regular Air"/>
    <x v="0"/>
    <x v="2"/>
    <s v="Computer Peripherals"/>
    <s v="Small Pack"/>
    <x v="293"/>
    <n v="0.77"/>
    <x v="0"/>
    <x v="3"/>
    <x v="26"/>
    <s v="Tallahassee"/>
    <n v="32303"/>
    <d v="2015-03-19T00:00:00"/>
    <x v="105"/>
    <n v="-159.32"/>
    <n v="17"/>
    <n v="147.62"/>
    <n v="90814"/>
  </r>
  <r>
    <n v="19517"/>
    <s v="Critical"/>
    <n v="0.06"/>
    <n v="60.98"/>
    <n v="30"/>
    <n v="3224"/>
    <s v="Claudia White"/>
    <s v="Delivery Truck"/>
    <x v="2"/>
    <x v="1"/>
    <s v="Chairs &amp; Chairmats"/>
    <s v="Jumbo Drum"/>
    <x v="887"/>
    <n v="0.7"/>
    <x v="0"/>
    <x v="3"/>
    <x v="20"/>
    <s v="Gallatin"/>
    <n v="37066"/>
    <d v="2015-04-01T00:00:00"/>
    <x v="34"/>
    <n v="-74.088000000000008"/>
    <n v="2"/>
    <n v="125.9"/>
    <n v="86508"/>
  </r>
  <r>
    <n v="22291"/>
    <s v="Not Specified"/>
    <n v="0.1"/>
    <n v="208.16"/>
    <n v="68.02"/>
    <n v="3225"/>
    <s v="Robyn Crawford"/>
    <s v="Delivery Truck"/>
    <x v="2"/>
    <x v="0"/>
    <s v="Appliances"/>
    <s v="Jumbo Drum"/>
    <x v="888"/>
    <n v="0.57999999999999996"/>
    <x v="0"/>
    <x v="3"/>
    <x v="20"/>
    <s v="Germantown"/>
    <n v="38138"/>
    <d v="2015-01-14T00:00:00"/>
    <x v="50"/>
    <n v="-137.52199999999999"/>
    <n v="4"/>
    <n v="768.81"/>
    <n v="86507"/>
  </r>
  <r>
    <n v="22292"/>
    <s v="Not Specified"/>
    <n v="7.0000000000000007E-2"/>
    <n v="90.48"/>
    <n v="19.989999999999998"/>
    <n v="3226"/>
    <s v="Arthur Gold"/>
    <s v="Regular Air"/>
    <x v="2"/>
    <x v="0"/>
    <s v="Envelopes"/>
    <s v="Small Box"/>
    <x v="634"/>
    <n v="0.4"/>
    <x v="0"/>
    <x v="3"/>
    <x v="20"/>
    <s v="Hendersonville"/>
    <n v="37075"/>
    <d v="2015-01-14T00:00:00"/>
    <x v="178"/>
    <n v="-11.815999999999999"/>
    <n v="2"/>
    <n v="183.39"/>
    <n v="86507"/>
  </r>
  <r>
    <n v="22293"/>
    <s v="Not Specified"/>
    <n v="0.01"/>
    <n v="9.48"/>
    <n v="7.29"/>
    <n v="3226"/>
    <s v="Arthur Gold"/>
    <s v="Express Air"/>
    <x v="2"/>
    <x v="1"/>
    <s v="Office Furnishings"/>
    <s v="Small Pack"/>
    <x v="2"/>
    <n v="0.45"/>
    <x v="0"/>
    <x v="3"/>
    <x v="20"/>
    <s v="Hendersonville"/>
    <n v="37075"/>
    <d v="2015-01-14T00:00:00"/>
    <x v="62"/>
    <n v="238.93379999999999"/>
    <n v="1"/>
    <n v="12.9"/>
    <n v="86507"/>
  </r>
  <r>
    <n v="22294"/>
    <s v="Not Specified"/>
    <n v="0.02"/>
    <n v="4.28"/>
    <n v="0.94"/>
    <n v="3226"/>
    <s v="Arthur Gold"/>
    <s v="Regular Air"/>
    <x v="2"/>
    <x v="0"/>
    <s v="Pens &amp; Art Supplies"/>
    <s v="Wrap Bag"/>
    <x v="579"/>
    <n v="0.56000000000000005"/>
    <x v="0"/>
    <x v="3"/>
    <x v="20"/>
    <s v="Hendersonville"/>
    <n v="37075"/>
    <d v="2015-01-14T00:00:00"/>
    <x v="178"/>
    <n v="-105.126"/>
    <n v="4"/>
    <n v="17.89"/>
    <n v="86507"/>
  </r>
  <r>
    <n v="24343"/>
    <s v="Medium"/>
    <n v="0.06"/>
    <n v="22.24"/>
    <n v="1.99"/>
    <n v="3226"/>
    <s v="Arthur Gold"/>
    <s v="Regular Air"/>
    <x v="2"/>
    <x v="2"/>
    <s v="Computer Peripherals"/>
    <s v="Small Pack"/>
    <x v="889"/>
    <n v="0.43"/>
    <x v="0"/>
    <x v="3"/>
    <x v="20"/>
    <s v="Hendersonville"/>
    <n v="37075"/>
    <d v="2015-06-28T00:00:00"/>
    <x v="173"/>
    <n v="95.387999999999991"/>
    <n v="12"/>
    <n v="255.88"/>
    <n v="86509"/>
  </r>
  <r>
    <n v="18940"/>
    <s v="Not Specified"/>
    <n v="0.01"/>
    <n v="24.95"/>
    <n v="2.99"/>
    <n v="3229"/>
    <s v="Sharon Kessler"/>
    <s v="Regular Air"/>
    <x v="2"/>
    <x v="0"/>
    <s v="Binders and Binder Accessories"/>
    <s v="Small Box"/>
    <x v="890"/>
    <n v="0.39"/>
    <x v="0"/>
    <x v="2"/>
    <x v="45"/>
    <s v="Superior"/>
    <n v="54880"/>
    <d v="2015-01-21T00:00:00"/>
    <x v="17"/>
    <n v="261.38579999999996"/>
    <n v="15"/>
    <n v="378.82"/>
    <n v="87435"/>
  </r>
  <r>
    <n v="18941"/>
    <s v="Not Specified"/>
    <n v="0"/>
    <n v="15.98"/>
    <n v="8.99"/>
    <n v="3230"/>
    <s v="Monica Stuart"/>
    <s v="Regular Air"/>
    <x v="2"/>
    <x v="2"/>
    <s v="Computer Peripherals"/>
    <s v="Small Pack"/>
    <x v="891"/>
    <n v="0.64"/>
    <x v="0"/>
    <x v="2"/>
    <x v="45"/>
    <s v="Waukesha"/>
    <n v="53186"/>
    <d v="2015-01-21T00:00:00"/>
    <x v="60"/>
    <n v="-135.46"/>
    <n v="9"/>
    <n v="152.18"/>
    <n v="87435"/>
  </r>
  <r>
    <n v="19062"/>
    <s v="Critical"/>
    <n v="0.06"/>
    <n v="4.91"/>
    <n v="5.68"/>
    <n v="3230"/>
    <s v="Monica Stuart"/>
    <s v="Express Air"/>
    <x v="2"/>
    <x v="0"/>
    <s v="Binders and Binder Accessories"/>
    <s v="Small Box"/>
    <x v="500"/>
    <n v="0.36"/>
    <x v="0"/>
    <x v="2"/>
    <x v="45"/>
    <s v="Waukesha"/>
    <n v="53186"/>
    <d v="2015-06-13T00:00:00"/>
    <x v="137"/>
    <n v="-31.68825"/>
    <n v="10"/>
    <n v="53.89"/>
    <n v="87436"/>
  </r>
  <r>
    <n v="19063"/>
    <s v="Critical"/>
    <n v="7.0000000000000007E-2"/>
    <n v="48.94"/>
    <n v="5.86"/>
    <n v="3230"/>
    <s v="Monica Stuart"/>
    <s v="Express Air"/>
    <x v="2"/>
    <x v="0"/>
    <s v="Paper"/>
    <s v="Small Box"/>
    <x v="892"/>
    <n v="0.35"/>
    <x v="0"/>
    <x v="2"/>
    <x v="45"/>
    <s v="Waukesha"/>
    <n v="53186"/>
    <d v="2015-06-13T00:00:00"/>
    <x v="25"/>
    <n v="690.70379999999989"/>
    <n v="21"/>
    <n v="1001.02"/>
    <n v="87436"/>
  </r>
  <r>
    <n v="19179"/>
    <s v="Low"/>
    <n v="0.06"/>
    <n v="115.99"/>
    <n v="5.92"/>
    <n v="3238"/>
    <s v="Kathleen P Bloom"/>
    <s v="Regular Air"/>
    <x v="0"/>
    <x v="2"/>
    <s v="Telephones and Communication"/>
    <s v="Small Box"/>
    <x v="618"/>
    <n v="0.57999999999999996"/>
    <x v="0"/>
    <x v="0"/>
    <x v="6"/>
    <s v="Corvallis"/>
    <n v="97330"/>
    <d v="2015-06-04T00:00:00"/>
    <x v="175"/>
    <n v="-13.068000000000001"/>
    <n v="5"/>
    <n v="495.82"/>
    <n v="89564"/>
  </r>
  <r>
    <n v="23084"/>
    <s v="High"/>
    <n v="0"/>
    <n v="7.28"/>
    <n v="3.52"/>
    <n v="3243"/>
    <s v="Marlene Phillips"/>
    <s v="Regular Air"/>
    <x v="2"/>
    <x v="2"/>
    <s v="Computer Peripherals"/>
    <s v="Small Pack"/>
    <x v="893"/>
    <n v="0.68"/>
    <x v="0"/>
    <x v="1"/>
    <x v="18"/>
    <s v="Bristol"/>
    <n v="6010"/>
    <d v="2015-06-10T00:00:00"/>
    <x v="95"/>
    <n v="-25.103999999999999"/>
    <n v="3"/>
    <n v="24.44"/>
    <n v="88329"/>
  </r>
  <r>
    <n v="23267"/>
    <s v="Low"/>
    <n v="0.06"/>
    <n v="5.18"/>
    <n v="2.04"/>
    <n v="3246"/>
    <s v="Wanda Harris"/>
    <s v="Regular Air"/>
    <x v="2"/>
    <x v="0"/>
    <s v="Paper"/>
    <s v="Wrap Bag"/>
    <x v="43"/>
    <n v="0.36"/>
    <x v="0"/>
    <x v="1"/>
    <x v="16"/>
    <s v="Hudson"/>
    <n v="3051"/>
    <d v="2015-04-01T00:00:00"/>
    <x v="64"/>
    <n v="1.9504000000000001"/>
    <n v="4"/>
    <n v="21.86"/>
    <n v="88330"/>
  </r>
  <r>
    <n v="18265"/>
    <s v="High"/>
    <n v="7.0000000000000007E-2"/>
    <n v="2.78"/>
    <n v="1.49"/>
    <n v="3248"/>
    <s v="Earl Donnelly"/>
    <s v="Regular Air"/>
    <x v="2"/>
    <x v="0"/>
    <s v="Binders and Binder Accessories"/>
    <s v="Small Box"/>
    <x v="272"/>
    <n v="0.36"/>
    <x v="0"/>
    <x v="3"/>
    <x v="11"/>
    <s v="Slidell"/>
    <n v="70458"/>
    <d v="2015-05-07T00:00:00"/>
    <x v="182"/>
    <n v="-340.53109999999998"/>
    <n v="17"/>
    <n v="47.12"/>
    <n v="87297"/>
  </r>
  <r>
    <n v="25820"/>
    <s v="High"/>
    <n v="0.03"/>
    <n v="42.8"/>
    <n v="2.99"/>
    <n v="3249"/>
    <s v="Nicole Goldstein"/>
    <s v="Regular Air"/>
    <x v="0"/>
    <x v="0"/>
    <s v="Binders and Binder Accessories"/>
    <s v="Small Box"/>
    <x v="894"/>
    <n v="0.36"/>
    <x v="0"/>
    <x v="1"/>
    <x v="30"/>
    <s v="Annapolis"/>
    <n v="21403"/>
    <d v="2015-05-23T00:00:00"/>
    <x v="161"/>
    <n v="462.92099999999994"/>
    <n v="16"/>
    <n v="670.9"/>
    <n v="87298"/>
  </r>
  <r>
    <n v="5511"/>
    <s v="Critical"/>
    <n v="0.02"/>
    <n v="5.28"/>
    <n v="6.26"/>
    <n v="3251"/>
    <s v="Peter Brooks"/>
    <s v="Regular Air"/>
    <x v="0"/>
    <x v="0"/>
    <s v="Paper"/>
    <s v="Small Box"/>
    <x v="489"/>
    <n v="0.4"/>
    <x v="0"/>
    <x v="1"/>
    <x v="4"/>
    <s v="New York City"/>
    <n v="10112"/>
    <d v="2015-06-11T00:00:00"/>
    <x v="96"/>
    <n v="-131.16"/>
    <n v="76"/>
    <n v="412.72"/>
    <n v="39076"/>
  </r>
  <r>
    <n v="23324"/>
    <s v="Critical"/>
    <n v="0.01"/>
    <n v="11.34"/>
    <n v="5.01"/>
    <n v="3252"/>
    <s v="Milton Harrell"/>
    <s v="Regular Air"/>
    <x v="2"/>
    <x v="0"/>
    <s v="Paper"/>
    <s v="Small Box"/>
    <x v="195"/>
    <n v="0.36"/>
    <x v="0"/>
    <x v="1"/>
    <x v="4"/>
    <s v="Rotterdam"/>
    <n v="12306"/>
    <d v="2015-03-30T00:00:00"/>
    <x v="64"/>
    <n v="-11.83"/>
    <n v="1"/>
    <n v="14.52"/>
    <n v="87296"/>
  </r>
  <r>
    <n v="23511"/>
    <s v="Critical"/>
    <n v="0.02"/>
    <n v="5.28"/>
    <n v="6.26"/>
    <n v="3252"/>
    <s v="Milton Harrell"/>
    <s v="Regular Air"/>
    <x v="0"/>
    <x v="0"/>
    <s v="Paper"/>
    <s v="Small Box"/>
    <x v="489"/>
    <n v="0.4"/>
    <x v="0"/>
    <x v="1"/>
    <x v="4"/>
    <s v="Rotterdam"/>
    <n v="12306"/>
    <d v="2015-06-11T00:00:00"/>
    <x v="96"/>
    <n v="-65.58"/>
    <n v="19"/>
    <n v="103.18"/>
    <n v="87299"/>
  </r>
  <r>
    <n v="21046"/>
    <s v="Critical"/>
    <n v="0.06"/>
    <n v="47.98"/>
    <n v="3.61"/>
    <n v="3255"/>
    <s v="Maureen Whitley"/>
    <s v="Regular Air"/>
    <x v="1"/>
    <x v="2"/>
    <s v="Computer Peripherals"/>
    <s v="Small Pack"/>
    <x v="367"/>
    <n v="0.71"/>
    <x v="0"/>
    <x v="3"/>
    <x v="26"/>
    <s v="Tamarac"/>
    <n v="33319"/>
    <d v="2015-02-18T00:00:00"/>
    <x v="39"/>
    <n v="596.80799999999999"/>
    <n v="2"/>
    <n v="97.96"/>
    <n v="90488"/>
  </r>
  <r>
    <n v="18728"/>
    <s v="Not Specified"/>
    <n v="0.01"/>
    <n v="349.45"/>
    <n v="60"/>
    <n v="3257"/>
    <s v="Sharon Marcus"/>
    <s v="Delivery Truck"/>
    <x v="3"/>
    <x v="1"/>
    <s v="Tables"/>
    <s v="Jumbo Drum"/>
    <x v="356"/>
    <m/>
    <x v="0"/>
    <x v="0"/>
    <x v="0"/>
    <s v="Longview"/>
    <n v="98632"/>
    <d v="2015-05-26T00:00:00"/>
    <x v="134"/>
    <n v="3739.3928999999998"/>
    <n v="15"/>
    <n v="5419.41"/>
    <n v="88825"/>
  </r>
  <r>
    <n v="21852"/>
    <s v="Medium"/>
    <n v="0"/>
    <n v="25.38"/>
    <n v="8.99"/>
    <n v="3257"/>
    <s v="Sharon Marcus"/>
    <s v="Regular Air"/>
    <x v="3"/>
    <x v="1"/>
    <s v="Office Furnishings"/>
    <s v="Small Pack"/>
    <x v="268"/>
    <n v="0.5"/>
    <x v="0"/>
    <x v="0"/>
    <x v="0"/>
    <s v="Longview"/>
    <n v="98632"/>
    <d v="2015-05-13T00:00:00"/>
    <x v="66"/>
    <n v="470.33799999999997"/>
    <n v="26"/>
    <n v="700.41"/>
    <n v="88826"/>
  </r>
  <r>
    <n v="23010"/>
    <s v="Not Specified"/>
    <n v="0.02"/>
    <n v="55.94"/>
    <n v="6.55"/>
    <n v="3258"/>
    <s v="Gretchen Best Wilkins"/>
    <s v="Regular Air"/>
    <x v="3"/>
    <x v="2"/>
    <s v="Computer Peripherals"/>
    <s v="Small Box"/>
    <x v="420"/>
    <n v="0.68"/>
    <x v="0"/>
    <x v="0"/>
    <x v="0"/>
    <s v="Lynnwood"/>
    <n v="98037"/>
    <d v="2015-03-21T00:00:00"/>
    <x v="36"/>
    <n v="401.85"/>
    <n v="11"/>
    <n v="646.88"/>
    <n v="88824"/>
  </r>
  <r>
    <n v="22576"/>
    <s v="Not Specified"/>
    <n v="7.0000000000000007E-2"/>
    <n v="105.34"/>
    <n v="24.49"/>
    <n v="3261"/>
    <s v="Steven Long"/>
    <s v="Express Air"/>
    <x v="3"/>
    <x v="1"/>
    <s v="Office Furnishings"/>
    <s v="Large Box"/>
    <x v="828"/>
    <n v="0.61"/>
    <x v="0"/>
    <x v="2"/>
    <x v="22"/>
    <s v="Adrian"/>
    <n v="49221"/>
    <d v="2015-06-25T00:00:00"/>
    <x v="155"/>
    <n v="710.67239999999993"/>
    <n v="10"/>
    <n v="1029.96"/>
    <n v="90296"/>
  </r>
  <r>
    <n v="19214"/>
    <s v="Medium"/>
    <n v="0.04"/>
    <n v="9.99"/>
    <n v="11.59"/>
    <n v="3264"/>
    <s v="Becky Puckett"/>
    <s v="Regular Air"/>
    <x v="0"/>
    <x v="0"/>
    <s v="Paper"/>
    <s v="Small Box"/>
    <x v="655"/>
    <n v="0.4"/>
    <x v="0"/>
    <x v="0"/>
    <x v="1"/>
    <s v="Eureka"/>
    <n v="95501"/>
    <d v="2015-05-19T00:00:00"/>
    <x v="110"/>
    <n v="-92.32"/>
    <n v="5"/>
    <n v="52.09"/>
    <n v="89835"/>
  </r>
  <r>
    <n v="21459"/>
    <s v="Critical"/>
    <n v="0"/>
    <n v="122.99"/>
    <n v="70.2"/>
    <n v="3266"/>
    <s v="Edgar Kumar"/>
    <s v="Delivery Truck"/>
    <x v="0"/>
    <x v="1"/>
    <s v="Chairs &amp; Chairmats"/>
    <s v="Jumbo Drum"/>
    <x v="36"/>
    <n v="0.74"/>
    <x v="0"/>
    <x v="1"/>
    <x v="14"/>
    <s v="Sanford"/>
    <n v="4073"/>
    <d v="2015-01-28T00:00:00"/>
    <x v="12"/>
    <n v="-1764.29"/>
    <n v="14"/>
    <n v="1794.88"/>
    <n v="89836"/>
  </r>
  <r>
    <n v="21458"/>
    <s v="Critical"/>
    <n v="0.01"/>
    <n v="60.97"/>
    <n v="4.5"/>
    <n v="3269"/>
    <s v="Billie Stern"/>
    <s v="Express Air"/>
    <x v="0"/>
    <x v="0"/>
    <s v="Appliances"/>
    <s v="Small Box"/>
    <x v="714"/>
    <n v="0.56000000000000005"/>
    <x v="0"/>
    <x v="1"/>
    <x v="2"/>
    <s v="North Plainfield"/>
    <n v="7060"/>
    <d v="2015-01-28T00:00:00"/>
    <x v="13"/>
    <n v="527.87759999999992"/>
    <n v="12"/>
    <n v="765.04"/>
    <n v="89836"/>
  </r>
  <r>
    <n v="19047"/>
    <s v="Low"/>
    <n v="0.02"/>
    <n v="13.48"/>
    <n v="4.51"/>
    <n v="3275"/>
    <s v="Tamara Dickinson"/>
    <s v="Regular Air"/>
    <x v="1"/>
    <x v="0"/>
    <s v="Storage &amp; Organization"/>
    <s v="Small Box"/>
    <x v="804"/>
    <n v="0.59"/>
    <x v="0"/>
    <x v="0"/>
    <x v="0"/>
    <s v="Mount Vernon"/>
    <n v="98273"/>
    <d v="2015-03-21T00:00:00"/>
    <x v="36"/>
    <n v="34.520000000000003"/>
    <n v="9"/>
    <n v="127.12"/>
    <n v="86233"/>
  </r>
  <r>
    <n v="19232"/>
    <s v="Low"/>
    <n v="0.04"/>
    <n v="449.99"/>
    <n v="24.49"/>
    <n v="3275"/>
    <s v="Tamara Dickinson"/>
    <s v="Regular Air"/>
    <x v="2"/>
    <x v="2"/>
    <s v="Copiers and Fax"/>
    <s v="Large Box"/>
    <x v="895"/>
    <n v="0.52"/>
    <x v="0"/>
    <x v="0"/>
    <x v="0"/>
    <s v="Mount Vernon"/>
    <n v="98273"/>
    <d v="2015-01-01T00:00:00"/>
    <x v="70"/>
    <n v="3576.8840999999998"/>
    <n v="12"/>
    <n v="5183.8900000000003"/>
    <n v="86234"/>
  </r>
  <r>
    <n v="19233"/>
    <s v="Low"/>
    <n v="0.01"/>
    <n v="5.84"/>
    <n v="1.2"/>
    <n v="3275"/>
    <s v="Tamara Dickinson"/>
    <s v="Regular Air"/>
    <x v="2"/>
    <x v="0"/>
    <s v="Pens &amp; Art Supplies"/>
    <s v="Wrap Bag"/>
    <x v="469"/>
    <n v="0.55000000000000004"/>
    <x v="0"/>
    <x v="0"/>
    <x v="0"/>
    <s v="Mount Vernon"/>
    <n v="98273"/>
    <d v="2015-01-01T00:00:00"/>
    <x v="71"/>
    <n v="20.38"/>
    <n v="6"/>
    <n v="36.090000000000003"/>
    <n v="86234"/>
  </r>
  <r>
    <n v="20039"/>
    <s v="High"/>
    <n v="0.06"/>
    <n v="89.83"/>
    <n v="35"/>
    <n v="3279"/>
    <s v="Ricky Allred"/>
    <s v="Regular Air"/>
    <x v="1"/>
    <x v="0"/>
    <s v="Storage &amp; Organization"/>
    <s v="Large Box"/>
    <x v="896"/>
    <n v="0.83"/>
    <x v="0"/>
    <x v="3"/>
    <x v="39"/>
    <s v="Columbia"/>
    <n v="29203"/>
    <d v="2015-04-06T00:00:00"/>
    <x v="152"/>
    <n v="31.11"/>
    <n v="4"/>
    <n v="366.26"/>
    <n v="90766"/>
  </r>
  <r>
    <n v="20040"/>
    <s v="High"/>
    <n v="0.1"/>
    <n v="13.43"/>
    <n v="5.5"/>
    <n v="3279"/>
    <s v="Ricky Allred"/>
    <s v="Regular Air"/>
    <x v="1"/>
    <x v="0"/>
    <s v="Storage &amp; Organization"/>
    <s v="Small Box"/>
    <x v="599"/>
    <n v="0.56999999999999995"/>
    <x v="0"/>
    <x v="3"/>
    <x v="39"/>
    <s v="Columbia"/>
    <n v="29203"/>
    <d v="2015-04-06T00:00:00"/>
    <x v="152"/>
    <n v="358.29539999999997"/>
    <n v="12"/>
    <n v="157.99"/>
    <n v="90766"/>
  </r>
  <r>
    <n v="20041"/>
    <s v="High"/>
    <n v="0.01"/>
    <n v="125.99"/>
    <n v="7.69"/>
    <n v="3279"/>
    <s v="Ricky Allred"/>
    <s v="Regular Air"/>
    <x v="1"/>
    <x v="2"/>
    <s v="Telephones and Communication"/>
    <s v="Small Box"/>
    <x v="442"/>
    <n v="0.57999999999999996"/>
    <x v="0"/>
    <x v="3"/>
    <x v="39"/>
    <s v="Columbia"/>
    <n v="29203"/>
    <d v="2015-04-06T00:00:00"/>
    <x v="47"/>
    <n v="8.3219999999999992"/>
    <n v="11"/>
    <n v="1212.8800000000001"/>
    <n v="90766"/>
  </r>
  <r>
    <n v="21620"/>
    <s v="Medium"/>
    <n v="0.01"/>
    <n v="45.99"/>
    <n v="4.99"/>
    <n v="3279"/>
    <s v="Ricky Allred"/>
    <s v="Regular Air"/>
    <x v="1"/>
    <x v="2"/>
    <s v="Telephones and Communication"/>
    <s v="Small Box"/>
    <x v="402"/>
    <n v="0.56000000000000005"/>
    <x v="0"/>
    <x v="3"/>
    <x v="39"/>
    <s v="Columbia"/>
    <n v="29203"/>
    <d v="2015-03-14T00:00:00"/>
    <x v="57"/>
    <n v="24.018000000000001"/>
    <n v="3"/>
    <n v="125.19"/>
    <n v="90767"/>
  </r>
  <r>
    <n v="23022"/>
    <s v="Critical"/>
    <n v="0.05"/>
    <n v="363.25"/>
    <n v="19.989999999999998"/>
    <n v="3283"/>
    <s v="William Woodard"/>
    <s v="Express Air"/>
    <x v="0"/>
    <x v="0"/>
    <s v="Appliances"/>
    <s v="Small Box"/>
    <x v="451"/>
    <n v="0.56999999999999995"/>
    <x v="0"/>
    <x v="3"/>
    <x v="26"/>
    <s v="Kendall"/>
    <n v="33156"/>
    <d v="2015-04-21T00:00:00"/>
    <x v="24"/>
    <n v="-269.75549999999998"/>
    <n v="5"/>
    <n v="1867.04"/>
    <n v="90752"/>
  </r>
  <r>
    <n v="23211"/>
    <s v="High"/>
    <n v="0.03"/>
    <n v="17.48"/>
    <n v="1.99"/>
    <n v="3283"/>
    <s v="William Woodard"/>
    <s v="Regular Air"/>
    <x v="0"/>
    <x v="2"/>
    <s v="Computer Peripherals"/>
    <s v="Small Pack"/>
    <x v="121"/>
    <n v="0.45"/>
    <x v="0"/>
    <x v="3"/>
    <x v="26"/>
    <s v="Kendall"/>
    <n v="33156"/>
    <d v="2015-05-10T00:00:00"/>
    <x v="21"/>
    <n v="710.80739999999992"/>
    <n v="31"/>
    <n v="537.79999999999995"/>
    <n v="90753"/>
  </r>
  <r>
    <n v="26141"/>
    <s v="High"/>
    <n v="0.05"/>
    <n v="19.23"/>
    <n v="6.15"/>
    <n v="3284"/>
    <s v="Michael Shaffer"/>
    <s v="Express Air"/>
    <x v="0"/>
    <x v="1"/>
    <s v="Office Furnishings"/>
    <s v="Small Pack"/>
    <x v="159"/>
    <n v="0.44"/>
    <x v="0"/>
    <x v="3"/>
    <x v="26"/>
    <s v="Kissimmee"/>
    <n v="34741"/>
    <d v="2015-02-20T00:00:00"/>
    <x v="83"/>
    <n v="-2133.2780000000002"/>
    <n v="6"/>
    <n v="119.78"/>
    <n v="90751"/>
  </r>
  <r>
    <n v="20350"/>
    <s v="Not Specified"/>
    <n v="0.06"/>
    <n v="1.7"/>
    <n v="1.99"/>
    <n v="3285"/>
    <s v="Ricky Garner"/>
    <s v="Regular Air"/>
    <x v="3"/>
    <x v="2"/>
    <s v="Computer Peripherals"/>
    <s v="Small Pack"/>
    <x v="286"/>
    <n v="0.51"/>
    <x v="0"/>
    <x v="3"/>
    <x v="8"/>
    <s v="Herndon"/>
    <n v="20170"/>
    <d v="2015-01-06T00:00:00"/>
    <x v="72"/>
    <n v="80.071200000000005"/>
    <n v="7"/>
    <n v="12.15"/>
    <n v="90750"/>
  </r>
  <r>
    <n v="20351"/>
    <s v="Not Specified"/>
    <n v="0.01"/>
    <n v="30.98"/>
    <n v="5.09"/>
    <n v="3285"/>
    <s v="Ricky Garner"/>
    <s v="Regular Air"/>
    <x v="3"/>
    <x v="0"/>
    <s v="Paper"/>
    <s v="Small Box"/>
    <x v="897"/>
    <n v="0.4"/>
    <x v="0"/>
    <x v="3"/>
    <x v="8"/>
    <s v="Herndon"/>
    <n v="20170"/>
    <d v="2015-01-06T00:00:00"/>
    <x v="0"/>
    <n v="896.40599999999995"/>
    <n v="9"/>
    <n v="288.42"/>
    <n v="90750"/>
  </r>
  <r>
    <n v="21567"/>
    <s v="Low"/>
    <n v="0.08"/>
    <n v="30.56"/>
    <n v="2.99"/>
    <n v="3287"/>
    <s v="Mary Norman"/>
    <s v="Regular Air"/>
    <x v="2"/>
    <x v="0"/>
    <s v="Binders and Binder Accessories"/>
    <s v="Small Box"/>
    <x v="823"/>
    <n v="0.35"/>
    <x v="0"/>
    <x v="0"/>
    <x v="1"/>
    <s v="Granite Bay"/>
    <n v="95746"/>
    <d v="2015-05-25T00:00:00"/>
    <x v="134"/>
    <n v="352.87979999999999"/>
    <n v="17"/>
    <n v="511.42"/>
    <n v="89897"/>
  </r>
  <r>
    <n v="23198"/>
    <s v="Low"/>
    <n v="0.04"/>
    <n v="33.89"/>
    <n v="5.0999999999999996"/>
    <n v="3303"/>
    <s v="Carole Creech"/>
    <s v="Regular Air"/>
    <x v="1"/>
    <x v="0"/>
    <s v="Storage &amp; Organization"/>
    <s v="Small Box"/>
    <x v="867"/>
    <n v="0.6"/>
    <x v="0"/>
    <x v="3"/>
    <x v="26"/>
    <s v="Lake Worth"/>
    <n v="33461"/>
    <d v="2015-01-07T00:00:00"/>
    <x v="130"/>
    <n v="68.675999999999988"/>
    <n v="6"/>
    <n v="200.64"/>
    <n v="87795"/>
  </r>
  <r>
    <n v="20447"/>
    <s v="Medium"/>
    <n v="0.06"/>
    <n v="11.33"/>
    <n v="6.12"/>
    <n v="3306"/>
    <s v="Claire Warren"/>
    <s v="Regular Air"/>
    <x v="2"/>
    <x v="0"/>
    <s v="Appliances"/>
    <s v="Medium Box"/>
    <x v="720"/>
    <n v="0.42"/>
    <x v="0"/>
    <x v="1"/>
    <x v="18"/>
    <s v="New London"/>
    <n v="6320"/>
    <d v="2015-04-01T00:00:00"/>
    <x v="82"/>
    <n v="-15.92"/>
    <n v="1"/>
    <n v="17.62"/>
    <n v="90461"/>
  </r>
  <r>
    <n v="22732"/>
    <s v="Low"/>
    <n v="7.0000000000000007E-2"/>
    <n v="16.739999999999998"/>
    <n v="7.04"/>
    <n v="3307"/>
    <s v="Edwin Blackburn"/>
    <s v="Regular Air"/>
    <x v="2"/>
    <x v="0"/>
    <s v="Storage &amp; Organization"/>
    <s v="Small Box"/>
    <x v="898"/>
    <n v="0.81"/>
    <x v="0"/>
    <x v="1"/>
    <x v="15"/>
    <s v="Agawam"/>
    <n v="1001"/>
    <d v="2015-01-26T00:00:00"/>
    <x v="90"/>
    <n v="-114.2"/>
    <n v="5"/>
    <n v="80.58"/>
    <n v="90462"/>
  </r>
  <r>
    <n v="23451"/>
    <s v="Critical"/>
    <n v="0.1"/>
    <n v="6.64"/>
    <n v="54.95"/>
    <n v="3309"/>
    <s v="Edwin Chung"/>
    <s v="Regular Air"/>
    <x v="2"/>
    <x v="1"/>
    <s v="Office Furnishings"/>
    <s v="Small Pack"/>
    <x v="899"/>
    <n v="0.37"/>
    <x v="0"/>
    <x v="1"/>
    <x v="15"/>
    <s v="Natick"/>
    <n v="1760"/>
    <d v="2015-03-24T00:00:00"/>
    <x v="102"/>
    <n v="-25"/>
    <n v="4"/>
    <n v="25.31"/>
    <n v="90460"/>
  </r>
  <r>
    <n v="23452"/>
    <s v="Critical"/>
    <n v="0.05"/>
    <n v="90.48"/>
    <n v="19.989999999999998"/>
    <n v="3310"/>
    <s v="Tiffany Grossman Hardin"/>
    <s v="Regular Air"/>
    <x v="2"/>
    <x v="0"/>
    <s v="Envelopes"/>
    <s v="Small Box"/>
    <x v="634"/>
    <n v="0.4"/>
    <x v="0"/>
    <x v="1"/>
    <x v="15"/>
    <s v="Sandwich"/>
    <n v="2563"/>
    <d v="2015-03-24T00:00:00"/>
    <x v="37"/>
    <n v="255.14819999999997"/>
    <n v="4"/>
    <n v="369.78"/>
    <n v="90460"/>
  </r>
  <r>
    <n v="22734"/>
    <s v="Low"/>
    <n v="0.06"/>
    <n v="6.45"/>
    <n v="1.34"/>
    <n v="3311"/>
    <s v="Jackie Flynn"/>
    <s v="Regular Air"/>
    <x v="2"/>
    <x v="0"/>
    <s v="Paper"/>
    <s v="Wrap Bag"/>
    <x v="858"/>
    <n v="0.36"/>
    <x v="0"/>
    <x v="1"/>
    <x v="15"/>
    <s v="Winchester"/>
    <n v="1890"/>
    <d v="2015-01-26T00:00:00"/>
    <x v="136"/>
    <n v="39.426600000000001"/>
    <n v="9"/>
    <n v="57.14"/>
    <n v="90462"/>
  </r>
  <r>
    <n v="22733"/>
    <s v="Low"/>
    <n v="0.05"/>
    <n v="122.99"/>
    <n v="70.2"/>
    <n v="3314"/>
    <s v="Billy Hale"/>
    <s v="Delivery Truck"/>
    <x v="2"/>
    <x v="1"/>
    <s v="Chairs &amp; Chairmats"/>
    <s v="Jumbo Drum"/>
    <x v="36"/>
    <n v="0.74"/>
    <x v="0"/>
    <x v="1"/>
    <x v="2"/>
    <s v="Fort Lee"/>
    <n v="7024"/>
    <d v="2015-01-26T00:00:00"/>
    <x v="13"/>
    <n v="-722.23"/>
    <n v="4"/>
    <n v="498.31"/>
    <n v="90462"/>
  </r>
  <r>
    <n v="19422"/>
    <s v="Low"/>
    <n v="0.03"/>
    <n v="20.98"/>
    <n v="1.49"/>
    <n v="3319"/>
    <s v="Marlene Davidson"/>
    <s v="Regular Air"/>
    <x v="2"/>
    <x v="0"/>
    <s v="Binders and Binder Accessories"/>
    <s v="Small Box"/>
    <x v="546"/>
    <n v="0.35"/>
    <x v="0"/>
    <x v="3"/>
    <x v="20"/>
    <s v="Hendersonville"/>
    <n v="37075"/>
    <d v="2015-05-21T00:00:00"/>
    <x v="110"/>
    <n v="30.023999999999997"/>
    <n v="20"/>
    <n v="431.43"/>
    <n v="90104"/>
  </r>
  <r>
    <n v="20203"/>
    <s v="Not Specified"/>
    <n v="0.08"/>
    <n v="3.28"/>
    <n v="3.97"/>
    <n v="3320"/>
    <s v="Alicia Maynard"/>
    <s v="Regular Air"/>
    <x v="2"/>
    <x v="0"/>
    <s v="Pens &amp; Art Supplies"/>
    <s v="Wrap Bag"/>
    <x v="623"/>
    <n v="0.56000000000000005"/>
    <x v="0"/>
    <x v="3"/>
    <x v="20"/>
    <s v="Jackson"/>
    <n v="38301"/>
    <d v="2015-04-27T00:00:00"/>
    <x v="78"/>
    <n v="0.42660000000000337"/>
    <n v="18"/>
    <n v="57.24"/>
    <n v="90103"/>
  </r>
  <r>
    <n v="20204"/>
    <s v="Not Specified"/>
    <n v="0.09"/>
    <n v="40.97"/>
    <n v="8.99"/>
    <n v="3320"/>
    <s v="Alicia Maynard"/>
    <s v="Express Air"/>
    <x v="2"/>
    <x v="0"/>
    <s v="Pens &amp; Art Supplies"/>
    <s v="Small Pack"/>
    <x v="786"/>
    <n v="0.59"/>
    <x v="0"/>
    <x v="3"/>
    <x v="20"/>
    <s v="Jackson"/>
    <n v="38301"/>
    <d v="2015-04-27T00:00:00"/>
    <x v="158"/>
    <n v="66.215999999999994"/>
    <n v="22"/>
    <n v="824.7"/>
    <n v="90103"/>
  </r>
  <r>
    <n v="25330"/>
    <s v="Medium"/>
    <n v="0.05"/>
    <n v="6.48"/>
    <n v="8.19"/>
    <n v="3324"/>
    <s v="Leslie Jacobson"/>
    <s v="Regular Air"/>
    <x v="3"/>
    <x v="0"/>
    <s v="Paper"/>
    <s v="Small Box"/>
    <x v="815"/>
    <n v="0.37"/>
    <x v="0"/>
    <x v="0"/>
    <x v="28"/>
    <s v="El Mirage"/>
    <n v="85335"/>
    <d v="2015-02-12T00:00:00"/>
    <x v="7"/>
    <n v="-164.18"/>
    <n v="9"/>
    <n v="58.5"/>
    <n v="90985"/>
  </r>
  <r>
    <n v="20488"/>
    <s v="Low"/>
    <n v="0"/>
    <n v="8.74"/>
    <n v="8.2899999999999991"/>
    <n v="3325"/>
    <s v="Diane Barr"/>
    <s v="Regular Air"/>
    <x v="3"/>
    <x v="0"/>
    <s v="Envelopes"/>
    <s v="Small Box"/>
    <x v="526"/>
    <n v="0.38"/>
    <x v="0"/>
    <x v="0"/>
    <x v="6"/>
    <s v="Coos Bay"/>
    <n v="97420"/>
    <d v="2015-06-24T00:00:00"/>
    <x v="155"/>
    <n v="-79.400000000000006"/>
    <n v="14"/>
    <n v="131.62"/>
    <n v="90986"/>
  </r>
  <r>
    <n v="23476"/>
    <s v="Critical"/>
    <n v="7.0000000000000007E-2"/>
    <n v="5.58"/>
    <n v="1.99"/>
    <n v="3325"/>
    <s v="Diane Barr"/>
    <s v="Regular Air"/>
    <x v="3"/>
    <x v="0"/>
    <s v="Pens &amp; Art Supplies"/>
    <s v="Wrap Bag"/>
    <x v="900"/>
    <n v="0.46"/>
    <x v="0"/>
    <x v="0"/>
    <x v="6"/>
    <s v="Coos Bay"/>
    <n v="97420"/>
    <d v="2015-04-24T00:00:00"/>
    <x v="63"/>
    <n v="23.045999999999999"/>
    <n v="23"/>
    <n v="121.46"/>
    <n v="90987"/>
  </r>
  <r>
    <n v="18259"/>
    <s v="Not Specified"/>
    <n v="0.06"/>
    <n v="113.98"/>
    <n v="30"/>
    <n v="3327"/>
    <s v="Bob Gibson"/>
    <s v="Delivery Truck"/>
    <x v="2"/>
    <x v="1"/>
    <s v="Chairs &amp; Chairmats"/>
    <s v="Jumbo Drum"/>
    <x v="901"/>
    <n v="0.69"/>
    <x v="0"/>
    <x v="2"/>
    <x v="22"/>
    <s v="Port Huron"/>
    <n v="48060"/>
    <d v="2015-03-06T00:00:00"/>
    <x v="119"/>
    <n v="-127.3"/>
    <n v="3"/>
    <n v="356.14"/>
    <n v="87272"/>
  </r>
  <r>
    <n v="18260"/>
    <s v="Not Specified"/>
    <n v="0.05"/>
    <n v="6.48"/>
    <n v="6.86"/>
    <n v="3327"/>
    <s v="Bob Gibson"/>
    <s v="Regular Air"/>
    <x v="2"/>
    <x v="0"/>
    <s v="Paper"/>
    <s v="Small Box"/>
    <x v="334"/>
    <n v="0.37"/>
    <x v="0"/>
    <x v="2"/>
    <x v="22"/>
    <s v="Port Huron"/>
    <n v="48060"/>
    <d v="2015-03-06T00:00:00"/>
    <x v="119"/>
    <n v="-52.77"/>
    <n v="4"/>
    <n v="27.08"/>
    <n v="87272"/>
  </r>
  <r>
    <n v="21588"/>
    <s v="Medium"/>
    <n v="0.09"/>
    <n v="5.98"/>
    <n v="4.6900000000000004"/>
    <n v="3331"/>
    <s v="Elisabeth Shaw"/>
    <s v="Regular Air"/>
    <x v="0"/>
    <x v="0"/>
    <s v="Storage &amp; Organization"/>
    <s v="Small Box"/>
    <x v="502"/>
    <n v="0.68"/>
    <x v="0"/>
    <x v="3"/>
    <x v="26"/>
    <s v="Ormond Beach"/>
    <n v="32174"/>
    <d v="2015-01-05T00:00:00"/>
    <x v="116"/>
    <n v="-781.13419999999996"/>
    <n v="11"/>
    <n v="65.849999999999994"/>
    <n v="86283"/>
  </r>
  <r>
    <n v="23294"/>
    <s v="Not Specified"/>
    <n v="0.02"/>
    <n v="4"/>
    <n v="1.3"/>
    <n v="3331"/>
    <s v="Elisabeth Shaw"/>
    <s v="Regular Air"/>
    <x v="0"/>
    <x v="0"/>
    <s v="Paper"/>
    <s v="Wrap Bag"/>
    <x v="55"/>
    <n v="0.37"/>
    <x v="0"/>
    <x v="3"/>
    <x v="26"/>
    <s v="Ormond Beach"/>
    <n v="32174"/>
    <d v="2015-01-09T00:00:00"/>
    <x v="28"/>
    <n v="-23.295999999999999"/>
    <n v="12"/>
    <n v="50.71"/>
    <n v="86284"/>
  </r>
  <r>
    <n v="21429"/>
    <s v="High"/>
    <n v="0.08"/>
    <n v="6.48"/>
    <n v="8.4"/>
    <n v="3338"/>
    <s v="Constance Robertson"/>
    <s v="Regular Air"/>
    <x v="3"/>
    <x v="0"/>
    <s v="Paper"/>
    <s v="Small Box"/>
    <x v="259"/>
    <n v="0.37"/>
    <x v="0"/>
    <x v="3"/>
    <x v="26"/>
    <s v="Tampa"/>
    <n v="33614"/>
    <d v="2015-05-07T00:00:00"/>
    <x v="122"/>
    <n v="58.811999999999998"/>
    <n v="7"/>
    <n v="45"/>
    <n v="85979"/>
  </r>
  <r>
    <n v="25613"/>
    <s v="High"/>
    <n v="0.03"/>
    <n v="2.61"/>
    <n v="0.5"/>
    <n v="3339"/>
    <s v="Lester Copeland"/>
    <s v="Regular Air"/>
    <x v="3"/>
    <x v="0"/>
    <s v="Labels"/>
    <s v="Small Box"/>
    <x v="413"/>
    <n v="0.39"/>
    <x v="0"/>
    <x v="3"/>
    <x v="26"/>
    <s v="Titusville"/>
    <n v="32780"/>
    <d v="2015-06-14T00:00:00"/>
    <x v="1"/>
    <n v="4.0442999999999998"/>
    <n v="7"/>
    <n v="19.02"/>
    <n v="85981"/>
  </r>
  <r>
    <n v="25614"/>
    <s v="High"/>
    <n v="0.01"/>
    <n v="11.66"/>
    <n v="7.95"/>
    <n v="3339"/>
    <s v="Lester Copeland"/>
    <s v="Regular Air"/>
    <x v="3"/>
    <x v="0"/>
    <s v="Pens &amp; Art Supplies"/>
    <s v="Small Pack"/>
    <x v="603"/>
    <n v="0.57999999999999996"/>
    <x v="0"/>
    <x v="3"/>
    <x v="26"/>
    <s v="Titusville"/>
    <n v="32780"/>
    <d v="2015-06-14T00:00:00"/>
    <x v="1"/>
    <n v="-10.368400000000001"/>
    <n v="16"/>
    <n v="193.87"/>
    <n v="85981"/>
  </r>
  <r>
    <n v="22857"/>
    <s v="Medium"/>
    <n v="0.08"/>
    <n v="125.99"/>
    <n v="4.2"/>
    <n v="3340"/>
    <s v="Phillip Blum"/>
    <s v="Regular Air"/>
    <x v="3"/>
    <x v="2"/>
    <s v="Telephones and Communication"/>
    <s v="Small Box"/>
    <x v="902"/>
    <n v="0.56999999999999995"/>
    <x v="0"/>
    <x v="0"/>
    <x v="6"/>
    <s v="Troutdale"/>
    <n v="97060"/>
    <d v="2015-01-13T00:00:00"/>
    <x v="50"/>
    <n v="989.81189999999992"/>
    <n v="14"/>
    <n v="1434.51"/>
    <n v="85980"/>
  </r>
  <r>
    <n v="2986"/>
    <s v="Critical"/>
    <n v="0.03"/>
    <n v="194.3"/>
    <n v="11.54"/>
    <n v="3342"/>
    <s v="Paul Tate"/>
    <s v="Regular Air"/>
    <x v="1"/>
    <x v="1"/>
    <s v="Office Furnishings"/>
    <s v="Large Box"/>
    <x v="423"/>
    <n v="0.59"/>
    <x v="0"/>
    <x v="1"/>
    <x v="41"/>
    <s v="Washington"/>
    <n v="20006"/>
    <d v="2015-02-13T00:00:00"/>
    <x v="7"/>
    <n v="2861.01"/>
    <n v="42"/>
    <n v="8549.0400000000009"/>
    <n v="21572"/>
  </r>
  <r>
    <n v="20986"/>
    <s v="Critical"/>
    <n v="0.03"/>
    <n v="194.3"/>
    <n v="11.54"/>
    <n v="3344"/>
    <s v="Jim Hinson"/>
    <s v="Regular Air"/>
    <x v="1"/>
    <x v="1"/>
    <s v="Office Furnishings"/>
    <s v="Large Box"/>
    <x v="423"/>
    <n v="0.59"/>
    <x v="0"/>
    <x v="2"/>
    <x v="22"/>
    <s v="Rochester Hills"/>
    <n v="48307"/>
    <d v="2015-02-13T00:00:00"/>
    <x v="7"/>
    <n v="1544.9307000000001"/>
    <n v="11"/>
    <n v="2239.0300000000002"/>
    <n v="89928"/>
  </r>
  <r>
    <n v="18947"/>
    <s v="Medium"/>
    <n v="7.0000000000000007E-2"/>
    <n v="7.68"/>
    <n v="6.16"/>
    <n v="3347"/>
    <s v="Carrie McIntosh"/>
    <s v="Express Air"/>
    <x v="3"/>
    <x v="0"/>
    <s v="Binders and Binder Accessories"/>
    <s v="Small Box"/>
    <x v="903"/>
    <n v="0.35"/>
    <x v="0"/>
    <x v="3"/>
    <x v="26"/>
    <s v="Royal Palm Beach"/>
    <n v="33411"/>
    <d v="2015-01-06T00:00:00"/>
    <x v="0"/>
    <n v="125.9982"/>
    <n v="1"/>
    <n v="22.13"/>
    <n v="89355"/>
  </r>
  <r>
    <n v="18948"/>
    <s v="Medium"/>
    <n v="0.05"/>
    <n v="6.64"/>
    <n v="4.95"/>
    <n v="3347"/>
    <s v="Carrie McIntosh"/>
    <s v="Express Air"/>
    <x v="3"/>
    <x v="1"/>
    <s v="Office Furnishings"/>
    <s v="Small Pack"/>
    <x v="899"/>
    <n v="0.37"/>
    <x v="0"/>
    <x v="3"/>
    <x v="26"/>
    <s v="Royal Palm Beach"/>
    <n v="33411"/>
    <d v="2015-01-06T00:00:00"/>
    <x v="0"/>
    <n v="-92.929200000000009"/>
    <n v="5"/>
    <n v="34.17"/>
    <n v="89355"/>
  </r>
  <r>
    <n v="19461"/>
    <s v="Medium"/>
    <n v="0.02"/>
    <n v="110.99"/>
    <n v="2.5"/>
    <n v="3347"/>
    <s v="Carrie McIntosh"/>
    <s v="Regular Air"/>
    <x v="3"/>
    <x v="2"/>
    <s v="Telephones and Communication"/>
    <s v="Small Box"/>
    <x v="170"/>
    <n v="0.56999999999999995"/>
    <x v="0"/>
    <x v="3"/>
    <x v="26"/>
    <s v="Royal Palm Beach"/>
    <n v="33411"/>
    <d v="2015-01-27T00:00:00"/>
    <x v="12"/>
    <n v="-39.808999999999997"/>
    <n v="1"/>
    <n v="94.3"/>
    <n v="89356"/>
  </r>
  <r>
    <n v="21485"/>
    <s v="Medium"/>
    <n v="0.01"/>
    <n v="73.98"/>
    <n v="12.14"/>
    <n v="3350"/>
    <s v="Amy York"/>
    <s v="Regular Air"/>
    <x v="2"/>
    <x v="2"/>
    <s v="Computer Peripherals"/>
    <s v="Small Box"/>
    <x v="124"/>
    <n v="0.67"/>
    <x v="0"/>
    <x v="0"/>
    <x v="0"/>
    <s v="Parkland"/>
    <n v="98444"/>
    <d v="2015-01-23T00:00:00"/>
    <x v="99"/>
    <n v="-29.065600000000003"/>
    <n v="5"/>
    <n v="384.22"/>
    <n v="91296"/>
  </r>
  <r>
    <n v="23248"/>
    <s v="Critical"/>
    <n v="0.1"/>
    <n v="10.89"/>
    <n v="4.5"/>
    <n v="3351"/>
    <s v="Nathan Wyatt"/>
    <s v="Regular Air"/>
    <x v="2"/>
    <x v="0"/>
    <s v="Appliances"/>
    <s v="Small Box"/>
    <x v="76"/>
    <n v="0.59"/>
    <x v="0"/>
    <x v="0"/>
    <x v="0"/>
    <s v="Pasco"/>
    <n v="99301"/>
    <d v="2015-02-04T00:00:00"/>
    <x v="84"/>
    <n v="-19.2972"/>
    <n v="17"/>
    <n v="178.68"/>
    <n v="91297"/>
  </r>
  <r>
    <n v="23474"/>
    <s v="High"/>
    <n v="0.06"/>
    <n v="6.7"/>
    <n v="1.56"/>
    <n v="3351"/>
    <s v="Nathan Wyatt"/>
    <s v="Express Air"/>
    <x v="2"/>
    <x v="0"/>
    <s v="Pens &amp; Art Supplies"/>
    <s v="Wrap Bag"/>
    <x v="389"/>
    <n v="0.52"/>
    <x v="0"/>
    <x v="0"/>
    <x v="0"/>
    <s v="Pasco"/>
    <n v="99301"/>
    <d v="2015-02-07T00:00:00"/>
    <x v="149"/>
    <n v="40.6556"/>
    <n v="12"/>
    <n v="79.39"/>
    <n v="91298"/>
  </r>
  <r>
    <n v="19838"/>
    <s v="High"/>
    <n v="0.03"/>
    <n v="28.53"/>
    <n v="1.49"/>
    <n v="3354"/>
    <s v="Sara Faulkner"/>
    <s v="Regular Air"/>
    <x v="0"/>
    <x v="0"/>
    <s v="Binders and Binder Accessories"/>
    <s v="Small Box"/>
    <x v="107"/>
    <n v="0.38"/>
    <x v="0"/>
    <x v="0"/>
    <x v="1"/>
    <s v="Calexico"/>
    <n v="92231"/>
    <d v="2015-05-16T00:00:00"/>
    <x v="54"/>
    <n v="137.67569999999998"/>
    <n v="7"/>
    <n v="199.53"/>
    <n v="88589"/>
  </r>
  <r>
    <n v="19839"/>
    <s v="High"/>
    <n v="7.0000000000000007E-2"/>
    <n v="5.98"/>
    <n v="7.15"/>
    <n v="3354"/>
    <s v="Sara Faulkner"/>
    <s v="Regular Air"/>
    <x v="0"/>
    <x v="0"/>
    <s v="Paper"/>
    <s v="Small Box"/>
    <x v="904"/>
    <n v="0.36"/>
    <x v="0"/>
    <x v="0"/>
    <x v="1"/>
    <s v="Calexico"/>
    <n v="92231"/>
    <d v="2015-05-16T00:00:00"/>
    <x v="38"/>
    <n v="-62"/>
    <n v="6"/>
    <n v="37.049999999999997"/>
    <n v="88589"/>
  </r>
  <r>
    <n v="19666"/>
    <s v="Not Specified"/>
    <n v="0.04"/>
    <n v="3.69"/>
    <n v="0.5"/>
    <n v="3354"/>
    <s v="Sara Faulkner"/>
    <s v="Regular Air"/>
    <x v="0"/>
    <x v="0"/>
    <s v="Labels"/>
    <s v="Small Box"/>
    <x v="543"/>
    <n v="0.38"/>
    <x v="0"/>
    <x v="0"/>
    <x v="1"/>
    <s v="Calexico"/>
    <n v="92231"/>
    <d v="2015-03-27T00:00:00"/>
    <x v="85"/>
    <n v="47.527199999999993"/>
    <n v="19"/>
    <n v="68.88"/>
    <n v="88590"/>
  </r>
  <r>
    <n v="23906"/>
    <s v="Low"/>
    <n v="0.1"/>
    <n v="120.98"/>
    <n v="9.07"/>
    <n v="3355"/>
    <s v="Glenda Simon"/>
    <s v="Regular Air"/>
    <x v="0"/>
    <x v="0"/>
    <s v="Binders and Binder Accessories"/>
    <s v="Small Box"/>
    <x v="470"/>
    <n v="0.35"/>
    <x v="0"/>
    <x v="0"/>
    <x v="1"/>
    <s v="Camarillo"/>
    <n v="93010"/>
    <d v="2015-02-28T00:00:00"/>
    <x v="163"/>
    <n v="379.3965"/>
    <n v="5"/>
    <n v="549.85"/>
    <n v="88587"/>
  </r>
  <r>
    <n v="23907"/>
    <s v="Low"/>
    <n v="0.08"/>
    <n v="8.32"/>
    <n v="2.38"/>
    <n v="3355"/>
    <s v="Glenda Simon"/>
    <s v="Express Air"/>
    <x v="0"/>
    <x v="2"/>
    <s v="Computer Peripherals"/>
    <s v="Small Pack"/>
    <x v="207"/>
    <n v="0.74"/>
    <x v="0"/>
    <x v="0"/>
    <x v="1"/>
    <s v="Camarillo"/>
    <n v="93010"/>
    <d v="2015-02-28T00:00:00"/>
    <x v="26"/>
    <n v="-41.83"/>
    <n v="6"/>
    <n v="48.99"/>
    <n v="88587"/>
  </r>
  <r>
    <n v="23908"/>
    <s v="Low"/>
    <n v="0.1"/>
    <n v="125.99"/>
    <n v="4.2"/>
    <n v="3355"/>
    <s v="Glenda Simon"/>
    <s v="Regular Air"/>
    <x v="0"/>
    <x v="2"/>
    <s v="Telephones and Communication"/>
    <s v="Small Box"/>
    <x v="868"/>
    <n v="0.59"/>
    <x v="0"/>
    <x v="0"/>
    <x v="1"/>
    <s v="Camarillo"/>
    <n v="93010"/>
    <d v="2015-02-28T00:00:00"/>
    <x v="142"/>
    <n v="372.40199999999999"/>
    <n v="7"/>
    <n v="681.42"/>
    <n v="88587"/>
  </r>
  <r>
    <n v="18628"/>
    <s v="Medium"/>
    <n v="7.0000000000000007E-2"/>
    <n v="5.34"/>
    <n v="5.63"/>
    <n v="3356"/>
    <s v="Richard Tan"/>
    <s v="Regular Air"/>
    <x v="0"/>
    <x v="0"/>
    <s v="Binders and Binder Accessories"/>
    <s v="Small Box"/>
    <x v="166"/>
    <n v="0.39"/>
    <x v="0"/>
    <x v="0"/>
    <x v="44"/>
    <s v="Eagle"/>
    <n v="83616"/>
    <d v="2015-05-04T00:00:00"/>
    <x v="108"/>
    <n v="-116.3455"/>
    <n v="13"/>
    <n v="66.650000000000006"/>
    <n v="88588"/>
  </r>
  <r>
    <n v="18629"/>
    <s v="Medium"/>
    <n v="0.03"/>
    <n v="160.97999999999999"/>
    <n v="30"/>
    <n v="3356"/>
    <s v="Richard Tan"/>
    <s v="Delivery Truck"/>
    <x v="0"/>
    <x v="1"/>
    <s v="Chairs &amp; Chairmats"/>
    <s v="Jumbo Drum"/>
    <x v="48"/>
    <n v="0.62"/>
    <x v="0"/>
    <x v="0"/>
    <x v="44"/>
    <s v="Eagle"/>
    <n v="83616"/>
    <d v="2015-05-04T00:00:00"/>
    <x v="43"/>
    <n v="1304.9000000000001"/>
    <n v="18"/>
    <n v="2934.16"/>
    <n v="88588"/>
  </r>
  <r>
    <n v="18630"/>
    <s v="Medium"/>
    <n v="0.04"/>
    <n v="65.989999999999995"/>
    <n v="5.63"/>
    <n v="3356"/>
    <s v="Richard Tan"/>
    <s v="Express Air"/>
    <x v="0"/>
    <x v="2"/>
    <s v="Telephones and Communication"/>
    <s v="Small Box"/>
    <x v="905"/>
    <n v="0.56000000000000005"/>
    <x v="0"/>
    <x v="0"/>
    <x v="44"/>
    <s v="Eagle"/>
    <n v="83616"/>
    <d v="2015-05-04T00:00:00"/>
    <x v="14"/>
    <n v="605.04719999999998"/>
    <n v="15"/>
    <n v="876.88"/>
    <n v="88588"/>
  </r>
  <r>
    <n v="22597"/>
    <s v="High"/>
    <n v="0.09"/>
    <n v="28.53"/>
    <n v="1.49"/>
    <n v="3359"/>
    <s v="Jeffrey Cheng"/>
    <s v="Regular Air"/>
    <x v="1"/>
    <x v="0"/>
    <s v="Binders and Binder Accessories"/>
    <s v="Small Box"/>
    <x v="107"/>
    <n v="0.38"/>
    <x v="0"/>
    <x v="2"/>
    <x v="45"/>
    <s v="Wauwatosa"/>
    <n v="53213"/>
    <d v="2015-04-28T00:00:00"/>
    <x v="86"/>
    <n v="107.45461999999999"/>
    <n v="6"/>
    <n v="157.33000000000001"/>
    <n v="91437"/>
  </r>
  <r>
    <n v="23359"/>
    <s v="Not Specified"/>
    <n v="0.02"/>
    <n v="9.11"/>
    <n v="2.15"/>
    <n v="3360"/>
    <s v="Daniel Huff"/>
    <s v="Regular Air"/>
    <x v="1"/>
    <x v="0"/>
    <s v="Paper"/>
    <s v="Wrap Bag"/>
    <x v="452"/>
    <n v="0.4"/>
    <x v="0"/>
    <x v="2"/>
    <x v="45"/>
    <s v="West Allis"/>
    <n v="53214"/>
    <d v="2015-03-20T00:00:00"/>
    <x v="104"/>
    <n v="18.41"/>
    <n v="3"/>
    <n v="27.37"/>
    <n v="91435"/>
  </r>
  <r>
    <n v="23360"/>
    <s v="Not Specified"/>
    <n v="0.06"/>
    <n v="12.64"/>
    <n v="4.9800000000000004"/>
    <n v="3361"/>
    <s v="Oscar Kenney"/>
    <s v="Regular Air"/>
    <x v="1"/>
    <x v="1"/>
    <s v="Office Furnishings"/>
    <s v="Small Pack"/>
    <x v="215"/>
    <n v="0.48"/>
    <x v="0"/>
    <x v="2"/>
    <x v="45"/>
    <s v="West Bend"/>
    <n v="53095"/>
    <d v="2015-03-20T00:00:00"/>
    <x v="104"/>
    <n v="65.63"/>
    <n v="8"/>
    <n v="98.16"/>
    <n v="91435"/>
  </r>
  <r>
    <n v="24802"/>
    <s v="Medium"/>
    <n v="0.04"/>
    <n v="7.96"/>
    <n v="4.95"/>
    <n v="3361"/>
    <s v="Oscar Kenney"/>
    <s v="Regular Air"/>
    <x v="1"/>
    <x v="1"/>
    <s v="Office Furnishings"/>
    <s v="Small Box"/>
    <x v="461"/>
    <n v="0.41"/>
    <x v="0"/>
    <x v="2"/>
    <x v="45"/>
    <s v="West Bend"/>
    <n v="53095"/>
    <d v="2015-01-26T00:00:00"/>
    <x v="67"/>
    <n v="-7.73"/>
    <n v="15"/>
    <n v="116.11"/>
    <n v="91436"/>
  </r>
  <r>
    <n v="23887"/>
    <s v="Medium"/>
    <n v="0.03"/>
    <n v="4.9800000000000004"/>
    <n v="4.95"/>
    <n v="3361"/>
    <s v="Oscar Kenney"/>
    <s v="Regular Air"/>
    <x v="1"/>
    <x v="0"/>
    <s v="Binders and Binder Accessories"/>
    <s v="Small Box"/>
    <x v="802"/>
    <n v="0.37"/>
    <x v="0"/>
    <x v="2"/>
    <x v="45"/>
    <s v="West Bend"/>
    <n v="53095"/>
    <d v="2015-06-09T00:00:00"/>
    <x v="81"/>
    <n v="-47.995249999999999"/>
    <n v="19"/>
    <n v="95"/>
    <n v="91438"/>
  </r>
  <r>
    <n v="19749"/>
    <s v="Low"/>
    <n v="0.1"/>
    <n v="80.97"/>
    <n v="33.6"/>
    <n v="3366"/>
    <s v="Dana Boyle"/>
    <s v="Delivery Truck"/>
    <x v="1"/>
    <x v="2"/>
    <s v="Office Machines"/>
    <s v="Jumbo Drum"/>
    <x v="690"/>
    <n v="0.37"/>
    <x v="0"/>
    <x v="1"/>
    <x v="10"/>
    <s v="Troy"/>
    <n v="45373"/>
    <d v="2015-05-24T00:00:00"/>
    <x v="89"/>
    <n v="66.22"/>
    <n v="11"/>
    <n v="837.57"/>
    <n v="90501"/>
  </r>
  <r>
    <n v="19750"/>
    <s v="Low"/>
    <n v="0.02"/>
    <n v="6.48"/>
    <n v="5.1100000000000003"/>
    <n v="3366"/>
    <s v="Dana Boyle"/>
    <s v="Regular Air"/>
    <x v="1"/>
    <x v="0"/>
    <s v="Paper"/>
    <s v="Small Box"/>
    <x v="357"/>
    <n v="0.37"/>
    <x v="0"/>
    <x v="1"/>
    <x v="10"/>
    <s v="Troy"/>
    <n v="45373"/>
    <d v="2015-05-24T00:00:00"/>
    <x v="6"/>
    <n v="-23.53"/>
    <n v="8"/>
    <n v="56.22"/>
    <n v="90501"/>
  </r>
  <r>
    <n v="23428"/>
    <s v="Critical"/>
    <n v="0.08"/>
    <n v="30.97"/>
    <n v="4"/>
    <n v="3367"/>
    <s v="Renee McKenzie"/>
    <s v="Regular Air"/>
    <x v="1"/>
    <x v="2"/>
    <s v="Computer Peripherals"/>
    <s v="Small Box"/>
    <x v="846"/>
    <n v="0.74"/>
    <x v="0"/>
    <x v="1"/>
    <x v="10"/>
    <s v="Upper Arlington"/>
    <n v="43221"/>
    <d v="2015-05-02T00:00:00"/>
    <x v="172"/>
    <n v="10.680000000000014"/>
    <n v="26"/>
    <n v="758.97"/>
    <n v="90502"/>
  </r>
  <r>
    <n v="23429"/>
    <s v="Critical"/>
    <n v="0.1"/>
    <n v="4.13"/>
    <n v="0.5"/>
    <n v="3367"/>
    <s v="Renee McKenzie"/>
    <s v="Express Air"/>
    <x v="1"/>
    <x v="0"/>
    <s v="Labels"/>
    <s v="Small Box"/>
    <x v="906"/>
    <n v="0.39"/>
    <x v="0"/>
    <x v="1"/>
    <x v="10"/>
    <s v="Upper Arlington"/>
    <n v="43221"/>
    <d v="2015-05-02T00:00:00"/>
    <x v="14"/>
    <n v="58.263599999999997"/>
    <n v="18"/>
    <n v="84.44"/>
    <n v="90502"/>
  </r>
  <r>
    <n v="26104"/>
    <s v="Medium"/>
    <n v="0.06"/>
    <n v="7.1"/>
    <n v="6.05"/>
    <n v="3369"/>
    <s v="Stacy Byrne"/>
    <s v="Regular Air"/>
    <x v="1"/>
    <x v="0"/>
    <s v="Binders and Binder Accessories"/>
    <s v="Small Box"/>
    <x v="227"/>
    <n v="0.39"/>
    <x v="0"/>
    <x v="1"/>
    <x v="10"/>
    <s v="Westerville"/>
    <n v="43081"/>
    <d v="2015-02-12T00:00:00"/>
    <x v="75"/>
    <n v="-42.170500000000004"/>
    <n v="4"/>
    <n v="29.99"/>
    <n v="90500"/>
  </r>
  <r>
    <n v="18311"/>
    <s v="Medium"/>
    <n v="0.01"/>
    <n v="179.29"/>
    <n v="29.21"/>
    <n v="3374"/>
    <s v="Jamie Ward"/>
    <s v="Delivery Truck"/>
    <x v="0"/>
    <x v="1"/>
    <s v="Tables"/>
    <s v="Jumbo Box"/>
    <x v="218"/>
    <n v="0.76"/>
    <x v="0"/>
    <x v="1"/>
    <x v="30"/>
    <s v="Odenton"/>
    <n v="21113"/>
    <d v="2015-06-02T00:00:00"/>
    <x v="159"/>
    <n v="66.362220000000008"/>
    <n v="8"/>
    <n v="1487.9"/>
    <n v="87473"/>
  </r>
  <r>
    <n v="18320"/>
    <s v="High"/>
    <n v="0.05"/>
    <n v="73.98"/>
    <n v="12.14"/>
    <n v="3374"/>
    <s v="Jamie Ward"/>
    <s v="Regular Air"/>
    <x v="1"/>
    <x v="2"/>
    <s v="Computer Peripherals"/>
    <s v="Small Box"/>
    <x v="124"/>
    <n v="0.67"/>
    <x v="0"/>
    <x v="1"/>
    <x v="30"/>
    <s v="Odenton"/>
    <n v="21113"/>
    <d v="2015-06-29T00:00:00"/>
    <x v="173"/>
    <n v="-1.904000000000019"/>
    <n v="8"/>
    <n v="600.4"/>
    <n v="87474"/>
  </r>
  <r>
    <n v="18321"/>
    <s v="High"/>
    <n v="0"/>
    <n v="5.98"/>
    <n v="7.15"/>
    <n v="3374"/>
    <s v="Jamie Ward"/>
    <s v="Regular Air"/>
    <x v="1"/>
    <x v="0"/>
    <s v="Paper"/>
    <s v="Small Box"/>
    <x v="904"/>
    <n v="0.36"/>
    <x v="0"/>
    <x v="1"/>
    <x v="30"/>
    <s v="Odenton"/>
    <n v="21113"/>
    <d v="2015-06-29T00:00:00"/>
    <x v="153"/>
    <n v="-37.048000000000002"/>
    <n v="5"/>
    <n v="34.25"/>
    <n v="87474"/>
  </r>
  <r>
    <n v="18322"/>
    <s v="High"/>
    <n v="0.09"/>
    <n v="3.57"/>
    <n v="4.17"/>
    <n v="3374"/>
    <s v="Jamie Ward"/>
    <s v="Regular Air"/>
    <x v="1"/>
    <x v="0"/>
    <s v="Pens &amp; Art Supplies"/>
    <s v="Small Pack"/>
    <x v="818"/>
    <n v="0.59"/>
    <x v="0"/>
    <x v="1"/>
    <x v="30"/>
    <s v="Odenton"/>
    <n v="21113"/>
    <d v="2015-06-29T00:00:00"/>
    <x v="153"/>
    <n v="-56.887999999999998"/>
    <n v="9"/>
    <n v="31.45"/>
    <n v="87474"/>
  </r>
  <r>
    <n v="22378"/>
    <s v="Critical"/>
    <n v="0"/>
    <n v="19.98"/>
    <n v="5.97"/>
    <n v="3379"/>
    <s v="Annette McIntyre"/>
    <s v="Express Air"/>
    <x v="0"/>
    <x v="0"/>
    <s v="Paper"/>
    <s v="Small Box"/>
    <x v="907"/>
    <n v="0.38"/>
    <x v="0"/>
    <x v="3"/>
    <x v="29"/>
    <s v="Kennesaw"/>
    <n v="30144"/>
    <d v="2015-03-26T00:00:00"/>
    <x v="85"/>
    <n v="-189.714"/>
    <n v="12"/>
    <n v="249.07"/>
    <n v="88837"/>
  </r>
  <r>
    <n v="20366"/>
    <s v="Critical"/>
    <n v="0.05"/>
    <n v="3.14"/>
    <n v="1.92"/>
    <n v="3379"/>
    <s v="Annette McIntyre"/>
    <s v="Express Air"/>
    <x v="1"/>
    <x v="0"/>
    <s v="Scissors, Rulers and Trimmers"/>
    <s v="Wrap Bag"/>
    <x v="839"/>
    <n v="0.84"/>
    <x v="0"/>
    <x v="3"/>
    <x v="29"/>
    <s v="Kennesaw"/>
    <n v="30144"/>
    <d v="2015-04-25T00:00:00"/>
    <x v="63"/>
    <n v="1628.37"/>
    <n v="18"/>
    <n v="59.22"/>
    <n v="88839"/>
  </r>
  <r>
    <n v="23181"/>
    <s v="Critical"/>
    <n v="0.03"/>
    <n v="315.98"/>
    <n v="19.989999999999998"/>
    <n v="3380"/>
    <s v="Eva Decker"/>
    <s v="Regular Air"/>
    <x v="1"/>
    <x v="0"/>
    <s v="Binders and Binder Accessories"/>
    <s v="Small Box"/>
    <x v="871"/>
    <n v="0.38"/>
    <x v="0"/>
    <x v="3"/>
    <x v="29"/>
    <s v="La Grange"/>
    <n v="30240"/>
    <d v="2015-04-20T00:00:00"/>
    <x v="61"/>
    <n v="-4.4800000000000004"/>
    <n v="18"/>
    <n v="5572.18"/>
    <n v="88838"/>
  </r>
  <r>
    <n v="23182"/>
    <s v="Critical"/>
    <n v="0.09"/>
    <n v="276.2"/>
    <n v="24.49"/>
    <n v="3380"/>
    <s v="Eva Decker"/>
    <s v="Regular Air"/>
    <x v="1"/>
    <x v="1"/>
    <s v="Chairs &amp; Chairmats"/>
    <s v="Large Box"/>
    <x v="147"/>
    <m/>
    <x v="0"/>
    <x v="3"/>
    <x v="29"/>
    <s v="La Grange"/>
    <n v="30240"/>
    <d v="2015-04-20T00:00:00"/>
    <x v="24"/>
    <n v="3193.2840000000001"/>
    <n v="11"/>
    <n v="2941.42"/>
    <n v="88838"/>
  </r>
  <r>
    <n v="23183"/>
    <s v="Critical"/>
    <n v="0.03"/>
    <n v="63.94"/>
    <n v="14.48"/>
    <n v="3380"/>
    <s v="Eva Decker"/>
    <s v="Regular Air"/>
    <x v="1"/>
    <x v="1"/>
    <s v="Office Furnishings"/>
    <s v="Small Box"/>
    <x v="176"/>
    <n v="0.46"/>
    <x v="0"/>
    <x v="3"/>
    <x v="29"/>
    <s v="La Grange"/>
    <n v="30240"/>
    <d v="2015-04-20T00:00:00"/>
    <x v="24"/>
    <n v="43.691699999999997"/>
    <n v="8"/>
    <n v="522.46"/>
    <n v="88838"/>
  </r>
  <r>
    <n v="24161"/>
    <s v="Not Specified"/>
    <n v="0.05"/>
    <n v="11.97"/>
    <n v="5.81"/>
    <n v="3381"/>
    <s v="Christopher Norton Patterson"/>
    <s v="Regular Air"/>
    <x v="0"/>
    <x v="0"/>
    <s v="Pens &amp; Art Supplies"/>
    <s v="Small Pack"/>
    <x v="908"/>
    <n v="0.6"/>
    <x v="0"/>
    <x v="3"/>
    <x v="29"/>
    <s v="Macon"/>
    <n v="31204"/>
    <d v="2015-03-23T00:00:00"/>
    <x v="37"/>
    <n v="349.05930000000001"/>
    <n v="2"/>
    <n v="25.31"/>
    <n v="88836"/>
  </r>
  <r>
    <n v="25841"/>
    <s v="Medium"/>
    <n v="0.02"/>
    <n v="28.53"/>
    <n v="1.49"/>
    <n v="3381"/>
    <s v="Christopher Norton Patterson"/>
    <s v="Regular Air"/>
    <x v="1"/>
    <x v="0"/>
    <s v="Binders and Binder Accessories"/>
    <s v="Small Box"/>
    <x v="107"/>
    <n v="0.38"/>
    <x v="0"/>
    <x v="3"/>
    <x v="29"/>
    <s v="Macon"/>
    <n v="31204"/>
    <d v="2015-04-29T00:00:00"/>
    <x v="158"/>
    <n v="1.9919999999999998"/>
    <n v="18"/>
    <n v="513.33000000000004"/>
    <n v="88840"/>
  </r>
  <r>
    <n v="22341"/>
    <s v="Low"/>
    <n v="0.04"/>
    <n v="2.98"/>
    <n v="2.0299999999999998"/>
    <n v="3385"/>
    <s v="Daniel Richmond"/>
    <s v="Express Air"/>
    <x v="0"/>
    <x v="0"/>
    <s v="Pens &amp; Art Supplies"/>
    <s v="Wrap Bag"/>
    <x v="909"/>
    <n v="0.56999999999999995"/>
    <x v="0"/>
    <x v="1"/>
    <x v="10"/>
    <s v="Boardman"/>
    <n v="44512"/>
    <d v="2015-01-16T00:00:00"/>
    <x v="62"/>
    <n v="-22.009999999999998"/>
    <n v="5"/>
    <n v="15.7"/>
    <n v="88745"/>
  </r>
  <r>
    <n v="22342"/>
    <s v="Low"/>
    <n v="0.01"/>
    <n v="125.99"/>
    <n v="8.99"/>
    <n v="3385"/>
    <s v="Daniel Richmond"/>
    <s v="Regular Air"/>
    <x v="0"/>
    <x v="2"/>
    <s v="Telephones and Communication"/>
    <s v="Small Box"/>
    <x v="157"/>
    <n v="0.59"/>
    <x v="0"/>
    <x v="1"/>
    <x v="10"/>
    <s v="Boardman"/>
    <n v="44512"/>
    <d v="2015-01-16T00:00:00"/>
    <x v="79"/>
    <n v="426.46032000000002"/>
    <n v="6"/>
    <n v="680.65"/>
    <n v="88745"/>
  </r>
  <r>
    <n v="23190"/>
    <s v="Critical"/>
    <n v="0"/>
    <n v="2.61"/>
    <n v="0.5"/>
    <n v="3386"/>
    <s v="Carmen Elmore"/>
    <s v="Regular Air"/>
    <x v="0"/>
    <x v="0"/>
    <s v="Labels"/>
    <s v="Small Box"/>
    <x v="413"/>
    <n v="0.39"/>
    <x v="0"/>
    <x v="1"/>
    <x v="10"/>
    <s v="Bowling Green"/>
    <n v="43402"/>
    <d v="2015-05-03T00:00:00"/>
    <x v="43"/>
    <n v="19.554599999999997"/>
    <n v="10"/>
    <n v="28.34"/>
    <n v="88746"/>
  </r>
  <r>
    <n v="23191"/>
    <s v="Critical"/>
    <n v="0.04"/>
    <n v="25.38"/>
    <n v="8.99"/>
    <n v="3386"/>
    <s v="Carmen Elmore"/>
    <s v="Express Air"/>
    <x v="0"/>
    <x v="1"/>
    <s v="Office Furnishings"/>
    <s v="Small Pack"/>
    <x v="268"/>
    <n v="0.5"/>
    <x v="0"/>
    <x v="1"/>
    <x v="10"/>
    <s v="Bowling Green"/>
    <n v="43402"/>
    <d v="2015-05-03T00:00:00"/>
    <x v="108"/>
    <n v="152.48200000000003"/>
    <n v="35"/>
    <n v="861.3"/>
    <n v="88746"/>
  </r>
  <r>
    <n v="19464"/>
    <s v="Not Specified"/>
    <n v="0.03"/>
    <n v="95.99"/>
    <n v="35"/>
    <n v="3388"/>
    <s v="Aaron Shaffer"/>
    <s v="Regular Air"/>
    <x v="0"/>
    <x v="0"/>
    <s v="Storage &amp; Organization"/>
    <s v="Large Box"/>
    <x v="711"/>
    <m/>
    <x v="0"/>
    <x v="0"/>
    <x v="1"/>
    <s v="Fairfield"/>
    <n v="94533"/>
    <d v="2015-05-11T00:00:00"/>
    <x v="179"/>
    <n v="67.012000000000057"/>
    <n v="9"/>
    <n v="894.64"/>
    <n v="90154"/>
  </r>
  <r>
    <n v="18640"/>
    <s v="Medium"/>
    <n v="0.08"/>
    <n v="125.99"/>
    <n v="7.69"/>
    <n v="3393"/>
    <s v="Irene Murphy"/>
    <s v="Regular Air"/>
    <x v="3"/>
    <x v="2"/>
    <s v="Telephones and Communication"/>
    <s v="Small Box"/>
    <x v="19"/>
    <n v="0.59"/>
    <x v="0"/>
    <x v="0"/>
    <x v="0"/>
    <s v="Pullman"/>
    <n v="99163"/>
    <d v="2015-04-29T00:00:00"/>
    <x v="86"/>
    <n v="374.625"/>
    <n v="7"/>
    <n v="710.36"/>
    <n v="87908"/>
  </r>
  <r>
    <n v="19635"/>
    <s v="Critical"/>
    <n v="0.08"/>
    <n v="4.4800000000000004"/>
    <n v="2.5"/>
    <n v="3393"/>
    <s v="Irene Murphy"/>
    <s v="Regular Air"/>
    <x v="3"/>
    <x v="0"/>
    <s v="Envelopes"/>
    <s v="Small Box"/>
    <x v="409"/>
    <n v="0.37"/>
    <x v="0"/>
    <x v="0"/>
    <x v="0"/>
    <s v="Pullman"/>
    <n v="99163"/>
    <d v="2015-02-14T00:00:00"/>
    <x v="7"/>
    <n v="-3.2448000000000001"/>
    <n v="19"/>
    <n v="80.2"/>
    <n v="87909"/>
  </r>
  <r>
    <n v="20624"/>
    <s v="Low"/>
    <n v="0"/>
    <n v="1270.99"/>
    <n v="19.989999999999998"/>
    <n v="3397"/>
    <s v="Andrea Shaw"/>
    <s v="Regular Air"/>
    <x v="2"/>
    <x v="0"/>
    <s v="Binders and Binder Accessories"/>
    <s v="Small Box"/>
    <x v="219"/>
    <n v="0.35"/>
    <x v="0"/>
    <x v="2"/>
    <x v="12"/>
    <s v="Danville"/>
    <n v="61832"/>
    <d v="2015-06-07T00:00:00"/>
    <x v="42"/>
    <n v="6384.4388999999992"/>
    <n v="7"/>
    <n v="9252.81"/>
    <n v="87535"/>
  </r>
  <r>
    <n v="19842"/>
    <s v="High"/>
    <n v="0.01"/>
    <n v="10.9"/>
    <n v="7.46"/>
    <n v="3397"/>
    <s v="Andrea Shaw"/>
    <s v="Regular Air"/>
    <x v="2"/>
    <x v="0"/>
    <s v="Storage &amp; Organization"/>
    <s v="Small Box"/>
    <x v="910"/>
    <n v="0.59"/>
    <x v="0"/>
    <x v="2"/>
    <x v="12"/>
    <s v="Danville"/>
    <n v="61832"/>
    <d v="2015-03-11T00:00:00"/>
    <x v="148"/>
    <n v="-116.76"/>
    <n v="18"/>
    <n v="207.31"/>
    <n v="87536"/>
  </r>
  <r>
    <n v="19843"/>
    <s v="High"/>
    <n v="0.1"/>
    <n v="7.99"/>
    <n v="5.03"/>
    <n v="3397"/>
    <s v="Andrea Shaw"/>
    <s v="Regular Air"/>
    <x v="2"/>
    <x v="2"/>
    <s v="Telephones and Communication"/>
    <s v="Medium Box"/>
    <x v="145"/>
    <n v="0.6"/>
    <x v="0"/>
    <x v="2"/>
    <x v="12"/>
    <s v="Danville"/>
    <n v="61832"/>
    <d v="2015-03-11T00:00:00"/>
    <x v="148"/>
    <n v="-160.952"/>
    <n v="22"/>
    <n v="143.12"/>
    <n v="87536"/>
  </r>
  <r>
    <n v="26208"/>
    <s v="Not Specified"/>
    <n v="0.08"/>
    <n v="11.97"/>
    <n v="5.81"/>
    <n v="3399"/>
    <s v="Marvin Reid"/>
    <s v="Regular Air"/>
    <x v="2"/>
    <x v="0"/>
    <s v="Pens &amp; Art Supplies"/>
    <s v="Small Pack"/>
    <x v="908"/>
    <n v="0.6"/>
    <x v="0"/>
    <x v="2"/>
    <x v="12"/>
    <s v="Des Plaines"/>
    <n v="60016"/>
    <d v="2015-03-29T00:00:00"/>
    <x v="98"/>
    <n v="-41.87"/>
    <n v="5"/>
    <n v="59.98"/>
    <n v="87534"/>
  </r>
  <r>
    <n v="24911"/>
    <s v="Medium"/>
    <n v="0.1"/>
    <n v="9.3800000000000008"/>
    <n v="4.93"/>
    <n v="3400"/>
    <s v="Florence Gold"/>
    <s v="Express Air"/>
    <x v="2"/>
    <x v="1"/>
    <s v="Office Furnishings"/>
    <s v="Small Box"/>
    <x v="911"/>
    <n v="0.56999999999999995"/>
    <x v="0"/>
    <x v="1"/>
    <x v="36"/>
    <s v="Fairmont"/>
    <n v="26554"/>
    <d v="2015-04-04T00:00:00"/>
    <x v="77"/>
    <n v="-24.7104"/>
    <n v="15"/>
    <n v="135.78"/>
    <n v="87537"/>
  </r>
  <r>
    <n v="25914"/>
    <s v="High"/>
    <n v="0.1"/>
    <n v="105.98"/>
    <n v="13.99"/>
    <n v="3403"/>
    <s v="Tammy Buckley"/>
    <s v="Express Air"/>
    <x v="3"/>
    <x v="1"/>
    <s v="Office Furnishings"/>
    <s v="Medium Box"/>
    <x v="912"/>
    <n v="0.65"/>
    <x v="0"/>
    <x v="0"/>
    <x v="47"/>
    <s v="Cheyenne"/>
    <n v="82001"/>
    <d v="2015-02-08T00:00:00"/>
    <x v="132"/>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1B3F09-A191-488E-AD84-C3A6916DA6AB}" name="PivotTable2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3:H5" firstHeaderRow="0" firstDataRow="1" firstDataCol="1" rowPageCount="1" colPageCount="1"/>
  <pivotFields count="26">
    <pivotField showAll="0"/>
    <pivotField showAll="0"/>
    <pivotField showAll="0"/>
    <pivotField showAll="0"/>
    <pivotField showAll="0"/>
    <pivotField showAll="0"/>
    <pivotField showAll="0"/>
    <pivotField showAll="0"/>
    <pivotField axis="axisPage" showAll="0" sortType="descending">
      <items count="5">
        <item x="3"/>
        <item x="0"/>
        <item x="1"/>
        <item x="2"/>
        <item t="default"/>
      </items>
      <autoSortScope>
        <pivotArea dataOnly="0" outline="0" fieldPosition="0">
          <references count="1">
            <reference field="4294967294" count="1" selected="0">
              <x v="1"/>
            </reference>
          </references>
        </pivotArea>
      </autoSortScope>
    </pivotField>
    <pivotField showAll="0">
      <items count="4">
        <item x="1"/>
        <item x="0"/>
        <item x="2"/>
        <item t="default"/>
      </items>
    </pivotField>
    <pivotField showAll="0"/>
    <pivotField showAll="0"/>
    <pivotField showAll="0"/>
    <pivotField showAll="0"/>
    <pivotField axis="axisRow" showAll="0">
      <items count="2">
        <item x="0"/>
        <item t="default"/>
      </items>
    </pivotField>
    <pivotField showAll="0">
      <items count="5">
        <item x="2"/>
        <item x="1"/>
        <item x="3"/>
        <item x="0"/>
        <item t="default"/>
      </items>
    </pivotField>
    <pivotField showAll="0"/>
    <pivotField showAll="0"/>
    <pivotField showAll="0"/>
    <pivotField numFmtId="14" showAll="0"/>
    <pivotField numFmtId="14" showAll="0"/>
    <pivotField dataField="1" showAll="0"/>
    <pivotField showAll="0"/>
    <pivotField dataField="1" showAll="0"/>
    <pivotField showAll="0"/>
    <pivotField showAll="0" defaultSubtotal="0">
      <items count="14">
        <item x="0"/>
        <item x="1"/>
        <item x="2"/>
        <item x="3"/>
        <item x="4"/>
        <item x="5"/>
        <item x="6"/>
        <item x="7"/>
        <item x="8"/>
        <item x="9"/>
        <item x="10"/>
        <item x="11"/>
        <item x="12"/>
        <item x="13"/>
      </items>
    </pivotField>
  </pivotFields>
  <rowFields count="1">
    <field x="14"/>
  </rowFields>
  <rowItems count="2">
    <i>
      <x/>
    </i>
    <i t="grand">
      <x/>
    </i>
  </rowItems>
  <colFields count="1">
    <field x="-2"/>
  </colFields>
  <colItems count="2">
    <i>
      <x/>
    </i>
    <i i="1">
      <x v="1"/>
    </i>
  </colItems>
  <pageFields count="1">
    <pageField fld="8" hier="-1"/>
  </pageFields>
  <dataFields count="2">
    <dataField name="Sum of Sales" fld="23"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7A8F8E-942D-4C56-93A7-4C21C2AA708D}" name="PivotTable2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8" firstHeaderRow="0" firstDataRow="1" firstDataCol="1"/>
  <pivotFields count="26">
    <pivotField showAll="0"/>
    <pivotField showAll="0"/>
    <pivotField showAll="0"/>
    <pivotField showAll="0"/>
    <pivotField showAll="0"/>
    <pivotField showAll="0"/>
    <pivotField showAll="0"/>
    <pivotField showAll="0"/>
    <pivotField axis="axisRow" showAll="0" sortType="descending">
      <items count="5">
        <item x="3"/>
        <item x="0"/>
        <item x="1"/>
        <item x="2"/>
        <item t="default"/>
      </items>
      <autoSortScope>
        <pivotArea dataOnly="0" outline="0" fieldPosition="0">
          <references count="1">
            <reference field="4294967294" count="1" selected="0">
              <x v="1"/>
            </reference>
          </references>
        </pivotArea>
      </autoSortScope>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pivotField numFmtId="14" showAll="0"/>
    <pivotField dataField="1" showAll="0"/>
    <pivotField showAll="0"/>
    <pivotField dataField="1" showAll="0"/>
    <pivotField showAll="0"/>
    <pivotField showAll="0" defaultSubtotal="0">
      <items count="14">
        <item x="0"/>
        <item x="1"/>
        <item x="2"/>
        <item x="3"/>
        <item x="4"/>
        <item x="5"/>
        <item x="6"/>
        <item x="7"/>
        <item x="8"/>
        <item x="9"/>
        <item x="10"/>
        <item x="11"/>
        <item x="12"/>
        <item x="13"/>
      </items>
    </pivotField>
  </pivotFields>
  <rowFields count="1">
    <field x="8"/>
  </rowFields>
  <rowItems count="5">
    <i>
      <x v="3"/>
    </i>
    <i>
      <x v="1"/>
    </i>
    <i>
      <x v="2"/>
    </i>
    <i>
      <x/>
    </i>
    <i t="grand">
      <x/>
    </i>
  </rowItems>
  <colFields count="1">
    <field x="-2"/>
  </colFields>
  <colItems count="2">
    <i>
      <x/>
    </i>
    <i i="1">
      <x v="1"/>
    </i>
  </colItems>
  <dataFields count="2">
    <dataField name="Sum of Sales" fld="23"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F83B8F-97D4-4CD9-9033-3A295A1001FC}" name="PivotTable20"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20:B24" firstHeaderRow="1" firstDataRow="1" firstDataCol="1"/>
  <pivotFields count="26">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5"/>
  </rowFields>
  <rowItems count="4">
    <i>
      <x v="1"/>
    </i>
    <i>
      <x/>
    </i>
    <i>
      <x v="3"/>
    </i>
    <i>
      <x v="2"/>
    </i>
  </rowItems>
  <colItems count="1">
    <i/>
  </colItems>
  <dataFields count="1">
    <dataField name="Sum of Profit" fld="21"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3"/>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F2862A-B270-4891-B1EE-12DFDDC3CAF7}" name="PivotTable18"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J3:Q8" firstHeaderRow="1" firstDataRow="2" firstDataCol="1"/>
  <pivotFields count="26">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15"/>
  </rowFields>
  <rowItems count="4">
    <i>
      <x v="1"/>
    </i>
    <i>
      <x/>
    </i>
    <i>
      <x v="3"/>
    </i>
    <i>
      <x v="2"/>
    </i>
  </rowItems>
  <colFields count="1">
    <field x="25"/>
  </colFields>
  <colItems count="7">
    <i>
      <x v="1"/>
    </i>
    <i>
      <x v="2"/>
    </i>
    <i>
      <x v="3"/>
    </i>
    <i>
      <x v="4"/>
    </i>
    <i>
      <x v="5"/>
    </i>
    <i>
      <x v="6"/>
    </i>
    <i>
      <x v="7"/>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1C4541-6A76-44AF-B0D2-3CCC617B2E72}" name="PivotTable16"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E7" firstHeaderRow="0" firstDataRow="1" firstDataCol="1"/>
  <pivotFields count="26">
    <pivotField showAll="0"/>
    <pivotField showAll="0"/>
    <pivotField showAll="0"/>
    <pivotField showAll="0"/>
    <pivotField dataField="1"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dataField="1" showAll="0"/>
    <pivotField showAll="0"/>
    <pivotField dataField="1" showAll="0"/>
    <pivotField showAll="0"/>
    <pivotField showAll="0" defaultSubtotal="0">
      <items count="14">
        <item x="0"/>
        <item x="1"/>
        <item x="2"/>
        <item x="3"/>
        <item x="4"/>
        <item x="5"/>
        <item x="6"/>
        <item x="7"/>
        <item x="8"/>
        <item x="9"/>
        <item x="10"/>
        <item x="11"/>
        <item x="12"/>
        <item x="13"/>
      </items>
    </pivotField>
  </pivotFields>
  <rowFields count="1">
    <field x="15"/>
  </rowFields>
  <rowItems count="4">
    <i>
      <x v="1"/>
    </i>
    <i>
      <x/>
    </i>
    <i>
      <x v="3"/>
    </i>
    <i>
      <x v="2"/>
    </i>
  </rowItems>
  <colFields count="1">
    <field x="-2"/>
  </colFields>
  <colItems count="4">
    <i>
      <x/>
    </i>
    <i i="1">
      <x v="1"/>
    </i>
    <i i="2">
      <x v="2"/>
    </i>
    <i i="3">
      <x v="3"/>
    </i>
  </colItems>
  <dataFields count="4">
    <dataField name="Sum of Profit" fld="21" baseField="0" baseItem="0"/>
    <dataField name="Sum of Profit2" fld="21" showDataAs="percentOfTotal" baseField="0" baseItem="0" numFmtId="10"/>
    <dataField name="Sum of Sales" fld="23" baseField="0" baseItem="0"/>
    <dataField name="Sum of Shipping Cos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2C79AA-BF4D-40F0-B744-B5E6ECB18F95}" name="PivotTable1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R3:S14" firstHeaderRow="1" firstDataRow="1" firstDataCol="1"/>
  <pivotFields count="26">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axis="axisRow" showAll="0" measureFilter="1" sortType="ascending">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1"/>
        <item x="3"/>
        <item x="0"/>
        <item t="default"/>
      </items>
    </pivotField>
    <pivotField showAll="0"/>
    <pivotField showAll="0"/>
    <pivotField showAll="0"/>
    <pivotField numFmtId="14" showAll="0"/>
    <pivotField numFmtId="14"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2"/>
  </rowFields>
  <rowItems count="11">
    <i>
      <x v="230"/>
    </i>
    <i>
      <x v="609"/>
    </i>
    <i>
      <x v="668"/>
    </i>
    <i>
      <x v="426"/>
    </i>
    <i>
      <x v="610"/>
    </i>
    <i>
      <x v="423"/>
    </i>
    <i>
      <x v="698"/>
    </i>
    <i>
      <x v="375"/>
    </i>
    <i>
      <x v="409"/>
    </i>
    <i>
      <x v="349"/>
    </i>
    <i t="grand">
      <x/>
    </i>
  </rowItems>
  <colItems count="1">
    <i/>
  </colItems>
  <dataFields count="1">
    <dataField name="Sum of Profit" fld="21"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072073-681A-437D-88B6-FB86B8C3E80D}" name="PivotTable9"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3:P15" firstHeaderRow="1" firstDataRow="3" firstDataCol="1"/>
  <pivotFields count="26">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axis="axisRow" showAll="0" measureFilter="1" sortType="descending">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1"/>
        <item x="3"/>
        <item x="0"/>
        <item t="default"/>
      </items>
    </pivotField>
    <pivotField showAll="0"/>
    <pivotField showAll="0"/>
    <pivotField showAll="0"/>
    <pivotField numFmtId="14" showAll="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12"/>
  </rowFields>
  <rowItems count="10">
    <i>
      <x v="349"/>
    </i>
    <i>
      <x v="409"/>
    </i>
    <i>
      <x v="375"/>
    </i>
    <i>
      <x v="698"/>
    </i>
    <i>
      <x v="423"/>
    </i>
    <i>
      <x v="610"/>
    </i>
    <i>
      <x v="426"/>
    </i>
    <i>
      <x v="668"/>
    </i>
    <i>
      <x v="609"/>
    </i>
    <i>
      <x v="230"/>
    </i>
  </rowItems>
  <colFields count="2">
    <field x="25"/>
    <field x="20"/>
  </colFields>
  <colItems count="7">
    <i>
      <x v="1"/>
    </i>
    <i>
      <x v="2"/>
    </i>
    <i>
      <x v="3"/>
    </i>
    <i>
      <x v="4"/>
    </i>
    <i>
      <x v="5"/>
    </i>
    <i>
      <x v="6"/>
    </i>
    <i>
      <x v="7"/>
    </i>
  </colItems>
  <dataFields count="1">
    <dataField name="Sum of Profit" fld="21" baseField="0" baseItem="0"/>
  </dataField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017D44-1A5E-43A6-9F73-6C6119530283}"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4" firstHeaderRow="0" firstDataRow="1" firstDataCol="1"/>
  <pivotFields count="26">
    <pivotField showAll="0"/>
    <pivotField showAll="0"/>
    <pivotField showAll="0"/>
    <pivotField showAll="0"/>
    <pivotField dataField="1" showAll="0"/>
    <pivotField showAll="0"/>
    <pivotField showAll="0"/>
    <pivotField showAll="0"/>
    <pivotField showAll="0"/>
    <pivotField showAll="0">
      <items count="4">
        <item x="1"/>
        <item x="0"/>
        <item x="2"/>
        <item t="default"/>
      </items>
    </pivotField>
    <pivotField showAll="0"/>
    <pivotField showAll="0"/>
    <pivotField axis="axisRow" showAll="0" measureFilter="1" sortType="descending">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1"/>
        <item x="3"/>
        <item x="0"/>
        <item t="default"/>
      </items>
    </pivotField>
    <pivotField showAll="0"/>
    <pivotField showAll="0"/>
    <pivotField showAll="0"/>
    <pivotField numFmtId="14" showAll="0"/>
    <pivotField numFmtId="14" showAll="0"/>
    <pivotField dataField="1" showAll="0"/>
    <pivotField showAll="0"/>
    <pivotField dataField="1" showAll="0"/>
    <pivotField showAll="0"/>
    <pivotField showAll="0" defaultSubtotal="0">
      <items count="14">
        <item x="0"/>
        <item x="1"/>
        <item x="2"/>
        <item x="3"/>
        <item x="4"/>
        <item x="5"/>
        <item x="6"/>
        <item x="7"/>
        <item x="8"/>
        <item x="9"/>
        <item x="10"/>
        <item x="11"/>
        <item x="12"/>
        <item x="13"/>
      </items>
    </pivotField>
  </pivotFields>
  <rowFields count="1">
    <field x="12"/>
  </rowFields>
  <rowItems count="11">
    <i>
      <x v="349"/>
    </i>
    <i>
      <x v="409"/>
    </i>
    <i>
      <x v="375"/>
    </i>
    <i>
      <x v="698"/>
    </i>
    <i>
      <x v="423"/>
    </i>
    <i>
      <x v="610"/>
    </i>
    <i>
      <x v="426"/>
    </i>
    <i>
      <x v="668"/>
    </i>
    <i>
      <x v="609"/>
    </i>
    <i>
      <x v="230"/>
    </i>
    <i t="grand">
      <x/>
    </i>
  </rowItems>
  <colFields count="1">
    <field x="-2"/>
  </colFields>
  <colItems count="4">
    <i>
      <x/>
    </i>
    <i i="1">
      <x v="1"/>
    </i>
    <i i="2">
      <x v="2"/>
    </i>
    <i i="3">
      <x v="3"/>
    </i>
  </colItems>
  <dataFields count="4">
    <dataField name="Sum of Profit" fld="21" baseField="0" baseItem="0"/>
    <dataField name="Sum of Profit2" fld="21" showDataAs="percentOfTotal" baseField="0" baseItem="0" numFmtId="10"/>
    <dataField name="Sum of Sales" fld="23" baseField="0" baseItem="0"/>
    <dataField name="Sum of Shipping Cost" fld="4" baseField="0" baseItem="0"/>
  </dataField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AAD1E1-4C10-464F-830F-863E52EE8D3E}" name="PivotTable12"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E6" firstHeaderRow="0" firstDataRow="1" firstDataCol="1"/>
  <pivotFields count="26">
    <pivotField showAll="0"/>
    <pivotField showAll="0"/>
    <pivotField showAll="0"/>
    <pivotField showAll="0"/>
    <pivotField dataField="1"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pivotField numFmtId="14" showAll="0"/>
    <pivotField dataField="1" showAll="0"/>
    <pivotField showAll="0"/>
    <pivotField dataField="1" showAll="0"/>
    <pivotField showAll="0"/>
    <pivotField showAll="0" defaultSubtotal="0">
      <items count="14">
        <item x="0"/>
        <item x="1"/>
        <item x="2"/>
        <item x="3"/>
        <item x="4"/>
        <item x="5"/>
        <item x="6"/>
        <item x="7"/>
        <item x="8"/>
        <item x="9"/>
        <item x="10"/>
        <item x="11"/>
        <item x="12"/>
        <item x="13"/>
      </items>
    </pivotField>
  </pivotFields>
  <rowFields count="1">
    <field x="9"/>
  </rowFields>
  <rowItems count="3">
    <i>
      <x v="1"/>
    </i>
    <i>
      <x v="2"/>
    </i>
    <i>
      <x/>
    </i>
  </rowItems>
  <colFields count="1">
    <field x="-2"/>
  </colFields>
  <colItems count="4">
    <i>
      <x/>
    </i>
    <i i="1">
      <x v="1"/>
    </i>
    <i i="2">
      <x v="2"/>
    </i>
    <i i="3">
      <x v="3"/>
    </i>
  </colItems>
  <dataFields count="4">
    <dataField name="Sum of Profit" fld="21" baseField="0" baseItem="0"/>
    <dataField name="Sum of Profit2" fld="21" showDataAs="percentOfTotal" baseField="0" baseItem="0" numFmtId="10"/>
    <dataField name="Sum of Sales" fld="23" baseField="0" baseItem="0"/>
    <dataField name="Sum of Shipping Cos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57D3E5-EDC9-4994-8CB2-4C7D72273EF7}" name="PivotTable24"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P3:W7" firstHeaderRow="1" firstDataRow="2" firstDataCol="1"/>
  <pivotFields count="26">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9"/>
  </rowFields>
  <rowItems count="3">
    <i>
      <x v="1"/>
    </i>
    <i>
      <x v="2"/>
    </i>
    <i>
      <x/>
    </i>
  </rowItems>
  <colFields count="1">
    <field x="25"/>
  </colFields>
  <colItems count="7">
    <i>
      <x v="1"/>
    </i>
    <i>
      <x v="2"/>
    </i>
    <i>
      <x v="3"/>
    </i>
    <i>
      <x v="4"/>
    </i>
    <i>
      <x v="5"/>
    </i>
    <i>
      <x v="6"/>
    </i>
    <i>
      <x v="7"/>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4DE785-4CE8-4147-9D67-D16CF64255E8}" name="PivotTable14"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H3:K11" firstHeaderRow="1" firstDataRow="2" firstDataCol="1"/>
  <pivotFields count="26">
    <pivotField showAll="0"/>
    <pivotField showAll="0"/>
    <pivotField showAll="0"/>
    <pivotField showAll="0"/>
    <pivotField showAll="0"/>
    <pivotField showAll="0"/>
    <pivotField showAll="0"/>
    <pivotField showAll="0"/>
    <pivotField showAll="0"/>
    <pivotField axis="axisCol"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25"/>
  </rowFields>
  <rowItems count="7">
    <i>
      <x v="1"/>
    </i>
    <i>
      <x v="2"/>
    </i>
    <i>
      <x v="3"/>
    </i>
    <i>
      <x v="4"/>
    </i>
    <i>
      <x v="5"/>
    </i>
    <i>
      <x v="6"/>
    </i>
    <i>
      <x v="7"/>
    </i>
  </rowItems>
  <colFields count="1">
    <field x="9"/>
  </colFields>
  <colItems count="3">
    <i>
      <x v="1"/>
    </i>
    <i>
      <x v="2"/>
    </i>
    <i>
      <x/>
    </i>
  </colItems>
  <dataFields count="1">
    <dataField name="Sum of Profit" fld="21" baseField="0" baseItem="0"/>
  </dataFields>
  <chartFormats count="4">
    <chartFormat chart="2" format="13" series="1">
      <pivotArea type="data" outline="0" fieldPosition="0">
        <references count="2">
          <reference field="4294967294" count="1" selected="0">
            <x v="0"/>
          </reference>
          <reference field="9" count="1" selected="0">
            <x v="1"/>
          </reference>
        </references>
      </pivotArea>
    </chartFormat>
    <chartFormat chart="2" format="14" series="1">
      <pivotArea type="data" outline="0" fieldPosition="0">
        <references count="2">
          <reference field="4294967294" count="1" selected="0">
            <x v="0"/>
          </reference>
          <reference field="9" count="1" selected="0">
            <x v="2"/>
          </reference>
        </references>
      </pivotArea>
    </chartFormat>
    <chartFormat chart="2" format="15" series="1">
      <pivotArea type="data" outline="0" fieldPosition="0">
        <references count="2">
          <reference field="4294967294" count="1" selected="0">
            <x v="0"/>
          </reference>
          <reference field="9"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FABEEA-92FC-46B6-BF23-32D68ADE9597}"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V3:AC15" firstHeaderRow="1" firstDataRow="3" firstDataCol="1"/>
  <pivotFields count="26">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axis="axisRow" showAll="0" measureFilter="1"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10">
    <i>
      <x v="3"/>
    </i>
    <i>
      <x v="41"/>
    </i>
    <i>
      <x v="30"/>
    </i>
    <i>
      <x v="33"/>
    </i>
    <i>
      <x v="35"/>
    </i>
    <i>
      <x v="11"/>
    </i>
    <i>
      <x v="20"/>
    </i>
    <i>
      <x v="9"/>
    </i>
    <i>
      <x v="7"/>
    </i>
    <i>
      <x v="4"/>
    </i>
  </rowItems>
  <colFields count="2">
    <field x="25"/>
    <field x="20"/>
  </colFields>
  <colItems count="7">
    <i>
      <x v="1"/>
    </i>
    <i>
      <x v="2"/>
    </i>
    <i>
      <x v="3"/>
    </i>
    <i>
      <x v="4"/>
    </i>
    <i>
      <x v="5"/>
    </i>
    <i>
      <x v="6"/>
    </i>
    <i>
      <x v="7"/>
    </i>
  </colItems>
  <dataFields count="1">
    <dataField name="Sum of Profit" fld="21" baseField="0" baseItem="0"/>
  </dataFields>
  <formats count="12">
    <format dxfId="11">
      <pivotArea type="all" dataOnly="0" outline="0" fieldPosition="0"/>
    </format>
    <format dxfId="10">
      <pivotArea outline="0" collapsedLevelsAreSubtotals="1" fieldPosition="0"/>
    </format>
    <format dxfId="9">
      <pivotArea field="16" type="button" dataOnly="0" labelOnly="1" outline="0" axis="axisRow" fieldPosition="0"/>
    </format>
    <format dxfId="8">
      <pivotArea dataOnly="0" labelOnly="1" fieldPosition="0">
        <references count="1">
          <reference field="16"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16" type="button" dataOnly="0" labelOnly="1" outline="0" axis="axisRow" fieldPosition="0"/>
    </format>
    <format dxfId="2">
      <pivotArea dataOnly="0" labelOnly="1" fieldPosition="0">
        <references count="1">
          <reference field="16"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D458F3F-6BD0-44D3-971C-EBDF63E0EEC2}" name="PivotTable3"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M3:Q13" firstHeaderRow="0" firstDataRow="1" firstDataCol="1"/>
  <pivotFields count="26">
    <pivotField showAll="0"/>
    <pivotField showAll="0"/>
    <pivotField showAll="0"/>
    <pivotField showAll="0"/>
    <pivotField dataField="1"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axis="axisRow" showAll="0" measureFilter="1"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s>
  <rowFields count="1">
    <field x="16"/>
  </rowFields>
  <rowItems count="10">
    <i>
      <x v="3"/>
    </i>
    <i>
      <x v="41"/>
    </i>
    <i>
      <x v="30"/>
    </i>
    <i>
      <x v="33"/>
    </i>
    <i>
      <x v="35"/>
    </i>
    <i>
      <x v="11"/>
    </i>
    <i>
      <x v="20"/>
    </i>
    <i>
      <x v="9"/>
    </i>
    <i>
      <x v="7"/>
    </i>
    <i>
      <x v="4"/>
    </i>
  </rowItems>
  <colFields count="1">
    <field x="-2"/>
  </colFields>
  <colItems count="4">
    <i>
      <x/>
    </i>
    <i i="1">
      <x v="1"/>
    </i>
    <i i="2">
      <x v="2"/>
    </i>
    <i i="3">
      <x v="3"/>
    </i>
  </colItems>
  <dataFields count="4">
    <dataField name="Sum of Profit" fld="21" baseField="0" baseItem="0"/>
    <dataField name="Sum of Profit2" fld="21" showDataAs="percentOfTotal" baseField="0" baseItem="0" numFmtId="10"/>
    <dataField name="Sum of Sales" fld="23" baseField="0" baseItem="0"/>
    <dataField name="Sum of Shipping Cost" fld="4" baseField="0" baseItem="0"/>
  </dataFields>
  <formats count="13">
    <format dxfId="24">
      <pivotArea type="all" dataOnly="0" outline="0" fieldPosition="0"/>
    </format>
    <format dxfId="23">
      <pivotArea outline="0" collapsedLevelsAreSubtotals="1" fieldPosition="0"/>
    </format>
    <format dxfId="22">
      <pivotArea field="16" type="button" dataOnly="0" labelOnly="1" outline="0" axis="axisRow" fieldPosition="0"/>
    </format>
    <format dxfId="21">
      <pivotArea dataOnly="0" labelOnly="1" fieldPosition="0">
        <references count="1">
          <reference field="16" count="0"/>
        </references>
      </pivotArea>
    </format>
    <format dxfId="20">
      <pivotArea dataOnly="0" labelOnly="1" grandRow="1" outline="0" fieldPosition="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16" type="button" dataOnly="0" labelOnly="1" outline="0" axis="axisRow" fieldPosition="0"/>
    </format>
    <format dxfId="15">
      <pivotArea dataOnly="0" labelOnly="1" fieldPosition="0">
        <references count="1">
          <reference field="16" count="0"/>
        </references>
      </pivotArea>
    </format>
    <format dxfId="14">
      <pivotArea dataOnly="0" labelOnly="1" grandRow="1" outline="0" fieldPosition="0"/>
    </format>
    <format dxfId="13">
      <pivotArea dataOnly="0" labelOnly="1" outline="0" axis="axisValues" fieldPosition="0"/>
    </format>
    <format dxfId="12">
      <pivotArea outline="0" fieldPosition="0">
        <references count="1">
          <reference field="4294967294" count="1">
            <x v="1"/>
          </reference>
        </references>
      </pivotArea>
    </format>
  </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F23DDFB-03CE-4B53-BD44-C013E43A026C}"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6">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axis="axisRow" showAll="0"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6"/>
  </rowFields>
  <rowItems count="50">
    <i>
      <x v="3"/>
    </i>
    <i>
      <x v="41"/>
    </i>
    <i>
      <x v="30"/>
    </i>
    <i>
      <x v="33"/>
    </i>
    <i>
      <x v="35"/>
    </i>
    <i>
      <x v="11"/>
    </i>
    <i>
      <x v="20"/>
    </i>
    <i>
      <x v="9"/>
    </i>
    <i>
      <x v="7"/>
    </i>
    <i>
      <x v="4"/>
    </i>
    <i>
      <x v="10"/>
    </i>
    <i>
      <x v="19"/>
    </i>
    <i>
      <x v="37"/>
    </i>
    <i>
      <x v="46"/>
    </i>
    <i>
      <x v="25"/>
    </i>
    <i>
      <x v="29"/>
    </i>
    <i>
      <x v="47"/>
    </i>
    <i>
      <x v="21"/>
    </i>
    <i>
      <x v="42"/>
    </i>
    <i>
      <x v="1"/>
    </i>
    <i>
      <x v="45"/>
    </i>
    <i>
      <x v="26"/>
    </i>
    <i>
      <x v="27"/>
    </i>
    <i>
      <x v="32"/>
    </i>
    <i>
      <x v="17"/>
    </i>
    <i>
      <x v="14"/>
    </i>
    <i>
      <x v="34"/>
    </i>
    <i>
      <x v="23"/>
    </i>
    <i>
      <x v="38"/>
    </i>
    <i>
      <x v="13"/>
    </i>
    <i>
      <x v="18"/>
    </i>
    <i>
      <x v="28"/>
    </i>
    <i>
      <x v="48"/>
    </i>
    <i>
      <x v="16"/>
    </i>
    <i>
      <x v="43"/>
    </i>
    <i>
      <x v="39"/>
    </i>
    <i>
      <x v="6"/>
    </i>
    <i>
      <x v="8"/>
    </i>
    <i>
      <x v="12"/>
    </i>
    <i>
      <x v="5"/>
    </i>
    <i>
      <x v="22"/>
    </i>
    <i>
      <x v="36"/>
    </i>
    <i>
      <x v="2"/>
    </i>
    <i>
      <x v="40"/>
    </i>
    <i>
      <x v="44"/>
    </i>
    <i>
      <x v="15"/>
    </i>
    <i>
      <x/>
    </i>
    <i>
      <x v="24"/>
    </i>
    <i>
      <x v="31"/>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C040F2B2-553E-431B-8D5F-46DB3FCC2B95}" sourceName="Months">
  <pivotTables>
    <pivotTable tabId="14" name="PivotTable12"/>
    <pivotTable tabId="14" name="PivotTable14"/>
    <pivotTable tabId="14" name="PivotTable24"/>
    <pivotTable tabId="13" name="PivotTable11"/>
    <pivotTable tabId="13" name="PivotTable6"/>
    <pivotTable tabId="13" name="PivotTable9"/>
    <pivotTable tabId="15" name="PivotTable16"/>
    <pivotTable tabId="15" name="PivotTable18"/>
    <pivotTable tabId="15" name="PivotTable20"/>
    <pivotTable tabId="16" name="PivotTable21"/>
    <pivotTable tabId="16" name="PivotTable23"/>
    <pivotTable tabId="12" name="PivotTable1"/>
    <pivotTable tabId="12" name="PivotTable3"/>
    <pivotTable tabId="12" name="PivotTable5"/>
  </pivotTables>
  <data>
    <tabular pivotCacheId="722138029">
      <items count="14">
        <i x="1" s="1"/>
        <i x="2" s="1"/>
        <i x="3" s="1"/>
        <i x="4" s="1"/>
        <i x="5" s="1"/>
        <i x="6" s="1"/>
        <i x="7" s="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E87B71E-E472-4CD8-AC53-84944BC8BB50}" sourceName="Region">
  <pivotTables>
    <pivotTable tabId="15" name="PivotTable16"/>
    <pivotTable tabId="14" name="PivotTable12"/>
    <pivotTable tabId="14" name="PivotTable14"/>
    <pivotTable tabId="14" name="PivotTable24"/>
    <pivotTable tabId="13" name="PivotTable11"/>
    <pivotTable tabId="13" name="PivotTable6"/>
    <pivotTable tabId="13" name="PivotTable9"/>
    <pivotTable tabId="15" name="PivotTable18"/>
    <pivotTable tabId="15" name="PivotTable20"/>
    <pivotTable tabId="16" name="PivotTable21"/>
    <pivotTable tabId="16" name="PivotTable23"/>
    <pivotTable tabId="12" name="PivotTable1"/>
    <pivotTable tabId="12" name="PivotTable3"/>
    <pivotTable tabId="12" name="PivotTable5"/>
  </pivotTables>
  <data>
    <tabular pivotCacheId="722138029">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E959648-D521-4D00-A5B9-EEC2A269B332}" sourceName="Product Category">
  <pivotTables>
    <pivotTable tabId="14" name="PivotTable12"/>
    <pivotTable tabId="14" name="PivotTable14"/>
    <pivotTable tabId="14" name="PivotTable24"/>
    <pivotTable tabId="13" name="PivotTable11"/>
    <pivotTable tabId="13" name="PivotTable6"/>
    <pivotTable tabId="13" name="PivotTable9"/>
    <pivotTable tabId="15" name="PivotTable16"/>
    <pivotTable tabId="15" name="PivotTable18"/>
    <pivotTable tabId="15" name="PivotTable20"/>
    <pivotTable tabId="16" name="PivotTable21"/>
    <pivotTable tabId="16" name="PivotTable23"/>
    <pivotTable tabId="12" name="PivotTable1"/>
    <pivotTable tabId="12" name="PivotTable3"/>
    <pivotTable tabId="12" name="PivotTable5"/>
  </pivotTables>
  <data>
    <tabular pivotCacheId="72213802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4DDE9197-74C2-46C0-A41E-713FE10E043D}" cache="Slicer_Months" caption="Month" columnCount="7" style="SlicerStyleLight4" rowHeight="225425"/>
  <slicer name="Region" xr10:uid="{855505A4-E66E-4FE6-9D11-7E2E0ECB15C0}" cache="Slicer_Region" caption="Region" columnCount="4" style="SlicerStyleLight4" rowHeight="225425"/>
  <slicer name="Product Category" xr10:uid="{FAA4A6BC-BCD9-49B0-BC0C-4E4ACA4D92C1}" cache="Slicer_Product_Category" caption="Product Category" columnCount="3" style="SlicerStyleLight4"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A262CA-66E3-4864-AD63-B50E6023264A}" name="Table1" displayName="Table1" ref="A1:Y1953" totalsRowShown="0" headerRowDxfId="52" dataDxfId="50" headerRowBorderDxfId="51">
  <autoFilter ref="A1:Y1953" xr:uid="{4C853129-AEEC-42DE-862A-F1489C426A3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68525B59-05F1-42B1-A5BF-DA658C8623BF}" name="Row ID" dataDxfId="49"/>
    <tableColumn id="2" xr3:uid="{B7842300-5A75-4464-B89D-32CDD1086879}" name="Order Priority" dataDxfId="48"/>
    <tableColumn id="3" xr3:uid="{1D6BE313-1C01-4B4A-97AB-D7AFE7F56A62}" name="Discount" dataDxfId="47"/>
    <tableColumn id="4" xr3:uid="{6CFDCEEE-D123-4CD0-9DED-D2EB55428C3A}" name="Unit Price" dataDxfId="46"/>
    <tableColumn id="5" xr3:uid="{CC4E17D2-C246-4CC7-9B0C-7073CD5BA4C3}" name="Shipping Cost" dataDxfId="45"/>
    <tableColumn id="6" xr3:uid="{6FC04875-14F6-4396-AF84-4191AE0C3526}" name="Customer ID" dataDxfId="44"/>
    <tableColumn id="7" xr3:uid="{8A968D0E-BAB5-405C-B8B9-FBEC02F136D5}" name="Customer Name" dataDxfId="43"/>
    <tableColumn id="8" xr3:uid="{2181366F-D63E-40B4-BA6C-591F8391215E}" name="Ship Mode" dataDxfId="42"/>
    <tableColumn id="9" xr3:uid="{C6794623-EC95-4253-BEE0-1AAF390838D8}" name="Customer Segment" dataDxfId="41"/>
    <tableColumn id="10" xr3:uid="{0E0C41D6-BB69-4AF7-8396-8255E48AF9BD}" name="Product Category" dataDxfId="40"/>
    <tableColumn id="11" xr3:uid="{78A43CF2-EEC4-48FA-A07D-4411F195C230}" name="Product Sub-Category" dataDxfId="39"/>
    <tableColumn id="12" xr3:uid="{49495DCC-D465-42EC-9097-F82669305749}" name="Product Container" dataDxfId="38"/>
    <tableColumn id="13" xr3:uid="{9119DFE6-99C6-4664-B985-950C3926FA8A}" name="Product Name" dataDxfId="37"/>
    <tableColumn id="14" xr3:uid="{985D19DC-72BA-4E2C-8F7F-EB897D4891E4}" name="Product Base Margin" dataDxfId="36"/>
    <tableColumn id="15" xr3:uid="{9F35C585-1237-437C-B5C2-AEC76517F36B}" name="Country" dataDxfId="35"/>
    <tableColumn id="16" xr3:uid="{AA75FB3E-05A8-4482-8E11-DE7F57524747}" name="Region" dataDxfId="34"/>
    <tableColumn id="17" xr3:uid="{2E2BFFE4-AD69-4C9F-B0F7-B11B2B8B4702}" name="State or Province" dataDxfId="33"/>
    <tableColumn id="18" xr3:uid="{2AFF7155-72CD-4C9D-98DB-465751ED04AB}" name="City" dataDxfId="32"/>
    <tableColumn id="19" xr3:uid="{39B1A662-6CFA-443C-ACC1-221AA2D293EE}" name="Postal Code" dataDxfId="31"/>
    <tableColumn id="20" xr3:uid="{64E02427-F3E8-4EC5-8A54-F6511D869D01}" name="Order Date" dataDxfId="30"/>
    <tableColumn id="21" xr3:uid="{01C7FFB2-2518-47EA-A23B-81E0951BBA39}" name="Ship Date" dataDxfId="29"/>
    <tableColumn id="22" xr3:uid="{E085FEA4-7205-43E5-909B-BE53A62F0BC9}" name="Profit" dataDxfId="28"/>
    <tableColumn id="23" xr3:uid="{91771F54-5E45-48BD-BE6B-32A825F0B180}" name="Quantity ordered new" dataDxfId="27"/>
    <tableColumn id="24" xr3:uid="{C8D99221-39F7-45AC-9CA5-4CCFF9AB5B2C}" name="Sales" dataDxfId="26"/>
    <tableColumn id="25" xr3:uid="{28840E3D-E62E-4E45-9591-4F542B11495C}" name="Order ID" dataDxfId="2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1635"/>
  <sheetViews>
    <sheetView workbookViewId="0">
      <selection activeCell="C1" sqref="C1"/>
    </sheetView>
  </sheetViews>
  <sheetFormatPr defaultRowHeight="12.75" x14ac:dyDescent="0.2"/>
  <sheetData>
    <row r="1" spans="1:2" x14ac:dyDescent="0.2">
      <c r="A1" t="s">
        <v>645</v>
      </c>
      <c r="B1" t="s">
        <v>375</v>
      </c>
    </row>
    <row r="2" spans="1:2" x14ac:dyDescent="0.2">
      <c r="A2">
        <v>65</v>
      </c>
      <c r="B2" t="s">
        <v>376</v>
      </c>
    </row>
    <row r="3" spans="1:2" x14ac:dyDescent="0.2">
      <c r="A3">
        <v>612</v>
      </c>
      <c r="B3" t="s">
        <v>376</v>
      </c>
    </row>
    <row r="4" spans="1:2" x14ac:dyDescent="0.2">
      <c r="A4">
        <v>614</v>
      </c>
      <c r="B4" t="s">
        <v>376</v>
      </c>
    </row>
    <row r="5" spans="1:2" x14ac:dyDescent="0.2">
      <c r="A5">
        <v>678</v>
      </c>
      <c r="B5" t="s">
        <v>376</v>
      </c>
    </row>
    <row r="6" spans="1:2" x14ac:dyDescent="0.2">
      <c r="A6">
        <v>710</v>
      </c>
      <c r="B6" t="s">
        <v>376</v>
      </c>
    </row>
    <row r="7" spans="1:2" x14ac:dyDescent="0.2">
      <c r="A7">
        <v>740</v>
      </c>
      <c r="B7" t="s">
        <v>376</v>
      </c>
    </row>
    <row r="8" spans="1:2" x14ac:dyDescent="0.2">
      <c r="A8">
        <v>775</v>
      </c>
      <c r="B8" t="s">
        <v>376</v>
      </c>
    </row>
    <row r="9" spans="1:2" x14ac:dyDescent="0.2">
      <c r="A9">
        <v>833</v>
      </c>
      <c r="B9" t="s">
        <v>376</v>
      </c>
    </row>
    <row r="10" spans="1:2" x14ac:dyDescent="0.2">
      <c r="A10">
        <v>902</v>
      </c>
      <c r="B10" t="s">
        <v>376</v>
      </c>
    </row>
    <row r="11" spans="1:2" x14ac:dyDescent="0.2">
      <c r="A11">
        <v>3300</v>
      </c>
      <c r="B11" t="s">
        <v>376</v>
      </c>
    </row>
    <row r="12" spans="1:2" x14ac:dyDescent="0.2">
      <c r="A12">
        <v>3456</v>
      </c>
      <c r="B12" t="s">
        <v>376</v>
      </c>
    </row>
    <row r="13" spans="1:2" x14ac:dyDescent="0.2">
      <c r="A13">
        <v>3525</v>
      </c>
      <c r="B13" t="s">
        <v>376</v>
      </c>
    </row>
    <row r="14" spans="1:2" x14ac:dyDescent="0.2">
      <c r="A14">
        <v>3589</v>
      </c>
      <c r="B14" t="s">
        <v>376</v>
      </c>
    </row>
    <row r="15" spans="1:2" x14ac:dyDescent="0.2">
      <c r="A15">
        <v>3687</v>
      </c>
      <c r="B15" t="s">
        <v>376</v>
      </c>
    </row>
    <row r="16" spans="1:2" x14ac:dyDescent="0.2">
      <c r="A16">
        <v>3777</v>
      </c>
      <c r="B16" t="s">
        <v>376</v>
      </c>
    </row>
    <row r="17" spans="1:2" x14ac:dyDescent="0.2">
      <c r="A17">
        <v>3783</v>
      </c>
      <c r="B17" t="s">
        <v>376</v>
      </c>
    </row>
    <row r="18" spans="1:2" x14ac:dyDescent="0.2">
      <c r="A18">
        <v>4006</v>
      </c>
      <c r="B18" t="s">
        <v>376</v>
      </c>
    </row>
    <row r="19" spans="1:2" x14ac:dyDescent="0.2">
      <c r="A19">
        <v>4037</v>
      </c>
      <c r="B19" t="s">
        <v>376</v>
      </c>
    </row>
    <row r="20" spans="1:2" x14ac:dyDescent="0.2">
      <c r="A20">
        <v>4230</v>
      </c>
      <c r="B20" t="s">
        <v>376</v>
      </c>
    </row>
    <row r="21" spans="1:2" x14ac:dyDescent="0.2">
      <c r="A21">
        <v>4261</v>
      </c>
      <c r="B21" t="s">
        <v>376</v>
      </c>
    </row>
    <row r="22" spans="1:2" x14ac:dyDescent="0.2">
      <c r="A22">
        <v>4391</v>
      </c>
      <c r="B22" t="s">
        <v>376</v>
      </c>
    </row>
    <row r="23" spans="1:2" x14ac:dyDescent="0.2">
      <c r="A23">
        <v>4610</v>
      </c>
      <c r="B23" t="s">
        <v>376</v>
      </c>
    </row>
    <row r="24" spans="1:2" x14ac:dyDescent="0.2">
      <c r="A24">
        <v>4738</v>
      </c>
      <c r="B24" t="s">
        <v>376</v>
      </c>
    </row>
    <row r="25" spans="1:2" x14ac:dyDescent="0.2">
      <c r="A25">
        <v>4864</v>
      </c>
      <c r="B25" t="s">
        <v>376</v>
      </c>
    </row>
    <row r="26" spans="1:2" x14ac:dyDescent="0.2">
      <c r="A26">
        <v>4960</v>
      </c>
      <c r="B26" t="s">
        <v>376</v>
      </c>
    </row>
    <row r="27" spans="1:2" x14ac:dyDescent="0.2">
      <c r="A27">
        <v>5028</v>
      </c>
      <c r="B27" t="s">
        <v>376</v>
      </c>
    </row>
    <row r="28" spans="1:2" x14ac:dyDescent="0.2">
      <c r="A28">
        <v>5059</v>
      </c>
      <c r="B28" t="s">
        <v>376</v>
      </c>
    </row>
    <row r="29" spans="1:2" x14ac:dyDescent="0.2">
      <c r="A29">
        <v>5061</v>
      </c>
      <c r="B29" t="s">
        <v>376</v>
      </c>
    </row>
    <row r="30" spans="1:2" x14ac:dyDescent="0.2">
      <c r="A30">
        <v>5189</v>
      </c>
      <c r="B30" t="s">
        <v>376</v>
      </c>
    </row>
    <row r="31" spans="1:2" x14ac:dyDescent="0.2">
      <c r="A31">
        <v>5381</v>
      </c>
      <c r="B31" t="s">
        <v>376</v>
      </c>
    </row>
    <row r="32" spans="1:2" x14ac:dyDescent="0.2">
      <c r="A32">
        <v>5414</v>
      </c>
      <c r="B32" t="s">
        <v>376</v>
      </c>
    </row>
    <row r="33" spans="1:2" x14ac:dyDescent="0.2">
      <c r="A33">
        <v>5511</v>
      </c>
      <c r="B33" t="s">
        <v>376</v>
      </c>
    </row>
    <row r="34" spans="1:2" x14ac:dyDescent="0.2">
      <c r="A34">
        <v>5699</v>
      </c>
      <c r="B34" t="s">
        <v>376</v>
      </c>
    </row>
    <row r="35" spans="1:2" x14ac:dyDescent="0.2">
      <c r="A35">
        <v>6054</v>
      </c>
      <c r="B35" t="s">
        <v>376</v>
      </c>
    </row>
    <row r="36" spans="1:2" x14ac:dyDescent="0.2">
      <c r="A36">
        <v>6241</v>
      </c>
      <c r="B36" t="s">
        <v>376</v>
      </c>
    </row>
    <row r="37" spans="1:2" x14ac:dyDescent="0.2">
      <c r="A37">
        <v>6272</v>
      </c>
      <c r="B37" t="s">
        <v>376</v>
      </c>
    </row>
    <row r="38" spans="1:2" x14ac:dyDescent="0.2">
      <c r="A38">
        <v>6498</v>
      </c>
      <c r="B38" t="s">
        <v>376</v>
      </c>
    </row>
    <row r="39" spans="1:2" x14ac:dyDescent="0.2">
      <c r="A39">
        <v>6500</v>
      </c>
      <c r="B39" t="s">
        <v>376</v>
      </c>
    </row>
    <row r="40" spans="1:2" x14ac:dyDescent="0.2">
      <c r="A40">
        <v>6502</v>
      </c>
      <c r="B40" t="s">
        <v>376</v>
      </c>
    </row>
    <row r="41" spans="1:2" x14ac:dyDescent="0.2">
      <c r="A41">
        <v>6661</v>
      </c>
      <c r="B41" t="s">
        <v>376</v>
      </c>
    </row>
    <row r="42" spans="1:2" x14ac:dyDescent="0.2">
      <c r="A42">
        <v>6695</v>
      </c>
      <c r="B42" t="s">
        <v>376</v>
      </c>
    </row>
    <row r="43" spans="1:2" x14ac:dyDescent="0.2">
      <c r="A43">
        <v>6757</v>
      </c>
      <c r="B43" t="s">
        <v>376</v>
      </c>
    </row>
    <row r="44" spans="1:2" x14ac:dyDescent="0.2">
      <c r="A44">
        <v>6978</v>
      </c>
      <c r="B44" t="s">
        <v>376</v>
      </c>
    </row>
    <row r="45" spans="1:2" x14ac:dyDescent="0.2">
      <c r="A45">
        <v>6979</v>
      </c>
      <c r="B45" t="s">
        <v>376</v>
      </c>
    </row>
    <row r="46" spans="1:2" x14ac:dyDescent="0.2">
      <c r="A46">
        <v>7079</v>
      </c>
      <c r="B46" t="s">
        <v>376</v>
      </c>
    </row>
    <row r="47" spans="1:2" x14ac:dyDescent="0.2">
      <c r="A47">
        <v>7107</v>
      </c>
      <c r="B47" t="s">
        <v>376</v>
      </c>
    </row>
    <row r="48" spans="1:2" x14ac:dyDescent="0.2">
      <c r="A48">
        <v>7203</v>
      </c>
      <c r="B48" t="s">
        <v>376</v>
      </c>
    </row>
    <row r="49" spans="1:2" x14ac:dyDescent="0.2">
      <c r="A49">
        <v>7269</v>
      </c>
      <c r="B49" t="s">
        <v>376</v>
      </c>
    </row>
    <row r="50" spans="1:2" x14ac:dyDescent="0.2">
      <c r="A50">
        <v>7364</v>
      </c>
      <c r="B50" t="s">
        <v>376</v>
      </c>
    </row>
    <row r="51" spans="1:2" x14ac:dyDescent="0.2">
      <c r="A51">
        <v>7521</v>
      </c>
      <c r="B51" t="s">
        <v>376</v>
      </c>
    </row>
    <row r="52" spans="1:2" x14ac:dyDescent="0.2">
      <c r="A52">
        <v>7744</v>
      </c>
      <c r="B52" t="s">
        <v>376</v>
      </c>
    </row>
    <row r="53" spans="1:2" x14ac:dyDescent="0.2">
      <c r="A53">
        <v>7812</v>
      </c>
      <c r="B53" t="s">
        <v>376</v>
      </c>
    </row>
    <row r="54" spans="1:2" x14ac:dyDescent="0.2">
      <c r="A54">
        <v>7815</v>
      </c>
      <c r="B54" t="s">
        <v>376</v>
      </c>
    </row>
    <row r="55" spans="1:2" x14ac:dyDescent="0.2">
      <c r="A55">
        <v>7841</v>
      </c>
      <c r="B55" t="s">
        <v>376</v>
      </c>
    </row>
    <row r="56" spans="1:2" x14ac:dyDescent="0.2">
      <c r="A56">
        <v>7845</v>
      </c>
      <c r="B56" t="s">
        <v>376</v>
      </c>
    </row>
    <row r="57" spans="1:2" x14ac:dyDescent="0.2">
      <c r="A57">
        <v>8034</v>
      </c>
      <c r="B57" t="s">
        <v>376</v>
      </c>
    </row>
    <row r="58" spans="1:2" x14ac:dyDescent="0.2">
      <c r="A58">
        <v>8133</v>
      </c>
      <c r="B58" t="s">
        <v>376</v>
      </c>
    </row>
    <row r="59" spans="1:2" x14ac:dyDescent="0.2">
      <c r="A59">
        <v>8292</v>
      </c>
      <c r="B59" t="s">
        <v>376</v>
      </c>
    </row>
    <row r="60" spans="1:2" x14ac:dyDescent="0.2">
      <c r="A60">
        <v>8293</v>
      </c>
      <c r="B60" t="s">
        <v>376</v>
      </c>
    </row>
    <row r="61" spans="1:2" x14ac:dyDescent="0.2">
      <c r="A61">
        <v>8353</v>
      </c>
      <c r="B61" t="s">
        <v>376</v>
      </c>
    </row>
    <row r="62" spans="1:2" x14ac:dyDescent="0.2">
      <c r="A62">
        <v>8961</v>
      </c>
      <c r="B62" t="s">
        <v>376</v>
      </c>
    </row>
    <row r="63" spans="1:2" x14ac:dyDescent="0.2">
      <c r="A63">
        <v>9027</v>
      </c>
      <c r="B63" t="s">
        <v>376</v>
      </c>
    </row>
    <row r="64" spans="1:2" x14ac:dyDescent="0.2">
      <c r="A64">
        <v>9093</v>
      </c>
      <c r="B64" t="s">
        <v>376</v>
      </c>
    </row>
    <row r="65" spans="1:2" x14ac:dyDescent="0.2">
      <c r="A65">
        <v>9152</v>
      </c>
      <c r="B65" t="s">
        <v>376</v>
      </c>
    </row>
    <row r="66" spans="1:2" x14ac:dyDescent="0.2">
      <c r="A66">
        <v>9219</v>
      </c>
      <c r="B66" t="s">
        <v>376</v>
      </c>
    </row>
    <row r="67" spans="1:2" x14ac:dyDescent="0.2">
      <c r="A67">
        <v>9472</v>
      </c>
      <c r="B67" t="s">
        <v>376</v>
      </c>
    </row>
    <row r="68" spans="1:2" x14ac:dyDescent="0.2">
      <c r="A68">
        <v>9574</v>
      </c>
      <c r="B68" t="s">
        <v>376</v>
      </c>
    </row>
    <row r="69" spans="1:2" x14ac:dyDescent="0.2">
      <c r="A69">
        <v>9696</v>
      </c>
      <c r="B69" t="s">
        <v>376</v>
      </c>
    </row>
    <row r="70" spans="1:2" x14ac:dyDescent="0.2">
      <c r="A70">
        <v>9701</v>
      </c>
      <c r="B70" t="s">
        <v>376</v>
      </c>
    </row>
    <row r="71" spans="1:2" x14ac:dyDescent="0.2">
      <c r="A71">
        <v>9762</v>
      </c>
      <c r="B71" t="s">
        <v>376</v>
      </c>
    </row>
    <row r="72" spans="1:2" x14ac:dyDescent="0.2">
      <c r="A72">
        <v>9829</v>
      </c>
      <c r="B72" t="s">
        <v>376</v>
      </c>
    </row>
    <row r="73" spans="1:2" x14ac:dyDescent="0.2">
      <c r="A73">
        <v>9895</v>
      </c>
      <c r="B73" t="s">
        <v>376</v>
      </c>
    </row>
    <row r="74" spans="1:2" x14ac:dyDescent="0.2">
      <c r="A74">
        <v>9923</v>
      </c>
      <c r="B74" t="s">
        <v>376</v>
      </c>
    </row>
    <row r="75" spans="1:2" x14ac:dyDescent="0.2">
      <c r="A75">
        <v>9927</v>
      </c>
      <c r="B75" t="s">
        <v>376</v>
      </c>
    </row>
    <row r="76" spans="1:2" x14ac:dyDescent="0.2">
      <c r="A76">
        <v>10054</v>
      </c>
      <c r="B76" t="s">
        <v>376</v>
      </c>
    </row>
    <row r="77" spans="1:2" x14ac:dyDescent="0.2">
      <c r="A77">
        <v>10183</v>
      </c>
      <c r="B77" t="s">
        <v>376</v>
      </c>
    </row>
    <row r="78" spans="1:2" x14ac:dyDescent="0.2">
      <c r="A78">
        <v>10498</v>
      </c>
      <c r="B78" t="s">
        <v>376</v>
      </c>
    </row>
    <row r="79" spans="1:2" x14ac:dyDescent="0.2">
      <c r="A79">
        <v>10662</v>
      </c>
      <c r="B79" t="s">
        <v>376</v>
      </c>
    </row>
    <row r="80" spans="1:2" x14ac:dyDescent="0.2">
      <c r="A80">
        <v>10917</v>
      </c>
      <c r="B80" t="s">
        <v>376</v>
      </c>
    </row>
    <row r="81" spans="1:2" x14ac:dyDescent="0.2">
      <c r="A81">
        <v>11271</v>
      </c>
      <c r="B81" t="s">
        <v>376</v>
      </c>
    </row>
    <row r="82" spans="1:2" x14ac:dyDescent="0.2">
      <c r="A82">
        <v>11396</v>
      </c>
      <c r="B82" t="s">
        <v>376</v>
      </c>
    </row>
    <row r="83" spans="1:2" x14ac:dyDescent="0.2">
      <c r="A83">
        <v>11425</v>
      </c>
      <c r="B83" t="s">
        <v>376</v>
      </c>
    </row>
    <row r="84" spans="1:2" x14ac:dyDescent="0.2">
      <c r="A84">
        <v>11426</v>
      </c>
      <c r="B84" t="s">
        <v>376</v>
      </c>
    </row>
    <row r="85" spans="1:2" x14ac:dyDescent="0.2">
      <c r="A85">
        <v>11648</v>
      </c>
      <c r="B85" t="s">
        <v>376</v>
      </c>
    </row>
    <row r="86" spans="1:2" x14ac:dyDescent="0.2">
      <c r="A86">
        <v>11652</v>
      </c>
      <c r="B86" t="s">
        <v>376</v>
      </c>
    </row>
    <row r="87" spans="1:2" x14ac:dyDescent="0.2">
      <c r="A87">
        <v>11682</v>
      </c>
      <c r="B87" t="s">
        <v>376</v>
      </c>
    </row>
    <row r="88" spans="1:2" x14ac:dyDescent="0.2">
      <c r="A88">
        <v>11748</v>
      </c>
      <c r="B88" t="s">
        <v>376</v>
      </c>
    </row>
    <row r="89" spans="1:2" x14ac:dyDescent="0.2">
      <c r="A89">
        <v>11909</v>
      </c>
      <c r="B89" t="s">
        <v>376</v>
      </c>
    </row>
    <row r="90" spans="1:2" x14ac:dyDescent="0.2">
      <c r="A90">
        <v>11911</v>
      </c>
      <c r="B90" t="s">
        <v>376</v>
      </c>
    </row>
    <row r="91" spans="1:2" x14ac:dyDescent="0.2">
      <c r="A91">
        <v>12005</v>
      </c>
      <c r="B91" t="s">
        <v>376</v>
      </c>
    </row>
    <row r="92" spans="1:2" x14ac:dyDescent="0.2">
      <c r="A92">
        <v>12067</v>
      </c>
      <c r="B92" t="s">
        <v>376</v>
      </c>
    </row>
    <row r="93" spans="1:2" x14ac:dyDescent="0.2">
      <c r="A93">
        <v>12096</v>
      </c>
      <c r="B93" t="s">
        <v>376</v>
      </c>
    </row>
    <row r="94" spans="1:2" x14ac:dyDescent="0.2">
      <c r="A94">
        <v>12262</v>
      </c>
      <c r="B94" t="s">
        <v>376</v>
      </c>
    </row>
    <row r="95" spans="1:2" x14ac:dyDescent="0.2">
      <c r="A95">
        <v>12263</v>
      </c>
      <c r="B95" t="s">
        <v>376</v>
      </c>
    </row>
    <row r="96" spans="1:2" x14ac:dyDescent="0.2">
      <c r="A96">
        <v>12389</v>
      </c>
      <c r="B96" t="s">
        <v>376</v>
      </c>
    </row>
    <row r="97" spans="1:2" x14ac:dyDescent="0.2">
      <c r="A97">
        <v>12451</v>
      </c>
      <c r="B97" t="s">
        <v>376</v>
      </c>
    </row>
    <row r="98" spans="1:2" x14ac:dyDescent="0.2">
      <c r="A98">
        <v>12483</v>
      </c>
      <c r="B98" t="s">
        <v>376</v>
      </c>
    </row>
    <row r="99" spans="1:2" x14ac:dyDescent="0.2">
      <c r="A99">
        <v>12580</v>
      </c>
      <c r="B99" t="s">
        <v>376</v>
      </c>
    </row>
    <row r="100" spans="1:2" x14ac:dyDescent="0.2">
      <c r="A100">
        <v>12613</v>
      </c>
      <c r="B100" t="s">
        <v>376</v>
      </c>
    </row>
    <row r="101" spans="1:2" x14ac:dyDescent="0.2">
      <c r="A101">
        <v>12704</v>
      </c>
      <c r="B101" t="s">
        <v>376</v>
      </c>
    </row>
    <row r="102" spans="1:2" x14ac:dyDescent="0.2">
      <c r="A102">
        <v>12706</v>
      </c>
      <c r="B102" t="s">
        <v>376</v>
      </c>
    </row>
    <row r="103" spans="1:2" x14ac:dyDescent="0.2">
      <c r="A103">
        <v>12710</v>
      </c>
      <c r="B103" t="s">
        <v>376</v>
      </c>
    </row>
    <row r="104" spans="1:2" x14ac:dyDescent="0.2">
      <c r="A104">
        <v>12806</v>
      </c>
      <c r="B104" t="s">
        <v>376</v>
      </c>
    </row>
    <row r="105" spans="1:2" x14ac:dyDescent="0.2">
      <c r="A105">
        <v>12900</v>
      </c>
      <c r="B105" t="s">
        <v>376</v>
      </c>
    </row>
    <row r="106" spans="1:2" x14ac:dyDescent="0.2">
      <c r="A106">
        <v>12903</v>
      </c>
      <c r="B106" t="s">
        <v>376</v>
      </c>
    </row>
    <row r="107" spans="1:2" x14ac:dyDescent="0.2">
      <c r="A107">
        <v>13091</v>
      </c>
      <c r="B107" t="s">
        <v>376</v>
      </c>
    </row>
    <row r="108" spans="1:2" x14ac:dyDescent="0.2">
      <c r="A108">
        <v>13158</v>
      </c>
      <c r="B108" t="s">
        <v>376</v>
      </c>
    </row>
    <row r="109" spans="1:2" x14ac:dyDescent="0.2">
      <c r="A109">
        <v>13218</v>
      </c>
      <c r="B109" t="s">
        <v>376</v>
      </c>
    </row>
    <row r="110" spans="1:2" x14ac:dyDescent="0.2">
      <c r="A110">
        <v>13284</v>
      </c>
      <c r="B110" t="s">
        <v>376</v>
      </c>
    </row>
    <row r="111" spans="1:2" x14ac:dyDescent="0.2">
      <c r="A111">
        <v>13410</v>
      </c>
      <c r="B111" t="s">
        <v>376</v>
      </c>
    </row>
    <row r="112" spans="1:2" x14ac:dyDescent="0.2">
      <c r="A112">
        <v>13444</v>
      </c>
      <c r="B112" t="s">
        <v>376</v>
      </c>
    </row>
    <row r="113" spans="1:2" x14ac:dyDescent="0.2">
      <c r="A113">
        <v>13638</v>
      </c>
      <c r="B113" t="s">
        <v>376</v>
      </c>
    </row>
    <row r="114" spans="1:2" x14ac:dyDescent="0.2">
      <c r="A114">
        <v>13729</v>
      </c>
      <c r="B114" t="s">
        <v>376</v>
      </c>
    </row>
    <row r="115" spans="1:2" x14ac:dyDescent="0.2">
      <c r="A115">
        <v>13765</v>
      </c>
      <c r="B115" t="s">
        <v>376</v>
      </c>
    </row>
    <row r="116" spans="1:2" x14ac:dyDescent="0.2">
      <c r="A116">
        <v>13959</v>
      </c>
      <c r="B116" t="s">
        <v>376</v>
      </c>
    </row>
    <row r="117" spans="1:2" x14ac:dyDescent="0.2">
      <c r="A117">
        <v>13984</v>
      </c>
      <c r="B117" t="s">
        <v>376</v>
      </c>
    </row>
    <row r="118" spans="1:2" x14ac:dyDescent="0.2">
      <c r="A118">
        <v>13986</v>
      </c>
      <c r="B118" t="s">
        <v>376</v>
      </c>
    </row>
    <row r="119" spans="1:2" x14ac:dyDescent="0.2">
      <c r="A119">
        <v>14176</v>
      </c>
      <c r="B119" t="s">
        <v>376</v>
      </c>
    </row>
    <row r="120" spans="1:2" x14ac:dyDescent="0.2">
      <c r="A120">
        <v>14242</v>
      </c>
      <c r="B120" t="s">
        <v>376</v>
      </c>
    </row>
    <row r="121" spans="1:2" x14ac:dyDescent="0.2">
      <c r="A121">
        <v>14406</v>
      </c>
      <c r="B121" t="s">
        <v>376</v>
      </c>
    </row>
    <row r="122" spans="1:2" x14ac:dyDescent="0.2">
      <c r="A122">
        <v>14497</v>
      </c>
      <c r="B122" t="s">
        <v>376</v>
      </c>
    </row>
    <row r="123" spans="1:2" x14ac:dyDescent="0.2">
      <c r="A123">
        <v>14528</v>
      </c>
      <c r="B123" t="s">
        <v>376</v>
      </c>
    </row>
    <row r="124" spans="1:2" x14ac:dyDescent="0.2">
      <c r="A124">
        <v>14534</v>
      </c>
      <c r="B124" t="s">
        <v>376</v>
      </c>
    </row>
    <row r="125" spans="1:2" x14ac:dyDescent="0.2">
      <c r="A125">
        <v>14820</v>
      </c>
      <c r="B125" t="s">
        <v>376</v>
      </c>
    </row>
    <row r="126" spans="1:2" x14ac:dyDescent="0.2">
      <c r="A126">
        <v>14951</v>
      </c>
      <c r="B126" t="s">
        <v>376</v>
      </c>
    </row>
    <row r="127" spans="1:2" x14ac:dyDescent="0.2">
      <c r="A127">
        <v>15009</v>
      </c>
      <c r="B127" t="s">
        <v>376</v>
      </c>
    </row>
    <row r="128" spans="1:2" x14ac:dyDescent="0.2">
      <c r="A128">
        <v>15106</v>
      </c>
      <c r="B128" t="s">
        <v>376</v>
      </c>
    </row>
    <row r="129" spans="1:2" x14ac:dyDescent="0.2">
      <c r="A129">
        <v>15202</v>
      </c>
      <c r="B129" t="s">
        <v>376</v>
      </c>
    </row>
    <row r="130" spans="1:2" x14ac:dyDescent="0.2">
      <c r="A130">
        <v>15206</v>
      </c>
      <c r="B130" t="s">
        <v>376</v>
      </c>
    </row>
    <row r="131" spans="1:2" x14ac:dyDescent="0.2">
      <c r="A131">
        <v>15303</v>
      </c>
      <c r="B131" t="s">
        <v>376</v>
      </c>
    </row>
    <row r="132" spans="1:2" x14ac:dyDescent="0.2">
      <c r="A132">
        <v>15712</v>
      </c>
      <c r="B132" t="s">
        <v>376</v>
      </c>
    </row>
    <row r="133" spans="1:2" x14ac:dyDescent="0.2">
      <c r="A133">
        <v>15718</v>
      </c>
      <c r="B133" t="s">
        <v>376</v>
      </c>
    </row>
    <row r="134" spans="1:2" x14ac:dyDescent="0.2">
      <c r="A134">
        <v>15778</v>
      </c>
      <c r="B134" t="s">
        <v>376</v>
      </c>
    </row>
    <row r="135" spans="1:2" x14ac:dyDescent="0.2">
      <c r="A135">
        <v>15872</v>
      </c>
      <c r="B135" t="s">
        <v>376</v>
      </c>
    </row>
    <row r="136" spans="1:2" x14ac:dyDescent="0.2">
      <c r="A136">
        <v>15904</v>
      </c>
      <c r="B136" t="s">
        <v>376</v>
      </c>
    </row>
    <row r="137" spans="1:2" x14ac:dyDescent="0.2">
      <c r="A137">
        <v>16134</v>
      </c>
      <c r="B137" t="s">
        <v>376</v>
      </c>
    </row>
    <row r="138" spans="1:2" x14ac:dyDescent="0.2">
      <c r="A138">
        <v>16582</v>
      </c>
      <c r="B138" t="s">
        <v>376</v>
      </c>
    </row>
    <row r="139" spans="1:2" x14ac:dyDescent="0.2">
      <c r="A139">
        <v>16641</v>
      </c>
      <c r="B139" t="s">
        <v>376</v>
      </c>
    </row>
    <row r="140" spans="1:2" x14ac:dyDescent="0.2">
      <c r="A140">
        <v>16679</v>
      </c>
      <c r="B140" t="s">
        <v>376</v>
      </c>
    </row>
    <row r="141" spans="1:2" x14ac:dyDescent="0.2">
      <c r="A141">
        <v>16864</v>
      </c>
      <c r="B141" t="s">
        <v>376</v>
      </c>
    </row>
    <row r="142" spans="1:2" x14ac:dyDescent="0.2">
      <c r="A142">
        <v>16961</v>
      </c>
      <c r="B142" t="s">
        <v>376</v>
      </c>
    </row>
    <row r="143" spans="1:2" x14ac:dyDescent="0.2">
      <c r="A143">
        <v>17058</v>
      </c>
      <c r="B143" t="s">
        <v>376</v>
      </c>
    </row>
    <row r="144" spans="1:2" x14ac:dyDescent="0.2">
      <c r="A144">
        <v>17155</v>
      </c>
      <c r="B144" t="s">
        <v>376</v>
      </c>
    </row>
    <row r="145" spans="1:2" x14ac:dyDescent="0.2">
      <c r="A145">
        <v>17255</v>
      </c>
      <c r="B145" t="s">
        <v>376</v>
      </c>
    </row>
    <row r="146" spans="1:2" x14ac:dyDescent="0.2">
      <c r="A146">
        <v>17282</v>
      </c>
      <c r="B146" t="s">
        <v>376</v>
      </c>
    </row>
    <row r="147" spans="1:2" x14ac:dyDescent="0.2">
      <c r="A147">
        <v>17313</v>
      </c>
      <c r="B147" t="s">
        <v>376</v>
      </c>
    </row>
    <row r="148" spans="1:2" x14ac:dyDescent="0.2">
      <c r="A148">
        <v>17508</v>
      </c>
      <c r="B148" t="s">
        <v>376</v>
      </c>
    </row>
    <row r="149" spans="1:2" x14ac:dyDescent="0.2">
      <c r="A149">
        <v>17668</v>
      </c>
      <c r="B149" t="s">
        <v>376</v>
      </c>
    </row>
    <row r="150" spans="1:2" x14ac:dyDescent="0.2">
      <c r="A150">
        <v>17858</v>
      </c>
      <c r="B150" t="s">
        <v>376</v>
      </c>
    </row>
    <row r="151" spans="1:2" x14ac:dyDescent="0.2">
      <c r="A151">
        <v>17985</v>
      </c>
      <c r="B151" t="s">
        <v>376</v>
      </c>
    </row>
    <row r="152" spans="1:2" x14ac:dyDescent="0.2">
      <c r="A152">
        <v>17988</v>
      </c>
      <c r="B152" t="s">
        <v>376</v>
      </c>
    </row>
    <row r="153" spans="1:2" x14ac:dyDescent="0.2">
      <c r="A153">
        <v>18119</v>
      </c>
      <c r="B153" t="s">
        <v>376</v>
      </c>
    </row>
    <row r="154" spans="1:2" x14ac:dyDescent="0.2">
      <c r="A154">
        <v>18215</v>
      </c>
      <c r="B154" t="s">
        <v>376</v>
      </c>
    </row>
    <row r="155" spans="1:2" x14ac:dyDescent="0.2">
      <c r="A155">
        <v>18336</v>
      </c>
      <c r="B155" t="s">
        <v>376</v>
      </c>
    </row>
    <row r="156" spans="1:2" x14ac:dyDescent="0.2">
      <c r="A156">
        <v>18496</v>
      </c>
      <c r="B156" t="s">
        <v>376</v>
      </c>
    </row>
    <row r="157" spans="1:2" x14ac:dyDescent="0.2">
      <c r="A157">
        <v>18533</v>
      </c>
      <c r="B157" t="s">
        <v>376</v>
      </c>
    </row>
    <row r="158" spans="1:2" x14ac:dyDescent="0.2">
      <c r="A158">
        <v>18593</v>
      </c>
      <c r="B158" t="s">
        <v>376</v>
      </c>
    </row>
    <row r="159" spans="1:2" x14ac:dyDescent="0.2">
      <c r="A159">
        <v>18661</v>
      </c>
      <c r="B159" t="s">
        <v>376</v>
      </c>
    </row>
    <row r="160" spans="1:2" x14ac:dyDescent="0.2">
      <c r="A160">
        <v>18689</v>
      </c>
      <c r="B160" t="s">
        <v>376</v>
      </c>
    </row>
    <row r="161" spans="1:2" x14ac:dyDescent="0.2">
      <c r="A161">
        <v>18753</v>
      </c>
      <c r="B161" t="s">
        <v>376</v>
      </c>
    </row>
    <row r="162" spans="1:2" x14ac:dyDescent="0.2">
      <c r="A162">
        <v>18822</v>
      </c>
      <c r="B162" t="s">
        <v>376</v>
      </c>
    </row>
    <row r="163" spans="1:2" x14ac:dyDescent="0.2">
      <c r="A163">
        <v>18919</v>
      </c>
      <c r="B163" t="s">
        <v>376</v>
      </c>
    </row>
    <row r="164" spans="1:2" x14ac:dyDescent="0.2">
      <c r="A164">
        <v>19010</v>
      </c>
      <c r="B164" t="s">
        <v>376</v>
      </c>
    </row>
    <row r="165" spans="1:2" x14ac:dyDescent="0.2">
      <c r="A165">
        <v>19078</v>
      </c>
      <c r="B165" t="s">
        <v>376</v>
      </c>
    </row>
    <row r="166" spans="1:2" x14ac:dyDescent="0.2">
      <c r="A166">
        <v>19138</v>
      </c>
      <c r="B166" t="s">
        <v>376</v>
      </c>
    </row>
    <row r="167" spans="1:2" x14ac:dyDescent="0.2">
      <c r="A167">
        <v>19523</v>
      </c>
      <c r="B167" t="s">
        <v>376</v>
      </c>
    </row>
    <row r="168" spans="1:2" x14ac:dyDescent="0.2">
      <c r="A168">
        <v>19616</v>
      </c>
      <c r="B168" t="s">
        <v>376</v>
      </c>
    </row>
    <row r="169" spans="1:2" x14ac:dyDescent="0.2">
      <c r="A169">
        <v>19718</v>
      </c>
      <c r="B169" t="s">
        <v>376</v>
      </c>
    </row>
    <row r="170" spans="1:2" x14ac:dyDescent="0.2">
      <c r="A170">
        <v>20036</v>
      </c>
      <c r="B170" t="s">
        <v>376</v>
      </c>
    </row>
    <row r="171" spans="1:2" x14ac:dyDescent="0.2">
      <c r="A171">
        <v>20134</v>
      </c>
      <c r="B171" t="s">
        <v>376</v>
      </c>
    </row>
    <row r="172" spans="1:2" x14ac:dyDescent="0.2">
      <c r="A172">
        <v>20389</v>
      </c>
      <c r="B172" t="s">
        <v>376</v>
      </c>
    </row>
    <row r="173" spans="1:2" x14ac:dyDescent="0.2">
      <c r="A173">
        <v>20453</v>
      </c>
      <c r="B173" t="s">
        <v>376</v>
      </c>
    </row>
    <row r="174" spans="1:2" x14ac:dyDescent="0.2">
      <c r="A174">
        <v>20480</v>
      </c>
      <c r="B174" t="s">
        <v>376</v>
      </c>
    </row>
    <row r="175" spans="1:2" x14ac:dyDescent="0.2">
      <c r="A175">
        <v>20486</v>
      </c>
      <c r="B175" t="s">
        <v>376</v>
      </c>
    </row>
    <row r="176" spans="1:2" x14ac:dyDescent="0.2">
      <c r="A176">
        <v>20704</v>
      </c>
      <c r="B176" t="s">
        <v>376</v>
      </c>
    </row>
    <row r="177" spans="1:2" x14ac:dyDescent="0.2">
      <c r="A177">
        <v>20743</v>
      </c>
      <c r="B177" t="s">
        <v>376</v>
      </c>
    </row>
    <row r="178" spans="1:2" x14ac:dyDescent="0.2">
      <c r="A178">
        <v>20864</v>
      </c>
      <c r="B178" t="s">
        <v>376</v>
      </c>
    </row>
    <row r="179" spans="1:2" x14ac:dyDescent="0.2">
      <c r="A179">
        <v>20899</v>
      </c>
      <c r="B179" t="s">
        <v>376</v>
      </c>
    </row>
    <row r="180" spans="1:2" x14ac:dyDescent="0.2">
      <c r="A180">
        <v>20934</v>
      </c>
      <c r="B180" t="s">
        <v>376</v>
      </c>
    </row>
    <row r="181" spans="1:2" x14ac:dyDescent="0.2">
      <c r="A181">
        <v>21222</v>
      </c>
      <c r="B181" t="s">
        <v>376</v>
      </c>
    </row>
    <row r="182" spans="1:2" x14ac:dyDescent="0.2">
      <c r="A182">
        <v>21286</v>
      </c>
      <c r="B182" t="s">
        <v>376</v>
      </c>
    </row>
    <row r="183" spans="1:2" x14ac:dyDescent="0.2">
      <c r="A183">
        <v>21346</v>
      </c>
      <c r="B183" t="s">
        <v>376</v>
      </c>
    </row>
    <row r="184" spans="1:2" x14ac:dyDescent="0.2">
      <c r="A184">
        <v>21383</v>
      </c>
      <c r="B184" t="s">
        <v>376</v>
      </c>
    </row>
    <row r="185" spans="1:2" x14ac:dyDescent="0.2">
      <c r="A185">
        <v>21729</v>
      </c>
      <c r="B185" t="s">
        <v>376</v>
      </c>
    </row>
    <row r="186" spans="1:2" x14ac:dyDescent="0.2">
      <c r="A186">
        <v>21824</v>
      </c>
      <c r="B186" t="s">
        <v>376</v>
      </c>
    </row>
    <row r="187" spans="1:2" x14ac:dyDescent="0.2">
      <c r="A187">
        <v>21890</v>
      </c>
      <c r="B187" t="s">
        <v>376</v>
      </c>
    </row>
    <row r="188" spans="1:2" x14ac:dyDescent="0.2">
      <c r="A188">
        <v>22181</v>
      </c>
      <c r="B188" t="s">
        <v>376</v>
      </c>
    </row>
    <row r="189" spans="1:2" x14ac:dyDescent="0.2">
      <c r="A189">
        <v>22402</v>
      </c>
      <c r="B189" t="s">
        <v>376</v>
      </c>
    </row>
    <row r="190" spans="1:2" x14ac:dyDescent="0.2">
      <c r="A190">
        <v>22627</v>
      </c>
      <c r="B190" t="s">
        <v>376</v>
      </c>
    </row>
    <row r="191" spans="1:2" x14ac:dyDescent="0.2">
      <c r="A191">
        <v>22656</v>
      </c>
      <c r="B191" t="s">
        <v>376</v>
      </c>
    </row>
    <row r="192" spans="1:2" x14ac:dyDescent="0.2">
      <c r="A192">
        <v>22661</v>
      </c>
      <c r="B192" t="s">
        <v>376</v>
      </c>
    </row>
    <row r="193" spans="1:2" x14ac:dyDescent="0.2">
      <c r="A193">
        <v>22787</v>
      </c>
      <c r="B193" t="s">
        <v>376</v>
      </c>
    </row>
    <row r="194" spans="1:2" x14ac:dyDescent="0.2">
      <c r="A194">
        <v>22820</v>
      </c>
      <c r="B194" t="s">
        <v>376</v>
      </c>
    </row>
    <row r="195" spans="1:2" x14ac:dyDescent="0.2">
      <c r="A195">
        <v>22947</v>
      </c>
      <c r="B195" t="s">
        <v>376</v>
      </c>
    </row>
    <row r="196" spans="1:2" x14ac:dyDescent="0.2">
      <c r="A196">
        <v>22950</v>
      </c>
      <c r="B196" t="s">
        <v>376</v>
      </c>
    </row>
    <row r="197" spans="1:2" x14ac:dyDescent="0.2">
      <c r="A197">
        <v>23076</v>
      </c>
      <c r="B197" t="s">
        <v>376</v>
      </c>
    </row>
    <row r="198" spans="1:2" x14ac:dyDescent="0.2">
      <c r="A198">
        <v>23168</v>
      </c>
      <c r="B198" t="s">
        <v>376</v>
      </c>
    </row>
    <row r="199" spans="1:2" x14ac:dyDescent="0.2">
      <c r="A199">
        <v>23488</v>
      </c>
      <c r="B199" t="s">
        <v>376</v>
      </c>
    </row>
    <row r="200" spans="1:2" x14ac:dyDescent="0.2">
      <c r="A200">
        <v>23557</v>
      </c>
      <c r="B200" t="s">
        <v>376</v>
      </c>
    </row>
    <row r="201" spans="1:2" x14ac:dyDescent="0.2">
      <c r="A201">
        <v>23559</v>
      </c>
      <c r="B201" t="s">
        <v>376</v>
      </c>
    </row>
    <row r="202" spans="1:2" x14ac:dyDescent="0.2">
      <c r="A202">
        <v>23616</v>
      </c>
      <c r="B202" t="s">
        <v>376</v>
      </c>
    </row>
    <row r="203" spans="1:2" x14ac:dyDescent="0.2">
      <c r="A203">
        <v>23619</v>
      </c>
      <c r="B203" t="s">
        <v>376</v>
      </c>
    </row>
    <row r="204" spans="1:2" x14ac:dyDescent="0.2">
      <c r="A204">
        <v>23748</v>
      </c>
      <c r="B204" t="s">
        <v>376</v>
      </c>
    </row>
    <row r="205" spans="1:2" x14ac:dyDescent="0.2">
      <c r="A205">
        <v>24066</v>
      </c>
      <c r="B205" t="s">
        <v>376</v>
      </c>
    </row>
    <row r="206" spans="1:2" x14ac:dyDescent="0.2">
      <c r="A206">
        <v>24519</v>
      </c>
      <c r="B206" t="s">
        <v>376</v>
      </c>
    </row>
    <row r="207" spans="1:2" x14ac:dyDescent="0.2">
      <c r="A207">
        <v>24707</v>
      </c>
      <c r="B207" t="s">
        <v>376</v>
      </c>
    </row>
    <row r="208" spans="1:2" x14ac:dyDescent="0.2">
      <c r="A208">
        <v>24902</v>
      </c>
      <c r="B208" t="s">
        <v>376</v>
      </c>
    </row>
    <row r="209" spans="1:2" x14ac:dyDescent="0.2">
      <c r="A209">
        <v>25095</v>
      </c>
      <c r="B209" t="s">
        <v>376</v>
      </c>
    </row>
    <row r="210" spans="1:2" x14ac:dyDescent="0.2">
      <c r="A210">
        <v>25152</v>
      </c>
      <c r="B210" t="s">
        <v>376</v>
      </c>
    </row>
    <row r="211" spans="1:2" x14ac:dyDescent="0.2">
      <c r="A211">
        <v>25157</v>
      </c>
      <c r="B211" t="s">
        <v>376</v>
      </c>
    </row>
    <row r="212" spans="1:2" x14ac:dyDescent="0.2">
      <c r="A212">
        <v>25478</v>
      </c>
      <c r="B212" t="s">
        <v>376</v>
      </c>
    </row>
    <row r="213" spans="1:2" x14ac:dyDescent="0.2">
      <c r="A213">
        <v>25479</v>
      </c>
      <c r="B213" t="s">
        <v>376</v>
      </c>
    </row>
    <row r="214" spans="1:2" x14ac:dyDescent="0.2">
      <c r="A214">
        <v>25735</v>
      </c>
      <c r="B214" t="s">
        <v>376</v>
      </c>
    </row>
    <row r="215" spans="1:2" x14ac:dyDescent="0.2">
      <c r="A215">
        <v>25799</v>
      </c>
      <c r="B215" t="s">
        <v>376</v>
      </c>
    </row>
    <row r="216" spans="1:2" x14ac:dyDescent="0.2">
      <c r="A216">
        <v>25828</v>
      </c>
      <c r="B216" t="s">
        <v>376</v>
      </c>
    </row>
    <row r="217" spans="1:2" x14ac:dyDescent="0.2">
      <c r="A217">
        <v>25952</v>
      </c>
      <c r="B217" t="s">
        <v>376</v>
      </c>
    </row>
    <row r="218" spans="1:2" x14ac:dyDescent="0.2">
      <c r="A218">
        <v>26240</v>
      </c>
      <c r="B218" t="s">
        <v>376</v>
      </c>
    </row>
    <row r="219" spans="1:2" x14ac:dyDescent="0.2">
      <c r="A219">
        <v>26372</v>
      </c>
      <c r="B219" t="s">
        <v>376</v>
      </c>
    </row>
    <row r="220" spans="1:2" x14ac:dyDescent="0.2">
      <c r="A220">
        <v>26784</v>
      </c>
      <c r="B220" t="s">
        <v>376</v>
      </c>
    </row>
    <row r="221" spans="1:2" x14ac:dyDescent="0.2">
      <c r="A221">
        <v>26852</v>
      </c>
      <c r="B221" t="s">
        <v>376</v>
      </c>
    </row>
    <row r="222" spans="1:2" x14ac:dyDescent="0.2">
      <c r="A222">
        <v>26881</v>
      </c>
      <c r="B222" t="s">
        <v>376</v>
      </c>
    </row>
    <row r="223" spans="1:2" x14ac:dyDescent="0.2">
      <c r="A223">
        <v>26982</v>
      </c>
      <c r="B223" t="s">
        <v>376</v>
      </c>
    </row>
    <row r="224" spans="1:2" x14ac:dyDescent="0.2">
      <c r="A224">
        <v>27137</v>
      </c>
      <c r="B224" t="s">
        <v>376</v>
      </c>
    </row>
    <row r="225" spans="1:2" x14ac:dyDescent="0.2">
      <c r="A225">
        <v>27490</v>
      </c>
      <c r="B225" t="s">
        <v>376</v>
      </c>
    </row>
    <row r="226" spans="1:2" x14ac:dyDescent="0.2">
      <c r="A226">
        <v>27712</v>
      </c>
      <c r="B226" t="s">
        <v>376</v>
      </c>
    </row>
    <row r="227" spans="1:2" x14ac:dyDescent="0.2">
      <c r="A227">
        <v>27744</v>
      </c>
      <c r="B227" t="s">
        <v>376</v>
      </c>
    </row>
    <row r="228" spans="1:2" x14ac:dyDescent="0.2">
      <c r="A228">
        <v>27750</v>
      </c>
      <c r="B228" t="s">
        <v>376</v>
      </c>
    </row>
    <row r="229" spans="1:2" x14ac:dyDescent="0.2">
      <c r="A229">
        <v>28003</v>
      </c>
      <c r="B229" t="s">
        <v>376</v>
      </c>
    </row>
    <row r="230" spans="1:2" x14ac:dyDescent="0.2">
      <c r="A230">
        <v>28037</v>
      </c>
      <c r="B230" t="s">
        <v>376</v>
      </c>
    </row>
    <row r="231" spans="1:2" x14ac:dyDescent="0.2">
      <c r="A231">
        <v>28291</v>
      </c>
      <c r="B231" t="s">
        <v>376</v>
      </c>
    </row>
    <row r="232" spans="1:2" x14ac:dyDescent="0.2">
      <c r="A232">
        <v>28387</v>
      </c>
      <c r="B232" t="s">
        <v>376</v>
      </c>
    </row>
    <row r="233" spans="1:2" x14ac:dyDescent="0.2">
      <c r="A233">
        <v>28419</v>
      </c>
      <c r="B233" t="s">
        <v>376</v>
      </c>
    </row>
    <row r="234" spans="1:2" x14ac:dyDescent="0.2">
      <c r="A234">
        <v>28455</v>
      </c>
      <c r="B234" t="s">
        <v>376</v>
      </c>
    </row>
    <row r="235" spans="1:2" x14ac:dyDescent="0.2">
      <c r="A235">
        <v>28544</v>
      </c>
      <c r="B235" t="s">
        <v>376</v>
      </c>
    </row>
    <row r="236" spans="1:2" x14ac:dyDescent="0.2">
      <c r="A236">
        <v>28928</v>
      </c>
      <c r="B236" t="s">
        <v>376</v>
      </c>
    </row>
    <row r="237" spans="1:2" x14ac:dyDescent="0.2">
      <c r="A237">
        <v>29095</v>
      </c>
      <c r="B237" t="s">
        <v>376</v>
      </c>
    </row>
    <row r="238" spans="1:2" x14ac:dyDescent="0.2">
      <c r="A238">
        <v>29318</v>
      </c>
      <c r="B238" t="s">
        <v>376</v>
      </c>
    </row>
    <row r="239" spans="1:2" x14ac:dyDescent="0.2">
      <c r="A239">
        <v>29376</v>
      </c>
      <c r="B239" t="s">
        <v>376</v>
      </c>
    </row>
    <row r="240" spans="1:2" x14ac:dyDescent="0.2">
      <c r="A240">
        <v>29380</v>
      </c>
      <c r="B240" t="s">
        <v>376</v>
      </c>
    </row>
    <row r="241" spans="1:2" x14ac:dyDescent="0.2">
      <c r="A241">
        <v>29410</v>
      </c>
      <c r="B241" t="s">
        <v>376</v>
      </c>
    </row>
    <row r="242" spans="1:2" x14ac:dyDescent="0.2">
      <c r="A242">
        <v>29505</v>
      </c>
      <c r="B242" t="s">
        <v>376</v>
      </c>
    </row>
    <row r="243" spans="1:2" x14ac:dyDescent="0.2">
      <c r="A243">
        <v>29506</v>
      </c>
      <c r="B243" t="s">
        <v>376</v>
      </c>
    </row>
    <row r="244" spans="1:2" x14ac:dyDescent="0.2">
      <c r="A244">
        <v>29861</v>
      </c>
      <c r="B244" t="s">
        <v>376</v>
      </c>
    </row>
    <row r="245" spans="1:2" x14ac:dyDescent="0.2">
      <c r="A245">
        <v>29991</v>
      </c>
      <c r="B245" t="s">
        <v>376</v>
      </c>
    </row>
    <row r="246" spans="1:2" x14ac:dyDescent="0.2">
      <c r="A246">
        <v>30176</v>
      </c>
      <c r="B246" t="s">
        <v>376</v>
      </c>
    </row>
    <row r="247" spans="1:2" x14ac:dyDescent="0.2">
      <c r="A247">
        <v>30403</v>
      </c>
      <c r="B247" t="s">
        <v>376</v>
      </c>
    </row>
    <row r="248" spans="1:2" x14ac:dyDescent="0.2">
      <c r="A248">
        <v>30469</v>
      </c>
      <c r="B248" t="s">
        <v>376</v>
      </c>
    </row>
    <row r="249" spans="1:2" x14ac:dyDescent="0.2">
      <c r="A249">
        <v>31073</v>
      </c>
      <c r="B249" t="s">
        <v>376</v>
      </c>
    </row>
    <row r="250" spans="1:2" x14ac:dyDescent="0.2">
      <c r="A250">
        <v>31232</v>
      </c>
      <c r="B250" t="s">
        <v>376</v>
      </c>
    </row>
    <row r="251" spans="1:2" x14ac:dyDescent="0.2">
      <c r="A251">
        <v>31303</v>
      </c>
      <c r="B251" t="s">
        <v>376</v>
      </c>
    </row>
    <row r="252" spans="1:2" x14ac:dyDescent="0.2">
      <c r="A252">
        <v>31682</v>
      </c>
      <c r="B252" t="s">
        <v>376</v>
      </c>
    </row>
    <row r="253" spans="1:2" x14ac:dyDescent="0.2">
      <c r="A253">
        <v>31844</v>
      </c>
      <c r="B253" t="s">
        <v>376</v>
      </c>
    </row>
    <row r="254" spans="1:2" x14ac:dyDescent="0.2">
      <c r="A254">
        <v>31907</v>
      </c>
      <c r="B254" t="s">
        <v>376</v>
      </c>
    </row>
    <row r="255" spans="1:2" x14ac:dyDescent="0.2">
      <c r="A255">
        <v>32036</v>
      </c>
      <c r="B255" t="s">
        <v>376</v>
      </c>
    </row>
    <row r="256" spans="1:2" x14ac:dyDescent="0.2">
      <c r="A256">
        <v>32582</v>
      </c>
      <c r="B256" t="s">
        <v>376</v>
      </c>
    </row>
    <row r="257" spans="1:2" x14ac:dyDescent="0.2">
      <c r="A257">
        <v>32901</v>
      </c>
      <c r="B257" t="s">
        <v>376</v>
      </c>
    </row>
    <row r="258" spans="1:2" x14ac:dyDescent="0.2">
      <c r="A258">
        <v>32931</v>
      </c>
      <c r="B258" t="s">
        <v>376</v>
      </c>
    </row>
    <row r="259" spans="1:2" x14ac:dyDescent="0.2">
      <c r="A259">
        <v>32966</v>
      </c>
      <c r="B259" t="s">
        <v>376</v>
      </c>
    </row>
    <row r="260" spans="1:2" x14ac:dyDescent="0.2">
      <c r="A260">
        <v>32996</v>
      </c>
      <c r="B260" t="s">
        <v>376</v>
      </c>
    </row>
    <row r="261" spans="1:2" x14ac:dyDescent="0.2">
      <c r="A261">
        <v>32998</v>
      </c>
      <c r="B261" t="s">
        <v>376</v>
      </c>
    </row>
    <row r="262" spans="1:2" x14ac:dyDescent="0.2">
      <c r="A262">
        <v>33283</v>
      </c>
      <c r="B262" t="s">
        <v>376</v>
      </c>
    </row>
    <row r="263" spans="1:2" x14ac:dyDescent="0.2">
      <c r="A263">
        <v>33317</v>
      </c>
      <c r="B263" t="s">
        <v>376</v>
      </c>
    </row>
    <row r="264" spans="1:2" x14ac:dyDescent="0.2">
      <c r="A264">
        <v>33477</v>
      </c>
      <c r="B264" t="s">
        <v>376</v>
      </c>
    </row>
    <row r="265" spans="1:2" x14ac:dyDescent="0.2">
      <c r="A265">
        <v>33510</v>
      </c>
      <c r="B265" t="s">
        <v>376</v>
      </c>
    </row>
    <row r="266" spans="1:2" x14ac:dyDescent="0.2">
      <c r="A266">
        <v>33541</v>
      </c>
      <c r="B266" t="s">
        <v>376</v>
      </c>
    </row>
    <row r="267" spans="1:2" x14ac:dyDescent="0.2">
      <c r="A267">
        <v>33637</v>
      </c>
      <c r="B267" t="s">
        <v>376</v>
      </c>
    </row>
    <row r="268" spans="1:2" x14ac:dyDescent="0.2">
      <c r="A268">
        <v>33921</v>
      </c>
      <c r="B268" t="s">
        <v>376</v>
      </c>
    </row>
    <row r="269" spans="1:2" x14ac:dyDescent="0.2">
      <c r="A269">
        <v>34117</v>
      </c>
      <c r="B269" t="s">
        <v>376</v>
      </c>
    </row>
    <row r="270" spans="1:2" x14ac:dyDescent="0.2">
      <c r="A270">
        <v>34209</v>
      </c>
      <c r="B270" t="s">
        <v>376</v>
      </c>
    </row>
    <row r="271" spans="1:2" x14ac:dyDescent="0.2">
      <c r="A271">
        <v>34338</v>
      </c>
      <c r="B271" t="s">
        <v>376</v>
      </c>
    </row>
    <row r="272" spans="1:2" x14ac:dyDescent="0.2">
      <c r="A272">
        <v>34532</v>
      </c>
      <c r="B272" t="s">
        <v>376</v>
      </c>
    </row>
    <row r="273" spans="1:2" x14ac:dyDescent="0.2">
      <c r="A273">
        <v>34658</v>
      </c>
      <c r="B273" t="s">
        <v>376</v>
      </c>
    </row>
    <row r="274" spans="1:2" x14ac:dyDescent="0.2">
      <c r="A274">
        <v>34661</v>
      </c>
      <c r="B274" t="s">
        <v>376</v>
      </c>
    </row>
    <row r="275" spans="1:2" x14ac:dyDescent="0.2">
      <c r="A275">
        <v>34689</v>
      </c>
      <c r="B275" t="s">
        <v>376</v>
      </c>
    </row>
    <row r="276" spans="1:2" x14ac:dyDescent="0.2">
      <c r="A276">
        <v>34916</v>
      </c>
      <c r="B276" t="s">
        <v>376</v>
      </c>
    </row>
    <row r="277" spans="1:2" x14ac:dyDescent="0.2">
      <c r="A277">
        <v>35047</v>
      </c>
      <c r="B277" t="s">
        <v>376</v>
      </c>
    </row>
    <row r="278" spans="1:2" x14ac:dyDescent="0.2">
      <c r="A278">
        <v>35110</v>
      </c>
      <c r="B278" t="s">
        <v>376</v>
      </c>
    </row>
    <row r="279" spans="1:2" x14ac:dyDescent="0.2">
      <c r="A279">
        <v>35111</v>
      </c>
      <c r="B279" t="s">
        <v>376</v>
      </c>
    </row>
    <row r="280" spans="1:2" x14ac:dyDescent="0.2">
      <c r="A280">
        <v>35137</v>
      </c>
      <c r="B280" t="s">
        <v>376</v>
      </c>
    </row>
    <row r="281" spans="1:2" x14ac:dyDescent="0.2">
      <c r="A281">
        <v>35366</v>
      </c>
      <c r="B281" t="s">
        <v>376</v>
      </c>
    </row>
    <row r="282" spans="1:2" x14ac:dyDescent="0.2">
      <c r="A282">
        <v>35492</v>
      </c>
      <c r="B282" t="s">
        <v>376</v>
      </c>
    </row>
    <row r="283" spans="1:2" x14ac:dyDescent="0.2">
      <c r="A283">
        <v>35554</v>
      </c>
      <c r="B283" t="s">
        <v>376</v>
      </c>
    </row>
    <row r="284" spans="1:2" x14ac:dyDescent="0.2">
      <c r="A284">
        <v>35588</v>
      </c>
      <c r="B284" t="s">
        <v>376</v>
      </c>
    </row>
    <row r="285" spans="1:2" x14ac:dyDescent="0.2">
      <c r="A285">
        <v>35687</v>
      </c>
      <c r="B285" t="s">
        <v>376</v>
      </c>
    </row>
    <row r="286" spans="1:2" x14ac:dyDescent="0.2">
      <c r="A286">
        <v>35744</v>
      </c>
      <c r="B286" t="s">
        <v>376</v>
      </c>
    </row>
    <row r="287" spans="1:2" x14ac:dyDescent="0.2">
      <c r="A287">
        <v>35877</v>
      </c>
      <c r="B287" t="s">
        <v>376</v>
      </c>
    </row>
    <row r="288" spans="1:2" x14ac:dyDescent="0.2">
      <c r="A288">
        <v>35910</v>
      </c>
      <c r="B288" t="s">
        <v>376</v>
      </c>
    </row>
    <row r="289" spans="1:2" x14ac:dyDescent="0.2">
      <c r="A289">
        <v>35936</v>
      </c>
      <c r="B289" t="s">
        <v>376</v>
      </c>
    </row>
    <row r="290" spans="1:2" x14ac:dyDescent="0.2">
      <c r="A290">
        <v>36038</v>
      </c>
      <c r="B290" t="s">
        <v>376</v>
      </c>
    </row>
    <row r="291" spans="1:2" x14ac:dyDescent="0.2">
      <c r="A291">
        <v>36067</v>
      </c>
      <c r="B291" t="s">
        <v>376</v>
      </c>
    </row>
    <row r="292" spans="1:2" x14ac:dyDescent="0.2">
      <c r="A292">
        <v>36160</v>
      </c>
      <c r="B292" t="s">
        <v>376</v>
      </c>
    </row>
    <row r="293" spans="1:2" x14ac:dyDescent="0.2">
      <c r="A293">
        <v>36262</v>
      </c>
      <c r="B293" t="s">
        <v>376</v>
      </c>
    </row>
    <row r="294" spans="1:2" x14ac:dyDescent="0.2">
      <c r="A294">
        <v>36449</v>
      </c>
      <c r="B294" t="s">
        <v>376</v>
      </c>
    </row>
    <row r="295" spans="1:2" x14ac:dyDescent="0.2">
      <c r="A295">
        <v>36609</v>
      </c>
      <c r="B295" t="s">
        <v>376</v>
      </c>
    </row>
    <row r="296" spans="1:2" x14ac:dyDescent="0.2">
      <c r="A296">
        <v>36676</v>
      </c>
      <c r="B296" t="s">
        <v>376</v>
      </c>
    </row>
    <row r="297" spans="1:2" x14ac:dyDescent="0.2">
      <c r="A297">
        <v>36679</v>
      </c>
      <c r="B297" t="s">
        <v>376</v>
      </c>
    </row>
    <row r="298" spans="1:2" x14ac:dyDescent="0.2">
      <c r="A298">
        <v>36705</v>
      </c>
      <c r="B298" t="s">
        <v>376</v>
      </c>
    </row>
    <row r="299" spans="1:2" x14ac:dyDescent="0.2">
      <c r="A299">
        <v>36707</v>
      </c>
      <c r="B299" t="s">
        <v>376</v>
      </c>
    </row>
    <row r="300" spans="1:2" x14ac:dyDescent="0.2">
      <c r="A300">
        <v>36743</v>
      </c>
      <c r="B300" t="s">
        <v>376</v>
      </c>
    </row>
    <row r="301" spans="1:2" x14ac:dyDescent="0.2">
      <c r="A301">
        <v>36772</v>
      </c>
      <c r="B301" t="s">
        <v>376</v>
      </c>
    </row>
    <row r="302" spans="1:2" x14ac:dyDescent="0.2">
      <c r="A302">
        <v>36773</v>
      </c>
      <c r="B302" t="s">
        <v>376</v>
      </c>
    </row>
    <row r="303" spans="1:2" x14ac:dyDescent="0.2">
      <c r="A303">
        <v>36932</v>
      </c>
      <c r="B303" t="s">
        <v>376</v>
      </c>
    </row>
    <row r="304" spans="1:2" x14ac:dyDescent="0.2">
      <c r="A304">
        <v>36934</v>
      </c>
      <c r="B304" t="s">
        <v>376</v>
      </c>
    </row>
    <row r="305" spans="1:2" x14ac:dyDescent="0.2">
      <c r="A305">
        <v>36992</v>
      </c>
      <c r="B305" t="s">
        <v>376</v>
      </c>
    </row>
    <row r="306" spans="1:2" x14ac:dyDescent="0.2">
      <c r="A306">
        <v>36994</v>
      </c>
      <c r="B306" t="s">
        <v>376</v>
      </c>
    </row>
    <row r="307" spans="1:2" x14ac:dyDescent="0.2">
      <c r="A307">
        <v>36998</v>
      </c>
      <c r="B307" t="s">
        <v>376</v>
      </c>
    </row>
    <row r="308" spans="1:2" x14ac:dyDescent="0.2">
      <c r="A308">
        <v>36999</v>
      </c>
      <c r="B308" t="s">
        <v>376</v>
      </c>
    </row>
    <row r="309" spans="1:2" x14ac:dyDescent="0.2">
      <c r="A309">
        <v>37250</v>
      </c>
      <c r="B309" t="s">
        <v>376</v>
      </c>
    </row>
    <row r="310" spans="1:2" x14ac:dyDescent="0.2">
      <c r="A310">
        <v>37380</v>
      </c>
      <c r="B310" t="s">
        <v>376</v>
      </c>
    </row>
    <row r="311" spans="1:2" x14ac:dyDescent="0.2">
      <c r="A311">
        <v>37414</v>
      </c>
      <c r="B311" t="s">
        <v>376</v>
      </c>
    </row>
    <row r="312" spans="1:2" x14ac:dyDescent="0.2">
      <c r="A312">
        <v>37572</v>
      </c>
      <c r="B312" t="s">
        <v>376</v>
      </c>
    </row>
    <row r="313" spans="1:2" x14ac:dyDescent="0.2">
      <c r="A313">
        <v>37760</v>
      </c>
      <c r="B313" t="s">
        <v>376</v>
      </c>
    </row>
    <row r="314" spans="1:2" x14ac:dyDescent="0.2">
      <c r="A314">
        <v>37860</v>
      </c>
      <c r="B314" t="s">
        <v>376</v>
      </c>
    </row>
    <row r="315" spans="1:2" x14ac:dyDescent="0.2">
      <c r="A315">
        <v>37862</v>
      </c>
      <c r="B315" t="s">
        <v>376</v>
      </c>
    </row>
    <row r="316" spans="1:2" x14ac:dyDescent="0.2">
      <c r="A316">
        <v>37924</v>
      </c>
      <c r="B316" t="s">
        <v>376</v>
      </c>
    </row>
    <row r="317" spans="1:2" x14ac:dyDescent="0.2">
      <c r="A317">
        <v>38050</v>
      </c>
      <c r="B317" t="s">
        <v>376</v>
      </c>
    </row>
    <row r="318" spans="1:2" x14ac:dyDescent="0.2">
      <c r="A318">
        <v>38210</v>
      </c>
      <c r="B318" t="s">
        <v>376</v>
      </c>
    </row>
    <row r="319" spans="1:2" x14ac:dyDescent="0.2">
      <c r="A319">
        <v>38240</v>
      </c>
      <c r="B319" t="s">
        <v>376</v>
      </c>
    </row>
    <row r="320" spans="1:2" x14ac:dyDescent="0.2">
      <c r="A320">
        <v>38272</v>
      </c>
      <c r="B320" t="s">
        <v>376</v>
      </c>
    </row>
    <row r="321" spans="1:2" x14ac:dyDescent="0.2">
      <c r="A321">
        <v>38400</v>
      </c>
      <c r="B321" t="s">
        <v>376</v>
      </c>
    </row>
    <row r="322" spans="1:2" x14ac:dyDescent="0.2">
      <c r="A322">
        <v>38530</v>
      </c>
      <c r="B322" t="s">
        <v>376</v>
      </c>
    </row>
    <row r="323" spans="1:2" x14ac:dyDescent="0.2">
      <c r="A323">
        <v>38596</v>
      </c>
      <c r="B323" t="s">
        <v>376</v>
      </c>
    </row>
    <row r="324" spans="1:2" x14ac:dyDescent="0.2">
      <c r="A324">
        <v>38661</v>
      </c>
      <c r="B324" t="s">
        <v>376</v>
      </c>
    </row>
    <row r="325" spans="1:2" x14ac:dyDescent="0.2">
      <c r="A325">
        <v>38787</v>
      </c>
      <c r="B325" t="s">
        <v>376</v>
      </c>
    </row>
    <row r="326" spans="1:2" x14ac:dyDescent="0.2">
      <c r="A326">
        <v>39043</v>
      </c>
      <c r="B326" t="s">
        <v>376</v>
      </c>
    </row>
    <row r="327" spans="1:2" x14ac:dyDescent="0.2">
      <c r="A327">
        <v>39075</v>
      </c>
      <c r="B327" t="s">
        <v>376</v>
      </c>
    </row>
    <row r="328" spans="1:2" x14ac:dyDescent="0.2">
      <c r="A328">
        <v>39169</v>
      </c>
      <c r="B328" t="s">
        <v>376</v>
      </c>
    </row>
    <row r="329" spans="1:2" x14ac:dyDescent="0.2">
      <c r="A329">
        <v>39333</v>
      </c>
      <c r="B329" t="s">
        <v>376</v>
      </c>
    </row>
    <row r="330" spans="1:2" x14ac:dyDescent="0.2">
      <c r="A330">
        <v>39490</v>
      </c>
      <c r="B330" t="s">
        <v>376</v>
      </c>
    </row>
    <row r="331" spans="1:2" x14ac:dyDescent="0.2">
      <c r="A331">
        <v>39555</v>
      </c>
      <c r="B331" t="s">
        <v>376</v>
      </c>
    </row>
    <row r="332" spans="1:2" x14ac:dyDescent="0.2">
      <c r="A332">
        <v>39619</v>
      </c>
      <c r="B332" t="s">
        <v>376</v>
      </c>
    </row>
    <row r="333" spans="1:2" x14ac:dyDescent="0.2">
      <c r="A333">
        <v>39872</v>
      </c>
      <c r="B333" t="s">
        <v>376</v>
      </c>
    </row>
    <row r="334" spans="1:2" x14ac:dyDescent="0.2">
      <c r="A334">
        <v>39904</v>
      </c>
      <c r="B334" t="s">
        <v>376</v>
      </c>
    </row>
    <row r="335" spans="1:2" x14ac:dyDescent="0.2">
      <c r="A335">
        <v>39943</v>
      </c>
      <c r="B335" t="s">
        <v>376</v>
      </c>
    </row>
    <row r="336" spans="1:2" x14ac:dyDescent="0.2">
      <c r="A336">
        <v>40097</v>
      </c>
      <c r="B336" t="s">
        <v>376</v>
      </c>
    </row>
    <row r="337" spans="1:2" x14ac:dyDescent="0.2">
      <c r="A337">
        <v>40132</v>
      </c>
      <c r="B337" t="s">
        <v>376</v>
      </c>
    </row>
    <row r="338" spans="1:2" x14ac:dyDescent="0.2">
      <c r="A338">
        <v>40134</v>
      </c>
      <c r="B338" t="s">
        <v>376</v>
      </c>
    </row>
    <row r="339" spans="1:2" x14ac:dyDescent="0.2">
      <c r="A339">
        <v>40160</v>
      </c>
      <c r="B339" t="s">
        <v>376</v>
      </c>
    </row>
    <row r="340" spans="1:2" x14ac:dyDescent="0.2">
      <c r="A340">
        <v>40354</v>
      </c>
      <c r="B340" t="s">
        <v>376</v>
      </c>
    </row>
    <row r="341" spans="1:2" x14ac:dyDescent="0.2">
      <c r="A341">
        <v>40802</v>
      </c>
      <c r="B341" t="s">
        <v>376</v>
      </c>
    </row>
    <row r="342" spans="1:2" x14ac:dyDescent="0.2">
      <c r="A342">
        <v>40806</v>
      </c>
      <c r="B342" t="s">
        <v>376</v>
      </c>
    </row>
    <row r="343" spans="1:2" x14ac:dyDescent="0.2">
      <c r="A343">
        <v>41059</v>
      </c>
      <c r="B343" t="s">
        <v>376</v>
      </c>
    </row>
    <row r="344" spans="1:2" x14ac:dyDescent="0.2">
      <c r="A344">
        <v>41120</v>
      </c>
      <c r="B344" t="s">
        <v>376</v>
      </c>
    </row>
    <row r="345" spans="1:2" x14ac:dyDescent="0.2">
      <c r="A345">
        <v>41186</v>
      </c>
      <c r="B345" t="s">
        <v>376</v>
      </c>
    </row>
    <row r="346" spans="1:2" x14ac:dyDescent="0.2">
      <c r="A346">
        <v>41216</v>
      </c>
      <c r="B346" t="s">
        <v>376</v>
      </c>
    </row>
    <row r="347" spans="1:2" x14ac:dyDescent="0.2">
      <c r="A347">
        <v>41508</v>
      </c>
      <c r="B347" t="s">
        <v>376</v>
      </c>
    </row>
    <row r="348" spans="1:2" x14ac:dyDescent="0.2">
      <c r="A348">
        <v>41760</v>
      </c>
      <c r="B348" t="s">
        <v>376</v>
      </c>
    </row>
    <row r="349" spans="1:2" x14ac:dyDescent="0.2">
      <c r="A349">
        <v>41861</v>
      </c>
      <c r="B349" t="s">
        <v>376</v>
      </c>
    </row>
    <row r="350" spans="1:2" x14ac:dyDescent="0.2">
      <c r="A350">
        <v>42342</v>
      </c>
      <c r="B350" t="s">
        <v>376</v>
      </c>
    </row>
    <row r="351" spans="1:2" x14ac:dyDescent="0.2">
      <c r="A351">
        <v>42375</v>
      </c>
      <c r="B351" t="s">
        <v>376</v>
      </c>
    </row>
    <row r="352" spans="1:2" x14ac:dyDescent="0.2">
      <c r="A352">
        <v>42436</v>
      </c>
      <c r="B352" t="s">
        <v>376</v>
      </c>
    </row>
    <row r="353" spans="1:2" x14ac:dyDescent="0.2">
      <c r="A353">
        <v>42563</v>
      </c>
      <c r="B353" t="s">
        <v>376</v>
      </c>
    </row>
    <row r="354" spans="1:2" x14ac:dyDescent="0.2">
      <c r="A354">
        <v>42628</v>
      </c>
      <c r="B354" t="s">
        <v>376</v>
      </c>
    </row>
    <row r="355" spans="1:2" x14ac:dyDescent="0.2">
      <c r="A355">
        <v>42788</v>
      </c>
      <c r="B355" t="s">
        <v>376</v>
      </c>
    </row>
    <row r="356" spans="1:2" x14ac:dyDescent="0.2">
      <c r="A356">
        <v>42823</v>
      </c>
      <c r="B356" t="s">
        <v>376</v>
      </c>
    </row>
    <row r="357" spans="1:2" x14ac:dyDescent="0.2">
      <c r="A357">
        <v>42850</v>
      </c>
      <c r="B357" t="s">
        <v>376</v>
      </c>
    </row>
    <row r="358" spans="1:2" x14ac:dyDescent="0.2">
      <c r="A358">
        <v>42912</v>
      </c>
      <c r="B358" t="s">
        <v>376</v>
      </c>
    </row>
    <row r="359" spans="1:2" x14ac:dyDescent="0.2">
      <c r="A359">
        <v>42945</v>
      </c>
      <c r="B359" t="s">
        <v>376</v>
      </c>
    </row>
    <row r="360" spans="1:2" x14ac:dyDescent="0.2">
      <c r="A360">
        <v>43138</v>
      </c>
      <c r="B360" t="s">
        <v>376</v>
      </c>
    </row>
    <row r="361" spans="1:2" x14ac:dyDescent="0.2">
      <c r="A361">
        <v>43140</v>
      </c>
      <c r="B361" t="s">
        <v>376</v>
      </c>
    </row>
    <row r="362" spans="1:2" x14ac:dyDescent="0.2">
      <c r="A362">
        <v>43203</v>
      </c>
      <c r="B362" t="s">
        <v>376</v>
      </c>
    </row>
    <row r="363" spans="1:2" x14ac:dyDescent="0.2">
      <c r="A363">
        <v>43269</v>
      </c>
      <c r="B363" t="s">
        <v>376</v>
      </c>
    </row>
    <row r="364" spans="1:2" x14ac:dyDescent="0.2">
      <c r="A364">
        <v>43488</v>
      </c>
      <c r="B364" t="s">
        <v>376</v>
      </c>
    </row>
    <row r="365" spans="1:2" x14ac:dyDescent="0.2">
      <c r="A365">
        <v>43494</v>
      </c>
      <c r="B365" t="s">
        <v>376</v>
      </c>
    </row>
    <row r="366" spans="1:2" x14ac:dyDescent="0.2">
      <c r="A366">
        <v>43585</v>
      </c>
      <c r="B366" t="s">
        <v>376</v>
      </c>
    </row>
    <row r="367" spans="1:2" x14ac:dyDescent="0.2">
      <c r="A367">
        <v>43713</v>
      </c>
      <c r="B367" t="s">
        <v>376</v>
      </c>
    </row>
    <row r="368" spans="1:2" x14ac:dyDescent="0.2">
      <c r="A368">
        <v>44098</v>
      </c>
      <c r="B368" t="s">
        <v>376</v>
      </c>
    </row>
    <row r="369" spans="1:2" x14ac:dyDescent="0.2">
      <c r="A369">
        <v>44292</v>
      </c>
      <c r="B369" t="s">
        <v>376</v>
      </c>
    </row>
    <row r="370" spans="1:2" x14ac:dyDescent="0.2">
      <c r="A370">
        <v>44486</v>
      </c>
      <c r="B370" t="s">
        <v>376</v>
      </c>
    </row>
    <row r="371" spans="1:2" x14ac:dyDescent="0.2">
      <c r="A371">
        <v>44579</v>
      </c>
      <c r="B371" t="s">
        <v>376</v>
      </c>
    </row>
    <row r="372" spans="1:2" x14ac:dyDescent="0.2">
      <c r="A372">
        <v>44583</v>
      </c>
      <c r="B372" t="s">
        <v>376</v>
      </c>
    </row>
    <row r="373" spans="1:2" x14ac:dyDescent="0.2">
      <c r="A373">
        <v>44869</v>
      </c>
      <c r="B373" t="s">
        <v>376</v>
      </c>
    </row>
    <row r="374" spans="1:2" x14ac:dyDescent="0.2">
      <c r="A374">
        <v>44962</v>
      </c>
      <c r="B374" t="s">
        <v>376</v>
      </c>
    </row>
    <row r="375" spans="1:2" x14ac:dyDescent="0.2">
      <c r="A375">
        <v>45127</v>
      </c>
      <c r="B375" t="s">
        <v>376</v>
      </c>
    </row>
    <row r="376" spans="1:2" x14ac:dyDescent="0.2">
      <c r="A376">
        <v>45605</v>
      </c>
      <c r="B376" t="s">
        <v>376</v>
      </c>
    </row>
    <row r="377" spans="1:2" x14ac:dyDescent="0.2">
      <c r="A377">
        <v>45632</v>
      </c>
      <c r="B377" t="s">
        <v>376</v>
      </c>
    </row>
    <row r="378" spans="1:2" x14ac:dyDescent="0.2">
      <c r="A378">
        <v>45698</v>
      </c>
      <c r="B378" t="s">
        <v>376</v>
      </c>
    </row>
    <row r="379" spans="1:2" x14ac:dyDescent="0.2">
      <c r="A379">
        <v>45767</v>
      </c>
      <c r="B379" t="s">
        <v>376</v>
      </c>
    </row>
    <row r="380" spans="1:2" x14ac:dyDescent="0.2">
      <c r="A380">
        <v>45794</v>
      </c>
      <c r="B380" t="s">
        <v>376</v>
      </c>
    </row>
    <row r="381" spans="1:2" x14ac:dyDescent="0.2">
      <c r="A381">
        <v>45863</v>
      </c>
      <c r="B381" t="s">
        <v>376</v>
      </c>
    </row>
    <row r="382" spans="1:2" x14ac:dyDescent="0.2">
      <c r="A382">
        <v>46052</v>
      </c>
      <c r="B382" t="s">
        <v>376</v>
      </c>
    </row>
    <row r="383" spans="1:2" x14ac:dyDescent="0.2">
      <c r="A383">
        <v>46276</v>
      </c>
      <c r="B383" t="s">
        <v>376</v>
      </c>
    </row>
    <row r="384" spans="1:2" x14ac:dyDescent="0.2">
      <c r="A384">
        <v>46311</v>
      </c>
      <c r="B384" t="s">
        <v>376</v>
      </c>
    </row>
    <row r="385" spans="1:2" x14ac:dyDescent="0.2">
      <c r="A385">
        <v>46341</v>
      </c>
      <c r="B385" t="s">
        <v>376</v>
      </c>
    </row>
    <row r="386" spans="1:2" x14ac:dyDescent="0.2">
      <c r="A386">
        <v>46375</v>
      </c>
      <c r="B386" t="s">
        <v>376</v>
      </c>
    </row>
    <row r="387" spans="1:2" x14ac:dyDescent="0.2">
      <c r="A387">
        <v>46497</v>
      </c>
      <c r="B387" t="s">
        <v>376</v>
      </c>
    </row>
    <row r="388" spans="1:2" x14ac:dyDescent="0.2">
      <c r="A388">
        <v>46662</v>
      </c>
      <c r="B388" t="s">
        <v>376</v>
      </c>
    </row>
    <row r="389" spans="1:2" x14ac:dyDescent="0.2">
      <c r="A389">
        <v>46852</v>
      </c>
      <c r="B389" t="s">
        <v>376</v>
      </c>
    </row>
    <row r="390" spans="1:2" x14ac:dyDescent="0.2">
      <c r="A390">
        <v>47078</v>
      </c>
      <c r="B390" t="s">
        <v>376</v>
      </c>
    </row>
    <row r="391" spans="1:2" x14ac:dyDescent="0.2">
      <c r="A391">
        <v>47079</v>
      </c>
      <c r="B391" t="s">
        <v>376</v>
      </c>
    </row>
    <row r="392" spans="1:2" x14ac:dyDescent="0.2">
      <c r="A392">
        <v>47109</v>
      </c>
      <c r="B392" t="s">
        <v>376</v>
      </c>
    </row>
    <row r="393" spans="1:2" x14ac:dyDescent="0.2">
      <c r="A393">
        <v>47138</v>
      </c>
      <c r="B393" t="s">
        <v>376</v>
      </c>
    </row>
    <row r="394" spans="1:2" x14ac:dyDescent="0.2">
      <c r="A394">
        <v>47174</v>
      </c>
      <c r="B394" t="s">
        <v>376</v>
      </c>
    </row>
    <row r="395" spans="1:2" x14ac:dyDescent="0.2">
      <c r="A395">
        <v>47265</v>
      </c>
      <c r="B395" t="s">
        <v>376</v>
      </c>
    </row>
    <row r="396" spans="1:2" x14ac:dyDescent="0.2">
      <c r="A396">
        <v>47271</v>
      </c>
      <c r="B396" t="s">
        <v>376</v>
      </c>
    </row>
    <row r="397" spans="1:2" x14ac:dyDescent="0.2">
      <c r="A397">
        <v>47457</v>
      </c>
      <c r="B397" t="s">
        <v>376</v>
      </c>
    </row>
    <row r="398" spans="1:2" x14ac:dyDescent="0.2">
      <c r="A398">
        <v>47494</v>
      </c>
      <c r="B398" t="s">
        <v>376</v>
      </c>
    </row>
    <row r="399" spans="1:2" x14ac:dyDescent="0.2">
      <c r="A399">
        <v>47620</v>
      </c>
      <c r="B399" t="s">
        <v>376</v>
      </c>
    </row>
    <row r="400" spans="1:2" x14ac:dyDescent="0.2">
      <c r="A400">
        <v>47621</v>
      </c>
      <c r="B400" t="s">
        <v>376</v>
      </c>
    </row>
    <row r="401" spans="1:2" x14ac:dyDescent="0.2">
      <c r="A401">
        <v>47813</v>
      </c>
      <c r="B401" t="s">
        <v>376</v>
      </c>
    </row>
    <row r="402" spans="1:2" x14ac:dyDescent="0.2">
      <c r="A402">
        <v>47876</v>
      </c>
      <c r="B402" t="s">
        <v>376</v>
      </c>
    </row>
    <row r="403" spans="1:2" x14ac:dyDescent="0.2">
      <c r="A403">
        <v>47910</v>
      </c>
      <c r="B403" t="s">
        <v>376</v>
      </c>
    </row>
    <row r="404" spans="1:2" x14ac:dyDescent="0.2">
      <c r="A404">
        <v>48293</v>
      </c>
      <c r="B404" t="s">
        <v>376</v>
      </c>
    </row>
    <row r="405" spans="1:2" x14ac:dyDescent="0.2">
      <c r="A405">
        <v>48295</v>
      </c>
      <c r="B405" t="s">
        <v>376</v>
      </c>
    </row>
    <row r="406" spans="1:2" x14ac:dyDescent="0.2">
      <c r="A406">
        <v>48321</v>
      </c>
      <c r="B406" t="s">
        <v>376</v>
      </c>
    </row>
    <row r="407" spans="1:2" x14ac:dyDescent="0.2">
      <c r="A407">
        <v>48353</v>
      </c>
      <c r="B407" t="s">
        <v>376</v>
      </c>
    </row>
    <row r="408" spans="1:2" x14ac:dyDescent="0.2">
      <c r="A408">
        <v>48391</v>
      </c>
      <c r="B408" t="s">
        <v>376</v>
      </c>
    </row>
    <row r="409" spans="1:2" x14ac:dyDescent="0.2">
      <c r="A409">
        <v>48448</v>
      </c>
      <c r="B409" t="s">
        <v>376</v>
      </c>
    </row>
    <row r="410" spans="1:2" x14ac:dyDescent="0.2">
      <c r="A410">
        <v>48486</v>
      </c>
      <c r="B410" t="s">
        <v>376</v>
      </c>
    </row>
    <row r="411" spans="1:2" x14ac:dyDescent="0.2">
      <c r="A411">
        <v>48487</v>
      </c>
      <c r="B411" t="s">
        <v>376</v>
      </c>
    </row>
    <row r="412" spans="1:2" x14ac:dyDescent="0.2">
      <c r="A412">
        <v>48615</v>
      </c>
      <c r="B412" t="s">
        <v>376</v>
      </c>
    </row>
    <row r="413" spans="1:2" x14ac:dyDescent="0.2">
      <c r="A413">
        <v>48710</v>
      </c>
      <c r="B413" t="s">
        <v>376</v>
      </c>
    </row>
    <row r="414" spans="1:2" x14ac:dyDescent="0.2">
      <c r="A414">
        <v>48773</v>
      </c>
      <c r="B414" t="s">
        <v>376</v>
      </c>
    </row>
    <row r="415" spans="1:2" x14ac:dyDescent="0.2">
      <c r="A415">
        <v>48775</v>
      </c>
      <c r="B415" t="s">
        <v>376</v>
      </c>
    </row>
    <row r="416" spans="1:2" x14ac:dyDescent="0.2">
      <c r="A416">
        <v>48931</v>
      </c>
      <c r="B416" t="s">
        <v>376</v>
      </c>
    </row>
    <row r="417" spans="1:2" x14ac:dyDescent="0.2">
      <c r="A417">
        <v>49026</v>
      </c>
      <c r="B417" t="s">
        <v>376</v>
      </c>
    </row>
    <row r="418" spans="1:2" x14ac:dyDescent="0.2">
      <c r="A418">
        <v>49027</v>
      </c>
      <c r="B418" t="s">
        <v>376</v>
      </c>
    </row>
    <row r="419" spans="1:2" x14ac:dyDescent="0.2">
      <c r="A419">
        <v>49123</v>
      </c>
      <c r="B419" t="s">
        <v>376</v>
      </c>
    </row>
    <row r="420" spans="1:2" x14ac:dyDescent="0.2">
      <c r="A420">
        <v>49255</v>
      </c>
      <c r="B420" t="s">
        <v>376</v>
      </c>
    </row>
    <row r="421" spans="1:2" x14ac:dyDescent="0.2">
      <c r="A421">
        <v>49349</v>
      </c>
      <c r="B421" t="s">
        <v>376</v>
      </c>
    </row>
    <row r="422" spans="1:2" x14ac:dyDescent="0.2">
      <c r="A422">
        <v>49412</v>
      </c>
      <c r="B422" t="s">
        <v>376</v>
      </c>
    </row>
    <row r="423" spans="1:2" x14ac:dyDescent="0.2">
      <c r="A423">
        <v>49510</v>
      </c>
      <c r="B423" t="s">
        <v>376</v>
      </c>
    </row>
    <row r="424" spans="1:2" x14ac:dyDescent="0.2">
      <c r="A424">
        <v>49668</v>
      </c>
      <c r="B424" t="s">
        <v>376</v>
      </c>
    </row>
    <row r="425" spans="1:2" x14ac:dyDescent="0.2">
      <c r="A425">
        <v>49762</v>
      </c>
      <c r="B425" t="s">
        <v>376</v>
      </c>
    </row>
    <row r="426" spans="1:2" x14ac:dyDescent="0.2">
      <c r="A426">
        <v>49797</v>
      </c>
      <c r="B426" t="s">
        <v>376</v>
      </c>
    </row>
    <row r="427" spans="1:2" x14ac:dyDescent="0.2">
      <c r="A427">
        <v>49830</v>
      </c>
      <c r="B427" t="s">
        <v>376</v>
      </c>
    </row>
    <row r="428" spans="1:2" x14ac:dyDescent="0.2">
      <c r="A428">
        <v>49924</v>
      </c>
      <c r="B428" t="s">
        <v>376</v>
      </c>
    </row>
    <row r="429" spans="1:2" x14ac:dyDescent="0.2">
      <c r="A429">
        <v>49988</v>
      </c>
      <c r="B429" t="s">
        <v>376</v>
      </c>
    </row>
    <row r="430" spans="1:2" x14ac:dyDescent="0.2">
      <c r="A430">
        <v>50048</v>
      </c>
      <c r="B430" t="s">
        <v>376</v>
      </c>
    </row>
    <row r="431" spans="1:2" x14ac:dyDescent="0.2">
      <c r="A431">
        <v>50081</v>
      </c>
      <c r="B431" t="s">
        <v>376</v>
      </c>
    </row>
    <row r="432" spans="1:2" x14ac:dyDescent="0.2">
      <c r="A432">
        <v>50083</v>
      </c>
      <c r="B432" t="s">
        <v>376</v>
      </c>
    </row>
    <row r="433" spans="1:2" x14ac:dyDescent="0.2">
      <c r="A433">
        <v>50087</v>
      </c>
      <c r="B433" t="s">
        <v>376</v>
      </c>
    </row>
    <row r="434" spans="1:2" x14ac:dyDescent="0.2">
      <c r="A434">
        <v>50147</v>
      </c>
      <c r="B434" t="s">
        <v>376</v>
      </c>
    </row>
    <row r="435" spans="1:2" x14ac:dyDescent="0.2">
      <c r="A435">
        <v>50246</v>
      </c>
      <c r="B435" t="s">
        <v>376</v>
      </c>
    </row>
    <row r="436" spans="1:2" x14ac:dyDescent="0.2">
      <c r="A436">
        <v>50307</v>
      </c>
      <c r="B436" t="s">
        <v>376</v>
      </c>
    </row>
    <row r="437" spans="1:2" x14ac:dyDescent="0.2">
      <c r="A437">
        <v>50374</v>
      </c>
      <c r="B437" t="s">
        <v>376</v>
      </c>
    </row>
    <row r="438" spans="1:2" x14ac:dyDescent="0.2">
      <c r="A438">
        <v>50432</v>
      </c>
      <c r="B438" t="s">
        <v>376</v>
      </c>
    </row>
    <row r="439" spans="1:2" x14ac:dyDescent="0.2">
      <c r="A439">
        <v>50501</v>
      </c>
      <c r="B439" t="s">
        <v>376</v>
      </c>
    </row>
    <row r="440" spans="1:2" x14ac:dyDescent="0.2">
      <c r="A440">
        <v>50564</v>
      </c>
      <c r="B440" t="s">
        <v>376</v>
      </c>
    </row>
    <row r="441" spans="1:2" x14ac:dyDescent="0.2">
      <c r="A441">
        <v>50566</v>
      </c>
      <c r="B441" t="s">
        <v>376</v>
      </c>
    </row>
    <row r="442" spans="1:2" x14ac:dyDescent="0.2">
      <c r="A442">
        <v>50663</v>
      </c>
      <c r="B442" t="s">
        <v>376</v>
      </c>
    </row>
    <row r="443" spans="1:2" x14ac:dyDescent="0.2">
      <c r="A443">
        <v>50721</v>
      </c>
      <c r="B443" t="s">
        <v>376</v>
      </c>
    </row>
    <row r="444" spans="1:2" x14ac:dyDescent="0.2">
      <c r="A444">
        <v>50789</v>
      </c>
      <c r="B444" t="s">
        <v>376</v>
      </c>
    </row>
    <row r="445" spans="1:2" x14ac:dyDescent="0.2">
      <c r="A445">
        <v>50818</v>
      </c>
      <c r="B445" t="s">
        <v>376</v>
      </c>
    </row>
    <row r="446" spans="1:2" x14ac:dyDescent="0.2">
      <c r="A446">
        <v>50823</v>
      </c>
      <c r="B446" t="s">
        <v>376</v>
      </c>
    </row>
    <row r="447" spans="1:2" x14ac:dyDescent="0.2">
      <c r="A447">
        <v>50850</v>
      </c>
      <c r="B447" t="s">
        <v>376</v>
      </c>
    </row>
    <row r="448" spans="1:2" x14ac:dyDescent="0.2">
      <c r="A448">
        <v>50914</v>
      </c>
      <c r="B448" t="s">
        <v>376</v>
      </c>
    </row>
    <row r="449" spans="1:2" x14ac:dyDescent="0.2">
      <c r="A449">
        <v>51075</v>
      </c>
      <c r="B449" t="s">
        <v>376</v>
      </c>
    </row>
    <row r="450" spans="1:2" x14ac:dyDescent="0.2">
      <c r="A450">
        <v>51239</v>
      </c>
      <c r="B450" t="s">
        <v>376</v>
      </c>
    </row>
    <row r="451" spans="1:2" x14ac:dyDescent="0.2">
      <c r="A451">
        <v>51271</v>
      </c>
      <c r="B451" t="s">
        <v>376</v>
      </c>
    </row>
    <row r="452" spans="1:2" x14ac:dyDescent="0.2">
      <c r="A452">
        <v>51302</v>
      </c>
      <c r="B452" t="s">
        <v>376</v>
      </c>
    </row>
    <row r="453" spans="1:2" x14ac:dyDescent="0.2">
      <c r="A453">
        <v>51553</v>
      </c>
      <c r="B453" t="s">
        <v>376</v>
      </c>
    </row>
    <row r="454" spans="1:2" x14ac:dyDescent="0.2">
      <c r="A454">
        <v>51554</v>
      </c>
      <c r="B454" t="s">
        <v>376</v>
      </c>
    </row>
    <row r="455" spans="1:2" x14ac:dyDescent="0.2">
      <c r="A455">
        <v>51559</v>
      </c>
      <c r="B455" t="s">
        <v>376</v>
      </c>
    </row>
    <row r="456" spans="1:2" x14ac:dyDescent="0.2">
      <c r="A456">
        <v>51876</v>
      </c>
      <c r="B456" t="s">
        <v>376</v>
      </c>
    </row>
    <row r="457" spans="1:2" x14ac:dyDescent="0.2">
      <c r="A457">
        <v>51879</v>
      </c>
      <c r="B457" t="s">
        <v>376</v>
      </c>
    </row>
    <row r="458" spans="1:2" x14ac:dyDescent="0.2">
      <c r="A458">
        <v>51940</v>
      </c>
      <c r="B458" t="s">
        <v>376</v>
      </c>
    </row>
    <row r="459" spans="1:2" x14ac:dyDescent="0.2">
      <c r="A459">
        <v>52035</v>
      </c>
      <c r="B459" t="s">
        <v>376</v>
      </c>
    </row>
    <row r="460" spans="1:2" x14ac:dyDescent="0.2">
      <c r="A460">
        <v>52068</v>
      </c>
      <c r="B460" t="s">
        <v>376</v>
      </c>
    </row>
    <row r="461" spans="1:2" x14ac:dyDescent="0.2">
      <c r="A461">
        <v>52258</v>
      </c>
      <c r="B461" t="s">
        <v>376</v>
      </c>
    </row>
    <row r="462" spans="1:2" x14ac:dyDescent="0.2">
      <c r="A462">
        <v>52288</v>
      </c>
      <c r="B462" t="s">
        <v>376</v>
      </c>
    </row>
    <row r="463" spans="1:2" x14ac:dyDescent="0.2">
      <c r="A463">
        <v>52327</v>
      </c>
      <c r="B463" t="s">
        <v>376</v>
      </c>
    </row>
    <row r="464" spans="1:2" x14ac:dyDescent="0.2">
      <c r="A464">
        <v>52518</v>
      </c>
      <c r="B464" t="s">
        <v>376</v>
      </c>
    </row>
    <row r="465" spans="1:2" x14ac:dyDescent="0.2">
      <c r="A465">
        <v>52608</v>
      </c>
      <c r="B465" t="s">
        <v>376</v>
      </c>
    </row>
    <row r="466" spans="1:2" x14ac:dyDescent="0.2">
      <c r="A466">
        <v>52611</v>
      </c>
      <c r="B466" t="s">
        <v>376</v>
      </c>
    </row>
    <row r="467" spans="1:2" x14ac:dyDescent="0.2">
      <c r="A467">
        <v>52678</v>
      </c>
      <c r="B467" t="s">
        <v>376</v>
      </c>
    </row>
    <row r="468" spans="1:2" x14ac:dyDescent="0.2">
      <c r="A468">
        <v>52805</v>
      </c>
      <c r="B468" t="s">
        <v>376</v>
      </c>
    </row>
    <row r="469" spans="1:2" x14ac:dyDescent="0.2">
      <c r="A469">
        <v>53285</v>
      </c>
      <c r="B469" t="s">
        <v>376</v>
      </c>
    </row>
    <row r="470" spans="1:2" x14ac:dyDescent="0.2">
      <c r="A470">
        <v>53536</v>
      </c>
      <c r="B470" t="s">
        <v>376</v>
      </c>
    </row>
    <row r="471" spans="1:2" x14ac:dyDescent="0.2">
      <c r="A471">
        <v>53600</v>
      </c>
      <c r="B471" t="s">
        <v>376</v>
      </c>
    </row>
    <row r="472" spans="1:2" x14ac:dyDescent="0.2">
      <c r="A472">
        <v>53767</v>
      </c>
      <c r="B472" t="s">
        <v>376</v>
      </c>
    </row>
    <row r="473" spans="1:2" x14ac:dyDescent="0.2">
      <c r="A473">
        <v>54086</v>
      </c>
      <c r="B473" t="s">
        <v>376</v>
      </c>
    </row>
    <row r="474" spans="1:2" x14ac:dyDescent="0.2">
      <c r="A474">
        <v>54119</v>
      </c>
      <c r="B474" t="s">
        <v>376</v>
      </c>
    </row>
    <row r="475" spans="1:2" x14ac:dyDescent="0.2">
      <c r="A475">
        <v>54151</v>
      </c>
      <c r="B475" t="s">
        <v>376</v>
      </c>
    </row>
    <row r="476" spans="1:2" x14ac:dyDescent="0.2">
      <c r="A476">
        <v>54215</v>
      </c>
      <c r="B476" t="s">
        <v>376</v>
      </c>
    </row>
    <row r="477" spans="1:2" x14ac:dyDescent="0.2">
      <c r="A477">
        <v>54243</v>
      </c>
      <c r="B477" t="s">
        <v>376</v>
      </c>
    </row>
    <row r="478" spans="1:2" x14ac:dyDescent="0.2">
      <c r="A478">
        <v>54245</v>
      </c>
      <c r="B478" t="s">
        <v>376</v>
      </c>
    </row>
    <row r="479" spans="1:2" x14ac:dyDescent="0.2">
      <c r="A479">
        <v>54339</v>
      </c>
      <c r="B479" t="s">
        <v>376</v>
      </c>
    </row>
    <row r="480" spans="1:2" x14ac:dyDescent="0.2">
      <c r="A480">
        <v>54368</v>
      </c>
      <c r="B480" t="s">
        <v>376</v>
      </c>
    </row>
    <row r="481" spans="1:2" x14ac:dyDescent="0.2">
      <c r="A481">
        <v>54371</v>
      </c>
      <c r="B481" t="s">
        <v>376</v>
      </c>
    </row>
    <row r="482" spans="1:2" x14ac:dyDescent="0.2">
      <c r="A482">
        <v>54563</v>
      </c>
      <c r="B482" t="s">
        <v>376</v>
      </c>
    </row>
    <row r="483" spans="1:2" x14ac:dyDescent="0.2">
      <c r="A483">
        <v>54595</v>
      </c>
      <c r="B483" t="s">
        <v>376</v>
      </c>
    </row>
    <row r="484" spans="1:2" x14ac:dyDescent="0.2">
      <c r="A484">
        <v>54721</v>
      </c>
      <c r="B484" t="s">
        <v>376</v>
      </c>
    </row>
    <row r="485" spans="1:2" x14ac:dyDescent="0.2">
      <c r="A485">
        <v>54755</v>
      </c>
      <c r="B485" t="s">
        <v>376</v>
      </c>
    </row>
    <row r="486" spans="1:2" x14ac:dyDescent="0.2">
      <c r="A486">
        <v>54787</v>
      </c>
      <c r="B486" t="s">
        <v>376</v>
      </c>
    </row>
    <row r="487" spans="1:2" x14ac:dyDescent="0.2">
      <c r="A487">
        <v>54914</v>
      </c>
      <c r="B487" t="s">
        <v>376</v>
      </c>
    </row>
    <row r="488" spans="1:2" x14ac:dyDescent="0.2">
      <c r="A488">
        <v>55172</v>
      </c>
      <c r="B488" t="s">
        <v>376</v>
      </c>
    </row>
    <row r="489" spans="1:2" x14ac:dyDescent="0.2">
      <c r="A489">
        <v>55203</v>
      </c>
      <c r="B489" t="s">
        <v>376</v>
      </c>
    </row>
    <row r="490" spans="1:2" x14ac:dyDescent="0.2">
      <c r="A490">
        <v>55235</v>
      </c>
      <c r="B490" t="s">
        <v>376</v>
      </c>
    </row>
    <row r="491" spans="1:2" x14ac:dyDescent="0.2">
      <c r="A491">
        <v>55330</v>
      </c>
      <c r="B491" t="s">
        <v>376</v>
      </c>
    </row>
    <row r="492" spans="1:2" x14ac:dyDescent="0.2">
      <c r="A492">
        <v>55526</v>
      </c>
      <c r="B492" t="s">
        <v>376</v>
      </c>
    </row>
    <row r="493" spans="1:2" x14ac:dyDescent="0.2">
      <c r="A493">
        <v>55616</v>
      </c>
      <c r="B493" t="s">
        <v>376</v>
      </c>
    </row>
    <row r="494" spans="1:2" x14ac:dyDescent="0.2">
      <c r="A494">
        <v>55618</v>
      </c>
      <c r="B494" t="s">
        <v>376</v>
      </c>
    </row>
    <row r="495" spans="1:2" x14ac:dyDescent="0.2">
      <c r="A495">
        <v>55623</v>
      </c>
      <c r="B495" t="s">
        <v>376</v>
      </c>
    </row>
    <row r="496" spans="1:2" x14ac:dyDescent="0.2">
      <c r="A496">
        <v>55747</v>
      </c>
      <c r="B496" t="s">
        <v>376</v>
      </c>
    </row>
    <row r="497" spans="1:2" x14ac:dyDescent="0.2">
      <c r="A497">
        <v>55776</v>
      </c>
      <c r="B497" t="s">
        <v>376</v>
      </c>
    </row>
    <row r="498" spans="1:2" x14ac:dyDescent="0.2">
      <c r="A498">
        <v>55808</v>
      </c>
      <c r="B498" t="s">
        <v>376</v>
      </c>
    </row>
    <row r="499" spans="1:2" x14ac:dyDescent="0.2">
      <c r="A499">
        <v>55874</v>
      </c>
      <c r="B499" t="s">
        <v>376</v>
      </c>
    </row>
    <row r="500" spans="1:2" x14ac:dyDescent="0.2">
      <c r="A500">
        <v>55877</v>
      </c>
      <c r="B500" t="s">
        <v>376</v>
      </c>
    </row>
    <row r="501" spans="1:2" x14ac:dyDescent="0.2">
      <c r="A501">
        <v>55968</v>
      </c>
      <c r="B501" t="s">
        <v>376</v>
      </c>
    </row>
    <row r="502" spans="1:2" x14ac:dyDescent="0.2">
      <c r="A502">
        <v>56101</v>
      </c>
      <c r="B502" t="s">
        <v>376</v>
      </c>
    </row>
    <row r="503" spans="1:2" x14ac:dyDescent="0.2">
      <c r="A503">
        <v>56128</v>
      </c>
      <c r="B503" t="s">
        <v>376</v>
      </c>
    </row>
    <row r="504" spans="1:2" x14ac:dyDescent="0.2">
      <c r="A504">
        <v>56257</v>
      </c>
      <c r="B504" t="s">
        <v>376</v>
      </c>
    </row>
    <row r="505" spans="1:2" x14ac:dyDescent="0.2">
      <c r="A505">
        <v>56387</v>
      </c>
      <c r="B505" t="s">
        <v>376</v>
      </c>
    </row>
    <row r="506" spans="1:2" x14ac:dyDescent="0.2">
      <c r="A506">
        <v>56452</v>
      </c>
      <c r="B506" t="s">
        <v>376</v>
      </c>
    </row>
    <row r="507" spans="1:2" x14ac:dyDescent="0.2">
      <c r="A507">
        <v>56514</v>
      </c>
      <c r="B507" t="s">
        <v>376</v>
      </c>
    </row>
    <row r="508" spans="1:2" x14ac:dyDescent="0.2">
      <c r="A508">
        <v>56582</v>
      </c>
      <c r="B508" t="s">
        <v>376</v>
      </c>
    </row>
    <row r="509" spans="1:2" x14ac:dyDescent="0.2">
      <c r="A509">
        <v>56612</v>
      </c>
      <c r="B509" t="s">
        <v>376</v>
      </c>
    </row>
    <row r="510" spans="1:2" x14ac:dyDescent="0.2">
      <c r="A510">
        <v>56768</v>
      </c>
      <c r="B510" t="s">
        <v>376</v>
      </c>
    </row>
    <row r="511" spans="1:2" x14ac:dyDescent="0.2">
      <c r="A511">
        <v>56769</v>
      </c>
      <c r="B511" t="s">
        <v>376</v>
      </c>
    </row>
    <row r="512" spans="1:2" x14ac:dyDescent="0.2">
      <c r="A512">
        <v>56868</v>
      </c>
      <c r="B512" t="s">
        <v>376</v>
      </c>
    </row>
    <row r="513" spans="1:2" x14ac:dyDescent="0.2">
      <c r="A513">
        <v>56901</v>
      </c>
      <c r="B513" t="s">
        <v>376</v>
      </c>
    </row>
    <row r="514" spans="1:2" x14ac:dyDescent="0.2">
      <c r="A514">
        <v>56930</v>
      </c>
      <c r="B514" t="s">
        <v>376</v>
      </c>
    </row>
    <row r="515" spans="1:2" x14ac:dyDescent="0.2">
      <c r="A515">
        <v>56931</v>
      </c>
      <c r="B515" t="s">
        <v>376</v>
      </c>
    </row>
    <row r="516" spans="1:2" x14ac:dyDescent="0.2">
      <c r="A516">
        <v>57157</v>
      </c>
      <c r="B516" t="s">
        <v>376</v>
      </c>
    </row>
    <row r="517" spans="1:2" x14ac:dyDescent="0.2">
      <c r="A517">
        <v>57190</v>
      </c>
      <c r="B517" t="s">
        <v>376</v>
      </c>
    </row>
    <row r="518" spans="1:2" x14ac:dyDescent="0.2">
      <c r="A518">
        <v>57248</v>
      </c>
      <c r="B518" t="s">
        <v>376</v>
      </c>
    </row>
    <row r="519" spans="1:2" x14ac:dyDescent="0.2">
      <c r="A519">
        <v>57253</v>
      </c>
      <c r="B519" t="s">
        <v>376</v>
      </c>
    </row>
    <row r="520" spans="1:2" x14ac:dyDescent="0.2">
      <c r="A520">
        <v>57440</v>
      </c>
      <c r="B520" t="s">
        <v>376</v>
      </c>
    </row>
    <row r="521" spans="1:2" x14ac:dyDescent="0.2">
      <c r="A521">
        <v>57510</v>
      </c>
      <c r="B521" t="s">
        <v>376</v>
      </c>
    </row>
    <row r="522" spans="1:2" x14ac:dyDescent="0.2">
      <c r="A522">
        <v>57600</v>
      </c>
      <c r="B522" t="s">
        <v>376</v>
      </c>
    </row>
    <row r="523" spans="1:2" x14ac:dyDescent="0.2">
      <c r="A523">
        <v>57638</v>
      </c>
      <c r="B523" t="s">
        <v>376</v>
      </c>
    </row>
    <row r="524" spans="1:2" x14ac:dyDescent="0.2">
      <c r="A524">
        <v>57986</v>
      </c>
      <c r="B524" t="s">
        <v>376</v>
      </c>
    </row>
    <row r="525" spans="1:2" x14ac:dyDescent="0.2">
      <c r="A525">
        <v>58368</v>
      </c>
      <c r="B525" t="s">
        <v>376</v>
      </c>
    </row>
    <row r="526" spans="1:2" x14ac:dyDescent="0.2">
      <c r="A526">
        <v>58372</v>
      </c>
      <c r="B526" t="s">
        <v>376</v>
      </c>
    </row>
    <row r="527" spans="1:2" x14ac:dyDescent="0.2">
      <c r="A527">
        <v>58470</v>
      </c>
      <c r="B527" t="s">
        <v>376</v>
      </c>
    </row>
    <row r="528" spans="1:2" x14ac:dyDescent="0.2">
      <c r="A528">
        <v>58500</v>
      </c>
      <c r="B528" t="s">
        <v>376</v>
      </c>
    </row>
    <row r="529" spans="1:2" x14ac:dyDescent="0.2">
      <c r="A529">
        <v>58566</v>
      </c>
      <c r="B529" t="s">
        <v>376</v>
      </c>
    </row>
    <row r="530" spans="1:2" x14ac:dyDescent="0.2">
      <c r="A530">
        <v>58688</v>
      </c>
      <c r="B530" t="s">
        <v>376</v>
      </c>
    </row>
    <row r="531" spans="1:2" x14ac:dyDescent="0.2">
      <c r="A531">
        <v>58720</v>
      </c>
      <c r="B531" t="s">
        <v>376</v>
      </c>
    </row>
    <row r="532" spans="1:2" x14ac:dyDescent="0.2">
      <c r="A532">
        <v>58725</v>
      </c>
      <c r="B532" t="s">
        <v>376</v>
      </c>
    </row>
    <row r="533" spans="1:2" x14ac:dyDescent="0.2">
      <c r="A533">
        <v>58818</v>
      </c>
      <c r="B533" t="s">
        <v>376</v>
      </c>
    </row>
    <row r="534" spans="1:2" x14ac:dyDescent="0.2">
      <c r="A534">
        <v>58949</v>
      </c>
      <c r="B534" t="s">
        <v>376</v>
      </c>
    </row>
    <row r="535" spans="1:2" x14ac:dyDescent="0.2">
      <c r="A535">
        <v>59009</v>
      </c>
      <c r="B535" t="s">
        <v>376</v>
      </c>
    </row>
    <row r="536" spans="1:2" x14ac:dyDescent="0.2">
      <c r="A536">
        <v>59047</v>
      </c>
      <c r="B536" t="s">
        <v>376</v>
      </c>
    </row>
    <row r="537" spans="1:2" x14ac:dyDescent="0.2">
      <c r="A537">
        <v>59072</v>
      </c>
      <c r="B537" t="s">
        <v>376</v>
      </c>
    </row>
    <row r="538" spans="1:2" x14ac:dyDescent="0.2">
      <c r="A538">
        <v>59139</v>
      </c>
      <c r="B538" t="s">
        <v>376</v>
      </c>
    </row>
    <row r="539" spans="1:2" x14ac:dyDescent="0.2">
      <c r="A539">
        <v>59171</v>
      </c>
      <c r="B539" t="s">
        <v>376</v>
      </c>
    </row>
    <row r="540" spans="1:2" x14ac:dyDescent="0.2">
      <c r="A540">
        <v>59585</v>
      </c>
      <c r="B540" t="s">
        <v>376</v>
      </c>
    </row>
    <row r="541" spans="1:2" x14ac:dyDescent="0.2">
      <c r="A541">
        <v>59652</v>
      </c>
      <c r="B541" t="s">
        <v>376</v>
      </c>
    </row>
    <row r="542" spans="1:2" x14ac:dyDescent="0.2">
      <c r="A542">
        <v>59680</v>
      </c>
      <c r="B542" t="s">
        <v>376</v>
      </c>
    </row>
    <row r="543" spans="1:2" x14ac:dyDescent="0.2">
      <c r="A543">
        <v>59683</v>
      </c>
      <c r="B543" t="s">
        <v>376</v>
      </c>
    </row>
    <row r="544" spans="1:2" x14ac:dyDescent="0.2">
      <c r="A544">
        <v>59776</v>
      </c>
      <c r="B544" t="s">
        <v>376</v>
      </c>
    </row>
    <row r="545" spans="1:2" x14ac:dyDescent="0.2">
      <c r="A545">
        <v>59879</v>
      </c>
      <c r="B545" t="s">
        <v>376</v>
      </c>
    </row>
    <row r="546" spans="1:2" x14ac:dyDescent="0.2">
      <c r="A546">
        <v>59937</v>
      </c>
      <c r="B546" t="s">
        <v>376</v>
      </c>
    </row>
    <row r="547" spans="1:2" x14ac:dyDescent="0.2">
      <c r="A547" s="2">
        <v>123132</v>
      </c>
      <c r="B547" t="s">
        <v>376</v>
      </c>
    </row>
    <row r="548" spans="1:2" x14ac:dyDescent="0.2">
      <c r="A548" s="2">
        <v>123166</v>
      </c>
      <c r="B548" t="s">
        <v>376</v>
      </c>
    </row>
    <row r="549" spans="1:2" x14ac:dyDescent="0.2">
      <c r="A549" s="2">
        <v>123194</v>
      </c>
      <c r="B549" t="s">
        <v>376</v>
      </c>
    </row>
    <row r="550" spans="1:2" x14ac:dyDescent="0.2">
      <c r="A550" s="2">
        <v>123258</v>
      </c>
      <c r="B550" t="s">
        <v>376</v>
      </c>
    </row>
    <row r="551" spans="1:2" x14ac:dyDescent="0.2">
      <c r="A551" s="2">
        <v>123323</v>
      </c>
      <c r="B551" t="s">
        <v>376</v>
      </c>
    </row>
    <row r="552" spans="1:2" x14ac:dyDescent="0.2">
      <c r="A552" s="2">
        <v>123359</v>
      </c>
      <c r="B552" t="s">
        <v>376</v>
      </c>
    </row>
    <row r="553" spans="1:2" x14ac:dyDescent="0.2">
      <c r="A553" s="2">
        <v>123481</v>
      </c>
      <c r="B553" t="s">
        <v>376</v>
      </c>
    </row>
    <row r="554" spans="1:2" x14ac:dyDescent="0.2">
      <c r="A554" s="2">
        <v>123483</v>
      </c>
      <c r="B554" t="s">
        <v>376</v>
      </c>
    </row>
    <row r="555" spans="1:2" x14ac:dyDescent="0.2">
      <c r="A555" s="2">
        <v>123487</v>
      </c>
      <c r="B555" t="s">
        <v>376</v>
      </c>
    </row>
    <row r="556" spans="1:2" x14ac:dyDescent="0.2">
      <c r="A556" s="2">
        <v>123512</v>
      </c>
      <c r="B556" t="s">
        <v>376</v>
      </c>
    </row>
    <row r="557" spans="1:2" x14ac:dyDescent="0.2">
      <c r="A557" s="2">
        <v>123614</v>
      </c>
      <c r="B557" t="s">
        <v>376</v>
      </c>
    </row>
    <row r="558" spans="1:2" x14ac:dyDescent="0.2">
      <c r="A558" s="2">
        <v>123769</v>
      </c>
      <c r="B558" t="s">
        <v>376</v>
      </c>
    </row>
    <row r="559" spans="1:2" x14ac:dyDescent="0.2">
      <c r="A559" s="2">
        <v>123801</v>
      </c>
      <c r="B559" t="s">
        <v>376</v>
      </c>
    </row>
    <row r="560" spans="1:2" x14ac:dyDescent="0.2">
      <c r="A560" s="2">
        <v>123802</v>
      </c>
      <c r="B560" t="s">
        <v>376</v>
      </c>
    </row>
    <row r="561" spans="1:2" x14ac:dyDescent="0.2">
      <c r="A561" s="2">
        <v>123807</v>
      </c>
      <c r="B561" t="s">
        <v>376</v>
      </c>
    </row>
    <row r="562" spans="1:2" x14ac:dyDescent="0.2">
      <c r="A562" s="2">
        <v>123837</v>
      </c>
      <c r="B562" t="s">
        <v>376</v>
      </c>
    </row>
    <row r="563" spans="1:2" x14ac:dyDescent="0.2">
      <c r="A563" s="2">
        <v>123870</v>
      </c>
      <c r="B563" t="s">
        <v>376</v>
      </c>
    </row>
    <row r="564" spans="1:2" x14ac:dyDescent="0.2">
      <c r="A564" s="2">
        <v>123902</v>
      </c>
      <c r="B564" t="s">
        <v>376</v>
      </c>
    </row>
    <row r="565" spans="1:2" x14ac:dyDescent="0.2">
      <c r="A565" s="2">
        <v>123928</v>
      </c>
      <c r="B565" t="s">
        <v>376</v>
      </c>
    </row>
    <row r="566" spans="1:2" x14ac:dyDescent="0.2">
      <c r="A566" s="2">
        <v>123994</v>
      </c>
      <c r="B566" t="s">
        <v>376</v>
      </c>
    </row>
    <row r="567" spans="1:2" x14ac:dyDescent="0.2">
      <c r="A567" s="2">
        <v>124031</v>
      </c>
      <c r="B567" t="s">
        <v>376</v>
      </c>
    </row>
    <row r="568" spans="1:2" x14ac:dyDescent="0.2">
      <c r="A568" s="2">
        <v>124059</v>
      </c>
      <c r="B568" t="s">
        <v>376</v>
      </c>
    </row>
    <row r="569" spans="1:2" x14ac:dyDescent="0.2">
      <c r="A569" s="2">
        <v>124060</v>
      </c>
      <c r="B569" t="s">
        <v>376</v>
      </c>
    </row>
    <row r="570" spans="1:2" x14ac:dyDescent="0.2">
      <c r="A570" s="2">
        <v>124154</v>
      </c>
      <c r="B570" t="s">
        <v>376</v>
      </c>
    </row>
    <row r="571" spans="1:2" x14ac:dyDescent="0.2">
      <c r="A571" s="2">
        <v>124282</v>
      </c>
      <c r="B571" t="s">
        <v>376</v>
      </c>
    </row>
    <row r="572" spans="1:2" x14ac:dyDescent="0.2">
      <c r="A572" s="2">
        <v>124286</v>
      </c>
      <c r="B572" t="s">
        <v>376</v>
      </c>
    </row>
    <row r="573" spans="1:2" x14ac:dyDescent="0.2">
      <c r="A573" s="2">
        <v>124287</v>
      </c>
      <c r="B573" t="s">
        <v>376</v>
      </c>
    </row>
    <row r="574" spans="1:2" x14ac:dyDescent="0.2">
      <c r="A574" s="2">
        <v>124345</v>
      </c>
      <c r="B574" t="s">
        <v>376</v>
      </c>
    </row>
    <row r="575" spans="1:2" x14ac:dyDescent="0.2">
      <c r="A575" s="2">
        <v>124444</v>
      </c>
      <c r="B575" t="s">
        <v>376</v>
      </c>
    </row>
    <row r="576" spans="1:2" x14ac:dyDescent="0.2">
      <c r="A576" s="2">
        <v>124507</v>
      </c>
      <c r="B576" t="s">
        <v>376</v>
      </c>
    </row>
    <row r="577" spans="1:2" x14ac:dyDescent="0.2">
      <c r="A577" s="2">
        <v>124538</v>
      </c>
      <c r="B577" t="s">
        <v>376</v>
      </c>
    </row>
    <row r="578" spans="1:2" x14ac:dyDescent="0.2">
      <c r="A578" s="2">
        <v>124701</v>
      </c>
      <c r="B578" t="s">
        <v>376</v>
      </c>
    </row>
    <row r="579" spans="1:2" x14ac:dyDescent="0.2">
      <c r="A579" s="2">
        <v>124761</v>
      </c>
      <c r="B579" t="s">
        <v>376</v>
      </c>
    </row>
    <row r="580" spans="1:2" x14ac:dyDescent="0.2">
      <c r="A580" s="2">
        <v>124799</v>
      </c>
      <c r="B580" t="s">
        <v>376</v>
      </c>
    </row>
    <row r="581" spans="1:2" x14ac:dyDescent="0.2">
      <c r="A581" s="2">
        <v>124892</v>
      </c>
      <c r="B581" t="s">
        <v>376</v>
      </c>
    </row>
    <row r="582" spans="1:2" x14ac:dyDescent="0.2">
      <c r="A582" s="2">
        <v>124921</v>
      </c>
      <c r="B582" t="s">
        <v>376</v>
      </c>
    </row>
    <row r="583" spans="1:2" x14ac:dyDescent="0.2">
      <c r="A583" s="2">
        <v>124985</v>
      </c>
      <c r="B583" t="s">
        <v>376</v>
      </c>
    </row>
    <row r="584" spans="1:2" x14ac:dyDescent="0.2">
      <c r="A584" s="2">
        <v>124988</v>
      </c>
      <c r="B584" t="s">
        <v>376</v>
      </c>
    </row>
    <row r="585" spans="1:2" x14ac:dyDescent="0.2">
      <c r="A585" s="2">
        <v>124991</v>
      </c>
      <c r="B585" t="s">
        <v>376</v>
      </c>
    </row>
    <row r="586" spans="1:2" x14ac:dyDescent="0.2">
      <c r="A586" s="2">
        <v>125149</v>
      </c>
      <c r="B586" t="s">
        <v>376</v>
      </c>
    </row>
    <row r="587" spans="1:2" x14ac:dyDescent="0.2">
      <c r="A587" s="2">
        <v>125150</v>
      </c>
      <c r="B587" t="s">
        <v>376</v>
      </c>
    </row>
    <row r="588" spans="1:2" x14ac:dyDescent="0.2">
      <c r="A588" s="2">
        <v>125240</v>
      </c>
      <c r="B588" t="s">
        <v>376</v>
      </c>
    </row>
    <row r="589" spans="1:2" x14ac:dyDescent="0.2">
      <c r="A589" s="2">
        <v>125339</v>
      </c>
      <c r="B589" t="s">
        <v>376</v>
      </c>
    </row>
    <row r="590" spans="1:2" x14ac:dyDescent="0.2">
      <c r="A590" s="2">
        <v>125373</v>
      </c>
      <c r="B590" t="s">
        <v>376</v>
      </c>
    </row>
    <row r="591" spans="1:2" x14ac:dyDescent="0.2">
      <c r="A591" s="2">
        <v>125374</v>
      </c>
      <c r="B591" t="s">
        <v>376</v>
      </c>
    </row>
    <row r="592" spans="1:2" x14ac:dyDescent="0.2">
      <c r="A592" s="2">
        <v>125433</v>
      </c>
      <c r="B592" t="s">
        <v>376</v>
      </c>
    </row>
    <row r="593" spans="1:2" x14ac:dyDescent="0.2">
      <c r="A593" s="2">
        <v>125467</v>
      </c>
      <c r="B593" t="s">
        <v>376</v>
      </c>
    </row>
    <row r="594" spans="1:2" x14ac:dyDescent="0.2">
      <c r="A594" s="2">
        <v>125503</v>
      </c>
      <c r="B594" t="s">
        <v>376</v>
      </c>
    </row>
    <row r="595" spans="1:2" x14ac:dyDescent="0.2">
      <c r="A595" s="2">
        <v>125560</v>
      </c>
      <c r="B595" t="s">
        <v>376</v>
      </c>
    </row>
    <row r="596" spans="1:2" x14ac:dyDescent="0.2">
      <c r="A596" s="2">
        <v>125562</v>
      </c>
      <c r="B596" t="s">
        <v>376</v>
      </c>
    </row>
    <row r="597" spans="1:2" x14ac:dyDescent="0.2">
      <c r="A597" s="2">
        <v>125631</v>
      </c>
      <c r="B597" t="s">
        <v>376</v>
      </c>
    </row>
    <row r="598" spans="1:2" x14ac:dyDescent="0.2">
      <c r="A598" s="2">
        <v>125659</v>
      </c>
      <c r="B598" t="s">
        <v>376</v>
      </c>
    </row>
    <row r="599" spans="1:2" x14ac:dyDescent="0.2">
      <c r="A599" s="2">
        <v>125754</v>
      </c>
      <c r="B599" t="s">
        <v>376</v>
      </c>
    </row>
    <row r="600" spans="1:2" x14ac:dyDescent="0.2">
      <c r="A600" s="2">
        <v>125818</v>
      </c>
      <c r="B600" t="s">
        <v>376</v>
      </c>
    </row>
    <row r="601" spans="1:2" x14ac:dyDescent="0.2">
      <c r="A601" s="2">
        <v>125882</v>
      </c>
      <c r="B601" t="s">
        <v>376</v>
      </c>
    </row>
    <row r="602" spans="1:2" x14ac:dyDescent="0.2">
      <c r="A602" s="2">
        <v>125883</v>
      </c>
      <c r="B602" t="s">
        <v>376</v>
      </c>
    </row>
    <row r="603" spans="1:2" x14ac:dyDescent="0.2">
      <c r="A603" s="2">
        <v>125885</v>
      </c>
      <c r="B603" t="s">
        <v>376</v>
      </c>
    </row>
    <row r="604" spans="1:2" x14ac:dyDescent="0.2">
      <c r="A604" s="2">
        <v>125947</v>
      </c>
      <c r="B604" t="s">
        <v>376</v>
      </c>
    </row>
    <row r="605" spans="1:2" x14ac:dyDescent="0.2">
      <c r="A605" s="2">
        <v>125976</v>
      </c>
      <c r="B605" t="s">
        <v>376</v>
      </c>
    </row>
    <row r="606" spans="1:2" x14ac:dyDescent="0.2">
      <c r="A606" s="2">
        <v>126046</v>
      </c>
      <c r="B606" t="s">
        <v>376</v>
      </c>
    </row>
    <row r="607" spans="1:2" x14ac:dyDescent="0.2">
      <c r="A607" s="2">
        <v>126108</v>
      </c>
      <c r="B607" t="s">
        <v>376</v>
      </c>
    </row>
    <row r="608" spans="1:2" x14ac:dyDescent="0.2">
      <c r="A608" s="2">
        <v>126169</v>
      </c>
      <c r="B608" t="s">
        <v>376</v>
      </c>
    </row>
    <row r="609" spans="1:2" x14ac:dyDescent="0.2">
      <c r="A609" s="2">
        <v>126235</v>
      </c>
      <c r="B609" t="s">
        <v>376</v>
      </c>
    </row>
    <row r="610" spans="1:2" x14ac:dyDescent="0.2">
      <c r="A610" s="2">
        <v>126297</v>
      </c>
      <c r="B610" t="s">
        <v>376</v>
      </c>
    </row>
    <row r="611" spans="1:2" x14ac:dyDescent="0.2">
      <c r="A611" s="2">
        <v>126300</v>
      </c>
      <c r="B611" t="s">
        <v>376</v>
      </c>
    </row>
    <row r="612" spans="1:2" x14ac:dyDescent="0.2">
      <c r="A612" s="2">
        <v>126393</v>
      </c>
      <c r="B612" t="s">
        <v>376</v>
      </c>
    </row>
    <row r="613" spans="1:2" x14ac:dyDescent="0.2">
      <c r="A613" s="2">
        <v>126456</v>
      </c>
      <c r="B613" t="s">
        <v>376</v>
      </c>
    </row>
    <row r="614" spans="1:2" x14ac:dyDescent="0.2">
      <c r="A614" s="2">
        <v>126459</v>
      </c>
      <c r="B614" t="s">
        <v>376</v>
      </c>
    </row>
    <row r="615" spans="1:2" x14ac:dyDescent="0.2">
      <c r="A615" s="2">
        <v>126488</v>
      </c>
      <c r="B615" t="s">
        <v>376</v>
      </c>
    </row>
    <row r="616" spans="1:2" x14ac:dyDescent="0.2">
      <c r="A616" s="2">
        <v>126521</v>
      </c>
      <c r="B616" t="s">
        <v>376</v>
      </c>
    </row>
    <row r="617" spans="1:2" x14ac:dyDescent="0.2">
      <c r="A617" s="2">
        <v>126585</v>
      </c>
      <c r="B617" t="s">
        <v>376</v>
      </c>
    </row>
    <row r="618" spans="1:2" x14ac:dyDescent="0.2">
      <c r="A618" s="2">
        <v>126654</v>
      </c>
      <c r="B618" t="s">
        <v>376</v>
      </c>
    </row>
    <row r="619" spans="1:2" x14ac:dyDescent="0.2">
      <c r="A619" s="2">
        <v>126680</v>
      </c>
      <c r="B619" t="s">
        <v>376</v>
      </c>
    </row>
    <row r="620" spans="1:2" x14ac:dyDescent="0.2">
      <c r="A620" s="2">
        <v>126777</v>
      </c>
      <c r="B620" t="s">
        <v>376</v>
      </c>
    </row>
    <row r="621" spans="1:2" x14ac:dyDescent="0.2">
      <c r="A621" s="2">
        <v>126783</v>
      </c>
      <c r="B621" t="s">
        <v>376</v>
      </c>
    </row>
    <row r="622" spans="1:2" x14ac:dyDescent="0.2">
      <c r="A622" s="2">
        <v>126814</v>
      </c>
      <c r="B622" t="s">
        <v>376</v>
      </c>
    </row>
    <row r="623" spans="1:2" x14ac:dyDescent="0.2">
      <c r="A623" s="2">
        <v>126877</v>
      </c>
      <c r="B623" t="s">
        <v>376</v>
      </c>
    </row>
    <row r="624" spans="1:2" x14ac:dyDescent="0.2">
      <c r="A624" s="2">
        <v>126905</v>
      </c>
      <c r="B624" t="s">
        <v>376</v>
      </c>
    </row>
    <row r="625" spans="1:2" x14ac:dyDescent="0.2">
      <c r="A625" s="2">
        <v>126907</v>
      </c>
      <c r="B625" t="s">
        <v>376</v>
      </c>
    </row>
    <row r="626" spans="1:2" x14ac:dyDescent="0.2">
      <c r="A626" s="2">
        <v>126973</v>
      </c>
      <c r="B626" t="s">
        <v>376</v>
      </c>
    </row>
    <row r="627" spans="1:2" x14ac:dyDescent="0.2">
      <c r="A627" s="2">
        <v>127324</v>
      </c>
      <c r="B627" t="s">
        <v>376</v>
      </c>
    </row>
    <row r="628" spans="1:2" x14ac:dyDescent="0.2">
      <c r="A628" s="2">
        <v>127516</v>
      </c>
      <c r="B628" t="s">
        <v>376</v>
      </c>
    </row>
    <row r="629" spans="1:2" x14ac:dyDescent="0.2">
      <c r="A629" s="2">
        <v>127545</v>
      </c>
      <c r="B629" t="s">
        <v>376</v>
      </c>
    </row>
    <row r="630" spans="1:2" x14ac:dyDescent="0.2">
      <c r="A630" s="2">
        <v>127612</v>
      </c>
      <c r="B630" t="s">
        <v>376</v>
      </c>
    </row>
    <row r="631" spans="1:2" x14ac:dyDescent="0.2">
      <c r="A631" s="2">
        <v>127737</v>
      </c>
      <c r="B631" t="s">
        <v>376</v>
      </c>
    </row>
    <row r="632" spans="1:2" x14ac:dyDescent="0.2">
      <c r="A632" s="2">
        <v>127769</v>
      </c>
      <c r="B632" t="s">
        <v>376</v>
      </c>
    </row>
    <row r="633" spans="1:2" x14ac:dyDescent="0.2">
      <c r="A633" s="2">
        <v>127773</v>
      </c>
      <c r="B633" t="s">
        <v>376</v>
      </c>
    </row>
    <row r="634" spans="1:2" x14ac:dyDescent="0.2">
      <c r="A634" s="2">
        <v>127774</v>
      </c>
      <c r="B634" t="s">
        <v>376</v>
      </c>
    </row>
    <row r="635" spans="1:2" x14ac:dyDescent="0.2">
      <c r="A635" s="2">
        <v>127870</v>
      </c>
      <c r="B635" t="s">
        <v>376</v>
      </c>
    </row>
    <row r="636" spans="1:2" x14ac:dyDescent="0.2">
      <c r="A636" s="2">
        <v>128028</v>
      </c>
      <c r="B636" t="s">
        <v>376</v>
      </c>
    </row>
    <row r="637" spans="1:2" x14ac:dyDescent="0.2">
      <c r="A637" s="2">
        <v>128061</v>
      </c>
      <c r="B637" t="s">
        <v>376</v>
      </c>
    </row>
    <row r="638" spans="1:2" x14ac:dyDescent="0.2">
      <c r="A638" s="2">
        <v>128284</v>
      </c>
      <c r="B638" t="s">
        <v>376</v>
      </c>
    </row>
    <row r="639" spans="1:2" x14ac:dyDescent="0.2">
      <c r="A639" s="2">
        <v>128316</v>
      </c>
      <c r="B639" t="s">
        <v>376</v>
      </c>
    </row>
    <row r="640" spans="1:2" x14ac:dyDescent="0.2">
      <c r="A640" s="2">
        <v>128381</v>
      </c>
      <c r="B640" t="s">
        <v>376</v>
      </c>
    </row>
    <row r="641" spans="1:2" x14ac:dyDescent="0.2">
      <c r="A641" s="2">
        <v>128504</v>
      </c>
      <c r="B641" t="s">
        <v>376</v>
      </c>
    </row>
    <row r="642" spans="1:2" x14ac:dyDescent="0.2">
      <c r="A642" s="2">
        <v>128509</v>
      </c>
      <c r="B642" t="s">
        <v>376</v>
      </c>
    </row>
    <row r="643" spans="1:2" x14ac:dyDescent="0.2">
      <c r="A643" s="2">
        <v>128510</v>
      </c>
      <c r="B643" t="s">
        <v>376</v>
      </c>
    </row>
    <row r="644" spans="1:2" x14ac:dyDescent="0.2">
      <c r="A644" s="2">
        <v>128735</v>
      </c>
      <c r="B644" t="s">
        <v>376</v>
      </c>
    </row>
    <row r="645" spans="1:2" x14ac:dyDescent="0.2">
      <c r="A645" s="2">
        <v>128765</v>
      </c>
      <c r="B645" t="s">
        <v>376</v>
      </c>
    </row>
    <row r="646" spans="1:2" x14ac:dyDescent="0.2">
      <c r="A646" s="2">
        <v>128767</v>
      </c>
      <c r="B646" t="s">
        <v>376</v>
      </c>
    </row>
    <row r="647" spans="1:2" x14ac:dyDescent="0.2">
      <c r="A647" s="2">
        <v>128830</v>
      </c>
      <c r="B647" t="s">
        <v>376</v>
      </c>
    </row>
    <row r="648" spans="1:2" x14ac:dyDescent="0.2">
      <c r="A648" s="2">
        <v>128925</v>
      </c>
      <c r="B648" t="s">
        <v>376</v>
      </c>
    </row>
    <row r="649" spans="1:2" x14ac:dyDescent="0.2">
      <c r="A649" s="2">
        <v>128984</v>
      </c>
      <c r="B649" t="s">
        <v>376</v>
      </c>
    </row>
    <row r="650" spans="1:2" x14ac:dyDescent="0.2">
      <c r="A650" s="2">
        <v>129018</v>
      </c>
      <c r="B650" t="s">
        <v>376</v>
      </c>
    </row>
    <row r="651" spans="1:2" x14ac:dyDescent="0.2">
      <c r="A651" s="2">
        <v>129053</v>
      </c>
      <c r="B651" t="s">
        <v>376</v>
      </c>
    </row>
    <row r="652" spans="1:2" x14ac:dyDescent="0.2">
      <c r="A652" s="2">
        <v>129182</v>
      </c>
      <c r="B652" t="s">
        <v>376</v>
      </c>
    </row>
    <row r="653" spans="1:2" x14ac:dyDescent="0.2">
      <c r="A653" s="2">
        <v>129241</v>
      </c>
      <c r="B653" t="s">
        <v>376</v>
      </c>
    </row>
    <row r="654" spans="1:2" x14ac:dyDescent="0.2">
      <c r="A654" s="2">
        <v>129246</v>
      </c>
      <c r="B654" t="s">
        <v>376</v>
      </c>
    </row>
    <row r="655" spans="1:2" x14ac:dyDescent="0.2">
      <c r="A655" s="2">
        <v>129272</v>
      </c>
      <c r="B655" t="s">
        <v>376</v>
      </c>
    </row>
    <row r="656" spans="1:2" x14ac:dyDescent="0.2">
      <c r="A656" s="2">
        <v>129279</v>
      </c>
      <c r="B656" t="s">
        <v>376</v>
      </c>
    </row>
    <row r="657" spans="1:2" x14ac:dyDescent="0.2">
      <c r="A657" s="2">
        <v>129310</v>
      </c>
      <c r="B657" t="s">
        <v>376</v>
      </c>
    </row>
    <row r="658" spans="1:2" x14ac:dyDescent="0.2">
      <c r="A658" s="2">
        <v>129336</v>
      </c>
      <c r="B658" t="s">
        <v>376</v>
      </c>
    </row>
    <row r="659" spans="1:2" x14ac:dyDescent="0.2">
      <c r="A659" s="2">
        <v>129339</v>
      </c>
      <c r="B659" t="s">
        <v>376</v>
      </c>
    </row>
    <row r="660" spans="1:2" x14ac:dyDescent="0.2">
      <c r="A660" s="2">
        <v>129368</v>
      </c>
      <c r="B660" t="s">
        <v>376</v>
      </c>
    </row>
    <row r="661" spans="1:2" x14ac:dyDescent="0.2">
      <c r="A661" s="2">
        <v>129369</v>
      </c>
      <c r="B661" t="s">
        <v>376</v>
      </c>
    </row>
    <row r="662" spans="1:2" x14ac:dyDescent="0.2">
      <c r="A662" s="2">
        <v>129433</v>
      </c>
      <c r="B662" t="s">
        <v>376</v>
      </c>
    </row>
    <row r="663" spans="1:2" x14ac:dyDescent="0.2">
      <c r="A663" s="2">
        <v>129501</v>
      </c>
      <c r="B663" t="s">
        <v>376</v>
      </c>
    </row>
    <row r="664" spans="1:2" x14ac:dyDescent="0.2">
      <c r="A664" s="2">
        <v>129592</v>
      </c>
      <c r="B664" t="s">
        <v>376</v>
      </c>
    </row>
    <row r="665" spans="1:2" x14ac:dyDescent="0.2">
      <c r="A665" s="2">
        <v>129727</v>
      </c>
      <c r="B665" t="s">
        <v>376</v>
      </c>
    </row>
    <row r="666" spans="1:2" x14ac:dyDescent="0.2">
      <c r="A666" s="2">
        <v>129753</v>
      </c>
      <c r="B666" t="s">
        <v>376</v>
      </c>
    </row>
    <row r="667" spans="1:2" x14ac:dyDescent="0.2">
      <c r="A667" s="2">
        <v>129791</v>
      </c>
      <c r="B667" t="s">
        <v>376</v>
      </c>
    </row>
    <row r="668" spans="1:2" x14ac:dyDescent="0.2">
      <c r="A668" s="2">
        <v>129850</v>
      </c>
      <c r="B668" t="s">
        <v>376</v>
      </c>
    </row>
    <row r="669" spans="1:2" x14ac:dyDescent="0.2">
      <c r="A669" s="2">
        <v>129854</v>
      </c>
      <c r="B669" t="s">
        <v>376</v>
      </c>
    </row>
    <row r="670" spans="1:2" x14ac:dyDescent="0.2">
      <c r="A670" s="2">
        <v>129918</v>
      </c>
      <c r="B670" t="s">
        <v>376</v>
      </c>
    </row>
    <row r="671" spans="1:2" x14ac:dyDescent="0.2">
      <c r="A671" s="2">
        <v>129947</v>
      </c>
      <c r="B671" t="s">
        <v>376</v>
      </c>
    </row>
    <row r="672" spans="1:2" x14ac:dyDescent="0.2">
      <c r="A672" s="2">
        <v>129979</v>
      </c>
      <c r="B672" t="s">
        <v>376</v>
      </c>
    </row>
    <row r="673" spans="1:2" x14ac:dyDescent="0.2">
      <c r="A673" s="2">
        <v>130015</v>
      </c>
      <c r="B673" t="s">
        <v>376</v>
      </c>
    </row>
    <row r="674" spans="1:2" x14ac:dyDescent="0.2">
      <c r="A674" s="2">
        <v>130042</v>
      </c>
      <c r="B674" t="s">
        <v>376</v>
      </c>
    </row>
    <row r="675" spans="1:2" x14ac:dyDescent="0.2">
      <c r="A675" s="2">
        <v>130077</v>
      </c>
      <c r="B675" t="s">
        <v>376</v>
      </c>
    </row>
    <row r="676" spans="1:2" x14ac:dyDescent="0.2">
      <c r="A676" s="2">
        <v>130079</v>
      </c>
      <c r="B676" t="s">
        <v>376</v>
      </c>
    </row>
    <row r="677" spans="1:2" x14ac:dyDescent="0.2">
      <c r="A677" s="2">
        <v>130110</v>
      </c>
      <c r="B677" t="s">
        <v>376</v>
      </c>
    </row>
    <row r="678" spans="1:2" x14ac:dyDescent="0.2">
      <c r="A678" s="2">
        <v>130174</v>
      </c>
      <c r="B678" t="s">
        <v>376</v>
      </c>
    </row>
    <row r="679" spans="1:2" x14ac:dyDescent="0.2">
      <c r="A679" s="2">
        <v>130267</v>
      </c>
      <c r="B679" t="s">
        <v>376</v>
      </c>
    </row>
    <row r="680" spans="1:2" x14ac:dyDescent="0.2">
      <c r="A680" s="2">
        <v>130429</v>
      </c>
      <c r="B680" t="s">
        <v>376</v>
      </c>
    </row>
    <row r="681" spans="1:2" x14ac:dyDescent="0.2">
      <c r="A681" s="2">
        <v>130430</v>
      </c>
      <c r="B681" t="s">
        <v>376</v>
      </c>
    </row>
    <row r="682" spans="1:2" x14ac:dyDescent="0.2">
      <c r="A682" s="2">
        <v>130489</v>
      </c>
      <c r="B682" t="s">
        <v>376</v>
      </c>
    </row>
    <row r="683" spans="1:2" x14ac:dyDescent="0.2">
      <c r="A683" s="2">
        <v>130623</v>
      </c>
      <c r="B683" t="s">
        <v>376</v>
      </c>
    </row>
    <row r="684" spans="1:2" x14ac:dyDescent="0.2">
      <c r="A684" s="2">
        <v>130746</v>
      </c>
      <c r="B684" t="s">
        <v>376</v>
      </c>
    </row>
    <row r="685" spans="1:2" x14ac:dyDescent="0.2">
      <c r="A685" s="2">
        <v>130776</v>
      </c>
      <c r="B685" t="s">
        <v>376</v>
      </c>
    </row>
    <row r="686" spans="1:2" x14ac:dyDescent="0.2">
      <c r="A686" s="2">
        <v>130840</v>
      </c>
      <c r="B686" t="s">
        <v>376</v>
      </c>
    </row>
    <row r="687" spans="1:2" x14ac:dyDescent="0.2">
      <c r="A687" s="2">
        <v>130845</v>
      </c>
      <c r="B687" t="s">
        <v>376</v>
      </c>
    </row>
    <row r="688" spans="1:2" x14ac:dyDescent="0.2">
      <c r="A688" s="2">
        <v>130905</v>
      </c>
      <c r="B688" t="s">
        <v>376</v>
      </c>
    </row>
    <row r="689" spans="1:2" x14ac:dyDescent="0.2">
      <c r="A689" s="2">
        <v>130936</v>
      </c>
      <c r="B689" t="s">
        <v>376</v>
      </c>
    </row>
    <row r="690" spans="1:2" x14ac:dyDescent="0.2">
      <c r="A690" s="2">
        <v>131039</v>
      </c>
      <c r="B690" t="s">
        <v>376</v>
      </c>
    </row>
    <row r="691" spans="1:2" x14ac:dyDescent="0.2">
      <c r="A691" s="2">
        <v>131101</v>
      </c>
      <c r="B691" t="s">
        <v>376</v>
      </c>
    </row>
    <row r="692" spans="1:2" x14ac:dyDescent="0.2">
      <c r="A692" s="2">
        <v>131130</v>
      </c>
      <c r="B692" t="s">
        <v>376</v>
      </c>
    </row>
    <row r="693" spans="1:2" x14ac:dyDescent="0.2">
      <c r="A693" s="2">
        <v>131133</v>
      </c>
      <c r="B693" t="s">
        <v>376</v>
      </c>
    </row>
    <row r="694" spans="1:2" x14ac:dyDescent="0.2">
      <c r="A694" s="2">
        <v>131288</v>
      </c>
      <c r="B694" t="s">
        <v>376</v>
      </c>
    </row>
    <row r="695" spans="1:2" x14ac:dyDescent="0.2">
      <c r="A695" s="2">
        <v>131294</v>
      </c>
      <c r="B695" t="s">
        <v>376</v>
      </c>
    </row>
    <row r="696" spans="1:2" x14ac:dyDescent="0.2">
      <c r="A696" s="2">
        <v>131450</v>
      </c>
      <c r="B696" t="s">
        <v>376</v>
      </c>
    </row>
    <row r="697" spans="1:2" x14ac:dyDescent="0.2">
      <c r="A697" s="2">
        <v>131614</v>
      </c>
      <c r="B697" t="s">
        <v>376</v>
      </c>
    </row>
    <row r="698" spans="1:2" x14ac:dyDescent="0.2">
      <c r="A698" s="2">
        <v>131642</v>
      </c>
      <c r="B698" t="s">
        <v>376</v>
      </c>
    </row>
    <row r="699" spans="1:2" x14ac:dyDescent="0.2">
      <c r="A699" s="2">
        <v>131773</v>
      </c>
      <c r="B699" t="s">
        <v>376</v>
      </c>
    </row>
    <row r="700" spans="1:2" x14ac:dyDescent="0.2">
      <c r="A700" s="2">
        <v>131802</v>
      </c>
      <c r="B700" t="s">
        <v>376</v>
      </c>
    </row>
    <row r="701" spans="1:2" x14ac:dyDescent="0.2">
      <c r="A701" s="2">
        <v>131835</v>
      </c>
      <c r="B701" t="s">
        <v>376</v>
      </c>
    </row>
    <row r="702" spans="1:2" x14ac:dyDescent="0.2">
      <c r="A702" s="2">
        <v>131901</v>
      </c>
      <c r="B702" t="s">
        <v>376</v>
      </c>
    </row>
    <row r="703" spans="1:2" x14ac:dyDescent="0.2">
      <c r="A703" s="2">
        <v>131960</v>
      </c>
      <c r="B703" t="s">
        <v>376</v>
      </c>
    </row>
    <row r="704" spans="1:2" x14ac:dyDescent="0.2">
      <c r="A704" s="2">
        <v>131998</v>
      </c>
      <c r="B704" t="s">
        <v>376</v>
      </c>
    </row>
    <row r="705" spans="1:2" x14ac:dyDescent="0.2">
      <c r="A705" s="2">
        <v>132024</v>
      </c>
      <c r="B705" t="s">
        <v>376</v>
      </c>
    </row>
    <row r="706" spans="1:2" x14ac:dyDescent="0.2">
      <c r="A706" s="2">
        <v>132062</v>
      </c>
      <c r="B706" t="s">
        <v>376</v>
      </c>
    </row>
    <row r="707" spans="1:2" x14ac:dyDescent="0.2">
      <c r="A707" s="2">
        <v>132091</v>
      </c>
      <c r="B707" t="s">
        <v>376</v>
      </c>
    </row>
    <row r="708" spans="1:2" x14ac:dyDescent="0.2">
      <c r="A708" s="2">
        <v>132093</v>
      </c>
      <c r="B708" t="s">
        <v>376</v>
      </c>
    </row>
    <row r="709" spans="1:2" x14ac:dyDescent="0.2">
      <c r="A709" s="2">
        <v>132095</v>
      </c>
      <c r="B709" t="s">
        <v>376</v>
      </c>
    </row>
    <row r="710" spans="1:2" x14ac:dyDescent="0.2">
      <c r="A710" s="2">
        <v>132127</v>
      </c>
      <c r="B710" t="s">
        <v>376</v>
      </c>
    </row>
    <row r="711" spans="1:2" x14ac:dyDescent="0.2">
      <c r="A711" s="2">
        <v>132152</v>
      </c>
      <c r="B711" t="s">
        <v>376</v>
      </c>
    </row>
    <row r="712" spans="1:2" x14ac:dyDescent="0.2">
      <c r="A712" s="2">
        <v>132221</v>
      </c>
      <c r="B712" t="s">
        <v>376</v>
      </c>
    </row>
    <row r="713" spans="1:2" x14ac:dyDescent="0.2">
      <c r="A713" s="2">
        <v>132222</v>
      </c>
      <c r="B713" t="s">
        <v>376</v>
      </c>
    </row>
    <row r="714" spans="1:2" x14ac:dyDescent="0.2">
      <c r="A714" s="2">
        <v>132248</v>
      </c>
      <c r="B714" t="s">
        <v>376</v>
      </c>
    </row>
    <row r="715" spans="1:2" x14ac:dyDescent="0.2">
      <c r="A715" s="2">
        <v>132281</v>
      </c>
      <c r="B715" t="s">
        <v>376</v>
      </c>
    </row>
    <row r="716" spans="1:2" x14ac:dyDescent="0.2">
      <c r="A716" s="2">
        <v>132347</v>
      </c>
      <c r="B716" t="s">
        <v>376</v>
      </c>
    </row>
    <row r="717" spans="1:2" x14ac:dyDescent="0.2">
      <c r="A717" s="2">
        <v>132350</v>
      </c>
      <c r="B717" t="s">
        <v>376</v>
      </c>
    </row>
    <row r="718" spans="1:2" x14ac:dyDescent="0.2">
      <c r="A718" s="2">
        <v>132472</v>
      </c>
      <c r="B718" t="s">
        <v>376</v>
      </c>
    </row>
    <row r="719" spans="1:2" x14ac:dyDescent="0.2">
      <c r="A719" s="2">
        <v>132573</v>
      </c>
      <c r="B719" t="s">
        <v>376</v>
      </c>
    </row>
    <row r="720" spans="1:2" x14ac:dyDescent="0.2">
      <c r="A720" s="2">
        <v>132669</v>
      </c>
      <c r="B720" t="s">
        <v>376</v>
      </c>
    </row>
    <row r="721" spans="1:2" x14ac:dyDescent="0.2">
      <c r="A721" s="2">
        <v>132733</v>
      </c>
      <c r="B721" t="s">
        <v>376</v>
      </c>
    </row>
    <row r="722" spans="1:2" x14ac:dyDescent="0.2">
      <c r="A722" s="2">
        <v>132794</v>
      </c>
      <c r="B722" t="s">
        <v>376</v>
      </c>
    </row>
    <row r="723" spans="1:2" x14ac:dyDescent="0.2">
      <c r="A723" s="2">
        <v>132857</v>
      </c>
      <c r="B723" t="s">
        <v>376</v>
      </c>
    </row>
    <row r="724" spans="1:2" x14ac:dyDescent="0.2">
      <c r="A724" s="2">
        <v>132863</v>
      </c>
      <c r="B724" t="s">
        <v>376</v>
      </c>
    </row>
    <row r="725" spans="1:2" x14ac:dyDescent="0.2">
      <c r="A725" s="2">
        <v>132894</v>
      </c>
      <c r="B725" t="s">
        <v>376</v>
      </c>
    </row>
    <row r="726" spans="1:2" x14ac:dyDescent="0.2">
      <c r="A726" s="2">
        <v>133052</v>
      </c>
      <c r="B726" t="s">
        <v>376</v>
      </c>
    </row>
    <row r="727" spans="1:2" x14ac:dyDescent="0.2">
      <c r="A727" s="2">
        <v>133081</v>
      </c>
      <c r="B727" t="s">
        <v>376</v>
      </c>
    </row>
    <row r="728" spans="1:2" x14ac:dyDescent="0.2">
      <c r="A728" s="2">
        <v>133144</v>
      </c>
      <c r="B728" t="s">
        <v>376</v>
      </c>
    </row>
    <row r="729" spans="1:2" x14ac:dyDescent="0.2">
      <c r="A729" s="2">
        <v>133247</v>
      </c>
      <c r="B729" t="s">
        <v>376</v>
      </c>
    </row>
    <row r="730" spans="1:2" x14ac:dyDescent="0.2">
      <c r="A730" s="2">
        <v>133277</v>
      </c>
      <c r="B730" t="s">
        <v>376</v>
      </c>
    </row>
    <row r="731" spans="1:2" x14ac:dyDescent="0.2">
      <c r="A731" s="2">
        <v>133305</v>
      </c>
      <c r="B731" t="s">
        <v>376</v>
      </c>
    </row>
    <row r="732" spans="1:2" x14ac:dyDescent="0.2">
      <c r="A732" s="2">
        <v>133306</v>
      </c>
      <c r="B732" t="s">
        <v>376</v>
      </c>
    </row>
    <row r="733" spans="1:2" x14ac:dyDescent="0.2">
      <c r="A733" s="2">
        <v>133310</v>
      </c>
      <c r="B733" t="s">
        <v>376</v>
      </c>
    </row>
    <row r="734" spans="1:2" x14ac:dyDescent="0.2">
      <c r="A734" s="2">
        <v>133369</v>
      </c>
      <c r="B734" t="s">
        <v>376</v>
      </c>
    </row>
    <row r="735" spans="1:2" x14ac:dyDescent="0.2">
      <c r="A735" s="2">
        <v>133627</v>
      </c>
      <c r="B735" t="s">
        <v>376</v>
      </c>
    </row>
    <row r="736" spans="1:2" x14ac:dyDescent="0.2">
      <c r="A736" s="2">
        <v>133662</v>
      </c>
      <c r="B736" t="s">
        <v>376</v>
      </c>
    </row>
    <row r="737" spans="1:2" x14ac:dyDescent="0.2">
      <c r="A737" s="2">
        <v>133722</v>
      </c>
      <c r="B737" t="s">
        <v>376</v>
      </c>
    </row>
    <row r="738" spans="1:2" x14ac:dyDescent="0.2">
      <c r="A738" s="2">
        <v>133819</v>
      </c>
      <c r="B738" t="s">
        <v>376</v>
      </c>
    </row>
    <row r="739" spans="1:2" x14ac:dyDescent="0.2">
      <c r="A739" s="2">
        <v>133851</v>
      </c>
      <c r="B739" t="s">
        <v>376</v>
      </c>
    </row>
    <row r="740" spans="1:2" x14ac:dyDescent="0.2">
      <c r="A740" s="2">
        <v>133884</v>
      </c>
      <c r="B740" t="s">
        <v>376</v>
      </c>
    </row>
    <row r="741" spans="1:2" x14ac:dyDescent="0.2">
      <c r="A741" s="2">
        <v>133917</v>
      </c>
      <c r="B741" t="s">
        <v>376</v>
      </c>
    </row>
    <row r="742" spans="1:2" x14ac:dyDescent="0.2">
      <c r="A742" s="2">
        <v>133919</v>
      </c>
      <c r="B742" t="s">
        <v>376</v>
      </c>
    </row>
    <row r="743" spans="1:2" x14ac:dyDescent="0.2">
      <c r="A743" s="2">
        <v>133951</v>
      </c>
      <c r="B743" t="s">
        <v>376</v>
      </c>
    </row>
    <row r="744" spans="1:2" x14ac:dyDescent="0.2">
      <c r="A744" s="2">
        <v>133979</v>
      </c>
      <c r="B744" t="s">
        <v>376</v>
      </c>
    </row>
    <row r="745" spans="1:2" x14ac:dyDescent="0.2">
      <c r="A745" s="2">
        <v>134011</v>
      </c>
      <c r="B745" t="s">
        <v>376</v>
      </c>
    </row>
    <row r="746" spans="1:2" x14ac:dyDescent="0.2">
      <c r="A746" s="2">
        <v>134111</v>
      </c>
      <c r="B746" t="s">
        <v>376</v>
      </c>
    </row>
    <row r="747" spans="1:2" x14ac:dyDescent="0.2">
      <c r="A747" s="2">
        <v>134202</v>
      </c>
      <c r="B747" t="s">
        <v>376</v>
      </c>
    </row>
    <row r="748" spans="1:2" x14ac:dyDescent="0.2">
      <c r="A748" s="2">
        <v>134271</v>
      </c>
      <c r="B748" t="s">
        <v>376</v>
      </c>
    </row>
    <row r="749" spans="1:2" x14ac:dyDescent="0.2">
      <c r="A749" s="2">
        <v>134398</v>
      </c>
      <c r="B749" t="s">
        <v>376</v>
      </c>
    </row>
    <row r="750" spans="1:2" x14ac:dyDescent="0.2">
      <c r="A750" s="2">
        <v>134425</v>
      </c>
      <c r="B750" t="s">
        <v>376</v>
      </c>
    </row>
    <row r="751" spans="1:2" x14ac:dyDescent="0.2">
      <c r="A751" s="2">
        <v>134431</v>
      </c>
      <c r="B751" t="s">
        <v>376</v>
      </c>
    </row>
    <row r="752" spans="1:2" x14ac:dyDescent="0.2">
      <c r="A752" s="2">
        <v>134553</v>
      </c>
      <c r="B752" t="s">
        <v>376</v>
      </c>
    </row>
    <row r="753" spans="1:2" x14ac:dyDescent="0.2">
      <c r="A753" s="2">
        <v>134648</v>
      </c>
      <c r="B753" t="s">
        <v>376</v>
      </c>
    </row>
    <row r="754" spans="1:2" x14ac:dyDescent="0.2">
      <c r="A754" s="2">
        <v>134651</v>
      </c>
      <c r="B754" t="s">
        <v>376</v>
      </c>
    </row>
    <row r="755" spans="1:2" x14ac:dyDescent="0.2">
      <c r="A755" s="2">
        <v>134745</v>
      </c>
      <c r="B755" t="s">
        <v>376</v>
      </c>
    </row>
    <row r="756" spans="1:2" x14ac:dyDescent="0.2">
      <c r="A756" s="2">
        <v>134779</v>
      </c>
      <c r="B756" t="s">
        <v>376</v>
      </c>
    </row>
    <row r="757" spans="1:2" x14ac:dyDescent="0.2">
      <c r="A757" s="2">
        <v>134782</v>
      </c>
      <c r="B757" t="s">
        <v>376</v>
      </c>
    </row>
    <row r="758" spans="1:2" x14ac:dyDescent="0.2">
      <c r="A758" s="2">
        <v>134808</v>
      </c>
      <c r="B758" t="s">
        <v>376</v>
      </c>
    </row>
    <row r="759" spans="1:2" x14ac:dyDescent="0.2">
      <c r="A759" s="2">
        <v>134846</v>
      </c>
      <c r="B759" t="s">
        <v>376</v>
      </c>
    </row>
    <row r="760" spans="1:2" x14ac:dyDescent="0.2">
      <c r="A760" s="2">
        <v>134908</v>
      </c>
      <c r="B760" t="s">
        <v>376</v>
      </c>
    </row>
    <row r="761" spans="1:2" x14ac:dyDescent="0.2">
      <c r="A761" s="2">
        <v>134943</v>
      </c>
      <c r="B761" t="s">
        <v>376</v>
      </c>
    </row>
    <row r="762" spans="1:2" x14ac:dyDescent="0.2">
      <c r="A762" s="2">
        <v>135005</v>
      </c>
      <c r="B762" t="s">
        <v>376</v>
      </c>
    </row>
    <row r="763" spans="1:2" x14ac:dyDescent="0.2">
      <c r="A763" s="2">
        <v>135037</v>
      </c>
      <c r="B763" t="s">
        <v>376</v>
      </c>
    </row>
    <row r="764" spans="1:2" x14ac:dyDescent="0.2">
      <c r="A764" s="2">
        <v>135160</v>
      </c>
      <c r="B764" t="s">
        <v>376</v>
      </c>
    </row>
    <row r="765" spans="1:2" x14ac:dyDescent="0.2">
      <c r="A765" s="2">
        <v>135194</v>
      </c>
      <c r="B765" t="s">
        <v>376</v>
      </c>
    </row>
    <row r="766" spans="1:2" x14ac:dyDescent="0.2">
      <c r="A766" s="2">
        <v>135224</v>
      </c>
      <c r="B766" t="s">
        <v>376</v>
      </c>
    </row>
    <row r="767" spans="1:2" x14ac:dyDescent="0.2">
      <c r="A767" s="2">
        <v>135320</v>
      </c>
      <c r="B767" t="s">
        <v>376</v>
      </c>
    </row>
    <row r="768" spans="1:2" x14ac:dyDescent="0.2">
      <c r="A768" s="2">
        <v>135356</v>
      </c>
      <c r="B768" t="s">
        <v>376</v>
      </c>
    </row>
    <row r="769" spans="1:2" x14ac:dyDescent="0.2">
      <c r="A769" s="2">
        <v>135389</v>
      </c>
      <c r="B769" t="s">
        <v>376</v>
      </c>
    </row>
    <row r="770" spans="1:2" x14ac:dyDescent="0.2">
      <c r="A770" s="2">
        <v>135420</v>
      </c>
      <c r="B770" t="s">
        <v>376</v>
      </c>
    </row>
    <row r="771" spans="1:2" x14ac:dyDescent="0.2">
      <c r="A771" s="2">
        <v>135480</v>
      </c>
      <c r="B771" t="s">
        <v>376</v>
      </c>
    </row>
    <row r="772" spans="1:2" x14ac:dyDescent="0.2">
      <c r="A772" s="2">
        <v>135612</v>
      </c>
      <c r="B772" t="s">
        <v>376</v>
      </c>
    </row>
    <row r="773" spans="1:2" x14ac:dyDescent="0.2">
      <c r="A773" s="2">
        <v>135613</v>
      </c>
      <c r="B773" t="s">
        <v>376</v>
      </c>
    </row>
    <row r="774" spans="1:2" x14ac:dyDescent="0.2">
      <c r="A774" s="2">
        <v>135643</v>
      </c>
      <c r="B774" t="s">
        <v>376</v>
      </c>
    </row>
    <row r="775" spans="1:2" x14ac:dyDescent="0.2">
      <c r="A775" s="2">
        <v>135707</v>
      </c>
      <c r="B775" t="s">
        <v>376</v>
      </c>
    </row>
    <row r="776" spans="1:2" x14ac:dyDescent="0.2">
      <c r="A776" s="2">
        <v>135806</v>
      </c>
      <c r="B776" t="s">
        <v>376</v>
      </c>
    </row>
    <row r="777" spans="1:2" x14ac:dyDescent="0.2">
      <c r="A777" s="2">
        <v>135867</v>
      </c>
      <c r="B777" t="s">
        <v>376</v>
      </c>
    </row>
    <row r="778" spans="1:2" x14ac:dyDescent="0.2">
      <c r="A778" s="2">
        <v>135871</v>
      </c>
      <c r="B778" t="s">
        <v>376</v>
      </c>
    </row>
    <row r="779" spans="1:2" x14ac:dyDescent="0.2">
      <c r="A779" s="2">
        <v>135897</v>
      </c>
      <c r="B779" t="s">
        <v>376</v>
      </c>
    </row>
    <row r="780" spans="1:2" x14ac:dyDescent="0.2">
      <c r="A780" s="2">
        <v>136121</v>
      </c>
      <c r="B780" t="s">
        <v>376</v>
      </c>
    </row>
    <row r="781" spans="1:2" x14ac:dyDescent="0.2">
      <c r="A781" s="2">
        <v>136158</v>
      </c>
      <c r="B781" t="s">
        <v>376</v>
      </c>
    </row>
    <row r="782" spans="1:2" x14ac:dyDescent="0.2">
      <c r="A782" s="2">
        <v>136252</v>
      </c>
      <c r="B782" t="s">
        <v>376</v>
      </c>
    </row>
    <row r="783" spans="1:2" x14ac:dyDescent="0.2">
      <c r="A783" s="2">
        <v>136378</v>
      </c>
      <c r="B783" t="s">
        <v>376</v>
      </c>
    </row>
    <row r="784" spans="1:2" x14ac:dyDescent="0.2">
      <c r="A784" s="2">
        <v>136440</v>
      </c>
      <c r="B784" t="s">
        <v>376</v>
      </c>
    </row>
    <row r="785" spans="1:2" x14ac:dyDescent="0.2">
      <c r="A785" s="2">
        <v>136444</v>
      </c>
      <c r="B785" t="s">
        <v>376</v>
      </c>
    </row>
    <row r="786" spans="1:2" x14ac:dyDescent="0.2">
      <c r="A786" s="2">
        <v>136476</v>
      </c>
      <c r="B786" t="s">
        <v>376</v>
      </c>
    </row>
    <row r="787" spans="1:2" x14ac:dyDescent="0.2">
      <c r="A787" s="2">
        <v>136507</v>
      </c>
      <c r="B787" t="s">
        <v>376</v>
      </c>
    </row>
    <row r="788" spans="1:2" x14ac:dyDescent="0.2">
      <c r="A788" s="2">
        <v>136537</v>
      </c>
      <c r="B788" t="s">
        <v>376</v>
      </c>
    </row>
    <row r="789" spans="1:2" x14ac:dyDescent="0.2">
      <c r="A789" s="2">
        <v>136572</v>
      </c>
      <c r="B789" t="s">
        <v>376</v>
      </c>
    </row>
    <row r="790" spans="1:2" x14ac:dyDescent="0.2">
      <c r="A790" s="2">
        <v>136606</v>
      </c>
      <c r="B790" t="s">
        <v>376</v>
      </c>
    </row>
    <row r="791" spans="1:2" x14ac:dyDescent="0.2">
      <c r="A791" s="2">
        <v>136607</v>
      </c>
      <c r="B791" t="s">
        <v>376</v>
      </c>
    </row>
    <row r="792" spans="1:2" x14ac:dyDescent="0.2">
      <c r="A792" s="2">
        <v>136765</v>
      </c>
      <c r="B792" t="s">
        <v>376</v>
      </c>
    </row>
    <row r="793" spans="1:2" x14ac:dyDescent="0.2">
      <c r="A793" s="2">
        <v>136795</v>
      </c>
      <c r="B793" t="s">
        <v>376</v>
      </c>
    </row>
    <row r="794" spans="1:2" x14ac:dyDescent="0.2">
      <c r="A794" s="2">
        <v>136825</v>
      </c>
      <c r="B794" t="s">
        <v>376</v>
      </c>
    </row>
    <row r="795" spans="1:2" x14ac:dyDescent="0.2">
      <c r="A795" s="2">
        <v>136861</v>
      </c>
      <c r="B795" t="s">
        <v>376</v>
      </c>
    </row>
    <row r="796" spans="1:2" x14ac:dyDescent="0.2">
      <c r="A796" s="2">
        <v>136889</v>
      </c>
      <c r="B796" t="s">
        <v>376</v>
      </c>
    </row>
    <row r="797" spans="1:2" x14ac:dyDescent="0.2">
      <c r="A797" s="2">
        <v>136894</v>
      </c>
      <c r="B797" t="s">
        <v>376</v>
      </c>
    </row>
    <row r="798" spans="1:2" x14ac:dyDescent="0.2">
      <c r="A798" s="2">
        <v>136988</v>
      </c>
      <c r="B798" t="s">
        <v>376</v>
      </c>
    </row>
    <row r="799" spans="1:2" x14ac:dyDescent="0.2">
      <c r="A799" s="2">
        <v>137021</v>
      </c>
      <c r="B799" t="s">
        <v>376</v>
      </c>
    </row>
    <row r="800" spans="1:2" x14ac:dyDescent="0.2">
      <c r="A800" s="2">
        <v>137113</v>
      </c>
      <c r="B800" t="s">
        <v>376</v>
      </c>
    </row>
    <row r="801" spans="1:2" x14ac:dyDescent="0.2">
      <c r="A801" s="2">
        <v>137272</v>
      </c>
      <c r="B801" t="s">
        <v>376</v>
      </c>
    </row>
    <row r="802" spans="1:2" x14ac:dyDescent="0.2">
      <c r="A802" s="2">
        <v>137275</v>
      </c>
      <c r="B802" t="s">
        <v>376</v>
      </c>
    </row>
    <row r="803" spans="1:2" x14ac:dyDescent="0.2">
      <c r="A803" s="2">
        <v>137406</v>
      </c>
      <c r="B803" t="s">
        <v>376</v>
      </c>
    </row>
    <row r="804" spans="1:2" x14ac:dyDescent="0.2">
      <c r="A804" s="2">
        <v>137471</v>
      </c>
      <c r="B804" t="s">
        <v>376</v>
      </c>
    </row>
    <row r="805" spans="1:2" x14ac:dyDescent="0.2">
      <c r="A805" s="2">
        <v>137497</v>
      </c>
      <c r="B805" t="s">
        <v>376</v>
      </c>
    </row>
    <row r="806" spans="1:2" x14ac:dyDescent="0.2">
      <c r="A806" s="2">
        <v>137500</v>
      </c>
      <c r="B806" t="s">
        <v>376</v>
      </c>
    </row>
    <row r="807" spans="1:2" x14ac:dyDescent="0.2">
      <c r="A807" s="2">
        <v>137530</v>
      </c>
      <c r="B807" t="s">
        <v>376</v>
      </c>
    </row>
    <row r="808" spans="1:2" x14ac:dyDescent="0.2">
      <c r="A808" s="2">
        <v>137534</v>
      </c>
      <c r="B808" t="s">
        <v>376</v>
      </c>
    </row>
    <row r="809" spans="1:2" x14ac:dyDescent="0.2">
      <c r="A809" s="2">
        <v>137535</v>
      </c>
      <c r="B809" t="s">
        <v>376</v>
      </c>
    </row>
    <row r="810" spans="1:2" x14ac:dyDescent="0.2">
      <c r="A810" s="2">
        <v>137596</v>
      </c>
      <c r="B810" t="s">
        <v>376</v>
      </c>
    </row>
    <row r="811" spans="1:2" x14ac:dyDescent="0.2">
      <c r="A811" s="2">
        <v>137630</v>
      </c>
      <c r="B811" t="s">
        <v>376</v>
      </c>
    </row>
    <row r="812" spans="1:2" x14ac:dyDescent="0.2">
      <c r="A812" s="2">
        <v>137755</v>
      </c>
      <c r="B812" t="s">
        <v>376</v>
      </c>
    </row>
    <row r="813" spans="1:2" x14ac:dyDescent="0.2">
      <c r="A813" s="2">
        <v>137756</v>
      </c>
      <c r="B813" t="s">
        <v>376</v>
      </c>
    </row>
    <row r="814" spans="1:2" x14ac:dyDescent="0.2">
      <c r="A814" s="2">
        <v>137785</v>
      </c>
      <c r="B814" t="s">
        <v>376</v>
      </c>
    </row>
    <row r="815" spans="1:2" x14ac:dyDescent="0.2">
      <c r="A815" s="2">
        <v>137819</v>
      </c>
      <c r="B815" t="s">
        <v>376</v>
      </c>
    </row>
    <row r="816" spans="1:2" x14ac:dyDescent="0.2">
      <c r="A816" s="2">
        <v>137981</v>
      </c>
      <c r="B816" t="s">
        <v>376</v>
      </c>
    </row>
    <row r="817" spans="1:2" x14ac:dyDescent="0.2">
      <c r="A817" s="2">
        <v>138009</v>
      </c>
      <c r="B817" t="s">
        <v>376</v>
      </c>
    </row>
    <row r="818" spans="1:2" x14ac:dyDescent="0.2">
      <c r="A818" s="2">
        <v>138040</v>
      </c>
      <c r="B818" t="s">
        <v>376</v>
      </c>
    </row>
    <row r="819" spans="1:2" x14ac:dyDescent="0.2">
      <c r="A819" s="2">
        <v>138075</v>
      </c>
      <c r="B819" t="s">
        <v>376</v>
      </c>
    </row>
    <row r="820" spans="1:2" x14ac:dyDescent="0.2">
      <c r="A820" s="2">
        <v>138078</v>
      </c>
      <c r="B820" t="s">
        <v>376</v>
      </c>
    </row>
    <row r="821" spans="1:2" x14ac:dyDescent="0.2">
      <c r="A821" s="2">
        <v>138142</v>
      </c>
      <c r="B821" t="s">
        <v>376</v>
      </c>
    </row>
    <row r="822" spans="1:2" x14ac:dyDescent="0.2">
      <c r="A822" s="2">
        <v>138234</v>
      </c>
      <c r="B822" t="s">
        <v>376</v>
      </c>
    </row>
    <row r="823" spans="1:2" x14ac:dyDescent="0.2">
      <c r="A823" s="2">
        <v>138303</v>
      </c>
      <c r="B823" t="s">
        <v>376</v>
      </c>
    </row>
    <row r="824" spans="1:2" x14ac:dyDescent="0.2">
      <c r="A824" s="2">
        <v>138428</v>
      </c>
      <c r="B824" t="s">
        <v>376</v>
      </c>
    </row>
    <row r="825" spans="1:2" x14ac:dyDescent="0.2">
      <c r="A825" s="2">
        <v>138616</v>
      </c>
      <c r="B825" t="s">
        <v>376</v>
      </c>
    </row>
    <row r="826" spans="1:2" x14ac:dyDescent="0.2">
      <c r="A826" s="2">
        <v>138619</v>
      </c>
      <c r="B826" t="s">
        <v>376</v>
      </c>
    </row>
    <row r="827" spans="1:2" x14ac:dyDescent="0.2">
      <c r="A827" s="2">
        <v>138687</v>
      </c>
      <c r="B827" t="s">
        <v>376</v>
      </c>
    </row>
    <row r="828" spans="1:2" x14ac:dyDescent="0.2">
      <c r="A828" s="2">
        <v>138712</v>
      </c>
      <c r="B828" t="s">
        <v>376</v>
      </c>
    </row>
    <row r="829" spans="1:2" x14ac:dyDescent="0.2">
      <c r="A829" s="2">
        <v>138714</v>
      </c>
      <c r="B829" t="s">
        <v>376</v>
      </c>
    </row>
    <row r="830" spans="1:2" x14ac:dyDescent="0.2">
      <c r="A830" s="2">
        <v>138719</v>
      </c>
      <c r="B830" t="s">
        <v>376</v>
      </c>
    </row>
    <row r="831" spans="1:2" x14ac:dyDescent="0.2">
      <c r="A831" s="2">
        <v>138744</v>
      </c>
      <c r="B831" t="s">
        <v>376</v>
      </c>
    </row>
    <row r="832" spans="1:2" x14ac:dyDescent="0.2">
      <c r="A832" s="2">
        <v>138751</v>
      </c>
      <c r="B832" t="s">
        <v>376</v>
      </c>
    </row>
    <row r="833" spans="1:2" x14ac:dyDescent="0.2">
      <c r="A833" s="2">
        <v>138872</v>
      </c>
      <c r="B833" t="s">
        <v>376</v>
      </c>
    </row>
    <row r="834" spans="1:2" x14ac:dyDescent="0.2">
      <c r="A834" s="2">
        <v>139065</v>
      </c>
      <c r="B834" t="s">
        <v>376</v>
      </c>
    </row>
    <row r="835" spans="1:2" x14ac:dyDescent="0.2">
      <c r="A835" s="2">
        <v>139100</v>
      </c>
      <c r="B835" t="s">
        <v>376</v>
      </c>
    </row>
    <row r="836" spans="1:2" x14ac:dyDescent="0.2">
      <c r="A836" s="2">
        <v>139128</v>
      </c>
      <c r="B836" t="s">
        <v>376</v>
      </c>
    </row>
    <row r="837" spans="1:2" x14ac:dyDescent="0.2">
      <c r="A837" s="2">
        <v>139132</v>
      </c>
      <c r="B837" t="s">
        <v>376</v>
      </c>
    </row>
    <row r="838" spans="1:2" x14ac:dyDescent="0.2">
      <c r="A838" s="2">
        <v>139160</v>
      </c>
      <c r="B838" t="s">
        <v>376</v>
      </c>
    </row>
    <row r="839" spans="1:2" x14ac:dyDescent="0.2">
      <c r="A839" s="2">
        <v>139165</v>
      </c>
      <c r="B839" t="s">
        <v>376</v>
      </c>
    </row>
    <row r="840" spans="1:2" x14ac:dyDescent="0.2">
      <c r="A840" s="2">
        <v>139231</v>
      </c>
      <c r="B840" t="s">
        <v>376</v>
      </c>
    </row>
    <row r="841" spans="1:2" x14ac:dyDescent="0.2">
      <c r="A841" s="2">
        <v>139291</v>
      </c>
      <c r="B841" t="s">
        <v>376</v>
      </c>
    </row>
    <row r="842" spans="1:2" x14ac:dyDescent="0.2">
      <c r="A842" s="2">
        <v>139326</v>
      </c>
      <c r="B842" t="s">
        <v>376</v>
      </c>
    </row>
    <row r="843" spans="1:2" x14ac:dyDescent="0.2">
      <c r="A843" s="2">
        <v>139451</v>
      </c>
      <c r="B843" t="s">
        <v>376</v>
      </c>
    </row>
    <row r="844" spans="1:2" x14ac:dyDescent="0.2">
      <c r="A844" s="2">
        <v>139643</v>
      </c>
      <c r="B844" t="s">
        <v>376</v>
      </c>
    </row>
    <row r="845" spans="1:2" x14ac:dyDescent="0.2">
      <c r="A845" s="2">
        <v>139775</v>
      </c>
      <c r="B845" t="s">
        <v>376</v>
      </c>
    </row>
    <row r="846" spans="1:2" x14ac:dyDescent="0.2">
      <c r="A846" s="2">
        <v>139802</v>
      </c>
      <c r="B846" t="s">
        <v>376</v>
      </c>
    </row>
    <row r="847" spans="1:2" x14ac:dyDescent="0.2">
      <c r="A847" s="2">
        <v>139807</v>
      </c>
      <c r="B847" t="s">
        <v>376</v>
      </c>
    </row>
    <row r="848" spans="1:2" x14ac:dyDescent="0.2">
      <c r="A848" s="2">
        <v>139864</v>
      </c>
      <c r="B848" t="s">
        <v>376</v>
      </c>
    </row>
    <row r="849" spans="1:2" x14ac:dyDescent="0.2">
      <c r="A849" s="2">
        <v>140024</v>
      </c>
      <c r="B849" t="s">
        <v>376</v>
      </c>
    </row>
    <row r="850" spans="1:2" x14ac:dyDescent="0.2">
      <c r="A850" s="2">
        <v>140187</v>
      </c>
      <c r="B850" t="s">
        <v>376</v>
      </c>
    </row>
    <row r="851" spans="1:2" x14ac:dyDescent="0.2">
      <c r="A851" s="2">
        <v>140255</v>
      </c>
      <c r="B851" t="s">
        <v>376</v>
      </c>
    </row>
    <row r="852" spans="1:2" x14ac:dyDescent="0.2">
      <c r="A852" s="2">
        <v>140286</v>
      </c>
      <c r="B852" t="s">
        <v>376</v>
      </c>
    </row>
    <row r="853" spans="1:2" x14ac:dyDescent="0.2">
      <c r="A853" s="2">
        <v>140312</v>
      </c>
      <c r="B853" t="s">
        <v>376</v>
      </c>
    </row>
    <row r="854" spans="1:2" x14ac:dyDescent="0.2">
      <c r="A854" s="2">
        <v>140376</v>
      </c>
      <c r="B854" t="s">
        <v>376</v>
      </c>
    </row>
    <row r="855" spans="1:2" x14ac:dyDescent="0.2">
      <c r="A855" s="2">
        <v>140381</v>
      </c>
      <c r="B855" t="s">
        <v>376</v>
      </c>
    </row>
    <row r="856" spans="1:2" x14ac:dyDescent="0.2">
      <c r="A856" s="2">
        <v>140409</v>
      </c>
      <c r="B856" t="s">
        <v>376</v>
      </c>
    </row>
    <row r="857" spans="1:2" x14ac:dyDescent="0.2">
      <c r="A857" s="2">
        <v>140506</v>
      </c>
      <c r="B857" t="s">
        <v>376</v>
      </c>
    </row>
    <row r="858" spans="1:2" x14ac:dyDescent="0.2">
      <c r="A858" s="2">
        <v>140507</v>
      </c>
      <c r="B858" t="s">
        <v>376</v>
      </c>
    </row>
    <row r="859" spans="1:2" x14ac:dyDescent="0.2">
      <c r="A859" s="2">
        <v>140510</v>
      </c>
      <c r="B859" t="s">
        <v>376</v>
      </c>
    </row>
    <row r="860" spans="1:2" x14ac:dyDescent="0.2">
      <c r="A860" s="2">
        <v>140568</v>
      </c>
      <c r="B860" t="s">
        <v>376</v>
      </c>
    </row>
    <row r="861" spans="1:2" x14ac:dyDescent="0.2">
      <c r="A861" s="2">
        <v>140571</v>
      </c>
      <c r="B861" t="s">
        <v>376</v>
      </c>
    </row>
    <row r="862" spans="1:2" x14ac:dyDescent="0.2">
      <c r="A862" s="2">
        <v>140632</v>
      </c>
      <c r="B862" t="s">
        <v>376</v>
      </c>
    </row>
    <row r="863" spans="1:2" x14ac:dyDescent="0.2">
      <c r="A863" s="2">
        <v>140636</v>
      </c>
      <c r="B863" t="s">
        <v>376</v>
      </c>
    </row>
    <row r="864" spans="1:2" x14ac:dyDescent="0.2">
      <c r="A864" s="2">
        <v>140670</v>
      </c>
      <c r="B864" t="s">
        <v>376</v>
      </c>
    </row>
    <row r="865" spans="1:2" x14ac:dyDescent="0.2">
      <c r="A865" s="2">
        <v>140698</v>
      </c>
      <c r="B865" t="s">
        <v>376</v>
      </c>
    </row>
    <row r="866" spans="1:2" x14ac:dyDescent="0.2">
      <c r="A866" s="2">
        <v>140799</v>
      </c>
      <c r="B866" t="s">
        <v>376</v>
      </c>
    </row>
    <row r="867" spans="1:2" x14ac:dyDescent="0.2">
      <c r="A867" s="2">
        <v>140862</v>
      </c>
      <c r="B867" t="s">
        <v>376</v>
      </c>
    </row>
    <row r="868" spans="1:2" x14ac:dyDescent="0.2">
      <c r="A868" s="2">
        <v>140985</v>
      </c>
      <c r="B868" t="s">
        <v>376</v>
      </c>
    </row>
    <row r="869" spans="1:2" x14ac:dyDescent="0.2">
      <c r="A869" s="2">
        <v>141049</v>
      </c>
      <c r="B869" t="s">
        <v>376</v>
      </c>
    </row>
    <row r="870" spans="1:2" x14ac:dyDescent="0.2">
      <c r="A870" s="2">
        <v>141144</v>
      </c>
      <c r="B870" t="s">
        <v>376</v>
      </c>
    </row>
    <row r="871" spans="1:2" x14ac:dyDescent="0.2">
      <c r="A871" s="2">
        <v>141147</v>
      </c>
      <c r="B871" t="s">
        <v>376</v>
      </c>
    </row>
    <row r="872" spans="1:2" x14ac:dyDescent="0.2">
      <c r="A872" s="2">
        <v>141178</v>
      </c>
      <c r="B872" t="s">
        <v>376</v>
      </c>
    </row>
    <row r="873" spans="1:2" x14ac:dyDescent="0.2">
      <c r="A873" s="2">
        <v>141179</v>
      </c>
      <c r="B873" t="s">
        <v>376</v>
      </c>
    </row>
    <row r="874" spans="1:2" x14ac:dyDescent="0.2">
      <c r="A874" s="2">
        <v>141244</v>
      </c>
      <c r="B874" t="s">
        <v>376</v>
      </c>
    </row>
    <row r="875" spans="1:2" x14ac:dyDescent="0.2">
      <c r="A875" s="2">
        <v>141375</v>
      </c>
      <c r="B875" t="s">
        <v>376</v>
      </c>
    </row>
    <row r="876" spans="1:2" x14ac:dyDescent="0.2">
      <c r="A876" s="2">
        <v>141432</v>
      </c>
      <c r="B876" t="s">
        <v>376</v>
      </c>
    </row>
    <row r="877" spans="1:2" x14ac:dyDescent="0.2">
      <c r="A877" s="2">
        <v>141465</v>
      </c>
      <c r="B877" t="s">
        <v>376</v>
      </c>
    </row>
    <row r="878" spans="1:2" x14ac:dyDescent="0.2">
      <c r="A878" s="2">
        <v>141471</v>
      </c>
      <c r="B878" t="s">
        <v>376</v>
      </c>
    </row>
    <row r="879" spans="1:2" x14ac:dyDescent="0.2">
      <c r="A879" s="2">
        <v>141500</v>
      </c>
      <c r="B879" t="s">
        <v>376</v>
      </c>
    </row>
    <row r="880" spans="1:2" x14ac:dyDescent="0.2">
      <c r="A880" s="2">
        <v>141531</v>
      </c>
      <c r="B880" t="s">
        <v>376</v>
      </c>
    </row>
    <row r="881" spans="1:2" x14ac:dyDescent="0.2">
      <c r="A881" s="2">
        <v>141533</v>
      </c>
      <c r="B881" t="s">
        <v>376</v>
      </c>
    </row>
    <row r="882" spans="1:2" x14ac:dyDescent="0.2">
      <c r="A882" s="2">
        <v>141595</v>
      </c>
      <c r="B882" t="s">
        <v>376</v>
      </c>
    </row>
    <row r="883" spans="1:2" x14ac:dyDescent="0.2">
      <c r="A883" s="2">
        <v>141598</v>
      </c>
      <c r="B883" t="s">
        <v>376</v>
      </c>
    </row>
    <row r="884" spans="1:2" x14ac:dyDescent="0.2">
      <c r="A884" s="2">
        <v>141661</v>
      </c>
      <c r="B884" t="s">
        <v>376</v>
      </c>
    </row>
    <row r="885" spans="1:2" x14ac:dyDescent="0.2">
      <c r="A885" s="2">
        <v>141758</v>
      </c>
      <c r="B885" t="s">
        <v>376</v>
      </c>
    </row>
    <row r="886" spans="1:2" x14ac:dyDescent="0.2">
      <c r="A886" s="2">
        <v>141822</v>
      </c>
      <c r="B886" t="s">
        <v>376</v>
      </c>
    </row>
    <row r="887" spans="1:2" x14ac:dyDescent="0.2">
      <c r="A887" s="2">
        <v>141852</v>
      </c>
      <c r="B887" t="s">
        <v>376</v>
      </c>
    </row>
    <row r="888" spans="1:2" x14ac:dyDescent="0.2">
      <c r="A888" s="2">
        <v>141855</v>
      </c>
      <c r="B888" t="s">
        <v>376</v>
      </c>
    </row>
    <row r="889" spans="1:2" x14ac:dyDescent="0.2">
      <c r="A889" s="2">
        <v>141884</v>
      </c>
      <c r="B889" t="s">
        <v>376</v>
      </c>
    </row>
    <row r="890" spans="1:2" x14ac:dyDescent="0.2">
      <c r="A890" s="2">
        <v>141917</v>
      </c>
      <c r="B890" t="s">
        <v>376</v>
      </c>
    </row>
    <row r="891" spans="1:2" x14ac:dyDescent="0.2">
      <c r="A891" s="2">
        <v>141946</v>
      </c>
      <c r="B891" t="s">
        <v>376</v>
      </c>
    </row>
    <row r="892" spans="1:2" x14ac:dyDescent="0.2">
      <c r="A892" s="2">
        <v>142047</v>
      </c>
      <c r="B892" t="s">
        <v>376</v>
      </c>
    </row>
    <row r="893" spans="1:2" x14ac:dyDescent="0.2">
      <c r="A893" s="2">
        <v>142073</v>
      </c>
      <c r="B893" t="s">
        <v>376</v>
      </c>
    </row>
    <row r="894" spans="1:2" x14ac:dyDescent="0.2">
      <c r="A894" s="2">
        <v>142111</v>
      </c>
      <c r="B894" t="s">
        <v>376</v>
      </c>
    </row>
    <row r="895" spans="1:2" x14ac:dyDescent="0.2">
      <c r="A895" s="2">
        <v>142139</v>
      </c>
      <c r="B895" t="s">
        <v>376</v>
      </c>
    </row>
    <row r="896" spans="1:2" x14ac:dyDescent="0.2">
      <c r="A896" s="2">
        <v>142175</v>
      </c>
      <c r="B896" t="s">
        <v>376</v>
      </c>
    </row>
    <row r="897" spans="1:2" x14ac:dyDescent="0.2">
      <c r="A897" s="2">
        <v>142365</v>
      </c>
      <c r="B897" t="s">
        <v>376</v>
      </c>
    </row>
    <row r="898" spans="1:2" x14ac:dyDescent="0.2">
      <c r="A898" s="2">
        <v>142521</v>
      </c>
      <c r="B898" t="s">
        <v>376</v>
      </c>
    </row>
    <row r="899" spans="1:2" x14ac:dyDescent="0.2">
      <c r="A899" s="2">
        <v>142523</v>
      </c>
      <c r="B899" t="s">
        <v>376</v>
      </c>
    </row>
    <row r="900" spans="1:2" x14ac:dyDescent="0.2">
      <c r="A900" s="2">
        <v>142557</v>
      </c>
      <c r="B900" t="s">
        <v>376</v>
      </c>
    </row>
    <row r="901" spans="1:2" x14ac:dyDescent="0.2">
      <c r="A901" s="2">
        <v>142584</v>
      </c>
      <c r="B901" t="s">
        <v>376</v>
      </c>
    </row>
    <row r="902" spans="1:2" x14ac:dyDescent="0.2">
      <c r="A902" s="2">
        <v>142617</v>
      </c>
      <c r="B902" t="s">
        <v>376</v>
      </c>
    </row>
    <row r="903" spans="1:2" x14ac:dyDescent="0.2">
      <c r="A903" s="2">
        <v>142716</v>
      </c>
      <c r="B903" t="s">
        <v>376</v>
      </c>
    </row>
    <row r="904" spans="1:2" x14ac:dyDescent="0.2">
      <c r="A904" s="2">
        <v>142718</v>
      </c>
      <c r="B904" t="s">
        <v>376</v>
      </c>
    </row>
    <row r="905" spans="1:2" x14ac:dyDescent="0.2">
      <c r="A905" s="2">
        <v>142744</v>
      </c>
      <c r="B905" t="s">
        <v>376</v>
      </c>
    </row>
    <row r="906" spans="1:2" x14ac:dyDescent="0.2">
      <c r="A906" s="2">
        <v>142840</v>
      </c>
      <c r="B906" t="s">
        <v>376</v>
      </c>
    </row>
    <row r="907" spans="1:2" x14ac:dyDescent="0.2">
      <c r="A907" s="2">
        <v>142905</v>
      </c>
      <c r="B907" t="s">
        <v>376</v>
      </c>
    </row>
    <row r="908" spans="1:2" x14ac:dyDescent="0.2">
      <c r="A908" s="2">
        <v>143003</v>
      </c>
      <c r="B908" t="s">
        <v>376</v>
      </c>
    </row>
    <row r="909" spans="1:2" x14ac:dyDescent="0.2">
      <c r="A909" s="2">
        <v>143032</v>
      </c>
      <c r="B909" t="s">
        <v>376</v>
      </c>
    </row>
    <row r="910" spans="1:2" x14ac:dyDescent="0.2">
      <c r="A910" s="2">
        <v>143036</v>
      </c>
      <c r="B910" t="s">
        <v>376</v>
      </c>
    </row>
    <row r="911" spans="1:2" x14ac:dyDescent="0.2">
      <c r="A911" s="2">
        <v>143038</v>
      </c>
      <c r="B911" t="s">
        <v>376</v>
      </c>
    </row>
    <row r="912" spans="1:2" x14ac:dyDescent="0.2">
      <c r="A912" s="2">
        <v>143193</v>
      </c>
      <c r="B912" t="s">
        <v>376</v>
      </c>
    </row>
    <row r="913" spans="1:2" x14ac:dyDescent="0.2">
      <c r="A913" s="2">
        <v>143259</v>
      </c>
      <c r="B913" t="s">
        <v>376</v>
      </c>
    </row>
    <row r="914" spans="1:2" x14ac:dyDescent="0.2">
      <c r="A914" s="2">
        <v>143261</v>
      </c>
      <c r="B914" t="s">
        <v>376</v>
      </c>
    </row>
    <row r="915" spans="1:2" x14ac:dyDescent="0.2">
      <c r="A915" s="2">
        <v>143263</v>
      </c>
      <c r="B915" t="s">
        <v>376</v>
      </c>
    </row>
    <row r="916" spans="1:2" x14ac:dyDescent="0.2">
      <c r="A916" s="2">
        <v>143325</v>
      </c>
      <c r="B916" t="s">
        <v>376</v>
      </c>
    </row>
    <row r="917" spans="1:2" x14ac:dyDescent="0.2">
      <c r="A917" s="2">
        <v>143384</v>
      </c>
      <c r="B917" t="s">
        <v>376</v>
      </c>
    </row>
    <row r="918" spans="1:2" x14ac:dyDescent="0.2">
      <c r="A918" s="2">
        <v>143450</v>
      </c>
      <c r="B918" t="s">
        <v>376</v>
      </c>
    </row>
    <row r="919" spans="1:2" x14ac:dyDescent="0.2">
      <c r="A919" s="2">
        <v>143519</v>
      </c>
      <c r="B919" t="s">
        <v>376</v>
      </c>
    </row>
    <row r="920" spans="1:2" x14ac:dyDescent="0.2">
      <c r="A920" s="2">
        <v>143577</v>
      </c>
      <c r="B920" t="s">
        <v>376</v>
      </c>
    </row>
    <row r="921" spans="1:2" x14ac:dyDescent="0.2">
      <c r="A921" s="2">
        <v>143679</v>
      </c>
      <c r="B921" t="s">
        <v>376</v>
      </c>
    </row>
    <row r="922" spans="1:2" x14ac:dyDescent="0.2">
      <c r="A922" s="2">
        <v>143706</v>
      </c>
      <c r="B922" t="s">
        <v>376</v>
      </c>
    </row>
    <row r="923" spans="1:2" x14ac:dyDescent="0.2">
      <c r="A923" s="2">
        <v>143773</v>
      </c>
      <c r="B923" t="s">
        <v>376</v>
      </c>
    </row>
    <row r="924" spans="1:2" x14ac:dyDescent="0.2">
      <c r="A924" s="2">
        <v>143838</v>
      </c>
      <c r="B924" t="s">
        <v>376</v>
      </c>
    </row>
    <row r="925" spans="1:2" x14ac:dyDescent="0.2">
      <c r="A925" s="2">
        <v>143898</v>
      </c>
      <c r="B925" t="s">
        <v>376</v>
      </c>
    </row>
    <row r="926" spans="1:2" x14ac:dyDescent="0.2">
      <c r="A926" s="2">
        <v>143995</v>
      </c>
      <c r="B926" t="s">
        <v>376</v>
      </c>
    </row>
    <row r="927" spans="1:2" x14ac:dyDescent="0.2">
      <c r="A927" s="2">
        <v>144121</v>
      </c>
      <c r="B927" t="s">
        <v>376</v>
      </c>
    </row>
    <row r="928" spans="1:2" x14ac:dyDescent="0.2">
      <c r="A928" s="2">
        <v>144125</v>
      </c>
      <c r="B928" t="s">
        <v>376</v>
      </c>
    </row>
    <row r="929" spans="1:2" x14ac:dyDescent="0.2">
      <c r="A929" s="2">
        <v>144159</v>
      </c>
      <c r="B929" t="s">
        <v>376</v>
      </c>
    </row>
    <row r="930" spans="1:2" x14ac:dyDescent="0.2">
      <c r="A930" s="2">
        <v>144190</v>
      </c>
      <c r="B930" t="s">
        <v>376</v>
      </c>
    </row>
    <row r="931" spans="1:2" x14ac:dyDescent="0.2">
      <c r="A931" s="2">
        <v>144286</v>
      </c>
      <c r="B931" t="s">
        <v>376</v>
      </c>
    </row>
    <row r="932" spans="1:2" x14ac:dyDescent="0.2">
      <c r="A932" s="2">
        <v>144318</v>
      </c>
      <c r="B932" t="s">
        <v>376</v>
      </c>
    </row>
    <row r="933" spans="1:2" x14ac:dyDescent="0.2">
      <c r="A933" s="2">
        <v>144382</v>
      </c>
      <c r="B933" t="s">
        <v>376</v>
      </c>
    </row>
    <row r="934" spans="1:2" x14ac:dyDescent="0.2">
      <c r="A934" s="2">
        <v>144442</v>
      </c>
      <c r="B934" t="s">
        <v>376</v>
      </c>
    </row>
    <row r="935" spans="1:2" x14ac:dyDescent="0.2">
      <c r="A935" s="2">
        <v>144444</v>
      </c>
      <c r="B935" t="s">
        <v>376</v>
      </c>
    </row>
    <row r="936" spans="1:2" x14ac:dyDescent="0.2">
      <c r="A936" s="2">
        <v>144445</v>
      </c>
      <c r="B936" t="s">
        <v>376</v>
      </c>
    </row>
    <row r="937" spans="1:2" x14ac:dyDescent="0.2">
      <c r="A937" s="2">
        <v>144479</v>
      </c>
      <c r="B937" t="s">
        <v>376</v>
      </c>
    </row>
    <row r="938" spans="1:2" x14ac:dyDescent="0.2">
      <c r="A938" s="2">
        <v>144573</v>
      </c>
      <c r="B938" t="s">
        <v>376</v>
      </c>
    </row>
    <row r="939" spans="1:2" x14ac:dyDescent="0.2">
      <c r="A939" s="2">
        <v>144574</v>
      </c>
      <c r="B939" t="s">
        <v>376</v>
      </c>
    </row>
    <row r="940" spans="1:2" x14ac:dyDescent="0.2">
      <c r="A940" s="2">
        <v>144605</v>
      </c>
      <c r="B940" t="s">
        <v>376</v>
      </c>
    </row>
    <row r="941" spans="1:2" x14ac:dyDescent="0.2">
      <c r="A941" s="2">
        <v>144606</v>
      </c>
      <c r="B941" t="s">
        <v>376</v>
      </c>
    </row>
    <row r="942" spans="1:2" x14ac:dyDescent="0.2">
      <c r="A942" s="2">
        <v>144634</v>
      </c>
      <c r="B942" t="s">
        <v>376</v>
      </c>
    </row>
    <row r="943" spans="1:2" x14ac:dyDescent="0.2">
      <c r="A943" s="2">
        <v>144636</v>
      </c>
      <c r="B943" t="s">
        <v>376</v>
      </c>
    </row>
    <row r="944" spans="1:2" x14ac:dyDescent="0.2">
      <c r="A944" s="2">
        <v>144670</v>
      </c>
      <c r="B944" t="s">
        <v>376</v>
      </c>
    </row>
    <row r="945" spans="1:2" x14ac:dyDescent="0.2">
      <c r="A945" s="2">
        <v>144702</v>
      </c>
      <c r="B945" t="s">
        <v>376</v>
      </c>
    </row>
    <row r="946" spans="1:2" x14ac:dyDescent="0.2">
      <c r="A946" s="2">
        <v>144766</v>
      </c>
      <c r="B946" t="s">
        <v>376</v>
      </c>
    </row>
    <row r="947" spans="1:2" x14ac:dyDescent="0.2">
      <c r="A947" s="2">
        <v>144824</v>
      </c>
      <c r="B947" t="s">
        <v>376</v>
      </c>
    </row>
    <row r="948" spans="1:2" x14ac:dyDescent="0.2">
      <c r="A948" s="2">
        <v>144827</v>
      </c>
      <c r="B948" t="s">
        <v>376</v>
      </c>
    </row>
    <row r="949" spans="1:2" x14ac:dyDescent="0.2">
      <c r="A949" s="2">
        <v>144859</v>
      </c>
      <c r="B949" t="s">
        <v>376</v>
      </c>
    </row>
    <row r="950" spans="1:2" x14ac:dyDescent="0.2">
      <c r="A950" s="2">
        <v>144862</v>
      </c>
      <c r="B950" t="s">
        <v>376</v>
      </c>
    </row>
    <row r="951" spans="1:2" x14ac:dyDescent="0.2">
      <c r="A951" s="2">
        <v>144890</v>
      </c>
      <c r="B951" t="s">
        <v>376</v>
      </c>
    </row>
    <row r="952" spans="1:2" x14ac:dyDescent="0.2">
      <c r="A952" s="2">
        <v>144894</v>
      </c>
      <c r="B952" t="s">
        <v>376</v>
      </c>
    </row>
    <row r="953" spans="1:2" x14ac:dyDescent="0.2">
      <c r="A953" s="2">
        <v>145117</v>
      </c>
      <c r="B953" t="s">
        <v>376</v>
      </c>
    </row>
    <row r="954" spans="1:2" x14ac:dyDescent="0.2">
      <c r="A954" s="2">
        <v>145181</v>
      </c>
      <c r="B954" t="s">
        <v>376</v>
      </c>
    </row>
    <row r="955" spans="1:2" x14ac:dyDescent="0.2">
      <c r="A955" s="2">
        <v>145183</v>
      </c>
      <c r="B955" t="s">
        <v>376</v>
      </c>
    </row>
    <row r="956" spans="1:2" x14ac:dyDescent="0.2">
      <c r="A956" s="2">
        <v>145208</v>
      </c>
      <c r="B956" t="s">
        <v>376</v>
      </c>
    </row>
    <row r="957" spans="1:2" x14ac:dyDescent="0.2">
      <c r="A957" s="2">
        <v>145212</v>
      </c>
      <c r="B957" t="s">
        <v>376</v>
      </c>
    </row>
    <row r="958" spans="1:2" x14ac:dyDescent="0.2">
      <c r="A958" s="2">
        <v>145279</v>
      </c>
      <c r="B958" t="s">
        <v>376</v>
      </c>
    </row>
    <row r="959" spans="1:2" x14ac:dyDescent="0.2">
      <c r="A959" s="2">
        <v>145338</v>
      </c>
      <c r="B959" t="s">
        <v>376</v>
      </c>
    </row>
    <row r="960" spans="1:2" x14ac:dyDescent="0.2">
      <c r="A960" s="2">
        <v>145342</v>
      </c>
      <c r="B960" t="s">
        <v>376</v>
      </c>
    </row>
    <row r="961" spans="1:2" x14ac:dyDescent="0.2">
      <c r="A961" s="2">
        <v>145371</v>
      </c>
      <c r="B961" t="s">
        <v>376</v>
      </c>
    </row>
    <row r="962" spans="1:2" x14ac:dyDescent="0.2">
      <c r="A962" s="2">
        <v>145375</v>
      </c>
      <c r="B962" t="s">
        <v>376</v>
      </c>
    </row>
    <row r="963" spans="1:2" x14ac:dyDescent="0.2">
      <c r="A963" s="2">
        <v>145563</v>
      </c>
      <c r="B963" t="s">
        <v>376</v>
      </c>
    </row>
    <row r="964" spans="1:2" x14ac:dyDescent="0.2">
      <c r="A964" s="2">
        <v>145626</v>
      </c>
      <c r="B964" t="s">
        <v>376</v>
      </c>
    </row>
    <row r="965" spans="1:2" x14ac:dyDescent="0.2">
      <c r="A965" s="2">
        <v>145818</v>
      </c>
      <c r="B965" t="s">
        <v>376</v>
      </c>
    </row>
    <row r="966" spans="1:2" x14ac:dyDescent="0.2">
      <c r="A966" s="2">
        <v>145916</v>
      </c>
      <c r="B966" t="s">
        <v>376</v>
      </c>
    </row>
    <row r="967" spans="1:2" x14ac:dyDescent="0.2">
      <c r="A967" s="2">
        <v>145947</v>
      </c>
      <c r="B967" t="s">
        <v>376</v>
      </c>
    </row>
    <row r="968" spans="1:2" x14ac:dyDescent="0.2">
      <c r="A968" s="2">
        <v>145950</v>
      </c>
      <c r="B968" t="s">
        <v>376</v>
      </c>
    </row>
    <row r="969" spans="1:2" x14ac:dyDescent="0.2">
      <c r="A969" s="2">
        <v>146076</v>
      </c>
      <c r="B969" t="s">
        <v>376</v>
      </c>
    </row>
    <row r="970" spans="1:2" x14ac:dyDescent="0.2">
      <c r="A970" s="2">
        <v>146170</v>
      </c>
      <c r="B970" t="s">
        <v>376</v>
      </c>
    </row>
    <row r="971" spans="1:2" x14ac:dyDescent="0.2">
      <c r="A971" s="2">
        <v>146232</v>
      </c>
      <c r="B971" t="s">
        <v>376</v>
      </c>
    </row>
    <row r="972" spans="1:2" x14ac:dyDescent="0.2">
      <c r="A972" s="2">
        <v>146271</v>
      </c>
      <c r="B972" t="s">
        <v>376</v>
      </c>
    </row>
    <row r="973" spans="1:2" x14ac:dyDescent="0.2">
      <c r="A973" s="2">
        <v>146297</v>
      </c>
      <c r="B973" t="s">
        <v>376</v>
      </c>
    </row>
    <row r="974" spans="1:2" x14ac:dyDescent="0.2">
      <c r="A974" s="2">
        <v>146328</v>
      </c>
      <c r="B974" t="s">
        <v>376</v>
      </c>
    </row>
    <row r="975" spans="1:2" x14ac:dyDescent="0.2">
      <c r="A975" s="2">
        <v>146426</v>
      </c>
      <c r="B975" t="s">
        <v>376</v>
      </c>
    </row>
    <row r="976" spans="1:2" x14ac:dyDescent="0.2">
      <c r="A976" s="2">
        <v>146489</v>
      </c>
      <c r="B976" t="s">
        <v>376</v>
      </c>
    </row>
    <row r="977" spans="1:2" x14ac:dyDescent="0.2">
      <c r="A977" s="2">
        <v>146685</v>
      </c>
      <c r="B977" t="s">
        <v>376</v>
      </c>
    </row>
    <row r="978" spans="1:2" x14ac:dyDescent="0.2">
      <c r="A978" s="2">
        <v>146713</v>
      </c>
      <c r="B978" t="s">
        <v>376</v>
      </c>
    </row>
    <row r="979" spans="1:2" x14ac:dyDescent="0.2">
      <c r="A979" s="2">
        <v>146745</v>
      </c>
      <c r="B979" t="s">
        <v>376</v>
      </c>
    </row>
    <row r="980" spans="1:2" x14ac:dyDescent="0.2">
      <c r="A980" s="2">
        <v>146778</v>
      </c>
      <c r="B980" t="s">
        <v>376</v>
      </c>
    </row>
    <row r="981" spans="1:2" x14ac:dyDescent="0.2">
      <c r="A981" s="2">
        <v>146782</v>
      </c>
      <c r="B981" t="s">
        <v>376</v>
      </c>
    </row>
    <row r="982" spans="1:2" x14ac:dyDescent="0.2">
      <c r="A982" s="2">
        <v>146812</v>
      </c>
      <c r="B982" t="s">
        <v>376</v>
      </c>
    </row>
    <row r="983" spans="1:2" x14ac:dyDescent="0.2">
      <c r="A983" s="2">
        <v>146906</v>
      </c>
      <c r="B983" t="s">
        <v>376</v>
      </c>
    </row>
    <row r="984" spans="1:2" x14ac:dyDescent="0.2">
      <c r="A984" s="2">
        <v>146971</v>
      </c>
      <c r="B984" t="s">
        <v>376</v>
      </c>
    </row>
    <row r="985" spans="1:2" x14ac:dyDescent="0.2">
      <c r="A985" s="2">
        <v>147033</v>
      </c>
      <c r="B985" t="s">
        <v>376</v>
      </c>
    </row>
    <row r="986" spans="1:2" x14ac:dyDescent="0.2">
      <c r="A986" s="2">
        <v>147066</v>
      </c>
      <c r="B986" t="s">
        <v>376</v>
      </c>
    </row>
    <row r="987" spans="1:2" x14ac:dyDescent="0.2">
      <c r="A987" s="2">
        <v>147099</v>
      </c>
      <c r="B987" t="s">
        <v>376</v>
      </c>
    </row>
    <row r="988" spans="1:2" x14ac:dyDescent="0.2">
      <c r="A988" s="2">
        <v>147102</v>
      </c>
      <c r="B988" t="s">
        <v>376</v>
      </c>
    </row>
    <row r="989" spans="1:2" x14ac:dyDescent="0.2">
      <c r="A989" s="2">
        <v>147197</v>
      </c>
      <c r="B989" t="s">
        <v>376</v>
      </c>
    </row>
    <row r="990" spans="1:2" x14ac:dyDescent="0.2">
      <c r="A990" s="2">
        <v>147199</v>
      </c>
      <c r="B990" t="s">
        <v>376</v>
      </c>
    </row>
    <row r="991" spans="1:2" x14ac:dyDescent="0.2">
      <c r="A991" s="2">
        <v>147231</v>
      </c>
      <c r="B991" t="s">
        <v>376</v>
      </c>
    </row>
    <row r="992" spans="1:2" x14ac:dyDescent="0.2">
      <c r="A992" s="2">
        <v>147260</v>
      </c>
      <c r="B992" t="s">
        <v>376</v>
      </c>
    </row>
    <row r="993" spans="1:2" x14ac:dyDescent="0.2">
      <c r="A993" s="2">
        <v>147384</v>
      </c>
      <c r="B993" t="s">
        <v>376</v>
      </c>
    </row>
    <row r="994" spans="1:2" x14ac:dyDescent="0.2">
      <c r="A994" s="2">
        <v>147452</v>
      </c>
      <c r="B994" t="s">
        <v>376</v>
      </c>
    </row>
    <row r="995" spans="1:2" x14ac:dyDescent="0.2">
      <c r="A995" s="2">
        <v>147486</v>
      </c>
      <c r="B995" t="s">
        <v>376</v>
      </c>
    </row>
    <row r="996" spans="1:2" x14ac:dyDescent="0.2">
      <c r="A996" s="2">
        <v>147546</v>
      </c>
      <c r="B996" t="s">
        <v>376</v>
      </c>
    </row>
    <row r="997" spans="1:2" x14ac:dyDescent="0.2">
      <c r="A997" s="2">
        <v>147643</v>
      </c>
      <c r="B997" t="s">
        <v>376</v>
      </c>
    </row>
    <row r="998" spans="1:2" x14ac:dyDescent="0.2">
      <c r="A998" s="2">
        <v>147646</v>
      </c>
      <c r="B998" t="s">
        <v>376</v>
      </c>
    </row>
    <row r="999" spans="1:2" x14ac:dyDescent="0.2">
      <c r="A999" s="2">
        <v>147672</v>
      </c>
      <c r="B999" t="s">
        <v>376</v>
      </c>
    </row>
    <row r="1000" spans="1:2" x14ac:dyDescent="0.2">
      <c r="A1000" s="2">
        <v>147743</v>
      </c>
      <c r="B1000" t="s">
        <v>376</v>
      </c>
    </row>
    <row r="1001" spans="1:2" x14ac:dyDescent="0.2">
      <c r="A1001" s="2">
        <v>147775</v>
      </c>
      <c r="B1001" t="s">
        <v>376</v>
      </c>
    </row>
    <row r="1002" spans="1:2" x14ac:dyDescent="0.2">
      <c r="A1002" s="2">
        <v>147804</v>
      </c>
      <c r="B1002" t="s">
        <v>376</v>
      </c>
    </row>
    <row r="1003" spans="1:2" x14ac:dyDescent="0.2">
      <c r="A1003" s="2">
        <v>147869</v>
      </c>
      <c r="B1003" t="s">
        <v>376</v>
      </c>
    </row>
    <row r="1004" spans="1:2" x14ac:dyDescent="0.2">
      <c r="A1004" s="2">
        <v>147871</v>
      </c>
      <c r="B1004" t="s">
        <v>376</v>
      </c>
    </row>
    <row r="1005" spans="1:2" x14ac:dyDescent="0.2">
      <c r="A1005" s="2">
        <v>147993</v>
      </c>
      <c r="B1005" t="s">
        <v>376</v>
      </c>
    </row>
    <row r="1006" spans="1:2" x14ac:dyDescent="0.2">
      <c r="A1006" s="2">
        <v>147996</v>
      </c>
      <c r="B1006" t="s">
        <v>376</v>
      </c>
    </row>
    <row r="1007" spans="1:2" x14ac:dyDescent="0.2">
      <c r="A1007" s="2">
        <v>148031</v>
      </c>
      <c r="B1007" t="s">
        <v>376</v>
      </c>
    </row>
    <row r="1008" spans="1:2" x14ac:dyDescent="0.2">
      <c r="A1008" s="2">
        <v>148056</v>
      </c>
      <c r="B1008" t="s">
        <v>376</v>
      </c>
    </row>
    <row r="1009" spans="1:2" x14ac:dyDescent="0.2">
      <c r="A1009" s="2">
        <v>148092</v>
      </c>
      <c r="B1009" t="s">
        <v>376</v>
      </c>
    </row>
    <row r="1010" spans="1:2" x14ac:dyDescent="0.2">
      <c r="A1010" s="2">
        <v>148095</v>
      </c>
      <c r="B1010" t="s">
        <v>376</v>
      </c>
    </row>
    <row r="1011" spans="1:2" x14ac:dyDescent="0.2">
      <c r="A1011" s="2">
        <v>148254</v>
      </c>
      <c r="B1011" t="s">
        <v>376</v>
      </c>
    </row>
    <row r="1012" spans="1:2" x14ac:dyDescent="0.2">
      <c r="A1012" s="2">
        <v>148280</v>
      </c>
      <c r="B1012" t="s">
        <v>376</v>
      </c>
    </row>
    <row r="1013" spans="1:2" x14ac:dyDescent="0.2">
      <c r="A1013" s="2">
        <v>148347</v>
      </c>
      <c r="B1013" t="s">
        <v>376</v>
      </c>
    </row>
    <row r="1014" spans="1:2" x14ac:dyDescent="0.2">
      <c r="A1014" s="2">
        <v>148536</v>
      </c>
      <c r="B1014" t="s">
        <v>376</v>
      </c>
    </row>
    <row r="1015" spans="1:2" x14ac:dyDescent="0.2">
      <c r="A1015" s="2">
        <v>148634</v>
      </c>
      <c r="B1015" t="s">
        <v>376</v>
      </c>
    </row>
    <row r="1016" spans="1:2" x14ac:dyDescent="0.2">
      <c r="A1016" s="2">
        <v>148669</v>
      </c>
      <c r="B1016" t="s">
        <v>376</v>
      </c>
    </row>
    <row r="1017" spans="1:2" x14ac:dyDescent="0.2">
      <c r="A1017" s="2">
        <v>148697</v>
      </c>
      <c r="B1017" t="s">
        <v>376</v>
      </c>
    </row>
    <row r="1018" spans="1:2" x14ac:dyDescent="0.2">
      <c r="A1018" s="2">
        <v>148767</v>
      </c>
      <c r="B1018" t="s">
        <v>376</v>
      </c>
    </row>
    <row r="1019" spans="1:2" x14ac:dyDescent="0.2">
      <c r="A1019" s="2">
        <v>148952</v>
      </c>
      <c r="B1019" t="s">
        <v>376</v>
      </c>
    </row>
    <row r="1020" spans="1:2" x14ac:dyDescent="0.2">
      <c r="A1020" s="2">
        <v>149050</v>
      </c>
      <c r="B1020" t="s">
        <v>376</v>
      </c>
    </row>
    <row r="1021" spans="1:2" x14ac:dyDescent="0.2">
      <c r="A1021" s="2">
        <v>149053</v>
      </c>
      <c r="B1021" t="s">
        <v>376</v>
      </c>
    </row>
    <row r="1022" spans="1:2" x14ac:dyDescent="0.2">
      <c r="A1022" s="2">
        <v>149054</v>
      </c>
      <c r="B1022" t="s">
        <v>376</v>
      </c>
    </row>
    <row r="1023" spans="1:2" x14ac:dyDescent="0.2">
      <c r="A1023" s="2">
        <v>149084</v>
      </c>
      <c r="B1023" t="s">
        <v>376</v>
      </c>
    </row>
    <row r="1024" spans="1:2" x14ac:dyDescent="0.2">
      <c r="A1024" s="2">
        <v>149144</v>
      </c>
      <c r="B1024" t="s">
        <v>376</v>
      </c>
    </row>
    <row r="1025" spans="1:2" x14ac:dyDescent="0.2">
      <c r="A1025" s="2">
        <v>149176</v>
      </c>
      <c r="B1025" t="s">
        <v>376</v>
      </c>
    </row>
    <row r="1026" spans="1:2" x14ac:dyDescent="0.2">
      <c r="A1026" s="2">
        <v>149272</v>
      </c>
      <c r="B1026" t="s">
        <v>376</v>
      </c>
    </row>
    <row r="1027" spans="1:2" x14ac:dyDescent="0.2">
      <c r="A1027" s="2">
        <v>149368</v>
      </c>
      <c r="B1027" t="s">
        <v>376</v>
      </c>
    </row>
    <row r="1028" spans="1:2" x14ac:dyDescent="0.2">
      <c r="A1028" s="2">
        <v>149407</v>
      </c>
      <c r="B1028" t="s">
        <v>376</v>
      </c>
    </row>
    <row r="1029" spans="1:2" x14ac:dyDescent="0.2">
      <c r="A1029" s="2">
        <v>149469</v>
      </c>
      <c r="B1029" t="s">
        <v>376</v>
      </c>
    </row>
    <row r="1030" spans="1:2" x14ac:dyDescent="0.2">
      <c r="A1030" s="2">
        <v>149627</v>
      </c>
      <c r="B1030" t="s">
        <v>376</v>
      </c>
    </row>
    <row r="1031" spans="1:2" x14ac:dyDescent="0.2">
      <c r="A1031" s="2">
        <v>149657</v>
      </c>
      <c r="B1031" t="s">
        <v>376</v>
      </c>
    </row>
    <row r="1032" spans="1:2" x14ac:dyDescent="0.2">
      <c r="A1032" s="2">
        <v>149658</v>
      </c>
      <c r="B1032" t="s">
        <v>376</v>
      </c>
    </row>
    <row r="1033" spans="1:2" x14ac:dyDescent="0.2">
      <c r="A1033" s="2">
        <v>149660</v>
      </c>
      <c r="B1033" t="s">
        <v>376</v>
      </c>
    </row>
    <row r="1034" spans="1:2" x14ac:dyDescent="0.2">
      <c r="A1034" s="2">
        <v>149661</v>
      </c>
      <c r="B1034" t="s">
        <v>376</v>
      </c>
    </row>
    <row r="1035" spans="1:2" x14ac:dyDescent="0.2">
      <c r="A1035" s="2">
        <v>149691</v>
      </c>
      <c r="B1035" t="s">
        <v>376</v>
      </c>
    </row>
    <row r="1036" spans="1:2" x14ac:dyDescent="0.2">
      <c r="A1036" s="2">
        <v>149852</v>
      </c>
      <c r="B1036" t="s">
        <v>376</v>
      </c>
    </row>
    <row r="1037" spans="1:2" x14ac:dyDescent="0.2">
      <c r="A1037" s="2">
        <v>149947</v>
      </c>
      <c r="B1037" t="s">
        <v>376</v>
      </c>
    </row>
    <row r="1038" spans="1:2" x14ac:dyDescent="0.2">
      <c r="A1038" s="2">
        <v>149976</v>
      </c>
      <c r="B1038" t="s">
        <v>376</v>
      </c>
    </row>
    <row r="1039" spans="1:2" x14ac:dyDescent="0.2">
      <c r="A1039" s="2">
        <v>149981</v>
      </c>
      <c r="B1039" t="s">
        <v>376</v>
      </c>
    </row>
    <row r="1040" spans="1:2" x14ac:dyDescent="0.2">
      <c r="A1040" s="2">
        <v>150105</v>
      </c>
      <c r="B1040" t="s">
        <v>376</v>
      </c>
    </row>
    <row r="1041" spans="1:2" x14ac:dyDescent="0.2">
      <c r="A1041" s="2">
        <v>150109</v>
      </c>
      <c r="B1041" t="s">
        <v>376</v>
      </c>
    </row>
    <row r="1042" spans="1:2" x14ac:dyDescent="0.2">
      <c r="A1042" s="2">
        <v>150138</v>
      </c>
      <c r="B1042" t="s">
        <v>376</v>
      </c>
    </row>
    <row r="1043" spans="1:2" x14ac:dyDescent="0.2">
      <c r="A1043" s="2">
        <v>150141</v>
      </c>
      <c r="B1043" t="s">
        <v>376</v>
      </c>
    </row>
    <row r="1044" spans="1:2" x14ac:dyDescent="0.2">
      <c r="A1044" s="2">
        <v>150169</v>
      </c>
      <c r="B1044" t="s">
        <v>376</v>
      </c>
    </row>
    <row r="1045" spans="1:2" x14ac:dyDescent="0.2">
      <c r="A1045" s="2">
        <v>150205</v>
      </c>
      <c r="B1045" t="s">
        <v>376</v>
      </c>
    </row>
    <row r="1046" spans="1:2" x14ac:dyDescent="0.2">
      <c r="A1046" s="2">
        <v>150232</v>
      </c>
      <c r="B1046" t="s">
        <v>376</v>
      </c>
    </row>
    <row r="1047" spans="1:2" x14ac:dyDescent="0.2">
      <c r="A1047" s="2">
        <v>150264</v>
      </c>
      <c r="B1047" t="s">
        <v>376</v>
      </c>
    </row>
    <row r="1048" spans="1:2" x14ac:dyDescent="0.2">
      <c r="A1048" s="2">
        <v>150265</v>
      </c>
      <c r="B1048" t="s">
        <v>376</v>
      </c>
    </row>
    <row r="1049" spans="1:2" x14ac:dyDescent="0.2">
      <c r="A1049" s="2">
        <v>150299</v>
      </c>
      <c r="B1049" t="s">
        <v>376</v>
      </c>
    </row>
    <row r="1050" spans="1:2" x14ac:dyDescent="0.2">
      <c r="A1050" s="2">
        <v>150364</v>
      </c>
      <c r="B1050" t="s">
        <v>376</v>
      </c>
    </row>
    <row r="1051" spans="1:2" x14ac:dyDescent="0.2">
      <c r="A1051" s="2">
        <v>150527</v>
      </c>
      <c r="B1051" t="s">
        <v>376</v>
      </c>
    </row>
    <row r="1052" spans="1:2" x14ac:dyDescent="0.2">
      <c r="A1052" s="2">
        <v>150557</v>
      </c>
      <c r="B1052" t="s">
        <v>376</v>
      </c>
    </row>
    <row r="1053" spans="1:2" x14ac:dyDescent="0.2">
      <c r="A1053" s="2">
        <v>150622</v>
      </c>
      <c r="B1053" t="s">
        <v>376</v>
      </c>
    </row>
    <row r="1054" spans="1:2" x14ac:dyDescent="0.2">
      <c r="A1054" s="2">
        <v>150680</v>
      </c>
      <c r="B1054" t="s">
        <v>376</v>
      </c>
    </row>
    <row r="1055" spans="1:2" x14ac:dyDescent="0.2">
      <c r="A1055" s="2">
        <v>150780</v>
      </c>
      <c r="B1055" t="s">
        <v>376</v>
      </c>
    </row>
    <row r="1056" spans="1:2" x14ac:dyDescent="0.2">
      <c r="A1056" s="2">
        <v>150843</v>
      </c>
      <c r="B1056" t="s">
        <v>376</v>
      </c>
    </row>
    <row r="1057" spans="1:2" x14ac:dyDescent="0.2">
      <c r="A1057" s="2">
        <v>150844</v>
      </c>
      <c r="B1057" t="s">
        <v>376</v>
      </c>
    </row>
    <row r="1058" spans="1:2" x14ac:dyDescent="0.2">
      <c r="A1058" s="2">
        <v>150904</v>
      </c>
      <c r="B1058" t="s">
        <v>376</v>
      </c>
    </row>
    <row r="1059" spans="1:2" x14ac:dyDescent="0.2">
      <c r="A1059" s="2">
        <v>150909</v>
      </c>
      <c r="B1059" t="s">
        <v>376</v>
      </c>
    </row>
    <row r="1060" spans="1:2" x14ac:dyDescent="0.2">
      <c r="A1060" s="2">
        <v>150936</v>
      </c>
      <c r="B1060" t="s">
        <v>376</v>
      </c>
    </row>
    <row r="1061" spans="1:2" x14ac:dyDescent="0.2">
      <c r="A1061" s="2">
        <v>150938</v>
      </c>
      <c r="B1061" t="s">
        <v>376</v>
      </c>
    </row>
    <row r="1062" spans="1:2" x14ac:dyDescent="0.2">
      <c r="A1062" s="2">
        <v>151135</v>
      </c>
      <c r="B1062" t="s">
        <v>376</v>
      </c>
    </row>
    <row r="1063" spans="1:2" x14ac:dyDescent="0.2">
      <c r="A1063" s="2">
        <v>151228</v>
      </c>
      <c r="B1063" t="s">
        <v>376</v>
      </c>
    </row>
    <row r="1064" spans="1:2" x14ac:dyDescent="0.2">
      <c r="A1064" s="2">
        <v>151290</v>
      </c>
      <c r="B1064" t="s">
        <v>376</v>
      </c>
    </row>
    <row r="1065" spans="1:2" x14ac:dyDescent="0.2">
      <c r="A1065" s="2">
        <v>151354</v>
      </c>
      <c r="B1065" t="s">
        <v>376</v>
      </c>
    </row>
    <row r="1066" spans="1:2" x14ac:dyDescent="0.2">
      <c r="A1066" s="2">
        <v>151387</v>
      </c>
      <c r="B1066" t="s">
        <v>376</v>
      </c>
    </row>
    <row r="1067" spans="1:2" x14ac:dyDescent="0.2">
      <c r="A1067" s="2">
        <v>151420</v>
      </c>
      <c r="B1067" t="s">
        <v>376</v>
      </c>
    </row>
    <row r="1068" spans="1:2" x14ac:dyDescent="0.2">
      <c r="A1068" s="2">
        <v>151455</v>
      </c>
      <c r="B1068" t="s">
        <v>376</v>
      </c>
    </row>
    <row r="1069" spans="1:2" x14ac:dyDescent="0.2">
      <c r="A1069" s="2">
        <v>151519</v>
      </c>
      <c r="B1069" t="s">
        <v>376</v>
      </c>
    </row>
    <row r="1070" spans="1:2" x14ac:dyDescent="0.2">
      <c r="A1070" s="2">
        <v>151611</v>
      </c>
      <c r="B1070" t="s">
        <v>376</v>
      </c>
    </row>
    <row r="1071" spans="1:2" x14ac:dyDescent="0.2">
      <c r="A1071" s="2">
        <v>151641</v>
      </c>
      <c r="B1071" t="s">
        <v>376</v>
      </c>
    </row>
    <row r="1072" spans="1:2" x14ac:dyDescent="0.2">
      <c r="A1072" s="2">
        <v>151738</v>
      </c>
      <c r="B1072" t="s">
        <v>376</v>
      </c>
    </row>
    <row r="1073" spans="1:2" x14ac:dyDescent="0.2">
      <c r="A1073" s="2">
        <v>151802</v>
      </c>
      <c r="B1073" t="s">
        <v>376</v>
      </c>
    </row>
    <row r="1074" spans="1:2" x14ac:dyDescent="0.2">
      <c r="A1074" s="2">
        <v>151901</v>
      </c>
      <c r="B1074" t="s">
        <v>376</v>
      </c>
    </row>
    <row r="1075" spans="1:2" x14ac:dyDescent="0.2">
      <c r="A1075" s="2">
        <v>151933</v>
      </c>
      <c r="B1075" t="s">
        <v>376</v>
      </c>
    </row>
    <row r="1076" spans="1:2" x14ac:dyDescent="0.2">
      <c r="A1076" s="2">
        <v>152028</v>
      </c>
      <c r="B1076" t="s">
        <v>376</v>
      </c>
    </row>
    <row r="1077" spans="1:2" x14ac:dyDescent="0.2">
      <c r="A1077" s="2">
        <v>152121</v>
      </c>
      <c r="B1077" t="s">
        <v>376</v>
      </c>
    </row>
    <row r="1078" spans="1:2" x14ac:dyDescent="0.2">
      <c r="A1078" s="2">
        <v>152219</v>
      </c>
      <c r="B1078" t="s">
        <v>376</v>
      </c>
    </row>
    <row r="1079" spans="1:2" x14ac:dyDescent="0.2">
      <c r="A1079" s="2">
        <v>152221</v>
      </c>
      <c r="B1079" t="s">
        <v>376</v>
      </c>
    </row>
    <row r="1080" spans="1:2" x14ac:dyDescent="0.2">
      <c r="A1080" s="2">
        <v>152249</v>
      </c>
      <c r="B1080" t="s">
        <v>376</v>
      </c>
    </row>
    <row r="1081" spans="1:2" x14ac:dyDescent="0.2">
      <c r="A1081" s="2">
        <v>152282</v>
      </c>
      <c r="B1081" t="s">
        <v>376</v>
      </c>
    </row>
    <row r="1082" spans="1:2" x14ac:dyDescent="0.2">
      <c r="A1082" s="2">
        <v>152286</v>
      </c>
      <c r="B1082" t="s">
        <v>376</v>
      </c>
    </row>
    <row r="1083" spans="1:2" x14ac:dyDescent="0.2">
      <c r="A1083" s="2">
        <v>152287</v>
      </c>
      <c r="B1083" t="s">
        <v>376</v>
      </c>
    </row>
    <row r="1084" spans="1:2" x14ac:dyDescent="0.2">
      <c r="A1084" s="2">
        <v>152317</v>
      </c>
      <c r="B1084" t="s">
        <v>376</v>
      </c>
    </row>
    <row r="1085" spans="1:2" x14ac:dyDescent="0.2">
      <c r="A1085" s="2">
        <v>152346</v>
      </c>
      <c r="B1085" t="s">
        <v>376</v>
      </c>
    </row>
    <row r="1086" spans="1:2" x14ac:dyDescent="0.2">
      <c r="A1086" s="2">
        <v>152382</v>
      </c>
      <c r="B1086" t="s">
        <v>376</v>
      </c>
    </row>
    <row r="1087" spans="1:2" x14ac:dyDescent="0.2">
      <c r="A1087" s="2">
        <v>152504</v>
      </c>
      <c r="B1087" t="s">
        <v>376</v>
      </c>
    </row>
    <row r="1088" spans="1:2" x14ac:dyDescent="0.2">
      <c r="A1088" s="2">
        <v>152510</v>
      </c>
      <c r="B1088" t="s">
        <v>376</v>
      </c>
    </row>
    <row r="1089" spans="1:2" x14ac:dyDescent="0.2">
      <c r="A1089" s="2">
        <v>152667</v>
      </c>
      <c r="B1089" t="s">
        <v>376</v>
      </c>
    </row>
    <row r="1090" spans="1:2" x14ac:dyDescent="0.2">
      <c r="A1090" s="2">
        <v>152761</v>
      </c>
      <c r="B1090" t="s">
        <v>376</v>
      </c>
    </row>
    <row r="1091" spans="1:2" x14ac:dyDescent="0.2">
      <c r="A1091" s="2">
        <v>152826</v>
      </c>
      <c r="B1091" t="s">
        <v>376</v>
      </c>
    </row>
    <row r="1092" spans="1:2" x14ac:dyDescent="0.2">
      <c r="A1092" s="2">
        <v>152895</v>
      </c>
      <c r="B1092" t="s">
        <v>376</v>
      </c>
    </row>
    <row r="1093" spans="1:2" x14ac:dyDescent="0.2">
      <c r="A1093" s="2">
        <v>152957</v>
      </c>
      <c r="B1093" t="s">
        <v>376</v>
      </c>
    </row>
    <row r="1094" spans="1:2" x14ac:dyDescent="0.2">
      <c r="A1094" s="2">
        <v>152958</v>
      </c>
      <c r="B1094" t="s">
        <v>376</v>
      </c>
    </row>
    <row r="1095" spans="1:2" x14ac:dyDescent="0.2">
      <c r="A1095" s="2">
        <v>153016</v>
      </c>
      <c r="B1095" t="s">
        <v>376</v>
      </c>
    </row>
    <row r="1096" spans="1:2" x14ac:dyDescent="0.2">
      <c r="A1096" s="2">
        <v>153081</v>
      </c>
      <c r="B1096" t="s">
        <v>376</v>
      </c>
    </row>
    <row r="1097" spans="1:2" x14ac:dyDescent="0.2">
      <c r="A1097" s="2">
        <v>153144</v>
      </c>
      <c r="B1097" t="s">
        <v>376</v>
      </c>
    </row>
    <row r="1098" spans="1:2" x14ac:dyDescent="0.2">
      <c r="A1098" s="2">
        <v>153149</v>
      </c>
      <c r="B1098" t="s">
        <v>376</v>
      </c>
    </row>
    <row r="1099" spans="1:2" x14ac:dyDescent="0.2">
      <c r="A1099" s="2">
        <v>153151</v>
      </c>
      <c r="B1099" t="s">
        <v>376</v>
      </c>
    </row>
    <row r="1100" spans="1:2" x14ac:dyDescent="0.2">
      <c r="A1100" s="2">
        <v>153310</v>
      </c>
      <c r="B1100" t="s">
        <v>376</v>
      </c>
    </row>
    <row r="1101" spans="1:2" x14ac:dyDescent="0.2">
      <c r="A1101" s="2">
        <v>153403</v>
      </c>
      <c r="B1101" t="s">
        <v>376</v>
      </c>
    </row>
    <row r="1102" spans="1:2" x14ac:dyDescent="0.2">
      <c r="A1102" s="2">
        <v>153433</v>
      </c>
      <c r="B1102" t="s">
        <v>376</v>
      </c>
    </row>
    <row r="1103" spans="1:2" x14ac:dyDescent="0.2">
      <c r="A1103" s="2">
        <v>153564</v>
      </c>
      <c r="B1103" t="s">
        <v>376</v>
      </c>
    </row>
    <row r="1104" spans="1:2" x14ac:dyDescent="0.2">
      <c r="A1104" s="2">
        <v>153567</v>
      </c>
      <c r="B1104" t="s">
        <v>376</v>
      </c>
    </row>
    <row r="1105" spans="1:2" x14ac:dyDescent="0.2">
      <c r="A1105" s="2">
        <v>153726</v>
      </c>
      <c r="B1105" t="s">
        <v>376</v>
      </c>
    </row>
    <row r="1106" spans="1:2" x14ac:dyDescent="0.2">
      <c r="A1106" s="2">
        <v>153757</v>
      </c>
      <c r="B1106" t="s">
        <v>376</v>
      </c>
    </row>
    <row r="1107" spans="1:2" x14ac:dyDescent="0.2">
      <c r="A1107" s="2">
        <v>153759</v>
      </c>
      <c r="B1107" t="s">
        <v>376</v>
      </c>
    </row>
    <row r="1108" spans="1:2" x14ac:dyDescent="0.2">
      <c r="A1108" s="2">
        <v>153784</v>
      </c>
      <c r="B1108" t="s">
        <v>376</v>
      </c>
    </row>
    <row r="1109" spans="1:2" x14ac:dyDescent="0.2">
      <c r="A1109" s="2">
        <v>153786</v>
      </c>
      <c r="B1109" t="s">
        <v>376</v>
      </c>
    </row>
    <row r="1110" spans="1:2" x14ac:dyDescent="0.2">
      <c r="A1110" s="2">
        <v>153851</v>
      </c>
      <c r="B1110" t="s">
        <v>376</v>
      </c>
    </row>
    <row r="1111" spans="1:2" x14ac:dyDescent="0.2">
      <c r="A1111" s="2">
        <v>153915</v>
      </c>
      <c r="B1111" t="s">
        <v>376</v>
      </c>
    </row>
    <row r="1112" spans="1:2" x14ac:dyDescent="0.2">
      <c r="A1112" s="2">
        <v>154040</v>
      </c>
      <c r="B1112" t="s">
        <v>376</v>
      </c>
    </row>
    <row r="1113" spans="1:2" x14ac:dyDescent="0.2">
      <c r="A1113" s="2">
        <v>154072</v>
      </c>
      <c r="B1113" t="s">
        <v>376</v>
      </c>
    </row>
    <row r="1114" spans="1:2" x14ac:dyDescent="0.2">
      <c r="A1114" s="2">
        <v>154171</v>
      </c>
      <c r="B1114" t="s">
        <v>376</v>
      </c>
    </row>
    <row r="1115" spans="1:2" x14ac:dyDescent="0.2">
      <c r="A1115" s="2">
        <v>154233</v>
      </c>
      <c r="B1115" t="s">
        <v>376</v>
      </c>
    </row>
    <row r="1116" spans="1:2" x14ac:dyDescent="0.2">
      <c r="A1116" s="2">
        <v>154237</v>
      </c>
      <c r="B1116" t="s">
        <v>376</v>
      </c>
    </row>
    <row r="1117" spans="1:2" x14ac:dyDescent="0.2">
      <c r="A1117" s="2">
        <v>154552</v>
      </c>
      <c r="B1117" t="s">
        <v>376</v>
      </c>
    </row>
    <row r="1118" spans="1:2" x14ac:dyDescent="0.2">
      <c r="A1118" s="2">
        <v>154619</v>
      </c>
      <c r="B1118" t="s">
        <v>376</v>
      </c>
    </row>
    <row r="1119" spans="1:2" x14ac:dyDescent="0.2">
      <c r="A1119" s="2">
        <v>154620</v>
      </c>
      <c r="B1119" t="s">
        <v>376</v>
      </c>
    </row>
    <row r="1120" spans="1:2" x14ac:dyDescent="0.2">
      <c r="A1120" s="2">
        <v>154650</v>
      </c>
      <c r="B1120" t="s">
        <v>376</v>
      </c>
    </row>
    <row r="1121" spans="1:2" x14ac:dyDescent="0.2">
      <c r="A1121" s="2">
        <v>154684</v>
      </c>
      <c r="B1121" t="s">
        <v>376</v>
      </c>
    </row>
    <row r="1122" spans="1:2" x14ac:dyDescent="0.2">
      <c r="A1122" s="2">
        <v>154687</v>
      </c>
      <c r="B1122" t="s">
        <v>376</v>
      </c>
    </row>
    <row r="1123" spans="1:2" x14ac:dyDescent="0.2">
      <c r="A1123" s="2">
        <v>154751</v>
      </c>
      <c r="B1123" t="s">
        <v>376</v>
      </c>
    </row>
    <row r="1124" spans="1:2" x14ac:dyDescent="0.2">
      <c r="A1124" s="2">
        <v>154845</v>
      </c>
      <c r="B1124" t="s">
        <v>376</v>
      </c>
    </row>
    <row r="1125" spans="1:2" x14ac:dyDescent="0.2">
      <c r="A1125" s="2">
        <v>154876</v>
      </c>
      <c r="B1125" t="s">
        <v>376</v>
      </c>
    </row>
    <row r="1126" spans="1:2" x14ac:dyDescent="0.2">
      <c r="A1126" s="2">
        <v>154878</v>
      </c>
      <c r="B1126" t="s">
        <v>376</v>
      </c>
    </row>
    <row r="1127" spans="1:2" x14ac:dyDescent="0.2">
      <c r="A1127" s="2">
        <v>155069</v>
      </c>
      <c r="B1127" t="s">
        <v>376</v>
      </c>
    </row>
    <row r="1128" spans="1:2" x14ac:dyDescent="0.2">
      <c r="A1128" s="2">
        <v>155131</v>
      </c>
      <c r="B1128" t="s">
        <v>376</v>
      </c>
    </row>
    <row r="1129" spans="1:2" x14ac:dyDescent="0.2">
      <c r="A1129" s="2">
        <v>155295</v>
      </c>
      <c r="B1129" t="s">
        <v>376</v>
      </c>
    </row>
    <row r="1130" spans="1:2" x14ac:dyDescent="0.2">
      <c r="A1130" s="2">
        <v>155323</v>
      </c>
      <c r="B1130" t="s">
        <v>376</v>
      </c>
    </row>
    <row r="1131" spans="1:2" x14ac:dyDescent="0.2">
      <c r="A1131" s="2">
        <v>155418</v>
      </c>
      <c r="B1131" t="s">
        <v>376</v>
      </c>
    </row>
    <row r="1132" spans="1:2" x14ac:dyDescent="0.2">
      <c r="A1132" s="2">
        <v>155420</v>
      </c>
      <c r="B1132" t="s">
        <v>376</v>
      </c>
    </row>
    <row r="1133" spans="1:2" x14ac:dyDescent="0.2">
      <c r="A1133" s="2">
        <v>155451</v>
      </c>
      <c r="B1133" t="s">
        <v>376</v>
      </c>
    </row>
    <row r="1134" spans="1:2" x14ac:dyDescent="0.2">
      <c r="A1134" s="2">
        <v>155455</v>
      </c>
      <c r="B1134" t="s">
        <v>376</v>
      </c>
    </row>
    <row r="1135" spans="1:2" x14ac:dyDescent="0.2">
      <c r="A1135" s="2">
        <v>155519</v>
      </c>
      <c r="B1135" t="s">
        <v>376</v>
      </c>
    </row>
    <row r="1136" spans="1:2" x14ac:dyDescent="0.2">
      <c r="A1136" s="2">
        <v>155641</v>
      </c>
      <c r="B1136" t="s">
        <v>376</v>
      </c>
    </row>
    <row r="1137" spans="1:2" x14ac:dyDescent="0.2">
      <c r="A1137" s="2">
        <v>155647</v>
      </c>
      <c r="B1137" t="s">
        <v>376</v>
      </c>
    </row>
    <row r="1138" spans="1:2" x14ac:dyDescent="0.2">
      <c r="A1138" s="2">
        <v>155675</v>
      </c>
      <c r="B1138" t="s">
        <v>376</v>
      </c>
    </row>
    <row r="1139" spans="1:2" x14ac:dyDescent="0.2">
      <c r="A1139" s="2">
        <v>155741</v>
      </c>
      <c r="B1139" t="s">
        <v>376</v>
      </c>
    </row>
    <row r="1140" spans="1:2" x14ac:dyDescent="0.2">
      <c r="A1140" s="2">
        <v>155800</v>
      </c>
      <c r="B1140" t="s">
        <v>376</v>
      </c>
    </row>
    <row r="1141" spans="1:2" x14ac:dyDescent="0.2">
      <c r="A1141" s="2">
        <v>155804</v>
      </c>
      <c r="B1141" t="s">
        <v>376</v>
      </c>
    </row>
    <row r="1142" spans="1:2" x14ac:dyDescent="0.2">
      <c r="A1142" s="2">
        <v>155834</v>
      </c>
      <c r="B1142" t="s">
        <v>376</v>
      </c>
    </row>
    <row r="1143" spans="1:2" x14ac:dyDescent="0.2">
      <c r="A1143" s="2">
        <v>155868</v>
      </c>
      <c r="B1143" t="s">
        <v>376</v>
      </c>
    </row>
    <row r="1144" spans="1:2" x14ac:dyDescent="0.2">
      <c r="A1144" s="2">
        <v>155929</v>
      </c>
      <c r="B1144" t="s">
        <v>376</v>
      </c>
    </row>
    <row r="1145" spans="1:2" x14ac:dyDescent="0.2">
      <c r="A1145" s="2">
        <v>155999</v>
      </c>
      <c r="B1145" t="s">
        <v>376</v>
      </c>
    </row>
    <row r="1146" spans="1:2" x14ac:dyDescent="0.2">
      <c r="A1146" s="2">
        <v>156031</v>
      </c>
      <c r="B1146" t="s">
        <v>376</v>
      </c>
    </row>
    <row r="1147" spans="1:2" x14ac:dyDescent="0.2">
      <c r="A1147" s="2">
        <v>156090</v>
      </c>
      <c r="B1147" t="s">
        <v>376</v>
      </c>
    </row>
    <row r="1148" spans="1:2" x14ac:dyDescent="0.2">
      <c r="A1148" s="2">
        <v>156126</v>
      </c>
      <c r="B1148" t="s">
        <v>376</v>
      </c>
    </row>
    <row r="1149" spans="1:2" x14ac:dyDescent="0.2">
      <c r="A1149" s="2">
        <v>156159</v>
      </c>
      <c r="B1149" t="s">
        <v>376</v>
      </c>
    </row>
    <row r="1150" spans="1:2" x14ac:dyDescent="0.2">
      <c r="A1150" s="2">
        <v>156184</v>
      </c>
      <c r="B1150" t="s">
        <v>376</v>
      </c>
    </row>
    <row r="1151" spans="1:2" x14ac:dyDescent="0.2">
      <c r="A1151" s="2">
        <v>156186</v>
      </c>
      <c r="B1151" t="s">
        <v>376</v>
      </c>
    </row>
    <row r="1152" spans="1:2" x14ac:dyDescent="0.2">
      <c r="A1152" s="2">
        <v>156189</v>
      </c>
      <c r="B1152" t="s">
        <v>376</v>
      </c>
    </row>
    <row r="1153" spans="1:2" x14ac:dyDescent="0.2">
      <c r="A1153" s="2">
        <v>156219</v>
      </c>
      <c r="B1153" t="s">
        <v>376</v>
      </c>
    </row>
    <row r="1154" spans="1:2" x14ac:dyDescent="0.2">
      <c r="A1154" s="2">
        <v>156220</v>
      </c>
      <c r="B1154" t="s">
        <v>376</v>
      </c>
    </row>
    <row r="1155" spans="1:2" x14ac:dyDescent="0.2">
      <c r="A1155" s="2">
        <v>156287</v>
      </c>
      <c r="B1155" t="s">
        <v>376</v>
      </c>
    </row>
    <row r="1156" spans="1:2" x14ac:dyDescent="0.2">
      <c r="A1156" s="2">
        <v>156477</v>
      </c>
      <c r="B1156" t="s">
        <v>376</v>
      </c>
    </row>
    <row r="1157" spans="1:2" x14ac:dyDescent="0.2">
      <c r="A1157" s="2">
        <v>156478</v>
      </c>
      <c r="B1157" t="s">
        <v>376</v>
      </c>
    </row>
    <row r="1158" spans="1:2" x14ac:dyDescent="0.2">
      <c r="A1158" s="2">
        <v>156541</v>
      </c>
      <c r="B1158" t="s">
        <v>376</v>
      </c>
    </row>
    <row r="1159" spans="1:2" x14ac:dyDescent="0.2">
      <c r="A1159" s="2">
        <v>156568</v>
      </c>
      <c r="B1159" t="s">
        <v>376</v>
      </c>
    </row>
    <row r="1160" spans="1:2" x14ac:dyDescent="0.2">
      <c r="A1160" s="2">
        <v>156604</v>
      </c>
      <c r="B1160" t="s">
        <v>376</v>
      </c>
    </row>
    <row r="1161" spans="1:2" x14ac:dyDescent="0.2">
      <c r="A1161" s="2">
        <v>156605</v>
      </c>
      <c r="B1161" t="s">
        <v>376</v>
      </c>
    </row>
    <row r="1162" spans="1:2" x14ac:dyDescent="0.2">
      <c r="A1162" s="2">
        <v>156606</v>
      </c>
      <c r="B1162" t="s">
        <v>376</v>
      </c>
    </row>
    <row r="1163" spans="1:2" x14ac:dyDescent="0.2">
      <c r="A1163" s="2">
        <v>156729</v>
      </c>
      <c r="B1163" t="s">
        <v>376</v>
      </c>
    </row>
    <row r="1164" spans="1:2" x14ac:dyDescent="0.2">
      <c r="A1164" s="2">
        <v>156862</v>
      </c>
      <c r="B1164" t="s">
        <v>376</v>
      </c>
    </row>
    <row r="1165" spans="1:2" x14ac:dyDescent="0.2">
      <c r="A1165" s="2">
        <v>156987</v>
      </c>
      <c r="B1165" t="s">
        <v>376</v>
      </c>
    </row>
    <row r="1166" spans="1:2" x14ac:dyDescent="0.2">
      <c r="A1166" s="2">
        <v>156988</v>
      </c>
      <c r="B1166" t="s">
        <v>376</v>
      </c>
    </row>
    <row r="1167" spans="1:2" x14ac:dyDescent="0.2">
      <c r="A1167" s="2">
        <v>157087</v>
      </c>
      <c r="B1167" t="s">
        <v>376</v>
      </c>
    </row>
    <row r="1168" spans="1:2" x14ac:dyDescent="0.2">
      <c r="A1168" s="2">
        <v>157180</v>
      </c>
      <c r="B1168" t="s">
        <v>376</v>
      </c>
    </row>
    <row r="1169" spans="1:2" x14ac:dyDescent="0.2">
      <c r="A1169" s="2">
        <v>157215</v>
      </c>
      <c r="B1169" t="s">
        <v>376</v>
      </c>
    </row>
    <row r="1170" spans="1:2" x14ac:dyDescent="0.2">
      <c r="A1170" s="2">
        <v>157337</v>
      </c>
      <c r="B1170" t="s">
        <v>376</v>
      </c>
    </row>
    <row r="1171" spans="1:2" x14ac:dyDescent="0.2">
      <c r="A1171" s="2">
        <v>157338</v>
      </c>
      <c r="B1171" t="s">
        <v>376</v>
      </c>
    </row>
    <row r="1172" spans="1:2" x14ac:dyDescent="0.2">
      <c r="A1172" s="2">
        <v>157400</v>
      </c>
      <c r="B1172" t="s">
        <v>376</v>
      </c>
    </row>
    <row r="1173" spans="1:2" x14ac:dyDescent="0.2">
      <c r="A1173" s="2">
        <v>157402</v>
      </c>
      <c r="B1173" t="s">
        <v>376</v>
      </c>
    </row>
    <row r="1174" spans="1:2" x14ac:dyDescent="0.2">
      <c r="A1174" s="2">
        <v>157406</v>
      </c>
      <c r="B1174" t="s">
        <v>376</v>
      </c>
    </row>
    <row r="1175" spans="1:2" x14ac:dyDescent="0.2">
      <c r="A1175" s="2">
        <v>157435</v>
      </c>
      <c r="B1175" t="s">
        <v>376</v>
      </c>
    </row>
    <row r="1176" spans="1:2" x14ac:dyDescent="0.2">
      <c r="A1176" s="2">
        <v>157438</v>
      </c>
      <c r="B1176" t="s">
        <v>376</v>
      </c>
    </row>
    <row r="1177" spans="1:2" x14ac:dyDescent="0.2">
      <c r="A1177" s="2">
        <v>157497</v>
      </c>
      <c r="B1177" t="s">
        <v>376</v>
      </c>
    </row>
    <row r="1178" spans="1:2" x14ac:dyDescent="0.2">
      <c r="A1178" s="2">
        <v>157499</v>
      </c>
      <c r="B1178" t="s">
        <v>376</v>
      </c>
    </row>
    <row r="1179" spans="1:2" x14ac:dyDescent="0.2">
      <c r="A1179" s="2">
        <v>157562</v>
      </c>
      <c r="B1179" t="s">
        <v>376</v>
      </c>
    </row>
    <row r="1180" spans="1:2" x14ac:dyDescent="0.2">
      <c r="A1180" s="2">
        <v>157565</v>
      </c>
      <c r="B1180" t="s">
        <v>376</v>
      </c>
    </row>
    <row r="1181" spans="1:2" x14ac:dyDescent="0.2">
      <c r="A1181" s="2">
        <v>157597</v>
      </c>
      <c r="B1181" t="s">
        <v>376</v>
      </c>
    </row>
    <row r="1182" spans="1:2" x14ac:dyDescent="0.2">
      <c r="A1182" s="2">
        <v>157659</v>
      </c>
      <c r="B1182" t="s">
        <v>376</v>
      </c>
    </row>
    <row r="1183" spans="1:2" x14ac:dyDescent="0.2">
      <c r="A1183" s="2">
        <v>157689</v>
      </c>
      <c r="B1183" t="s">
        <v>376</v>
      </c>
    </row>
    <row r="1184" spans="1:2" x14ac:dyDescent="0.2">
      <c r="A1184" s="2">
        <v>157753</v>
      </c>
      <c r="B1184" t="s">
        <v>376</v>
      </c>
    </row>
    <row r="1185" spans="1:2" x14ac:dyDescent="0.2">
      <c r="A1185" s="2">
        <v>157791</v>
      </c>
      <c r="B1185" t="s">
        <v>376</v>
      </c>
    </row>
    <row r="1186" spans="1:2" x14ac:dyDescent="0.2">
      <c r="A1186" s="2">
        <v>157822</v>
      </c>
      <c r="B1186" t="s">
        <v>376</v>
      </c>
    </row>
    <row r="1187" spans="1:2" x14ac:dyDescent="0.2">
      <c r="A1187" s="2">
        <v>157853</v>
      </c>
      <c r="B1187" t="s">
        <v>376</v>
      </c>
    </row>
    <row r="1188" spans="1:2" x14ac:dyDescent="0.2">
      <c r="A1188" s="2">
        <v>157882</v>
      </c>
      <c r="B1188" t="s">
        <v>376</v>
      </c>
    </row>
    <row r="1189" spans="1:2" x14ac:dyDescent="0.2">
      <c r="A1189" s="2">
        <v>157979</v>
      </c>
      <c r="B1189" t="s">
        <v>376</v>
      </c>
    </row>
    <row r="1190" spans="1:2" x14ac:dyDescent="0.2">
      <c r="A1190" s="2">
        <v>158047</v>
      </c>
      <c r="B1190" t="s">
        <v>376</v>
      </c>
    </row>
    <row r="1191" spans="1:2" x14ac:dyDescent="0.2">
      <c r="A1191" s="2">
        <v>158110</v>
      </c>
      <c r="B1191" t="s">
        <v>376</v>
      </c>
    </row>
    <row r="1192" spans="1:2" x14ac:dyDescent="0.2">
      <c r="A1192" s="2">
        <v>158136</v>
      </c>
      <c r="B1192" t="s">
        <v>376</v>
      </c>
    </row>
    <row r="1193" spans="1:2" x14ac:dyDescent="0.2">
      <c r="A1193" s="2">
        <v>158139</v>
      </c>
      <c r="B1193" t="s">
        <v>376</v>
      </c>
    </row>
    <row r="1194" spans="1:2" x14ac:dyDescent="0.2">
      <c r="A1194" s="2">
        <v>158173</v>
      </c>
      <c r="B1194" t="s">
        <v>376</v>
      </c>
    </row>
    <row r="1195" spans="1:2" x14ac:dyDescent="0.2">
      <c r="A1195" s="2">
        <v>158200</v>
      </c>
      <c r="B1195" t="s">
        <v>376</v>
      </c>
    </row>
    <row r="1196" spans="1:2" x14ac:dyDescent="0.2">
      <c r="A1196" s="2">
        <v>158300</v>
      </c>
      <c r="B1196" t="s">
        <v>376</v>
      </c>
    </row>
    <row r="1197" spans="1:2" x14ac:dyDescent="0.2">
      <c r="A1197" s="2">
        <v>158302</v>
      </c>
      <c r="B1197" t="s">
        <v>376</v>
      </c>
    </row>
    <row r="1198" spans="1:2" x14ac:dyDescent="0.2">
      <c r="A1198" s="2">
        <v>158430</v>
      </c>
      <c r="B1198" t="s">
        <v>376</v>
      </c>
    </row>
    <row r="1199" spans="1:2" x14ac:dyDescent="0.2">
      <c r="A1199" s="2">
        <v>158492</v>
      </c>
      <c r="B1199" t="s">
        <v>376</v>
      </c>
    </row>
    <row r="1200" spans="1:2" x14ac:dyDescent="0.2">
      <c r="A1200" s="2">
        <v>158494</v>
      </c>
      <c r="B1200" t="s">
        <v>376</v>
      </c>
    </row>
    <row r="1201" spans="1:2" x14ac:dyDescent="0.2">
      <c r="A1201" s="2">
        <v>158584</v>
      </c>
      <c r="B1201" t="s">
        <v>376</v>
      </c>
    </row>
    <row r="1202" spans="1:2" x14ac:dyDescent="0.2">
      <c r="A1202" s="2">
        <v>158590</v>
      </c>
      <c r="B1202" t="s">
        <v>376</v>
      </c>
    </row>
    <row r="1203" spans="1:2" x14ac:dyDescent="0.2">
      <c r="A1203" s="2">
        <v>158652</v>
      </c>
      <c r="B1203" t="s">
        <v>376</v>
      </c>
    </row>
    <row r="1204" spans="1:2" x14ac:dyDescent="0.2">
      <c r="A1204" s="2">
        <v>158684</v>
      </c>
      <c r="B1204" t="s">
        <v>376</v>
      </c>
    </row>
    <row r="1205" spans="1:2" x14ac:dyDescent="0.2">
      <c r="A1205" s="2">
        <v>158713</v>
      </c>
      <c r="B1205" t="s">
        <v>376</v>
      </c>
    </row>
    <row r="1206" spans="1:2" x14ac:dyDescent="0.2">
      <c r="A1206" s="2">
        <v>158875</v>
      </c>
      <c r="B1206" t="s">
        <v>376</v>
      </c>
    </row>
    <row r="1207" spans="1:2" x14ac:dyDescent="0.2">
      <c r="A1207" s="2">
        <v>158878</v>
      </c>
      <c r="B1207" t="s">
        <v>376</v>
      </c>
    </row>
    <row r="1208" spans="1:2" x14ac:dyDescent="0.2">
      <c r="A1208" s="2">
        <v>158908</v>
      </c>
      <c r="B1208" t="s">
        <v>376</v>
      </c>
    </row>
    <row r="1209" spans="1:2" x14ac:dyDescent="0.2">
      <c r="A1209" s="2">
        <v>158968</v>
      </c>
      <c r="B1209" t="s">
        <v>376</v>
      </c>
    </row>
    <row r="1210" spans="1:2" x14ac:dyDescent="0.2">
      <c r="A1210" s="2">
        <v>159034</v>
      </c>
      <c r="B1210" t="s">
        <v>376</v>
      </c>
    </row>
    <row r="1211" spans="1:2" x14ac:dyDescent="0.2">
      <c r="A1211" s="2">
        <v>159068</v>
      </c>
      <c r="B1211" t="s">
        <v>376</v>
      </c>
    </row>
    <row r="1212" spans="1:2" x14ac:dyDescent="0.2">
      <c r="A1212" s="2">
        <v>159099</v>
      </c>
      <c r="B1212" t="s">
        <v>376</v>
      </c>
    </row>
    <row r="1213" spans="1:2" x14ac:dyDescent="0.2">
      <c r="A1213" s="2">
        <v>159103</v>
      </c>
      <c r="B1213" t="s">
        <v>376</v>
      </c>
    </row>
    <row r="1214" spans="1:2" x14ac:dyDescent="0.2">
      <c r="A1214" s="2">
        <v>159196</v>
      </c>
      <c r="B1214" t="s">
        <v>376</v>
      </c>
    </row>
    <row r="1215" spans="1:2" x14ac:dyDescent="0.2">
      <c r="A1215" s="2">
        <v>159292</v>
      </c>
      <c r="B1215" t="s">
        <v>376</v>
      </c>
    </row>
    <row r="1216" spans="1:2" x14ac:dyDescent="0.2">
      <c r="A1216" s="2">
        <v>159387</v>
      </c>
      <c r="B1216" t="s">
        <v>376</v>
      </c>
    </row>
    <row r="1217" spans="1:2" x14ac:dyDescent="0.2">
      <c r="A1217" s="2">
        <v>159484</v>
      </c>
      <c r="B1217" t="s">
        <v>376</v>
      </c>
    </row>
    <row r="1218" spans="1:2" x14ac:dyDescent="0.2">
      <c r="A1218" s="2">
        <v>159640</v>
      </c>
      <c r="B1218" t="s">
        <v>376</v>
      </c>
    </row>
    <row r="1219" spans="1:2" x14ac:dyDescent="0.2">
      <c r="A1219" s="2">
        <v>159646</v>
      </c>
      <c r="B1219" t="s">
        <v>376</v>
      </c>
    </row>
    <row r="1220" spans="1:2" x14ac:dyDescent="0.2">
      <c r="A1220" s="2">
        <v>159838</v>
      </c>
      <c r="B1220" t="s">
        <v>376</v>
      </c>
    </row>
    <row r="1221" spans="1:2" x14ac:dyDescent="0.2">
      <c r="A1221" s="2">
        <v>159866</v>
      </c>
      <c r="B1221" t="s">
        <v>376</v>
      </c>
    </row>
    <row r="1222" spans="1:2" x14ac:dyDescent="0.2">
      <c r="A1222" s="2">
        <v>159992</v>
      </c>
      <c r="B1222" t="s">
        <v>376</v>
      </c>
    </row>
    <row r="1223" spans="1:2" x14ac:dyDescent="0.2">
      <c r="A1223" s="2">
        <v>159997</v>
      </c>
      <c r="B1223" t="s">
        <v>376</v>
      </c>
    </row>
    <row r="1224" spans="1:2" x14ac:dyDescent="0.2">
      <c r="A1224" s="2">
        <v>160025</v>
      </c>
      <c r="B1224" t="s">
        <v>376</v>
      </c>
    </row>
    <row r="1225" spans="1:2" x14ac:dyDescent="0.2">
      <c r="A1225" s="2">
        <v>160095</v>
      </c>
      <c r="B1225" t="s">
        <v>376</v>
      </c>
    </row>
    <row r="1226" spans="1:2" x14ac:dyDescent="0.2">
      <c r="A1226" s="2">
        <v>160127</v>
      </c>
      <c r="B1226" t="s">
        <v>376</v>
      </c>
    </row>
    <row r="1227" spans="1:2" x14ac:dyDescent="0.2">
      <c r="A1227" s="2">
        <v>160188</v>
      </c>
      <c r="B1227" t="s">
        <v>376</v>
      </c>
    </row>
    <row r="1228" spans="1:2" x14ac:dyDescent="0.2">
      <c r="A1228" s="2">
        <v>160218</v>
      </c>
      <c r="B1228" t="s">
        <v>376</v>
      </c>
    </row>
    <row r="1229" spans="1:2" x14ac:dyDescent="0.2">
      <c r="A1229" s="2">
        <v>160315</v>
      </c>
      <c r="B1229" t="s">
        <v>376</v>
      </c>
    </row>
    <row r="1230" spans="1:2" x14ac:dyDescent="0.2">
      <c r="A1230" s="2">
        <v>160348</v>
      </c>
      <c r="B1230" t="s">
        <v>376</v>
      </c>
    </row>
    <row r="1231" spans="1:2" x14ac:dyDescent="0.2">
      <c r="A1231" s="2">
        <v>160380</v>
      </c>
      <c r="B1231" t="s">
        <v>376</v>
      </c>
    </row>
    <row r="1232" spans="1:2" x14ac:dyDescent="0.2">
      <c r="A1232" s="2">
        <v>160414</v>
      </c>
      <c r="B1232" t="s">
        <v>376</v>
      </c>
    </row>
    <row r="1233" spans="1:2" x14ac:dyDescent="0.2">
      <c r="A1233" s="2">
        <v>160441</v>
      </c>
      <c r="B1233" t="s">
        <v>376</v>
      </c>
    </row>
    <row r="1234" spans="1:2" x14ac:dyDescent="0.2">
      <c r="A1234" s="2">
        <v>160447</v>
      </c>
      <c r="B1234" t="s">
        <v>376</v>
      </c>
    </row>
    <row r="1235" spans="1:2" x14ac:dyDescent="0.2">
      <c r="A1235" s="2">
        <v>160543</v>
      </c>
      <c r="B1235" t="s">
        <v>376</v>
      </c>
    </row>
    <row r="1236" spans="1:2" x14ac:dyDescent="0.2">
      <c r="A1236" s="2">
        <v>160667</v>
      </c>
      <c r="B1236" t="s">
        <v>376</v>
      </c>
    </row>
    <row r="1237" spans="1:2" x14ac:dyDescent="0.2">
      <c r="A1237" s="2">
        <v>160668</v>
      </c>
      <c r="B1237" t="s">
        <v>376</v>
      </c>
    </row>
    <row r="1238" spans="1:2" x14ac:dyDescent="0.2">
      <c r="A1238" s="2">
        <v>160734</v>
      </c>
      <c r="B1238" t="s">
        <v>376</v>
      </c>
    </row>
    <row r="1239" spans="1:2" x14ac:dyDescent="0.2">
      <c r="A1239" s="2">
        <v>160762</v>
      </c>
      <c r="B1239" t="s">
        <v>376</v>
      </c>
    </row>
    <row r="1240" spans="1:2" x14ac:dyDescent="0.2">
      <c r="A1240" s="2">
        <v>160825</v>
      </c>
      <c r="B1240" t="s">
        <v>376</v>
      </c>
    </row>
    <row r="1241" spans="1:2" x14ac:dyDescent="0.2">
      <c r="A1241" s="2">
        <v>160860</v>
      </c>
      <c r="B1241" t="s">
        <v>376</v>
      </c>
    </row>
    <row r="1242" spans="1:2" x14ac:dyDescent="0.2">
      <c r="A1242" s="2">
        <v>160861</v>
      </c>
      <c r="B1242" t="s">
        <v>376</v>
      </c>
    </row>
    <row r="1243" spans="1:2" x14ac:dyDescent="0.2">
      <c r="A1243" s="2">
        <v>160891</v>
      </c>
      <c r="B1243" t="s">
        <v>376</v>
      </c>
    </row>
    <row r="1244" spans="1:2" x14ac:dyDescent="0.2">
      <c r="A1244" s="2">
        <v>160924</v>
      </c>
      <c r="B1244" t="s">
        <v>376</v>
      </c>
    </row>
    <row r="1245" spans="1:2" x14ac:dyDescent="0.2">
      <c r="A1245" s="2">
        <v>161080</v>
      </c>
      <c r="B1245" t="s">
        <v>376</v>
      </c>
    </row>
    <row r="1246" spans="1:2" x14ac:dyDescent="0.2">
      <c r="A1246" s="2">
        <v>161087</v>
      </c>
      <c r="B1246" t="s">
        <v>376</v>
      </c>
    </row>
    <row r="1247" spans="1:2" x14ac:dyDescent="0.2">
      <c r="A1247" s="2">
        <v>161210</v>
      </c>
      <c r="B1247" t="s">
        <v>376</v>
      </c>
    </row>
    <row r="1248" spans="1:2" x14ac:dyDescent="0.2">
      <c r="A1248" s="2">
        <v>161212</v>
      </c>
      <c r="B1248" t="s">
        <v>376</v>
      </c>
    </row>
    <row r="1249" spans="1:2" x14ac:dyDescent="0.2">
      <c r="A1249" s="2">
        <v>161304</v>
      </c>
      <c r="B1249" t="s">
        <v>376</v>
      </c>
    </row>
    <row r="1250" spans="1:2" x14ac:dyDescent="0.2">
      <c r="A1250" s="2">
        <v>161310</v>
      </c>
      <c r="B1250" t="s">
        <v>376</v>
      </c>
    </row>
    <row r="1251" spans="1:2" x14ac:dyDescent="0.2">
      <c r="A1251" s="2">
        <v>161340</v>
      </c>
      <c r="B1251" t="s">
        <v>376</v>
      </c>
    </row>
    <row r="1252" spans="1:2" x14ac:dyDescent="0.2">
      <c r="A1252" s="2">
        <v>161369</v>
      </c>
      <c r="B1252" t="s">
        <v>376</v>
      </c>
    </row>
    <row r="1253" spans="1:2" x14ac:dyDescent="0.2">
      <c r="A1253" s="2">
        <v>161437</v>
      </c>
      <c r="B1253" t="s">
        <v>376</v>
      </c>
    </row>
    <row r="1254" spans="1:2" x14ac:dyDescent="0.2">
      <c r="A1254" s="2">
        <v>161466</v>
      </c>
      <c r="B1254" t="s">
        <v>376</v>
      </c>
    </row>
    <row r="1255" spans="1:2" x14ac:dyDescent="0.2">
      <c r="A1255" s="2">
        <v>161531</v>
      </c>
      <c r="B1255" t="s">
        <v>376</v>
      </c>
    </row>
    <row r="1256" spans="1:2" x14ac:dyDescent="0.2">
      <c r="A1256" s="2">
        <v>161599</v>
      </c>
      <c r="B1256" t="s">
        <v>376</v>
      </c>
    </row>
    <row r="1257" spans="1:2" x14ac:dyDescent="0.2">
      <c r="A1257" s="2">
        <v>161657</v>
      </c>
      <c r="B1257" t="s">
        <v>376</v>
      </c>
    </row>
    <row r="1258" spans="1:2" x14ac:dyDescent="0.2">
      <c r="A1258" s="2">
        <v>161661</v>
      </c>
      <c r="B1258" t="s">
        <v>376</v>
      </c>
    </row>
    <row r="1259" spans="1:2" x14ac:dyDescent="0.2">
      <c r="A1259" s="2">
        <v>161693</v>
      </c>
      <c r="B1259" t="s">
        <v>376</v>
      </c>
    </row>
    <row r="1260" spans="1:2" x14ac:dyDescent="0.2">
      <c r="A1260" s="2">
        <v>161786</v>
      </c>
      <c r="B1260" t="s">
        <v>376</v>
      </c>
    </row>
    <row r="1261" spans="1:2" x14ac:dyDescent="0.2">
      <c r="A1261" s="2">
        <v>161791</v>
      </c>
      <c r="B1261" t="s">
        <v>376</v>
      </c>
    </row>
    <row r="1262" spans="1:2" x14ac:dyDescent="0.2">
      <c r="A1262" s="2">
        <v>161848</v>
      </c>
      <c r="B1262" t="s">
        <v>376</v>
      </c>
    </row>
    <row r="1263" spans="1:2" x14ac:dyDescent="0.2">
      <c r="A1263" s="2">
        <v>161917</v>
      </c>
      <c r="B1263" t="s">
        <v>376</v>
      </c>
    </row>
    <row r="1264" spans="1:2" x14ac:dyDescent="0.2">
      <c r="A1264" s="2">
        <v>161944</v>
      </c>
      <c r="B1264" t="s">
        <v>376</v>
      </c>
    </row>
    <row r="1265" spans="1:2" x14ac:dyDescent="0.2">
      <c r="A1265" s="2">
        <v>161948</v>
      </c>
      <c r="B1265" t="s">
        <v>376</v>
      </c>
    </row>
    <row r="1266" spans="1:2" x14ac:dyDescent="0.2">
      <c r="A1266" s="2">
        <v>161950</v>
      </c>
      <c r="B1266" t="s">
        <v>376</v>
      </c>
    </row>
    <row r="1267" spans="1:2" x14ac:dyDescent="0.2">
      <c r="A1267" s="2">
        <v>162043</v>
      </c>
      <c r="B1267" t="s">
        <v>376</v>
      </c>
    </row>
    <row r="1268" spans="1:2" x14ac:dyDescent="0.2">
      <c r="A1268" s="2">
        <v>162078</v>
      </c>
      <c r="B1268" t="s">
        <v>376</v>
      </c>
    </row>
    <row r="1269" spans="1:2" x14ac:dyDescent="0.2">
      <c r="A1269" s="2">
        <v>162235</v>
      </c>
      <c r="B1269" t="s">
        <v>376</v>
      </c>
    </row>
    <row r="1270" spans="1:2" x14ac:dyDescent="0.2">
      <c r="A1270" s="2">
        <v>162238</v>
      </c>
      <c r="B1270" t="s">
        <v>376</v>
      </c>
    </row>
    <row r="1271" spans="1:2" x14ac:dyDescent="0.2">
      <c r="A1271" s="2">
        <v>162265</v>
      </c>
      <c r="B1271" t="s">
        <v>376</v>
      </c>
    </row>
    <row r="1272" spans="1:2" x14ac:dyDescent="0.2">
      <c r="A1272" s="2">
        <v>162266</v>
      </c>
      <c r="B1272" t="s">
        <v>376</v>
      </c>
    </row>
    <row r="1273" spans="1:2" x14ac:dyDescent="0.2">
      <c r="A1273" s="2">
        <v>162330</v>
      </c>
      <c r="B1273" t="s">
        <v>376</v>
      </c>
    </row>
    <row r="1274" spans="1:2" x14ac:dyDescent="0.2">
      <c r="A1274" s="2">
        <v>162331</v>
      </c>
      <c r="B1274" t="s">
        <v>376</v>
      </c>
    </row>
    <row r="1275" spans="1:2" x14ac:dyDescent="0.2">
      <c r="A1275" s="2">
        <v>162335</v>
      </c>
      <c r="B1275" t="s">
        <v>376</v>
      </c>
    </row>
    <row r="1276" spans="1:2" x14ac:dyDescent="0.2">
      <c r="A1276" s="2">
        <v>162586</v>
      </c>
      <c r="B1276" t="s">
        <v>376</v>
      </c>
    </row>
    <row r="1277" spans="1:2" x14ac:dyDescent="0.2">
      <c r="A1277" s="2">
        <v>162590</v>
      </c>
      <c r="B1277" t="s">
        <v>376</v>
      </c>
    </row>
    <row r="1278" spans="1:2" x14ac:dyDescent="0.2">
      <c r="A1278" s="2">
        <v>162650</v>
      </c>
      <c r="B1278" t="s">
        <v>376</v>
      </c>
    </row>
    <row r="1279" spans="1:2" x14ac:dyDescent="0.2">
      <c r="A1279" s="2">
        <v>162654</v>
      </c>
      <c r="B1279" t="s">
        <v>376</v>
      </c>
    </row>
    <row r="1280" spans="1:2" x14ac:dyDescent="0.2">
      <c r="A1280" s="2">
        <v>162655</v>
      </c>
      <c r="B1280" t="s">
        <v>376</v>
      </c>
    </row>
    <row r="1281" spans="1:2" x14ac:dyDescent="0.2">
      <c r="A1281" s="2">
        <v>162683</v>
      </c>
      <c r="B1281" t="s">
        <v>376</v>
      </c>
    </row>
    <row r="1282" spans="1:2" x14ac:dyDescent="0.2">
      <c r="A1282" s="2">
        <v>162744</v>
      </c>
      <c r="B1282" t="s">
        <v>376</v>
      </c>
    </row>
    <row r="1283" spans="1:2" x14ac:dyDescent="0.2">
      <c r="A1283" s="2">
        <v>162745</v>
      </c>
      <c r="B1283" t="s">
        <v>376</v>
      </c>
    </row>
    <row r="1284" spans="1:2" x14ac:dyDescent="0.2">
      <c r="A1284" s="2">
        <v>162812</v>
      </c>
      <c r="B1284" t="s">
        <v>376</v>
      </c>
    </row>
    <row r="1285" spans="1:2" x14ac:dyDescent="0.2">
      <c r="A1285" s="2">
        <v>162937</v>
      </c>
      <c r="B1285" t="s">
        <v>376</v>
      </c>
    </row>
    <row r="1286" spans="1:2" x14ac:dyDescent="0.2">
      <c r="A1286" s="2">
        <v>162943</v>
      </c>
      <c r="B1286" t="s">
        <v>376</v>
      </c>
    </row>
    <row r="1287" spans="1:2" x14ac:dyDescent="0.2">
      <c r="A1287" s="2">
        <v>163005</v>
      </c>
      <c r="B1287" t="s">
        <v>376</v>
      </c>
    </row>
    <row r="1288" spans="1:2" x14ac:dyDescent="0.2">
      <c r="A1288" s="2">
        <v>163006</v>
      </c>
      <c r="B1288" t="s">
        <v>376</v>
      </c>
    </row>
    <row r="1289" spans="1:2" x14ac:dyDescent="0.2">
      <c r="A1289" s="2">
        <v>163101</v>
      </c>
      <c r="B1289" t="s">
        <v>376</v>
      </c>
    </row>
    <row r="1290" spans="1:2" x14ac:dyDescent="0.2">
      <c r="A1290" s="2">
        <v>163102</v>
      </c>
      <c r="B1290" t="s">
        <v>376</v>
      </c>
    </row>
    <row r="1291" spans="1:2" x14ac:dyDescent="0.2">
      <c r="A1291" s="2">
        <v>163131</v>
      </c>
      <c r="B1291" t="s">
        <v>376</v>
      </c>
    </row>
    <row r="1292" spans="1:2" x14ac:dyDescent="0.2">
      <c r="A1292" s="2">
        <v>163193</v>
      </c>
      <c r="B1292" t="s">
        <v>376</v>
      </c>
    </row>
    <row r="1293" spans="1:2" x14ac:dyDescent="0.2">
      <c r="A1293" s="2">
        <v>163259</v>
      </c>
      <c r="B1293" t="s">
        <v>376</v>
      </c>
    </row>
    <row r="1294" spans="1:2" x14ac:dyDescent="0.2">
      <c r="A1294" s="2">
        <v>163261</v>
      </c>
      <c r="B1294" t="s">
        <v>376</v>
      </c>
    </row>
    <row r="1295" spans="1:2" x14ac:dyDescent="0.2">
      <c r="A1295" s="2">
        <v>163357</v>
      </c>
      <c r="B1295" t="s">
        <v>376</v>
      </c>
    </row>
    <row r="1296" spans="1:2" x14ac:dyDescent="0.2">
      <c r="A1296" s="2">
        <v>163518</v>
      </c>
      <c r="B1296" t="s">
        <v>376</v>
      </c>
    </row>
    <row r="1297" spans="1:2" x14ac:dyDescent="0.2">
      <c r="A1297" s="2">
        <v>163519</v>
      </c>
      <c r="B1297" t="s">
        <v>376</v>
      </c>
    </row>
    <row r="1298" spans="1:2" x14ac:dyDescent="0.2">
      <c r="A1298" s="2">
        <v>163544</v>
      </c>
      <c r="B1298" t="s">
        <v>376</v>
      </c>
    </row>
    <row r="1299" spans="1:2" x14ac:dyDescent="0.2">
      <c r="A1299" s="2">
        <v>163608</v>
      </c>
      <c r="B1299" t="s">
        <v>376</v>
      </c>
    </row>
    <row r="1300" spans="1:2" x14ac:dyDescent="0.2">
      <c r="A1300" s="2">
        <v>163647</v>
      </c>
      <c r="B1300" t="s">
        <v>376</v>
      </c>
    </row>
    <row r="1301" spans="1:2" x14ac:dyDescent="0.2">
      <c r="A1301" s="2">
        <v>163673</v>
      </c>
      <c r="B1301" t="s">
        <v>376</v>
      </c>
    </row>
    <row r="1302" spans="1:2" x14ac:dyDescent="0.2">
      <c r="A1302" s="2">
        <v>163833</v>
      </c>
      <c r="B1302" t="s">
        <v>376</v>
      </c>
    </row>
    <row r="1303" spans="1:2" x14ac:dyDescent="0.2">
      <c r="A1303" s="2">
        <v>163839</v>
      </c>
      <c r="B1303" t="s">
        <v>376</v>
      </c>
    </row>
    <row r="1304" spans="1:2" x14ac:dyDescent="0.2">
      <c r="A1304" s="2">
        <v>163902</v>
      </c>
      <c r="B1304" t="s">
        <v>376</v>
      </c>
    </row>
    <row r="1305" spans="1:2" x14ac:dyDescent="0.2">
      <c r="A1305" s="2">
        <v>163933</v>
      </c>
      <c r="B1305" t="s">
        <v>376</v>
      </c>
    </row>
    <row r="1306" spans="1:2" x14ac:dyDescent="0.2">
      <c r="A1306" s="2">
        <v>164152</v>
      </c>
      <c r="B1306" t="s">
        <v>376</v>
      </c>
    </row>
    <row r="1307" spans="1:2" x14ac:dyDescent="0.2">
      <c r="A1307" s="2">
        <v>164184</v>
      </c>
      <c r="B1307" t="s">
        <v>376</v>
      </c>
    </row>
    <row r="1308" spans="1:2" x14ac:dyDescent="0.2">
      <c r="A1308" s="2">
        <v>164187</v>
      </c>
      <c r="B1308" t="s">
        <v>376</v>
      </c>
    </row>
    <row r="1309" spans="1:2" x14ac:dyDescent="0.2">
      <c r="A1309" s="2">
        <v>164216</v>
      </c>
      <c r="B1309" t="s">
        <v>376</v>
      </c>
    </row>
    <row r="1310" spans="1:2" x14ac:dyDescent="0.2">
      <c r="A1310" s="2">
        <v>164254</v>
      </c>
      <c r="B1310" t="s">
        <v>376</v>
      </c>
    </row>
    <row r="1311" spans="1:2" x14ac:dyDescent="0.2">
      <c r="A1311" s="2">
        <v>164282</v>
      </c>
      <c r="B1311" t="s">
        <v>376</v>
      </c>
    </row>
    <row r="1312" spans="1:2" x14ac:dyDescent="0.2">
      <c r="A1312" s="2">
        <v>164345</v>
      </c>
      <c r="B1312" t="s">
        <v>376</v>
      </c>
    </row>
    <row r="1313" spans="1:2" x14ac:dyDescent="0.2">
      <c r="A1313" s="2">
        <v>164412</v>
      </c>
      <c r="B1313" t="s">
        <v>376</v>
      </c>
    </row>
    <row r="1314" spans="1:2" x14ac:dyDescent="0.2">
      <c r="A1314" s="2">
        <v>164504</v>
      </c>
      <c r="B1314" t="s">
        <v>376</v>
      </c>
    </row>
    <row r="1315" spans="1:2" x14ac:dyDescent="0.2">
      <c r="A1315" s="2">
        <v>164606</v>
      </c>
      <c r="B1315" t="s">
        <v>376</v>
      </c>
    </row>
    <row r="1316" spans="1:2" x14ac:dyDescent="0.2">
      <c r="A1316" s="2">
        <v>164728</v>
      </c>
      <c r="B1316" t="s">
        <v>376</v>
      </c>
    </row>
    <row r="1317" spans="1:2" x14ac:dyDescent="0.2">
      <c r="A1317" s="2">
        <v>164888</v>
      </c>
      <c r="B1317" t="s">
        <v>376</v>
      </c>
    </row>
    <row r="1318" spans="1:2" x14ac:dyDescent="0.2">
      <c r="A1318" s="2">
        <v>164895</v>
      </c>
      <c r="B1318" t="s">
        <v>376</v>
      </c>
    </row>
    <row r="1319" spans="1:2" x14ac:dyDescent="0.2">
      <c r="A1319" s="2">
        <v>164926</v>
      </c>
      <c r="B1319" t="s">
        <v>376</v>
      </c>
    </row>
    <row r="1320" spans="1:2" x14ac:dyDescent="0.2">
      <c r="A1320" s="2">
        <v>165151</v>
      </c>
      <c r="B1320" t="s">
        <v>376</v>
      </c>
    </row>
    <row r="1321" spans="1:2" x14ac:dyDescent="0.2">
      <c r="A1321" s="2">
        <v>165209</v>
      </c>
      <c r="B1321" t="s">
        <v>376</v>
      </c>
    </row>
    <row r="1322" spans="1:2" x14ac:dyDescent="0.2">
      <c r="A1322" s="2">
        <v>165243</v>
      </c>
      <c r="B1322" t="s">
        <v>376</v>
      </c>
    </row>
    <row r="1323" spans="1:2" x14ac:dyDescent="0.2">
      <c r="A1323" s="2">
        <v>165403</v>
      </c>
      <c r="B1323" t="s">
        <v>376</v>
      </c>
    </row>
    <row r="1324" spans="1:2" x14ac:dyDescent="0.2">
      <c r="A1324" s="2">
        <v>165436</v>
      </c>
      <c r="B1324" t="s">
        <v>376</v>
      </c>
    </row>
    <row r="1325" spans="1:2" x14ac:dyDescent="0.2">
      <c r="A1325" s="2">
        <v>165437</v>
      </c>
      <c r="B1325" t="s">
        <v>376</v>
      </c>
    </row>
    <row r="1326" spans="1:2" x14ac:dyDescent="0.2">
      <c r="A1326" s="2">
        <v>165465</v>
      </c>
      <c r="B1326" t="s">
        <v>376</v>
      </c>
    </row>
    <row r="1327" spans="1:2" x14ac:dyDescent="0.2">
      <c r="A1327" s="2">
        <v>165691</v>
      </c>
      <c r="B1327" t="s">
        <v>376</v>
      </c>
    </row>
    <row r="1328" spans="1:2" x14ac:dyDescent="0.2">
      <c r="A1328" s="2">
        <v>165693</v>
      </c>
      <c r="B1328" t="s">
        <v>376</v>
      </c>
    </row>
    <row r="1329" spans="1:2" x14ac:dyDescent="0.2">
      <c r="A1329" s="2">
        <v>165820</v>
      </c>
      <c r="B1329" t="s">
        <v>376</v>
      </c>
    </row>
    <row r="1330" spans="1:2" x14ac:dyDescent="0.2">
      <c r="A1330" s="2">
        <v>165823</v>
      </c>
      <c r="B1330" t="s">
        <v>376</v>
      </c>
    </row>
    <row r="1331" spans="1:2" x14ac:dyDescent="0.2">
      <c r="A1331" s="2">
        <v>165848</v>
      </c>
      <c r="B1331" t="s">
        <v>376</v>
      </c>
    </row>
    <row r="1332" spans="1:2" x14ac:dyDescent="0.2">
      <c r="A1332" s="2">
        <v>165852</v>
      </c>
      <c r="B1332" t="s">
        <v>376</v>
      </c>
    </row>
    <row r="1333" spans="1:2" x14ac:dyDescent="0.2">
      <c r="A1333" s="2">
        <v>165944</v>
      </c>
      <c r="B1333" t="s">
        <v>376</v>
      </c>
    </row>
    <row r="1334" spans="1:2" x14ac:dyDescent="0.2">
      <c r="A1334" s="2">
        <v>165951</v>
      </c>
      <c r="B1334" t="s">
        <v>376</v>
      </c>
    </row>
    <row r="1335" spans="1:2" x14ac:dyDescent="0.2">
      <c r="A1335" s="2">
        <v>166137</v>
      </c>
      <c r="B1335" t="s">
        <v>376</v>
      </c>
    </row>
    <row r="1336" spans="1:2" x14ac:dyDescent="0.2">
      <c r="A1336" s="2">
        <v>166138</v>
      </c>
      <c r="B1336" t="s">
        <v>376</v>
      </c>
    </row>
    <row r="1337" spans="1:2" x14ac:dyDescent="0.2">
      <c r="A1337" s="2">
        <v>166170</v>
      </c>
      <c r="B1337" t="s">
        <v>376</v>
      </c>
    </row>
    <row r="1338" spans="1:2" x14ac:dyDescent="0.2">
      <c r="A1338" s="2">
        <v>166200</v>
      </c>
      <c r="B1338" t="s">
        <v>376</v>
      </c>
    </row>
    <row r="1339" spans="1:2" x14ac:dyDescent="0.2">
      <c r="A1339" s="2">
        <v>166203</v>
      </c>
      <c r="B1339" t="s">
        <v>376</v>
      </c>
    </row>
    <row r="1340" spans="1:2" x14ac:dyDescent="0.2">
      <c r="A1340" s="2">
        <v>166296</v>
      </c>
      <c r="B1340" t="s">
        <v>376</v>
      </c>
    </row>
    <row r="1341" spans="1:2" x14ac:dyDescent="0.2">
      <c r="A1341" s="2">
        <v>166302</v>
      </c>
      <c r="B1341" t="s">
        <v>376</v>
      </c>
    </row>
    <row r="1342" spans="1:2" x14ac:dyDescent="0.2">
      <c r="A1342" s="2">
        <v>166329</v>
      </c>
      <c r="B1342" t="s">
        <v>376</v>
      </c>
    </row>
    <row r="1343" spans="1:2" x14ac:dyDescent="0.2">
      <c r="A1343" s="2">
        <v>166330</v>
      </c>
      <c r="B1343" t="s">
        <v>376</v>
      </c>
    </row>
    <row r="1344" spans="1:2" x14ac:dyDescent="0.2">
      <c r="A1344" s="2">
        <v>166332</v>
      </c>
      <c r="B1344" t="s">
        <v>376</v>
      </c>
    </row>
    <row r="1345" spans="1:2" x14ac:dyDescent="0.2">
      <c r="A1345" s="2">
        <v>166360</v>
      </c>
      <c r="B1345" t="s">
        <v>376</v>
      </c>
    </row>
    <row r="1346" spans="1:2" x14ac:dyDescent="0.2">
      <c r="A1346" s="2">
        <v>166363</v>
      </c>
      <c r="B1346" t="s">
        <v>376</v>
      </c>
    </row>
    <row r="1347" spans="1:2" x14ac:dyDescent="0.2">
      <c r="A1347" s="2">
        <v>166392</v>
      </c>
      <c r="B1347" t="s">
        <v>376</v>
      </c>
    </row>
    <row r="1348" spans="1:2" x14ac:dyDescent="0.2">
      <c r="A1348" s="2">
        <v>166398</v>
      </c>
      <c r="B1348" t="s">
        <v>376</v>
      </c>
    </row>
    <row r="1349" spans="1:2" x14ac:dyDescent="0.2">
      <c r="A1349" s="2">
        <v>166493</v>
      </c>
      <c r="B1349" t="s">
        <v>376</v>
      </c>
    </row>
    <row r="1350" spans="1:2" x14ac:dyDescent="0.2">
      <c r="A1350" s="2">
        <v>166686</v>
      </c>
      <c r="B1350" t="s">
        <v>376</v>
      </c>
    </row>
    <row r="1351" spans="1:2" x14ac:dyDescent="0.2">
      <c r="A1351" s="2">
        <v>166779</v>
      </c>
      <c r="B1351" t="s">
        <v>376</v>
      </c>
    </row>
    <row r="1352" spans="1:2" x14ac:dyDescent="0.2">
      <c r="A1352" s="2">
        <v>166906</v>
      </c>
      <c r="B1352" t="s">
        <v>376</v>
      </c>
    </row>
    <row r="1353" spans="1:2" x14ac:dyDescent="0.2">
      <c r="A1353" s="2">
        <v>166940</v>
      </c>
      <c r="B1353" t="s">
        <v>376</v>
      </c>
    </row>
    <row r="1354" spans="1:2" x14ac:dyDescent="0.2">
      <c r="A1354" s="2">
        <v>166972</v>
      </c>
      <c r="B1354" t="s">
        <v>376</v>
      </c>
    </row>
    <row r="1355" spans="1:2" x14ac:dyDescent="0.2">
      <c r="A1355" s="2">
        <v>167000</v>
      </c>
      <c r="B1355" t="s">
        <v>376</v>
      </c>
    </row>
    <row r="1356" spans="1:2" x14ac:dyDescent="0.2">
      <c r="A1356" s="2">
        <v>167036</v>
      </c>
      <c r="B1356" t="s">
        <v>376</v>
      </c>
    </row>
    <row r="1357" spans="1:2" x14ac:dyDescent="0.2">
      <c r="A1357" s="2">
        <v>167197</v>
      </c>
      <c r="B1357" t="s">
        <v>376</v>
      </c>
    </row>
    <row r="1358" spans="1:2" x14ac:dyDescent="0.2">
      <c r="A1358" s="2">
        <v>167256</v>
      </c>
      <c r="B1358" t="s">
        <v>376</v>
      </c>
    </row>
    <row r="1359" spans="1:2" x14ac:dyDescent="0.2">
      <c r="A1359" s="2">
        <v>167322</v>
      </c>
      <c r="B1359" t="s">
        <v>376</v>
      </c>
    </row>
    <row r="1360" spans="1:2" x14ac:dyDescent="0.2">
      <c r="A1360" s="2">
        <v>167325</v>
      </c>
      <c r="B1360" t="s">
        <v>376</v>
      </c>
    </row>
    <row r="1361" spans="1:2" x14ac:dyDescent="0.2">
      <c r="A1361" s="2">
        <v>167352</v>
      </c>
      <c r="B1361" t="s">
        <v>376</v>
      </c>
    </row>
    <row r="1362" spans="1:2" x14ac:dyDescent="0.2">
      <c r="A1362" s="2">
        <v>167391</v>
      </c>
      <c r="B1362" t="s">
        <v>376</v>
      </c>
    </row>
    <row r="1363" spans="1:2" x14ac:dyDescent="0.2">
      <c r="A1363" s="2">
        <v>167452</v>
      </c>
      <c r="B1363" t="s">
        <v>376</v>
      </c>
    </row>
    <row r="1364" spans="1:2" x14ac:dyDescent="0.2">
      <c r="A1364" s="2">
        <v>167486</v>
      </c>
      <c r="B1364" t="s">
        <v>376</v>
      </c>
    </row>
    <row r="1365" spans="1:2" x14ac:dyDescent="0.2">
      <c r="A1365" s="2">
        <v>167516</v>
      </c>
      <c r="B1365" t="s">
        <v>376</v>
      </c>
    </row>
    <row r="1366" spans="1:2" x14ac:dyDescent="0.2">
      <c r="A1366" s="2">
        <v>167646</v>
      </c>
      <c r="B1366" t="s">
        <v>376</v>
      </c>
    </row>
    <row r="1367" spans="1:2" x14ac:dyDescent="0.2">
      <c r="A1367" s="2">
        <v>167935</v>
      </c>
      <c r="B1367" t="s">
        <v>376</v>
      </c>
    </row>
    <row r="1368" spans="1:2" x14ac:dyDescent="0.2">
      <c r="A1368" s="2">
        <v>167965</v>
      </c>
      <c r="B1368" t="s">
        <v>376</v>
      </c>
    </row>
    <row r="1369" spans="1:2" x14ac:dyDescent="0.2">
      <c r="A1369" s="2">
        <v>168413</v>
      </c>
      <c r="B1369" t="s">
        <v>376</v>
      </c>
    </row>
    <row r="1370" spans="1:2" x14ac:dyDescent="0.2">
      <c r="A1370" s="2">
        <v>168539</v>
      </c>
      <c r="B1370" t="s">
        <v>376</v>
      </c>
    </row>
    <row r="1371" spans="1:2" x14ac:dyDescent="0.2">
      <c r="A1371" s="2">
        <v>168571</v>
      </c>
      <c r="B1371" t="s">
        <v>376</v>
      </c>
    </row>
    <row r="1372" spans="1:2" x14ac:dyDescent="0.2">
      <c r="A1372" s="2">
        <v>168635</v>
      </c>
      <c r="B1372" t="s">
        <v>376</v>
      </c>
    </row>
    <row r="1373" spans="1:2" x14ac:dyDescent="0.2">
      <c r="A1373" s="2">
        <v>168668</v>
      </c>
      <c r="B1373" t="s">
        <v>376</v>
      </c>
    </row>
    <row r="1374" spans="1:2" x14ac:dyDescent="0.2">
      <c r="A1374" s="2">
        <v>168733</v>
      </c>
      <c r="B1374" t="s">
        <v>376</v>
      </c>
    </row>
    <row r="1375" spans="1:2" x14ac:dyDescent="0.2">
      <c r="A1375" s="2">
        <v>168734</v>
      </c>
      <c r="B1375" t="s">
        <v>376</v>
      </c>
    </row>
    <row r="1376" spans="1:2" x14ac:dyDescent="0.2">
      <c r="A1376" s="2">
        <v>168766</v>
      </c>
      <c r="B1376" t="s">
        <v>376</v>
      </c>
    </row>
    <row r="1377" spans="1:2" x14ac:dyDescent="0.2">
      <c r="A1377" s="2">
        <v>168958</v>
      </c>
      <c r="B1377" t="s">
        <v>376</v>
      </c>
    </row>
    <row r="1378" spans="1:2" x14ac:dyDescent="0.2">
      <c r="A1378" s="2">
        <v>168984</v>
      </c>
      <c r="B1378" t="s">
        <v>376</v>
      </c>
    </row>
    <row r="1379" spans="1:2" x14ac:dyDescent="0.2">
      <c r="A1379" s="2">
        <v>168988</v>
      </c>
      <c r="B1379" t="s">
        <v>376</v>
      </c>
    </row>
    <row r="1380" spans="1:2" x14ac:dyDescent="0.2">
      <c r="A1380" s="2">
        <v>169023</v>
      </c>
      <c r="B1380" t="s">
        <v>376</v>
      </c>
    </row>
    <row r="1381" spans="1:2" x14ac:dyDescent="0.2">
      <c r="A1381" s="2">
        <v>169052</v>
      </c>
      <c r="B1381" t="s">
        <v>376</v>
      </c>
    </row>
    <row r="1382" spans="1:2" x14ac:dyDescent="0.2">
      <c r="A1382" s="2">
        <v>169053</v>
      </c>
      <c r="B1382" t="s">
        <v>376</v>
      </c>
    </row>
    <row r="1383" spans="1:2" x14ac:dyDescent="0.2">
      <c r="A1383" s="2">
        <v>169177</v>
      </c>
      <c r="B1383" t="s">
        <v>376</v>
      </c>
    </row>
    <row r="1384" spans="1:2" x14ac:dyDescent="0.2">
      <c r="A1384" s="2">
        <v>169244</v>
      </c>
      <c r="B1384" t="s">
        <v>376</v>
      </c>
    </row>
    <row r="1385" spans="1:2" x14ac:dyDescent="0.2">
      <c r="A1385" s="2">
        <v>169374</v>
      </c>
      <c r="B1385" t="s">
        <v>376</v>
      </c>
    </row>
    <row r="1386" spans="1:2" x14ac:dyDescent="0.2">
      <c r="A1386" s="2">
        <v>169434</v>
      </c>
      <c r="B1386" t="s">
        <v>376</v>
      </c>
    </row>
    <row r="1387" spans="1:2" x14ac:dyDescent="0.2">
      <c r="A1387" s="2">
        <v>169469</v>
      </c>
      <c r="B1387" t="s">
        <v>376</v>
      </c>
    </row>
    <row r="1388" spans="1:2" x14ac:dyDescent="0.2">
      <c r="A1388" s="2">
        <v>169503</v>
      </c>
      <c r="B1388" t="s">
        <v>376</v>
      </c>
    </row>
    <row r="1389" spans="1:2" x14ac:dyDescent="0.2">
      <c r="A1389" s="2">
        <v>169531</v>
      </c>
      <c r="B1389" t="s">
        <v>376</v>
      </c>
    </row>
    <row r="1390" spans="1:2" x14ac:dyDescent="0.2">
      <c r="A1390" s="2">
        <v>169533</v>
      </c>
      <c r="B1390" t="s">
        <v>376</v>
      </c>
    </row>
    <row r="1391" spans="1:2" x14ac:dyDescent="0.2">
      <c r="A1391" s="2">
        <v>169534</v>
      </c>
      <c r="B1391" t="s">
        <v>376</v>
      </c>
    </row>
    <row r="1392" spans="1:2" x14ac:dyDescent="0.2">
      <c r="A1392" s="2">
        <v>169565</v>
      </c>
      <c r="B1392" t="s">
        <v>376</v>
      </c>
    </row>
    <row r="1393" spans="1:2" x14ac:dyDescent="0.2">
      <c r="A1393" s="2">
        <v>169631</v>
      </c>
      <c r="B1393" t="s">
        <v>376</v>
      </c>
    </row>
    <row r="1394" spans="1:2" x14ac:dyDescent="0.2">
      <c r="A1394" s="2">
        <v>169662</v>
      </c>
      <c r="B1394" t="s">
        <v>376</v>
      </c>
    </row>
    <row r="1395" spans="1:2" x14ac:dyDescent="0.2">
      <c r="A1395" s="2">
        <v>169726</v>
      </c>
      <c r="B1395" t="s">
        <v>376</v>
      </c>
    </row>
    <row r="1396" spans="1:2" x14ac:dyDescent="0.2">
      <c r="A1396" s="2">
        <v>169756</v>
      </c>
      <c r="B1396" t="s">
        <v>376</v>
      </c>
    </row>
    <row r="1397" spans="1:2" x14ac:dyDescent="0.2">
      <c r="A1397" s="2">
        <v>169855</v>
      </c>
      <c r="B1397" t="s">
        <v>376</v>
      </c>
    </row>
    <row r="1398" spans="1:2" x14ac:dyDescent="0.2">
      <c r="A1398" s="2">
        <v>169881</v>
      </c>
      <c r="B1398" t="s">
        <v>376</v>
      </c>
    </row>
    <row r="1399" spans="1:2" x14ac:dyDescent="0.2">
      <c r="A1399" s="2">
        <v>169884</v>
      </c>
      <c r="B1399" t="s">
        <v>376</v>
      </c>
    </row>
    <row r="1400" spans="1:2" x14ac:dyDescent="0.2">
      <c r="A1400" s="2">
        <v>169977</v>
      </c>
      <c r="B1400" t="s">
        <v>376</v>
      </c>
    </row>
    <row r="1401" spans="1:2" x14ac:dyDescent="0.2">
      <c r="A1401" s="2">
        <v>169981</v>
      </c>
      <c r="B1401" t="s">
        <v>376</v>
      </c>
    </row>
    <row r="1402" spans="1:2" x14ac:dyDescent="0.2">
      <c r="A1402" s="2">
        <v>170011</v>
      </c>
      <c r="B1402" t="s">
        <v>376</v>
      </c>
    </row>
    <row r="1403" spans="1:2" x14ac:dyDescent="0.2">
      <c r="A1403" s="2">
        <v>170012</v>
      </c>
      <c r="B1403" t="s">
        <v>376</v>
      </c>
    </row>
    <row r="1404" spans="1:2" x14ac:dyDescent="0.2">
      <c r="A1404" s="2">
        <v>170015</v>
      </c>
      <c r="B1404" t="s">
        <v>376</v>
      </c>
    </row>
    <row r="1405" spans="1:2" x14ac:dyDescent="0.2">
      <c r="A1405" s="2">
        <v>170079</v>
      </c>
      <c r="B1405" t="s">
        <v>376</v>
      </c>
    </row>
    <row r="1406" spans="1:2" x14ac:dyDescent="0.2">
      <c r="A1406" s="2">
        <v>170106</v>
      </c>
      <c r="B1406" t="s">
        <v>376</v>
      </c>
    </row>
    <row r="1407" spans="1:2" x14ac:dyDescent="0.2">
      <c r="A1407" s="2">
        <v>170169</v>
      </c>
      <c r="B1407" t="s">
        <v>376</v>
      </c>
    </row>
    <row r="1408" spans="1:2" x14ac:dyDescent="0.2">
      <c r="A1408" s="2">
        <v>170174</v>
      </c>
      <c r="B1408" t="s">
        <v>376</v>
      </c>
    </row>
    <row r="1409" spans="1:2" x14ac:dyDescent="0.2">
      <c r="A1409" s="2">
        <v>170201</v>
      </c>
      <c r="B1409" t="s">
        <v>376</v>
      </c>
    </row>
    <row r="1410" spans="1:2" x14ac:dyDescent="0.2">
      <c r="A1410" s="2">
        <v>170236</v>
      </c>
      <c r="B1410" t="s">
        <v>376</v>
      </c>
    </row>
    <row r="1411" spans="1:2" x14ac:dyDescent="0.2">
      <c r="A1411" s="2">
        <v>170265</v>
      </c>
      <c r="B1411" t="s">
        <v>376</v>
      </c>
    </row>
    <row r="1412" spans="1:2" x14ac:dyDescent="0.2">
      <c r="A1412" s="2">
        <v>170301</v>
      </c>
      <c r="B1412" t="s">
        <v>376</v>
      </c>
    </row>
    <row r="1413" spans="1:2" x14ac:dyDescent="0.2">
      <c r="A1413" s="2">
        <v>170360</v>
      </c>
      <c r="B1413" t="s">
        <v>376</v>
      </c>
    </row>
    <row r="1414" spans="1:2" x14ac:dyDescent="0.2">
      <c r="A1414" s="2">
        <v>170398</v>
      </c>
      <c r="B1414" t="s">
        <v>376</v>
      </c>
    </row>
    <row r="1415" spans="1:2" x14ac:dyDescent="0.2">
      <c r="A1415" s="2">
        <v>170494</v>
      </c>
      <c r="B1415" t="s">
        <v>376</v>
      </c>
    </row>
    <row r="1416" spans="1:2" x14ac:dyDescent="0.2">
      <c r="A1416" s="2">
        <v>170621</v>
      </c>
      <c r="B1416" t="s">
        <v>376</v>
      </c>
    </row>
    <row r="1417" spans="1:2" x14ac:dyDescent="0.2">
      <c r="A1417" s="2">
        <v>170747</v>
      </c>
      <c r="B1417" t="s">
        <v>376</v>
      </c>
    </row>
    <row r="1418" spans="1:2" x14ac:dyDescent="0.2">
      <c r="A1418" s="2">
        <v>170815</v>
      </c>
      <c r="B1418" t="s">
        <v>376</v>
      </c>
    </row>
    <row r="1419" spans="1:2" x14ac:dyDescent="0.2">
      <c r="A1419" s="2">
        <v>171161</v>
      </c>
      <c r="B1419" t="s">
        <v>376</v>
      </c>
    </row>
    <row r="1420" spans="1:2" x14ac:dyDescent="0.2">
      <c r="A1420" s="2">
        <v>171288</v>
      </c>
      <c r="B1420" t="s">
        <v>376</v>
      </c>
    </row>
    <row r="1421" spans="1:2" x14ac:dyDescent="0.2">
      <c r="A1421" s="2">
        <v>171322</v>
      </c>
      <c r="B1421" t="s">
        <v>376</v>
      </c>
    </row>
    <row r="1422" spans="1:2" x14ac:dyDescent="0.2">
      <c r="A1422" s="2">
        <v>171353</v>
      </c>
      <c r="B1422" t="s">
        <v>376</v>
      </c>
    </row>
    <row r="1423" spans="1:2" x14ac:dyDescent="0.2">
      <c r="A1423" s="2">
        <v>171357</v>
      </c>
      <c r="B1423" t="s">
        <v>376</v>
      </c>
    </row>
    <row r="1424" spans="1:2" x14ac:dyDescent="0.2">
      <c r="A1424" s="2">
        <v>171420</v>
      </c>
      <c r="B1424" t="s">
        <v>376</v>
      </c>
    </row>
    <row r="1425" spans="1:2" x14ac:dyDescent="0.2">
      <c r="A1425" s="2">
        <v>171483</v>
      </c>
      <c r="B1425" t="s">
        <v>376</v>
      </c>
    </row>
    <row r="1426" spans="1:2" x14ac:dyDescent="0.2">
      <c r="A1426" s="2">
        <v>171512</v>
      </c>
      <c r="B1426" t="s">
        <v>376</v>
      </c>
    </row>
    <row r="1427" spans="1:2" x14ac:dyDescent="0.2">
      <c r="A1427" s="2">
        <v>171515</v>
      </c>
      <c r="B1427" t="s">
        <v>376</v>
      </c>
    </row>
    <row r="1428" spans="1:2" x14ac:dyDescent="0.2">
      <c r="A1428" s="2">
        <v>171576</v>
      </c>
      <c r="B1428" t="s">
        <v>376</v>
      </c>
    </row>
    <row r="1429" spans="1:2" x14ac:dyDescent="0.2">
      <c r="A1429" s="2">
        <v>171710</v>
      </c>
      <c r="B1429" t="s">
        <v>376</v>
      </c>
    </row>
    <row r="1430" spans="1:2" x14ac:dyDescent="0.2">
      <c r="A1430" s="2">
        <v>171772</v>
      </c>
      <c r="B1430" t="s">
        <v>376</v>
      </c>
    </row>
    <row r="1431" spans="1:2" x14ac:dyDescent="0.2">
      <c r="A1431" s="2">
        <v>171839</v>
      </c>
      <c r="B1431" t="s">
        <v>376</v>
      </c>
    </row>
    <row r="1432" spans="1:2" x14ac:dyDescent="0.2">
      <c r="A1432" s="2">
        <v>171935</v>
      </c>
      <c r="B1432" t="s">
        <v>376</v>
      </c>
    </row>
    <row r="1433" spans="1:2" x14ac:dyDescent="0.2">
      <c r="A1433" s="2">
        <v>171994</v>
      </c>
      <c r="B1433" t="s">
        <v>376</v>
      </c>
    </row>
    <row r="1434" spans="1:2" x14ac:dyDescent="0.2">
      <c r="A1434" s="2">
        <v>171998</v>
      </c>
      <c r="B1434" t="s">
        <v>376</v>
      </c>
    </row>
    <row r="1435" spans="1:2" x14ac:dyDescent="0.2">
      <c r="A1435" s="2">
        <v>172026</v>
      </c>
      <c r="B1435" t="s">
        <v>376</v>
      </c>
    </row>
    <row r="1436" spans="1:2" x14ac:dyDescent="0.2">
      <c r="A1436" s="2">
        <v>172029</v>
      </c>
      <c r="B1436" t="s">
        <v>376</v>
      </c>
    </row>
    <row r="1437" spans="1:2" x14ac:dyDescent="0.2">
      <c r="A1437" s="2">
        <v>172283</v>
      </c>
      <c r="B1437" t="s">
        <v>376</v>
      </c>
    </row>
    <row r="1438" spans="1:2" x14ac:dyDescent="0.2">
      <c r="A1438" s="2">
        <v>172344</v>
      </c>
      <c r="B1438" t="s">
        <v>376</v>
      </c>
    </row>
    <row r="1439" spans="1:2" x14ac:dyDescent="0.2">
      <c r="A1439" s="2">
        <v>172349</v>
      </c>
      <c r="B1439" t="s">
        <v>376</v>
      </c>
    </row>
    <row r="1440" spans="1:2" x14ac:dyDescent="0.2">
      <c r="A1440" s="2">
        <v>172442</v>
      </c>
      <c r="B1440" t="s">
        <v>376</v>
      </c>
    </row>
    <row r="1441" spans="1:2" x14ac:dyDescent="0.2">
      <c r="A1441" s="2">
        <v>172504</v>
      </c>
      <c r="B1441" t="s">
        <v>376</v>
      </c>
    </row>
    <row r="1442" spans="1:2" x14ac:dyDescent="0.2">
      <c r="A1442" s="2">
        <v>172505</v>
      </c>
      <c r="B1442" t="s">
        <v>376</v>
      </c>
    </row>
    <row r="1443" spans="1:2" x14ac:dyDescent="0.2">
      <c r="A1443" s="2">
        <v>172602</v>
      </c>
      <c r="B1443" t="s">
        <v>376</v>
      </c>
    </row>
    <row r="1444" spans="1:2" x14ac:dyDescent="0.2">
      <c r="A1444" s="2">
        <v>172634</v>
      </c>
      <c r="B1444" t="s">
        <v>376</v>
      </c>
    </row>
    <row r="1445" spans="1:2" x14ac:dyDescent="0.2">
      <c r="A1445" s="2">
        <v>172761</v>
      </c>
      <c r="B1445" t="s">
        <v>376</v>
      </c>
    </row>
    <row r="1446" spans="1:2" x14ac:dyDescent="0.2">
      <c r="A1446" s="2">
        <v>172762</v>
      </c>
      <c r="B1446" t="s">
        <v>376</v>
      </c>
    </row>
    <row r="1447" spans="1:2" x14ac:dyDescent="0.2">
      <c r="A1447" s="2">
        <v>172764</v>
      </c>
      <c r="B1447" t="s">
        <v>376</v>
      </c>
    </row>
    <row r="1448" spans="1:2" x14ac:dyDescent="0.2">
      <c r="A1448" s="2">
        <v>172797</v>
      </c>
      <c r="B1448" t="s">
        <v>376</v>
      </c>
    </row>
    <row r="1449" spans="1:2" x14ac:dyDescent="0.2">
      <c r="A1449" s="2">
        <v>172799</v>
      </c>
      <c r="B1449" t="s">
        <v>376</v>
      </c>
    </row>
    <row r="1450" spans="1:2" x14ac:dyDescent="0.2">
      <c r="A1450" s="2">
        <v>172921</v>
      </c>
      <c r="B1450" t="s">
        <v>376</v>
      </c>
    </row>
    <row r="1451" spans="1:2" x14ac:dyDescent="0.2">
      <c r="A1451" s="2">
        <v>172952</v>
      </c>
      <c r="B1451" t="s">
        <v>376</v>
      </c>
    </row>
    <row r="1452" spans="1:2" x14ac:dyDescent="0.2">
      <c r="A1452" s="2">
        <v>173016</v>
      </c>
      <c r="B1452" t="s">
        <v>376</v>
      </c>
    </row>
    <row r="1453" spans="1:2" x14ac:dyDescent="0.2">
      <c r="A1453" s="2">
        <v>173048</v>
      </c>
      <c r="B1453" t="s">
        <v>376</v>
      </c>
    </row>
    <row r="1454" spans="1:2" x14ac:dyDescent="0.2">
      <c r="A1454" s="2">
        <v>173118</v>
      </c>
      <c r="B1454" t="s">
        <v>376</v>
      </c>
    </row>
    <row r="1455" spans="1:2" x14ac:dyDescent="0.2">
      <c r="A1455" s="2">
        <v>173147</v>
      </c>
      <c r="B1455" t="s">
        <v>376</v>
      </c>
    </row>
    <row r="1456" spans="1:2" x14ac:dyDescent="0.2">
      <c r="A1456" s="2">
        <v>173208</v>
      </c>
      <c r="B1456" t="s">
        <v>376</v>
      </c>
    </row>
    <row r="1457" spans="1:2" x14ac:dyDescent="0.2">
      <c r="A1457" s="2">
        <v>173310</v>
      </c>
      <c r="B1457" t="s">
        <v>376</v>
      </c>
    </row>
    <row r="1458" spans="1:2" x14ac:dyDescent="0.2">
      <c r="A1458" s="2">
        <v>173338</v>
      </c>
      <c r="B1458" t="s">
        <v>376</v>
      </c>
    </row>
    <row r="1459" spans="1:2" x14ac:dyDescent="0.2">
      <c r="A1459" s="2">
        <v>173373</v>
      </c>
      <c r="B1459" t="s">
        <v>376</v>
      </c>
    </row>
    <row r="1460" spans="1:2" x14ac:dyDescent="0.2">
      <c r="A1460" s="2">
        <v>173466</v>
      </c>
      <c r="B1460" t="s">
        <v>376</v>
      </c>
    </row>
    <row r="1461" spans="1:2" x14ac:dyDescent="0.2">
      <c r="A1461" s="2">
        <v>173563</v>
      </c>
      <c r="B1461" t="s">
        <v>376</v>
      </c>
    </row>
    <row r="1462" spans="1:2" x14ac:dyDescent="0.2">
      <c r="A1462" s="2">
        <v>173565</v>
      </c>
      <c r="B1462" t="s">
        <v>376</v>
      </c>
    </row>
    <row r="1463" spans="1:2" x14ac:dyDescent="0.2">
      <c r="A1463" s="2">
        <v>173567</v>
      </c>
      <c r="B1463" t="s">
        <v>376</v>
      </c>
    </row>
    <row r="1464" spans="1:2" x14ac:dyDescent="0.2">
      <c r="A1464" s="2">
        <v>173594</v>
      </c>
      <c r="B1464" t="s">
        <v>376</v>
      </c>
    </row>
    <row r="1465" spans="1:2" x14ac:dyDescent="0.2">
      <c r="A1465" s="2">
        <v>173721</v>
      </c>
      <c r="B1465" t="s">
        <v>376</v>
      </c>
    </row>
    <row r="1466" spans="1:2" x14ac:dyDescent="0.2">
      <c r="A1466" s="2">
        <v>173726</v>
      </c>
      <c r="B1466" t="s">
        <v>376</v>
      </c>
    </row>
    <row r="1467" spans="1:2" x14ac:dyDescent="0.2">
      <c r="A1467" s="2">
        <v>173786</v>
      </c>
      <c r="B1467" t="s">
        <v>376</v>
      </c>
    </row>
    <row r="1468" spans="1:2" x14ac:dyDescent="0.2">
      <c r="A1468" s="2">
        <v>173822</v>
      </c>
      <c r="B1468" t="s">
        <v>376</v>
      </c>
    </row>
    <row r="1469" spans="1:2" x14ac:dyDescent="0.2">
      <c r="A1469" s="2">
        <v>173823</v>
      </c>
      <c r="B1469" t="s">
        <v>376</v>
      </c>
    </row>
    <row r="1470" spans="1:2" x14ac:dyDescent="0.2">
      <c r="A1470" s="2">
        <v>173849</v>
      </c>
      <c r="B1470" t="s">
        <v>376</v>
      </c>
    </row>
    <row r="1471" spans="1:2" x14ac:dyDescent="0.2">
      <c r="A1471" s="2">
        <v>173917</v>
      </c>
      <c r="B1471" t="s">
        <v>376</v>
      </c>
    </row>
    <row r="1472" spans="1:2" x14ac:dyDescent="0.2">
      <c r="A1472" s="2">
        <v>173977</v>
      </c>
      <c r="B1472" t="s">
        <v>376</v>
      </c>
    </row>
    <row r="1473" spans="1:2" x14ac:dyDescent="0.2">
      <c r="A1473" s="2">
        <v>173983</v>
      </c>
      <c r="B1473" t="s">
        <v>376</v>
      </c>
    </row>
    <row r="1474" spans="1:2" x14ac:dyDescent="0.2">
      <c r="A1474" s="2">
        <v>174047</v>
      </c>
      <c r="B1474" t="s">
        <v>376</v>
      </c>
    </row>
    <row r="1475" spans="1:2" x14ac:dyDescent="0.2">
      <c r="A1475" s="2">
        <v>174169</v>
      </c>
      <c r="B1475" t="s">
        <v>376</v>
      </c>
    </row>
    <row r="1476" spans="1:2" x14ac:dyDescent="0.2">
      <c r="A1476" s="2">
        <v>174171</v>
      </c>
      <c r="B1476" t="s">
        <v>376</v>
      </c>
    </row>
    <row r="1477" spans="1:2" x14ac:dyDescent="0.2">
      <c r="A1477" s="2">
        <v>174201</v>
      </c>
      <c r="B1477" t="s">
        <v>376</v>
      </c>
    </row>
    <row r="1478" spans="1:2" x14ac:dyDescent="0.2">
      <c r="A1478" s="2">
        <v>174239</v>
      </c>
      <c r="B1478" t="s">
        <v>376</v>
      </c>
    </row>
    <row r="1479" spans="1:2" x14ac:dyDescent="0.2">
      <c r="A1479" s="2">
        <v>174269</v>
      </c>
      <c r="B1479" t="s">
        <v>376</v>
      </c>
    </row>
    <row r="1480" spans="1:2" x14ac:dyDescent="0.2">
      <c r="A1480" s="2">
        <v>174297</v>
      </c>
      <c r="B1480" t="s">
        <v>376</v>
      </c>
    </row>
    <row r="1481" spans="1:2" x14ac:dyDescent="0.2">
      <c r="A1481" s="2">
        <v>174300</v>
      </c>
      <c r="B1481" t="s">
        <v>376</v>
      </c>
    </row>
    <row r="1482" spans="1:2" x14ac:dyDescent="0.2">
      <c r="A1482" s="2">
        <v>174395</v>
      </c>
      <c r="B1482" t="s">
        <v>376</v>
      </c>
    </row>
    <row r="1483" spans="1:2" x14ac:dyDescent="0.2">
      <c r="A1483" s="2">
        <v>174553</v>
      </c>
      <c r="B1483" t="s">
        <v>376</v>
      </c>
    </row>
    <row r="1484" spans="1:2" x14ac:dyDescent="0.2">
      <c r="A1484" s="2">
        <v>174559</v>
      </c>
      <c r="B1484" t="s">
        <v>376</v>
      </c>
    </row>
    <row r="1485" spans="1:2" x14ac:dyDescent="0.2">
      <c r="A1485" s="2">
        <v>174584</v>
      </c>
      <c r="B1485" t="s">
        <v>376</v>
      </c>
    </row>
    <row r="1486" spans="1:2" x14ac:dyDescent="0.2">
      <c r="A1486" s="2">
        <v>174648</v>
      </c>
      <c r="B1486" t="s">
        <v>376</v>
      </c>
    </row>
    <row r="1487" spans="1:2" x14ac:dyDescent="0.2">
      <c r="A1487" s="2">
        <v>174713</v>
      </c>
      <c r="B1487" t="s">
        <v>376</v>
      </c>
    </row>
    <row r="1488" spans="1:2" x14ac:dyDescent="0.2">
      <c r="A1488" s="2">
        <v>174813</v>
      </c>
      <c r="B1488" t="s">
        <v>376</v>
      </c>
    </row>
    <row r="1489" spans="1:2" x14ac:dyDescent="0.2">
      <c r="A1489" s="2">
        <v>174872</v>
      </c>
      <c r="B1489" t="s">
        <v>376</v>
      </c>
    </row>
    <row r="1490" spans="1:2" x14ac:dyDescent="0.2">
      <c r="A1490" s="2">
        <v>174876</v>
      </c>
      <c r="B1490" t="s">
        <v>376</v>
      </c>
    </row>
    <row r="1491" spans="1:2" x14ac:dyDescent="0.2">
      <c r="A1491" s="2">
        <v>174879</v>
      </c>
      <c r="B1491" t="s">
        <v>376</v>
      </c>
    </row>
    <row r="1492" spans="1:2" x14ac:dyDescent="0.2">
      <c r="A1492" s="2">
        <v>174937</v>
      </c>
      <c r="B1492" t="s">
        <v>376</v>
      </c>
    </row>
    <row r="1493" spans="1:2" x14ac:dyDescent="0.2">
      <c r="A1493" s="2">
        <v>174938</v>
      </c>
      <c r="B1493" t="s">
        <v>376</v>
      </c>
    </row>
    <row r="1494" spans="1:2" x14ac:dyDescent="0.2">
      <c r="A1494" s="2">
        <v>174940</v>
      </c>
      <c r="B1494" t="s">
        <v>376</v>
      </c>
    </row>
    <row r="1495" spans="1:2" x14ac:dyDescent="0.2">
      <c r="A1495" s="2">
        <v>174971</v>
      </c>
      <c r="B1495" t="s">
        <v>376</v>
      </c>
    </row>
    <row r="1496" spans="1:2" x14ac:dyDescent="0.2">
      <c r="A1496" s="2">
        <v>174975</v>
      </c>
      <c r="B1496" t="s">
        <v>376</v>
      </c>
    </row>
    <row r="1497" spans="1:2" x14ac:dyDescent="0.2">
      <c r="A1497" s="2">
        <v>175035</v>
      </c>
      <c r="B1497" t="s">
        <v>376</v>
      </c>
    </row>
    <row r="1498" spans="1:2" x14ac:dyDescent="0.2">
      <c r="A1498" s="2">
        <v>175128</v>
      </c>
      <c r="B1498" t="s">
        <v>376</v>
      </c>
    </row>
    <row r="1499" spans="1:2" x14ac:dyDescent="0.2">
      <c r="A1499" s="2">
        <v>175130</v>
      </c>
      <c r="B1499" t="s">
        <v>376</v>
      </c>
    </row>
    <row r="1500" spans="1:2" x14ac:dyDescent="0.2">
      <c r="A1500" s="2">
        <v>175195</v>
      </c>
      <c r="B1500" t="s">
        <v>376</v>
      </c>
    </row>
    <row r="1501" spans="1:2" x14ac:dyDescent="0.2">
      <c r="A1501" s="2">
        <v>175292</v>
      </c>
      <c r="B1501" t="s">
        <v>376</v>
      </c>
    </row>
    <row r="1502" spans="1:2" x14ac:dyDescent="0.2">
      <c r="A1502" s="2">
        <v>175321</v>
      </c>
      <c r="B1502" t="s">
        <v>376</v>
      </c>
    </row>
    <row r="1503" spans="1:2" x14ac:dyDescent="0.2">
      <c r="A1503" s="2">
        <v>175324</v>
      </c>
      <c r="B1503" t="s">
        <v>376</v>
      </c>
    </row>
    <row r="1504" spans="1:2" x14ac:dyDescent="0.2">
      <c r="A1504" s="2">
        <v>175326</v>
      </c>
      <c r="B1504" t="s">
        <v>376</v>
      </c>
    </row>
    <row r="1505" spans="1:2" x14ac:dyDescent="0.2">
      <c r="A1505" s="2">
        <v>175416</v>
      </c>
      <c r="B1505" t="s">
        <v>376</v>
      </c>
    </row>
    <row r="1506" spans="1:2" x14ac:dyDescent="0.2">
      <c r="A1506" s="2">
        <v>175448</v>
      </c>
      <c r="B1506" t="s">
        <v>376</v>
      </c>
    </row>
    <row r="1507" spans="1:2" x14ac:dyDescent="0.2">
      <c r="A1507" s="2">
        <v>175512</v>
      </c>
      <c r="B1507" t="s">
        <v>376</v>
      </c>
    </row>
    <row r="1508" spans="1:2" x14ac:dyDescent="0.2">
      <c r="A1508" s="2">
        <v>175576</v>
      </c>
      <c r="B1508" t="s">
        <v>376</v>
      </c>
    </row>
    <row r="1509" spans="1:2" x14ac:dyDescent="0.2">
      <c r="A1509" s="2">
        <v>175578</v>
      </c>
      <c r="B1509" t="s">
        <v>376</v>
      </c>
    </row>
    <row r="1510" spans="1:2" x14ac:dyDescent="0.2">
      <c r="A1510" s="2">
        <v>175580</v>
      </c>
      <c r="B1510" t="s">
        <v>376</v>
      </c>
    </row>
    <row r="1511" spans="1:2" x14ac:dyDescent="0.2">
      <c r="A1511" s="2">
        <v>175672</v>
      </c>
      <c r="B1511" t="s">
        <v>376</v>
      </c>
    </row>
    <row r="1512" spans="1:2" x14ac:dyDescent="0.2">
      <c r="A1512" s="2">
        <v>175673</v>
      </c>
      <c r="B1512" t="s">
        <v>376</v>
      </c>
    </row>
    <row r="1513" spans="1:2" x14ac:dyDescent="0.2">
      <c r="A1513" s="2">
        <v>175676</v>
      </c>
      <c r="B1513" t="s">
        <v>376</v>
      </c>
    </row>
    <row r="1514" spans="1:2" x14ac:dyDescent="0.2">
      <c r="A1514" s="2">
        <v>175999</v>
      </c>
      <c r="B1514" t="s">
        <v>376</v>
      </c>
    </row>
    <row r="1515" spans="1:2" x14ac:dyDescent="0.2">
      <c r="A1515" s="2">
        <v>176024</v>
      </c>
      <c r="B1515" t="s">
        <v>376</v>
      </c>
    </row>
    <row r="1516" spans="1:2" x14ac:dyDescent="0.2">
      <c r="A1516" s="2">
        <v>176026</v>
      </c>
      <c r="B1516" t="s">
        <v>376</v>
      </c>
    </row>
    <row r="1517" spans="1:2" x14ac:dyDescent="0.2">
      <c r="A1517" s="2">
        <v>176029</v>
      </c>
      <c r="B1517" t="s">
        <v>376</v>
      </c>
    </row>
    <row r="1518" spans="1:2" x14ac:dyDescent="0.2">
      <c r="A1518" s="2">
        <v>176120</v>
      </c>
      <c r="B1518" t="s">
        <v>376</v>
      </c>
    </row>
    <row r="1519" spans="1:2" x14ac:dyDescent="0.2">
      <c r="A1519" s="2">
        <v>176190</v>
      </c>
      <c r="B1519" t="s">
        <v>376</v>
      </c>
    </row>
    <row r="1520" spans="1:2" x14ac:dyDescent="0.2">
      <c r="A1520" s="2">
        <v>176248</v>
      </c>
      <c r="B1520" t="s">
        <v>376</v>
      </c>
    </row>
    <row r="1521" spans="1:2" x14ac:dyDescent="0.2">
      <c r="A1521" s="2">
        <v>176378</v>
      </c>
      <c r="B1521" t="s">
        <v>376</v>
      </c>
    </row>
    <row r="1522" spans="1:2" x14ac:dyDescent="0.2">
      <c r="A1522" s="2">
        <v>176382</v>
      </c>
      <c r="B1522" t="s">
        <v>376</v>
      </c>
    </row>
    <row r="1523" spans="1:2" x14ac:dyDescent="0.2">
      <c r="A1523" s="2">
        <v>176410</v>
      </c>
      <c r="B1523" t="s">
        <v>376</v>
      </c>
    </row>
    <row r="1524" spans="1:2" x14ac:dyDescent="0.2">
      <c r="A1524" s="2">
        <v>176443</v>
      </c>
      <c r="B1524" t="s">
        <v>376</v>
      </c>
    </row>
    <row r="1525" spans="1:2" x14ac:dyDescent="0.2">
      <c r="A1525" s="2">
        <v>176511</v>
      </c>
      <c r="B1525" t="s">
        <v>376</v>
      </c>
    </row>
    <row r="1526" spans="1:2" x14ac:dyDescent="0.2">
      <c r="A1526" s="2">
        <v>176536</v>
      </c>
      <c r="B1526" t="s">
        <v>376</v>
      </c>
    </row>
    <row r="1527" spans="1:2" x14ac:dyDescent="0.2">
      <c r="A1527" s="2">
        <v>176572</v>
      </c>
      <c r="B1527" t="s">
        <v>376</v>
      </c>
    </row>
    <row r="1528" spans="1:2" x14ac:dyDescent="0.2">
      <c r="A1528" s="2">
        <v>176698</v>
      </c>
      <c r="B1528" t="s">
        <v>376</v>
      </c>
    </row>
    <row r="1529" spans="1:2" x14ac:dyDescent="0.2">
      <c r="A1529" s="2">
        <v>176825</v>
      </c>
      <c r="B1529" t="s">
        <v>376</v>
      </c>
    </row>
    <row r="1530" spans="1:2" x14ac:dyDescent="0.2">
      <c r="A1530" s="2">
        <v>176955</v>
      </c>
      <c r="B1530" t="s">
        <v>376</v>
      </c>
    </row>
    <row r="1531" spans="1:2" x14ac:dyDescent="0.2">
      <c r="A1531" s="2">
        <v>177051</v>
      </c>
      <c r="B1531" t="s">
        <v>376</v>
      </c>
    </row>
    <row r="1532" spans="1:2" x14ac:dyDescent="0.2">
      <c r="A1532" s="2">
        <v>177053</v>
      </c>
      <c r="B1532" t="s">
        <v>376</v>
      </c>
    </row>
    <row r="1533" spans="1:2" x14ac:dyDescent="0.2">
      <c r="A1533" s="2">
        <v>177081</v>
      </c>
      <c r="B1533" t="s">
        <v>376</v>
      </c>
    </row>
    <row r="1534" spans="1:2" x14ac:dyDescent="0.2">
      <c r="A1534" s="2">
        <v>177151</v>
      </c>
      <c r="B1534" t="s">
        <v>376</v>
      </c>
    </row>
    <row r="1535" spans="1:2" x14ac:dyDescent="0.2">
      <c r="A1535" s="2">
        <v>177180</v>
      </c>
      <c r="B1535" t="s">
        <v>376</v>
      </c>
    </row>
    <row r="1536" spans="1:2" x14ac:dyDescent="0.2">
      <c r="A1536" s="2">
        <v>177214</v>
      </c>
      <c r="B1536" t="s">
        <v>376</v>
      </c>
    </row>
    <row r="1537" spans="1:2" x14ac:dyDescent="0.2">
      <c r="A1537" s="2">
        <v>177243</v>
      </c>
      <c r="B1537" t="s">
        <v>376</v>
      </c>
    </row>
    <row r="1538" spans="1:2" x14ac:dyDescent="0.2">
      <c r="A1538" s="2">
        <v>177274</v>
      </c>
      <c r="B1538" t="s">
        <v>376</v>
      </c>
    </row>
    <row r="1539" spans="1:2" x14ac:dyDescent="0.2">
      <c r="A1539" s="2">
        <v>177279</v>
      </c>
      <c r="B1539" t="s">
        <v>376</v>
      </c>
    </row>
    <row r="1540" spans="1:2" x14ac:dyDescent="0.2">
      <c r="A1540" s="2">
        <v>177336</v>
      </c>
      <c r="B1540" t="s">
        <v>376</v>
      </c>
    </row>
    <row r="1541" spans="1:2" x14ac:dyDescent="0.2">
      <c r="A1541" s="2">
        <v>177371</v>
      </c>
      <c r="B1541" t="s">
        <v>376</v>
      </c>
    </row>
    <row r="1542" spans="1:2" x14ac:dyDescent="0.2">
      <c r="A1542" s="2">
        <v>177401</v>
      </c>
      <c r="B1542" t="s">
        <v>376</v>
      </c>
    </row>
    <row r="1543" spans="1:2" x14ac:dyDescent="0.2">
      <c r="A1543" s="2">
        <v>177407</v>
      </c>
      <c r="B1543" t="s">
        <v>376</v>
      </c>
    </row>
    <row r="1544" spans="1:2" x14ac:dyDescent="0.2">
      <c r="A1544" s="2">
        <v>177464</v>
      </c>
      <c r="B1544" t="s">
        <v>376</v>
      </c>
    </row>
    <row r="1545" spans="1:2" x14ac:dyDescent="0.2">
      <c r="A1545" s="2">
        <v>177501</v>
      </c>
      <c r="B1545" t="s">
        <v>376</v>
      </c>
    </row>
    <row r="1546" spans="1:2" x14ac:dyDescent="0.2">
      <c r="A1546" s="2">
        <v>177534</v>
      </c>
      <c r="B1546" t="s">
        <v>376</v>
      </c>
    </row>
    <row r="1547" spans="1:2" x14ac:dyDescent="0.2">
      <c r="A1547" s="2">
        <v>177656</v>
      </c>
      <c r="B1547" t="s">
        <v>376</v>
      </c>
    </row>
    <row r="1548" spans="1:2" x14ac:dyDescent="0.2">
      <c r="A1548" s="2">
        <v>177786</v>
      </c>
      <c r="B1548" t="s">
        <v>376</v>
      </c>
    </row>
    <row r="1549" spans="1:2" x14ac:dyDescent="0.2">
      <c r="A1549" s="2">
        <v>177850</v>
      </c>
      <c r="B1549" t="s">
        <v>376</v>
      </c>
    </row>
    <row r="1550" spans="1:2" x14ac:dyDescent="0.2">
      <c r="A1550" s="2">
        <v>177886</v>
      </c>
      <c r="B1550" t="s">
        <v>376</v>
      </c>
    </row>
    <row r="1551" spans="1:2" x14ac:dyDescent="0.2">
      <c r="A1551" s="2">
        <v>178011</v>
      </c>
      <c r="B1551" t="s">
        <v>376</v>
      </c>
    </row>
    <row r="1552" spans="1:2" x14ac:dyDescent="0.2">
      <c r="A1552" s="2">
        <v>178040</v>
      </c>
      <c r="B1552" t="s">
        <v>376</v>
      </c>
    </row>
    <row r="1553" spans="1:2" x14ac:dyDescent="0.2">
      <c r="A1553" s="2">
        <v>178170</v>
      </c>
      <c r="B1553" t="s">
        <v>376</v>
      </c>
    </row>
    <row r="1554" spans="1:2" x14ac:dyDescent="0.2">
      <c r="A1554" s="2">
        <v>178234</v>
      </c>
      <c r="B1554" t="s">
        <v>376</v>
      </c>
    </row>
    <row r="1555" spans="1:2" x14ac:dyDescent="0.2">
      <c r="A1555" s="2">
        <v>178235</v>
      </c>
      <c r="B1555" t="s">
        <v>376</v>
      </c>
    </row>
    <row r="1556" spans="1:2" x14ac:dyDescent="0.2">
      <c r="A1556" s="2">
        <v>178362</v>
      </c>
      <c r="B1556" t="s">
        <v>376</v>
      </c>
    </row>
    <row r="1557" spans="1:2" x14ac:dyDescent="0.2">
      <c r="A1557" s="2">
        <v>178392</v>
      </c>
      <c r="B1557" t="s">
        <v>376</v>
      </c>
    </row>
    <row r="1558" spans="1:2" x14ac:dyDescent="0.2">
      <c r="A1558" s="2">
        <v>178425</v>
      </c>
      <c r="B1558" t="s">
        <v>376</v>
      </c>
    </row>
    <row r="1559" spans="1:2" x14ac:dyDescent="0.2">
      <c r="A1559" s="2">
        <v>178431</v>
      </c>
      <c r="B1559" t="s">
        <v>376</v>
      </c>
    </row>
    <row r="1560" spans="1:2" x14ac:dyDescent="0.2">
      <c r="A1560" s="2">
        <v>178520</v>
      </c>
      <c r="B1560" t="s">
        <v>376</v>
      </c>
    </row>
    <row r="1561" spans="1:2" x14ac:dyDescent="0.2">
      <c r="A1561" s="2">
        <v>178621</v>
      </c>
      <c r="B1561" t="s">
        <v>376</v>
      </c>
    </row>
    <row r="1562" spans="1:2" x14ac:dyDescent="0.2">
      <c r="A1562" s="2">
        <v>178648</v>
      </c>
      <c r="B1562" t="s">
        <v>376</v>
      </c>
    </row>
    <row r="1563" spans="1:2" x14ac:dyDescent="0.2">
      <c r="A1563" s="2">
        <v>178650</v>
      </c>
      <c r="B1563" t="s">
        <v>376</v>
      </c>
    </row>
    <row r="1564" spans="1:2" x14ac:dyDescent="0.2">
      <c r="A1564" s="2">
        <v>178651</v>
      </c>
      <c r="B1564" t="s">
        <v>376</v>
      </c>
    </row>
    <row r="1565" spans="1:2" x14ac:dyDescent="0.2">
      <c r="A1565" s="2">
        <v>178749</v>
      </c>
      <c r="B1565" t="s">
        <v>376</v>
      </c>
    </row>
    <row r="1566" spans="1:2" x14ac:dyDescent="0.2">
      <c r="A1566" s="2">
        <v>178776</v>
      </c>
      <c r="B1566" t="s">
        <v>376</v>
      </c>
    </row>
    <row r="1567" spans="1:2" x14ac:dyDescent="0.2">
      <c r="A1567" s="2">
        <v>178777</v>
      </c>
      <c r="B1567" t="s">
        <v>376</v>
      </c>
    </row>
    <row r="1568" spans="1:2" x14ac:dyDescent="0.2">
      <c r="A1568" s="2">
        <v>178840</v>
      </c>
      <c r="B1568" t="s">
        <v>376</v>
      </c>
    </row>
    <row r="1569" spans="1:2" x14ac:dyDescent="0.2">
      <c r="A1569" s="2">
        <v>178846</v>
      </c>
      <c r="B1569" t="s">
        <v>376</v>
      </c>
    </row>
    <row r="1570" spans="1:2" x14ac:dyDescent="0.2">
      <c r="A1570" s="2">
        <v>178874</v>
      </c>
      <c r="B1570" t="s">
        <v>376</v>
      </c>
    </row>
    <row r="1571" spans="1:2" x14ac:dyDescent="0.2">
      <c r="A1571" s="2">
        <v>178875</v>
      </c>
      <c r="B1571" t="s">
        <v>376</v>
      </c>
    </row>
    <row r="1572" spans="1:2" x14ac:dyDescent="0.2">
      <c r="A1572" s="2">
        <v>179006</v>
      </c>
      <c r="B1572" t="s">
        <v>376</v>
      </c>
    </row>
    <row r="1573" spans="1:2" x14ac:dyDescent="0.2">
      <c r="A1573" s="2">
        <v>179101</v>
      </c>
      <c r="B1573" t="s">
        <v>376</v>
      </c>
    </row>
    <row r="1574" spans="1:2" x14ac:dyDescent="0.2">
      <c r="A1574" s="2">
        <v>179291</v>
      </c>
      <c r="B1574" t="s">
        <v>376</v>
      </c>
    </row>
    <row r="1575" spans="1:2" x14ac:dyDescent="0.2">
      <c r="A1575" s="2">
        <v>179418</v>
      </c>
      <c r="B1575" t="s">
        <v>376</v>
      </c>
    </row>
    <row r="1576" spans="1:2" x14ac:dyDescent="0.2">
      <c r="A1576" s="2">
        <v>179420</v>
      </c>
      <c r="B1576" t="s">
        <v>376</v>
      </c>
    </row>
    <row r="1577" spans="1:2" x14ac:dyDescent="0.2">
      <c r="A1577" s="2">
        <v>179452</v>
      </c>
      <c r="B1577" t="s">
        <v>376</v>
      </c>
    </row>
    <row r="1578" spans="1:2" x14ac:dyDescent="0.2">
      <c r="A1578" s="2">
        <v>179514</v>
      </c>
      <c r="B1578" t="s">
        <v>376</v>
      </c>
    </row>
    <row r="1579" spans="1:2" x14ac:dyDescent="0.2">
      <c r="A1579" s="2">
        <v>179768</v>
      </c>
      <c r="B1579" t="s">
        <v>376</v>
      </c>
    </row>
    <row r="1580" spans="1:2" x14ac:dyDescent="0.2">
      <c r="A1580" s="2">
        <v>179837</v>
      </c>
      <c r="B1580" t="s">
        <v>376</v>
      </c>
    </row>
    <row r="1581" spans="1:2" x14ac:dyDescent="0.2">
      <c r="A1581" s="2">
        <v>179900</v>
      </c>
      <c r="B1581" t="s">
        <v>376</v>
      </c>
    </row>
    <row r="1582" spans="1:2" x14ac:dyDescent="0.2">
      <c r="A1582" s="2">
        <v>179931</v>
      </c>
      <c r="B1582" t="s">
        <v>376</v>
      </c>
    </row>
    <row r="1583" spans="1:2" x14ac:dyDescent="0.2">
      <c r="A1583" s="2">
        <v>180025</v>
      </c>
      <c r="B1583" t="s">
        <v>376</v>
      </c>
    </row>
    <row r="1584" spans="1:2" x14ac:dyDescent="0.2">
      <c r="A1584" s="2">
        <v>180058</v>
      </c>
      <c r="B1584" t="s">
        <v>376</v>
      </c>
    </row>
    <row r="1585" spans="1:2" x14ac:dyDescent="0.2">
      <c r="A1585" s="2">
        <v>180059</v>
      </c>
      <c r="B1585" t="s">
        <v>376</v>
      </c>
    </row>
    <row r="1586" spans="1:2" x14ac:dyDescent="0.2">
      <c r="A1586" s="2">
        <v>180061</v>
      </c>
      <c r="B1586" t="s">
        <v>376</v>
      </c>
    </row>
    <row r="1587" spans="1:2" x14ac:dyDescent="0.2">
      <c r="A1587" s="2">
        <v>180216</v>
      </c>
      <c r="B1587" t="s">
        <v>376</v>
      </c>
    </row>
    <row r="1588" spans="1:2" x14ac:dyDescent="0.2">
      <c r="A1588" s="2">
        <v>180287</v>
      </c>
      <c r="B1588" t="s">
        <v>376</v>
      </c>
    </row>
    <row r="1589" spans="1:2" x14ac:dyDescent="0.2">
      <c r="A1589" s="2">
        <v>180381</v>
      </c>
      <c r="B1589" t="s">
        <v>376</v>
      </c>
    </row>
    <row r="1590" spans="1:2" x14ac:dyDescent="0.2">
      <c r="A1590" s="2">
        <v>180412</v>
      </c>
      <c r="B1590" t="s">
        <v>376</v>
      </c>
    </row>
    <row r="1591" spans="1:2" x14ac:dyDescent="0.2">
      <c r="A1591" s="2">
        <v>180507</v>
      </c>
      <c r="B1591" t="s">
        <v>376</v>
      </c>
    </row>
    <row r="1592" spans="1:2" x14ac:dyDescent="0.2">
      <c r="A1592" s="2">
        <v>180633</v>
      </c>
      <c r="B1592" t="s">
        <v>376</v>
      </c>
    </row>
    <row r="1593" spans="1:2" x14ac:dyDescent="0.2">
      <c r="A1593" s="2">
        <v>180638</v>
      </c>
      <c r="B1593" t="s">
        <v>376</v>
      </c>
    </row>
    <row r="1594" spans="1:2" x14ac:dyDescent="0.2">
      <c r="A1594" s="2">
        <v>180639</v>
      </c>
      <c r="B1594" t="s">
        <v>376</v>
      </c>
    </row>
    <row r="1595" spans="1:2" x14ac:dyDescent="0.2">
      <c r="A1595" s="2">
        <v>180698</v>
      </c>
      <c r="B1595" t="s">
        <v>376</v>
      </c>
    </row>
    <row r="1596" spans="1:2" x14ac:dyDescent="0.2">
      <c r="A1596" s="2">
        <v>180700</v>
      </c>
      <c r="B1596" t="s">
        <v>376</v>
      </c>
    </row>
    <row r="1597" spans="1:2" x14ac:dyDescent="0.2">
      <c r="A1597" s="2">
        <v>180760</v>
      </c>
      <c r="B1597" t="s">
        <v>376</v>
      </c>
    </row>
    <row r="1598" spans="1:2" x14ac:dyDescent="0.2">
      <c r="A1598" s="2">
        <v>180767</v>
      </c>
      <c r="B1598" t="s">
        <v>376</v>
      </c>
    </row>
    <row r="1599" spans="1:2" x14ac:dyDescent="0.2">
      <c r="A1599" s="2">
        <v>180798</v>
      </c>
      <c r="B1599" t="s">
        <v>376</v>
      </c>
    </row>
    <row r="1600" spans="1:2" x14ac:dyDescent="0.2">
      <c r="A1600" s="2">
        <v>180861</v>
      </c>
      <c r="B1600" t="s">
        <v>376</v>
      </c>
    </row>
    <row r="1601" spans="1:2" x14ac:dyDescent="0.2">
      <c r="A1601" s="2">
        <v>180894</v>
      </c>
      <c r="B1601" t="s">
        <v>376</v>
      </c>
    </row>
    <row r="1602" spans="1:2" x14ac:dyDescent="0.2">
      <c r="A1602" s="2">
        <v>180922</v>
      </c>
      <c r="B1602" t="s">
        <v>376</v>
      </c>
    </row>
    <row r="1603" spans="1:2" x14ac:dyDescent="0.2">
      <c r="A1603" s="2">
        <v>181054</v>
      </c>
      <c r="B1603" t="s">
        <v>376</v>
      </c>
    </row>
    <row r="1604" spans="1:2" x14ac:dyDescent="0.2">
      <c r="A1604" s="2">
        <v>181084</v>
      </c>
      <c r="B1604" t="s">
        <v>376</v>
      </c>
    </row>
    <row r="1605" spans="1:2" x14ac:dyDescent="0.2">
      <c r="A1605" s="2">
        <v>181147</v>
      </c>
      <c r="B1605" t="s">
        <v>376</v>
      </c>
    </row>
    <row r="1606" spans="1:2" x14ac:dyDescent="0.2">
      <c r="A1606" s="2">
        <v>181181</v>
      </c>
      <c r="B1606" t="s">
        <v>376</v>
      </c>
    </row>
    <row r="1607" spans="1:2" x14ac:dyDescent="0.2">
      <c r="A1607" s="2">
        <v>181278</v>
      </c>
      <c r="B1607" t="s">
        <v>376</v>
      </c>
    </row>
    <row r="1608" spans="1:2" x14ac:dyDescent="0.2">
      <c r="A1608" s="2">
        <v>181342</v>
      </c>
      <c r="B1608" t="s">
        <v>376</v>
      </c>
    </row>
    <row r="1609" spans="1:2" x14ac:dyDescent="0.2">
      <c r="A1609" s="2">
        <v>181372</v>
      </c>
      <c r="B1609" t="s">
        <v>376</v>
      </c>
    </row>
    <row r="1610" spans="1:2" x14ac:dyDescent="0.2">
      <c r="A1610" s="2">
        <v>181434</v>
      </c>
      <c r="B1610" t="s">
        <v>376</v>
      </c>
    </row>
    <row r="1611" spans="1:2" x14ac:dyDescent="0.2">
      <c r="A1611" s="2">
        <v>181500</v>
      </c>
      <c r="B1611" t="s">
        <v>376</v>
      </c>
    </row>
    <row r="1612" spans="1:2" x14ac:dyDescent="0.2">
      <c r="A1612" s="2">
        <v>181528</v>
      </c>
      <c r="B1612" t="s">
        <v>376</v>
      </c>
    </row>
    <row r="1613" spans="1:2" x14ac:dyDescent="0.2">
      <c r="A1613" s="2">
        <v>181566</v>
      </c>
      <c r="B1613" t="s">
        <v>376</v>
      </c>
    </row>
    <row r="1614" spans="1:2" x14ac:dyDescent="0.2">
      <c r="A1614" s="2">
        <v>181688</v>
      </c>
      <c r="B1614" t="s">
        <v>376</v>
      </c>
    </row>
    <row r="1615" spans="1:2" x14ac:dyDescent="0.2">
      <c r="A1615" s="2">
        <v>181755</v>
      </c>
      <c r="B1615" t="s">
        <v>376</v>
      </c>
    </row>
    <row r="1616" spans="1:2" x14ac:dyDescent="0.2">
      <c r="A1616" s="2">
        <v>181759</v>
      </c>
      <c r="B1616" t="s">
        <v>376</v>
      </c>
    </row>
    <row r="1617" spans="1:2" x14ac:dyDescent="0.2">
      <c r="A1617" s="2">
        <v>181784</v>
      </c>
      <c r="B1617" t="s">
        <v>376</v>
      </c>
    </row>
    <row r="1618" spans="1:2" x14ac:dyDescent="0.2">
      <c r="A1618" s="2">
        <v>181851</v>
      </c>
      <c r="B1618" t="s">
        <v>376</v>
      </c>
    </row>
    <row r="1619" spans="1:2" x14ac:dyDescent="0.2">
      <c r="A1619" s="2">
        <v>181914</v>
      </c>
      <c r="B1619" t="s">
        <v>376</v>
      </c>
    </row>
    <row r="1620" spans="1:2" x14ac:dyDescent="0.2">
      <c r="A1620" s="2">
        <v>182015</v>
      </c>
      <c r="B1620" t="s">
        <v>376</v>
      </c>
    </row>
    <row r="1621" spans="1:2" x14ac:dyDescent="0.2">
      <c r="A1621" s="2">
        <v>182072</v>
      </c>
      <c r="B1621" t="s">
        <v>376</v>
      </c>
    </row>
    <row r="1622" spans="1:2" x14ac:dyDescent="0.2">
      <c r="A1622" s="2">
        <v>182075</v>
      </c>
      <c r="B1622" t="s">
        <v>376</v>
      </c>
    </row>
    <row r="1623" spans="1:2" x14ac:dyDescent="0.2">
      <c r="A1623" s="2">
        <v>182170</v>
      </c>
      <c r="B1623" t="s">
        <v>376</v>
      </c>
    </row>
    <row r="1624" spans="1:2" x14ac:dyDescent="0.2">
      <c r="A1624" s="2">
        <v>182233</v>
      </c>
      <c r="B1624" t="s">
        <v>376</v>
      </c>
    </row>
    <row r="1625" spans="1:2" x14ac:dyDescent="0.2">
      <c r="A1625" s="2">
        <v>182365</v>
      </c>
      <c r="B1625" t="s">
        <v>376</v>
      </c>
    </row>
    <row r="1626" spans="1:2" x14ac:dyDescent="0.2">
      <c r="A1626" s="2">
        <v>182392</v>
      </c>
      <c r="B1626" t="s">
        <v>376</v>
      </c>
    </row>
    <row r="1627" spans="1:2" x14ac:dyDescent="0.2">
      <c r="A1627" s="2">
        <v>182492</v>
      </c>
      <c r="B1627" t="s">
        <v>376</v>
      </c>
    </row>
    <row r="1628" spans="1:2" x14ac:dyDescent="0.2">
      <c r="A1628" s="2">
        <v>182559</v>
      </c>
      <c r="B1628" t="s">
        <v>376</v>
      </c>
    </row>
    <row r="1629" spans="1:2" x14ac:dyDescent="0.2">
      <c r="A1629" s="2">
        <v>182586</v>
      </c>
      <c r="B1629" t="s">
        <v>376</v>
      </c>
    </row>
    <row r="1630" spans="1:2" x14ac:dyDescent="0.2">
      <c r="A1630" s="2">
        <v>182680</v>
      </c>
      <c r="B1630" t="s">
        <v>376</v>
      </c>
    </row>
    <row r="1631" spans="1:2" x14ac:dyDescent="0.2">
      <c r="A1631" s="2">
        <v>182681</v>
      </c>
      <c r="B1631" t="s">
        <v>376</v>
      </c>
    </row>
    <row r="1632" spans="1:2" x14ac:dyDescent="0.2">
      <c r="A1632" s="2">
        <v>182683</v>
      </c>
      <c r="B1632" t="s">
        <v>376</v>
      </c>
    </row>
    <row r="1633" spans="1:2" x14ac:dyDescent="0.2">
      <c r="A1633" s="2">
        <v>182750</v>
      </c>
      <c r="B1633" t="s">
        <v>376</v>
      </c>
    </row>
    <row r="1634" spans="1:2" x14ac:dyDescent="0.2">
      <c r="A1634" s="2">
        <v>182781</v>
      </c>
      <c r="B1634" t="s">
        <v>376</v>
      </c>
    </row>
    <row r="1635" spans="1:2" x14ac:dyDescent="0.2">
      <c r="A1635" s="2">
        <v>182906</v>
      </c>
      <c r="B1635" t="s">
        <v>376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75" x14ac:dyDescent="0.2"/>
  <cols>
    <col min="1" max="1" width="10.85546875" bestFit="1" customWidth="1"/>
  </cols>
  <sheetData>
    <row r="1" spans="1:2" x14ac:dyDescent="0.2">
      <c r="A1" s="1" t="s">
        <v>239</v>
      </c>
      <c r="B1" s="1" t="s">
        <v>781</v>
      </c>
    </row>
    <row r="2" spans="1:2" x14ac:dyDescent="0.2">
      <c r="A2" t="s">
        <v>714</v>
      </c>
      <c r="B2" t="s">
        <v>393</v>
      </c>
    </row>
    <row r="3" spans="1:2" x14ac:dyDescent="0.2">
      <c r="A3" t="s">
        <v>716</v>
      </c>
      <c r="B3" t="s">
        <v>394</v>
      </c>
    </row>
    <row r="4" spans="1:2" x14ac:dyDescent="0.2">
      <c r="A4" t="s">
        <v>713</v>
      </c>
      <c r="B4" t="s">
        <v>395</v>
      </c>
    </row>
    <row r="5" spans="1:2" x14ac:dyDescent="0.2">
      <c r="A5" t="s">
        <v>715</v>
      </c>
      <c r="B5" t="s">
        <v>976</v>
      </c>
    </row>
  </sheetData>
  <phoneticPr fontId="2" type="noConversion"/>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Y1953"/>
  <sheetViews>
    <sheetView workbookViewId="0">
      <pane xSplit="1" ySplit="1" topLeftCell="B2" activePane="bottomRight" state="frozen"/>
      <selection pane="topRight" activeCell="B1" sqref="B1"/>
      <selection pane="bottomLeft" activeCell="A2" sqref="A2"/>
      <selection pane="bottomRight" activeCell="C7" sqref="C7"/>
    </sheetView>
  </sheetViews>
  <sheetFormatPr defaultRowHeight="15" x14ac:dyDescent="0.25"/>
  <cols>
    <col min="1" max="1" width="9.28515625" style="3" customWidth="1"/>
    <col min="2" max="2" width="15.28515625" style="3" customWidth="1"/>
    <col min="3" max="3" width="10.85546875" style="3" customWidth="1"/>
    <col min="4" max="4" width="11.85546875" style="3" customWidth="1"/>
    <col min="5" max="5" width="15.140625" style="3" customWidth="1"/>
    <col min="6" max="6" width="14" style="3" customWidth="1"/>
    <col min="7" max="7" width="26.42578125" style="3" bestFit="1" customWidth="1"/>
    <col min="8" max="8" width="13.5703125" style="3" bestFit="1" customWidth="1"/>
    <col min="9" max="9" width="20" style="3" customWidth="1"/>
    <col min="10" max="10" width="18.28515625" style="3" customWidth="1"/>
    <col min="11" max="11" width="29.28515625" style="3" bestFit="1" customWidth="1"/>
    <col min="12" max="12" width="19.140625" style="3" customWidth="1"/>
    <col min="13" max="13" width="92.28515625" style="3" bestFit="1" customWidth="1"/>
    <col min="14" max="14" width="21.28515625" style="3" customWidth="1"/>
    <col min="15" max="15" width="19.140625" style="3" customWidth="1"/>
    <col min="16" max="16" width="9.28515625" style="3" customWidth="1"/>
    <col min="17" max="17" width="18.140625" style="3" customWidth="1"/>
    <col min="18" max="18" width="19.5703125" style="3" bestFit="1" customWidth="1"/>
    <col min="19" max="19" width="13.5703125" style="3" customWidth="1"/>
    <col min="20" max="20" width="12.85546875" style="3" customWidth="1"/>
    <col min="21" max="21" width="11.5703125" style="3" customWidth="1"/>
    <col min="22" max="22" width="12.5703125" style="3" bestFit="1" customWidth="1"/>
    <col min="23" max="23" width="22.7109375" style="3" customWidth="1"/>
    <col min="24" max="24" width="10" style="3" bestFit="1" customWidth="1"/>
    <col min="25" max="25" width="10.5703125" style="3" customWidth="1"/>
    <col min="26" max="16384" width="9.140625" style="3"/>
  </cols>
  <sheetData>
    <row r="1" spans="1:25" x14ac:dyDescent="0.25">
      <c r="A1" s="6" t="s">
        <v>1002</v>
      </c>
      <c r="B1" s="6" t="s">
        <v>640</v>
      </c>
      <c r="C1" s="6" t="s">
        <v>556</v>
      </c>
      <c r="D1" s="6" t="s">
        <v>51</v>
      </c>
      <c r="E1" s="6" t="s">
        <v>960</v>
      </c>
      <c r="F1" s="6" t="s">
        <v>1005</v>
      </c>
      <c r="G1" s="6" t="s">
        <v>975</v>
      </c>
      <c r="H1" s="6" t="s">
        <v>641</v>
      </c>
      <c r="I1" s="6" t="s">
        <v>642</v>
      </c>
      <c r="J1" s="6" t="s">
        <v>100</v>
      </c>
      <c r="K1" s="6" t="s">
        <v>101</v>
      </c>
      <c r="L1" s="6" t="s">
        <v>644</v>
      </c>
      <c r="M1" s="6" t="s">
        <v>643</v>
      </c>
      <c r="N1" s="6" t="s">
        <v>647</v>
      </c>
      <c r="O1" s="6" t="s">
        <v>3034</v>
      </c>
      <c r="P1" s="6" t="s">
        <v>239</v>
      </c>
      <c r="Q1" s="6" t="s">
        <v>1900</v>
      </c>
      <c r="R1" s="6" t="s">
        <v>982</v>
      </c>
      <c r="S1" s="6" t="s">
        <v>1899</v>
      </c>
      <c r="T1" s="6" t="s">
        <v>646</v>
      </c>
      <c r="U1" s="6" t="s">
        <v>648</v>
      </c>
      <c r="V1" s="6" t="s">
        <v>958</v>
      </c>
      <c r="W1" s="6" t="s">
        <v>1006</v>
      </c>
      <c r="X1" s="6" t="s">
        <v>959</v>
      </c>
      <c r="Y1" s="6" t="s">
        <v>645</v>
      </c>
    </row>
    <row r="2" spans="1:25" ht="12.75" customHeight="1" x14ac:dyDescent="0.25">
      <c r="A2" s="3">
        <v>20847</v>
      </c>
      <c r="B2" s="3" t="s">
        <v>977</v>
      </c>
      <c r="C2" s="3">
        <v>0.01</v>
      </c>
      <c r="D2" s="3">
        <v>2.84</v>
      </c>
      <c r="E2" s="3">
        <v>0.93</v>
      </c>
      <c r="F2" s="3">
        <v>3</v>
      </c>
      <c r="G2" s="3" t="s">
        <v>1905</v>
      </c>
      <c r="H2" s="3" t="s">
        <v>711</v>
      </c>
      <c r="I2" s="3" t="s">
        <v>720</v>
      </c>
      <c r="J2" s="3" t="s">
        <v>721</v>
      </c>
      <c r="K2" s="3" t="s">
        <v>724</v>
      </c>
      <c r="L2" s="3" t="s">
        <v>738</v>
      </c>
      <c r="M2" s="3" t="s">
        <v>250</v>
      </c>
      <c r="N2" s="3">
        <v>0.54</v>
      </c>
      <c r="O2" s="3" t="s">
        <v>3035</v>
      </c>
      <c r="P2" s="3" t="s">
        <v>715</v>
      </c>
      <c r="Q2" s="3" t="s">
        <v>737</v>
      </c>
      <c r="R2" s="3" t="s">
        <v>1303</v>
      </c>
      <c r="S2" s="3">
        <v>98221</v>
      </c>
      <c r="T2" s="4">
        <v>42011</v>
      </c>
      <c r="U2" s="4">
        <v>42012</v>
      </c>
      <c r="V2" s="3">
        <v>4.5599999999999996</v>
      </c>
      <c r="W2" s="3">
        <v>4</v>
      </c>
      <c r="X2" s="3">
        <v>13.01</v>
      </c>
      <c r="Y2" s="5">
        <v>88522</v>
      </c>
    </row>
    <row r="3" spans="1:25" ht="12.75" customHeight="1" x14ac:dyDescent="0.25">
      <c r="A3" s="3">
        <v>20228</v>
      </c>
      <c r="B3" s="3" t="s">
        <v>979</v>
      </c>
      <c r="C3" s="3">
        <v>0.02</v>
      </c>
      <c r="D3" s="3">
        <v>500.98</v>
      </c>
      <c r="E3" s="3">
        <v>26</v>
      </c>
      <c r="F3" s="3">
        <v>5</v>
      </c>
      <c r="G3" s="3" t="s">
        <v>1906</v>
      </c>
      <c r="H3" s="3" t="s">
        <v>712</v>
      </c>
      <c r="I3" s="3" t="s">
        <v>717</v>
      </c>
      <c r="J3" s="3" t="s">
        <v>723</v>
      </c>
      <c r="K3" s="3" t="s">
        <v>727</v>
      </c>
      <c r="L3" s="3" t="s">
        <v>740</v>
      </c>
      <c r="M3" s="3" t="s">
        <v>925</v>
      </c>
      <c r="N3" s="3">
        <v>0.6</v>
      </c>
      <c r="O3" s="3" t="s">
        <v>3035</v>
      </c>
      <c r="P3" s="3" t="s">
        <v>715</v>
      </c>
      <c r="Q3" s="3" t="s">
        <v>1037</v>
      </c>
      <c r="R3" s="3" t="s">
        <v>1491</v>
      </c>
      <c r="S3" s="3">
        <v>91776</v>
      </c>
      <c r="T3" s="4">
        <v>42168</v>
      </c>
      <c r="U3" s="4">
        <v>42170</v>
      </c>
      <c r="V3" s="3">
        <v>4390.3665000000001</v>
      </c>
      <c r="W3" s="3">
        <v>12</v>
      </c>
      <c r="X3" s="3">
        <v>6362.85</v>
      </c>
      <c r="Y3" s="5">
        <v>90193</v>
      </c>
    </row>
    <row r="4" spans="1:25" ht="12.75" customHeight="1" x14ac:dyDescent="0.25">
      <c r="A4" s="3">
        <v>21776</v>
      </c>
      <c r="B4" s="3" t="s">
        <v>981</v>
      </c>
      <c r="C4" s="3">
        <v>0.06</v>
      </c>
      <c r="D4" s="3">
        <v>9.48</v>
      </c>
      <c r="E4" s="3">
        <v>7.29</v>
      </c>
      <c r="F4" s="3">
        <v>11</v>
      </c>
      <c r="G4" s="3" t="s">
        <v>1907</v>
      </c>
      <c r="H4" s="3" t="s">
        <v>710</v>
      </c>
      <c r="I4" s="3" t="s">
        <v>717</v>
      </c>
      <c r="J4" s="3" t="s">
        <v>723</v>
      </c>
      <c r="K4" s="3" t="s">
        <v>732</v>
      </c>
      <c r="L4" s="3" t="s">
        <v>741</v>
      </c>
      <c r="M4" s="3" t="s">
        <v>628</v>
      </c>
      <c r="N4" s="3">
        <v>0.45</v>
      </c>
      <c r="O4" s="3" t="s">
        <v>3035</v>
      </c>
      <c r="P4" s="3" t="s">
        <v>716</v>
      </c>
      <c r="Q4" s="3" t="s">
        <v>1028</v>
      </c>
      <c r="R4" s="3" t="s">
        <v>1440</v>
      </c>
      <c r="S4" s="3">
        <v>7203</v>
      </c>
      <c r="T4" s="4">
        <v>42050</v>
      </c>
      <c r="U4" s="4">
        <v>42052</v>
      </c>
      <c r="V4" s="3">
        <v>-53.809600000000003</v>
      </c>
      <c r="W4" s="3">
        <v>22</v>
      </c>
      <c r="X4" s="3">
        <v>211.15</v>
      </c>
      <c r="Y4" s="5">
        <v>90192</v>
      </c>
    </row>
    <row r="5" spans="1:25" ht="12.75" customHeight="1" x14ac:dyDescent="0.25">
      <c r="A5" s="3">
        <v>24844</v>
      </c>
      <c r="B5" s="3" t="s">
        <v>978</v>
      </c>
      <c r="C5" s="3">
        <v>0.09</v>
      </c>
      <c r="D5" s="3">
        <v>78.69</v>
      </c>
      <c r="E5" s="3">
        <v>19.989999999999998</v>
      </c>
      <c r="F5" s="3">
        <v>14</v>
      </c>
      <c r="G5" s="3" t="s">
        <v>1908</v>
      </c>
      <c r="H5" s="3" t="s">
        <v>710</v>
      </c>
      <c r="I5" s="3" t="s">
        <v>718</v>
      </c>
      <c r="J5" s="3" t="s">
        <v>723</v>
      </c>
      <c r="K5" s="3" t="s">
        <v>732</v>
      </c>
      <c r="L5" s="3" t="s">
        <v>739</v>
      </c>
      <c r="M5" s="3" t="s">
        <v>890</v>
      </c>
      <c r="N5" s="3">
        <v>0.43</v>
      </c>
      <c r="O5" s="3" t="s">
        <v>3035</v>
      </c>
      <c r="P5" s="3" t="s">
        <v>714</v>
      </c>
      <c r="Q5" s="3" t="s">
        <v>1039</v>
      </c>
      <c r="R5" s="3" t="s">
        <v>1314</v>
      </c>
      <c r="S5" s="3">
        <v>55372</v>
      </c>
      <c r="T5" s="4">
        <v>42136</v>
      </c>
      <c r="U5" s="4">
        <v>42138</v>
      </c>
      <c r="V5" s="3">
        <v>803.47050000000002</v>
      </c>
      <c r="W5" s="3">
        <v>16</v>
      </c>
      <c r="X5" s="3">
        <v>1164.45</v>
      </c>
      <c r="Y5" s="5">
        <v>86838</v>
      </c>
    </row>
    <row r="6" spans="1:25" ht="12.75" customHeight="1" x14ac:dyDescent="0.25">
      <c r="A6" s="3">
        <v>24846</v>
      </c>
      <c r="B6" s="3" t="s">
        <v>978</v>
      </c>
      <c r="C6" s="3">
        <v>0.08</v>
      </c>
      <c r="D6" s="3">
        <v>3.28</v>
      </c>
      <c r="E6" s="3">
        <v>2.31</v>
      </c>
      <c r="F6" s="3">
        <v>14</v>
      </c>
      <c r="G6" s="3" t="s">
        <v>1908</v>
      </c>
      <c r="H6" s="3" t="s">
        <v>710</v>
      </c>
      <c r="I6" s="3" t="s">
        <v>718</v>
      </c>
      <c r="J6" s="3" t="s">
        <v>721</v>
      </c>
      <c r="K6" s="3" t="s">
        <v>724</v>
      </c>
      <c r="L6" s="3" t="s">
        <v>738</v>
      </c>
      <c r="M6" s="3" t="s">
        <v>899</v>
      </c>
      <c r="N6" s="3">
        <v>0.56000000000000005</v>
      </c>
      <c r="O6" s="3" t="s">
        <v>3035</v>
      </c>
      <c r="P6" s="3" t="s">
        <v>714</v>
      </c>
      <c r="Q6" s="3" t="s">
        <v>1039</v>
      </c>
      <c r="R6" s="3" t="s">
        <v>1314</v>
      </c>
      <c r="S6" s="3">
        <v>55372</v>
      </c>
      <c r="T6" s="4">
        <v>42136</v>
      </c>
      <c r="U6" s="4">
        <v>42137</v>
      </c>
      <c r="V6" s="3">
        <v>-24.03</v>
      </c>
      <c r="W6" s="3">
        <v>7</v>
      </c>
      <c r="X6" s="3">
        <v>22.23</v>
      </c>
      <c r="Y6" s="5">
        <v>86838</v>
      </c>
    </row>
    <row r="7" spans="1:25" ht="12.75" customHeight="1" x14ac:dyDescent="0.25">
      <c r="A7" s="3">
        <v>24847</v>
      </c>
      <c r="B7" s="3" t="s">
        <v>978</v>
      </c>
      <c r="C7" s="3">
        <v>0.05</v>
      </c>
      <c r="D7" s="3">
        <v>3.28</v>
      </c>
      <c r="E7" s="3">
        <v>4.2</v>
      </c>
      <c r="F7" s="3">
        <v>14</v>
      </c>
      <c r="G7" s="3" t="s">
        <v>1908</v>
      </c>
      <c r="H7" s="3" t="s">
        <v>710</v>
      </c>
      <c r="I7" s="3" t="s">
        <v>718</v>
      </c>
      <c r="J7" s="3" t="s">
        <v>721</v>
      </c>
      <c r="K7" s="3" t="s">
        <v>724</v>
      </c>
      <c r="L7" s="3" t="s">
        <v>738</v>
      </c>
      <c r="M7" s="3" t="s">
        <v>585</v>
      </c>
      <c r="N7" s="3">
        <v>0.56000000000000005</v>
      </c>
      <c r="O7" s="3" t="s">
        <v>3035</v>
      </c>
      <c r="P7" s="3" t="s">
        <v>714</v>
      </c>
      <c r="Q7" s="3" t="s">
        <v>1039</v>
      </c>
      <c r="R7" s="3" t="s">
        <v>1314</v>
      </c>
      <c r="S7" s="3">
        <v>55372</v>
      </c>
      <c r="T7" s="4">
        <v>42136</v>
      </c>
      <c r="U7" s="4">
        <v>42137</v>
      </c>
      <c r="V7" s="3">
        <v>-37.03</v>
      </c>
      <c r="W7" s="3">
        <v>4</v>
      </c>
      <c r="X7" s="3">
        <v>13.99</v>
      </c>
      <c r="Y7" s="5">
        <v>86838</v>
      </c>
    </row>
    <row r="8" spans="1:25" ht="12.75" customHeight="1" x14ac:dyDescent="0.25">
      <c r="A8" s="3">
        <v>24848</v>
      </c>
      <c r="B8" s="3" t="s">
        <v>978</v>
      </c>
      <c r="C8" s="3">
        <v>0.05</v>
      </c>
      <c r="D8" s="3">
        <v>3.58</v>
      </c>
      <c r="E8" s="3">
        <v>1.63</v>
      </c>
      <c r="F8" s="3">
        <v>14</v>
      </c>
      <c r="G8" s="3" t="s">
        <v>1908</v>
      </c>
      <c r="H8" s="3" t="s">
        <v>710</v>
      </c>
      <c r="I8" s="3" t="s">
        <v>718</v>
      </c>
      <c r="J8" s="3" t="s">
        <v>721</v>
      </c>
      <c r="K8" s="3" t="s">
        <v>733</v>
      </c>
      <c r="L8" s="3" t="s">
        <v>738</v>
      </c>
      <c r="M8" s="3" t="s">
        <v>341</v>
      </c>
      <c r="N8" s="3">
        <v>0.36</v>
      </c>
      <c r="O8" s="3" t="s">
        <v>3035</v>
      </c>
      <c r="P8" s="3" t="s">
        <v>714</v>
      </c>
      <c r="Q8" s="3" t="s">
        <v>1039</v>
      </c>
      <c r="R8" s="3" t="s">
        <v>1314</v>
      </c>
      <c r="S8" s="3">
        <v>55372</v>
      </c>
      <c r="T8" s="4">
        <v>42136</v>
      </c>
      <c r="U8" s="4">
        <v>42137</v>
      </c>
      <c r="V8" s="3">
        <v>-0.71</v>
      </c>
      <c r="W8" s="3">
        <v>4</v>
      </c>
      <c r="X8" s="3">
        <v>14.26</v>
      </c>
      <c r="Y8" s="5">
        <v>86838</v>
      </c>
    </row>
    <row r="9" spans="1:25" ht="12.75" customHeight="1" x14ac:dyDescent="0.25">
      <c r="A9" s="3">
        <v>18181</v>
      </c>
      <c r="B9" s="3" t="s">
        <v>981</v>
      </c>
      <c r="C9" s="3">
        <v>0</v>
      </c>
      <c r="D9" s="3">
        <v>4.42</v>
      </c>
      <c r="E9" s="3">
        <v>4.99</v>
      </c>
      <c r="F9" s="3">
        <v>15</v>
      </c>
      <c r="G9" s="3" t="s">
        <v>1909</v>
      </c>
      <c r="H9" s="3" t="s">
        <v>710</v>
      </c>
      <c r="I9" s="3" t="s">
        <v>718</v>
      </c>
      <c r="J9" s="3" t="s">
        <v>721</v>
      </c>
      <c r="K9" s="3" t="s">
        <v>728</v>
      </c>
      <c r="L9" s="3" t="s">
        <v>739</v>
      </c>
      <c r="M9" s="3" t="s">
        <v>583</v>
      </c>
      <c r="N9" s="3">
        <v>0.38</v>
      </c>
      <c r="O9" s="3" t="s">
        <v>3035</v>
      </c>
      <c r="P9" s="3" t="s">
        <v>716</v>
      </c>
      <c r="Q9" s="3" t="s">
        <v>1019</v>
      </c>
      <c r="R9" s="3" t="s">
        <v>1126</v>
      </c>
      <c r="S9" s="3">
        <v>11787</v>
      </c>
      <c r="T9" s="4">
        <v>42102</v>
      </c>
      <c r="U9" s="4">
        <v>42103</v>
      </c>
      <c r="V9" s="3">
        <v>-59.82</v>
      </c>
      <c r="W9" s="3">
        <v>7</v>
      </c>
      <c r="X9" s="3">
        <v>33.47</v>
      </c>
      <c r="Y9" s="5">
        <v>86837</v>
      </c>
    </row>
    <row r="10" spans="1:25" ht="12.75" customHeight="1" x14ac:dyDescent="0.25">
      <c r="A10" s="3">
        <v>20925</v>
      </c>
      <c r="B10" s="3" t="s">
        <v>978</v>
      </c>
      <c r="C10" s="3">
        <v>0.01</v>
      </c>
      <c r="D10" s="3">
        <v>35.94</v>
      </c>
      <c r="E10" s="3">
        <v>6.66</v>
      </c>
      <c r="F10" s="3">
        <v>15</v>
      </c>
      <c r="G10" s="3" t="s">
        <v>1909</v>
      </c>
      <c r="H10" s="3" t="s">
        <v>710</v>
      </c>
      <c r="I10" s="3" t="s">
        <v>718</v>
      </c>
      <c r="J10" s="3" t="s">
        <v>721</v>
      </c>
      <c r="K10" s="3" t="s">
        <v>728</v>
      </c>
      <c r="L10" s="3" t="s">
        <v>739</v>
      </c>
      <c r="M10" s="3" t="s">
        <v>219</v>
      </c>
      <c r="N10" s="3">
        <v>0.4</v>
      </c>
      <c r="O10" s="3" t="s">
        <v>3035</v>
      </c>
      <c r="P10" s="3" t="s">
        <v>716</v>
      </c>
      <c r="Q10" s="3" t="s">
        <v>1019</v>
      </c>
      <c r="R10" s="3" t="s">
        <v>1126</v>
      </c>
      <c r="S10" s="3">
        <v>11787</v>
      </c>
      <c r="T10" s="4">
        <v>42152</v>
      </c>
      <c r="U10" s="4">
        <v>42152</v>
      </c>
      <c r="V10" s="3">
        <v>261.87569999999994</v>
      </c>
      <c r="W10" s="3">
        <v>10</v>
      </c>
      <c r="X10" s="3">
        <v>379.53</v>
      </c>
      <c r="Y10" s="5">
        <v>86839</v>
      </c>
    </row>
    <row r="11" spans="1:25" ht="12.75" customHeight="1" x14ac:dyDescent="0.25">
      <c r="A11" s="3">
        <v>26267</v>
      </c>
      <c r="B11" s="3" t="s">
        <v>977</v>
      </c>
      <c r="C11" s="3">
        <v>0.04</v>
      </c>
      <c r="D11" s="3">
        <v>2.98</v>
      </c>
      <c r="E11" s="3">
        <v>1.58</v>
      </c>
      <c r="F11" s="3">
        <v>16</v>
      </c>
      <c r="G11" s="3" t="s">
        <v>1910</v>
      </c>
      <c r="H11" s="3" t="s">
        <v>710</v>
      </c>
      <c r="I11" s="3" t="s">
        <v>718</v>
      </c>
      <c r="J11" s="3" t="s">
        <v>721</v>
      </c>
      <c r="K11" s="3" t="s">
        <v>733</v>
      </c>
      <c r="L11" s="3" t="s">
        <v>738</v>
      </c>
      <c r="M11" s="3" t="s">
        <v>795</v>
      </c>
      <c r="N11" s="3">
        <v>0.39</v>
      </c>
      <c r="O11" s="3" t="s">
        <v>3035</v>
      </c>
      <c r="P11" s="3" t="s">
        <v>716</v>
      </c>
      <c r="Q11" s="3" t="s">
        <v>1019</v>
      </c>
      <c r="R11" s="3" t="s">
        <v>1243</v>
      </c>
      <c r="S11" s="3">
        <v>13210</v>
      </c>
      <c r="T11" s="4">
        <v>42047</v>
      </c>
      <c r="U11" s="4">
        <v>42050</v>
      </c>
      <c r="V11" s="3">
        <v>2.63</v>
      </c>
      <c r="W11" s="3">
        <v>6</v>
      </c>
      <c r="X11" s="3">
        <v>18.8</v>
      </c>
      <c r="Y11" s="5">
        <v>86836</v>
      </c>
    </row>
    <row r="12" spans="1:25" ht="12.75" customHeight="1" x14ac:dyDescent="0.25">
      <c r="A12" s="3">
        <v>26268</v>
      </c>
      <c r="B12" s="3" t="s">
        <v>977</v>
      </c>
      <c r="C12" s="3">
        <v>0.05</v>
      </c>
      <c r="D12" s="3">
        <v>115.99</v>
      </c>
      <c r="E12" s="3">
        <v>2.5</v>
      </c>
      <c r="F12" s="3">
        <v>16</v>
      </c>
      <c r="G12" s="3" t="s">
        <v>1910</v>
      </c>
      <c r="H12" s="3" t="s">
        <v>710</v>
      </c>
      <c r="I12" s="3" t="s">
        <v>718</v>
      </c>
      <c r="J12" s="3" t="s">
        <v>722</v>
      </c>
      <c r="K12" s="3" t="s">
        <v>102</v>
      </c>
      <c r="L12" s="3" t="s">
        <v>739</v>
      </c>
      <c r="M12" s="3" t="s">
        <v>456</v>
      </c>
      <c r="N12" s="3">
        <v>0.55000000000000004</v>
      </c>
      <c r="O12" s="3" t="s">
        <v>3035</v>
      </c>
      <c r="P12" s="3" t="s">
        <v>716</v>
      </c>
      <c r="Q12" s="3" t="s">
        <v>1019</v>
      </c>
      <c r="R12" s="3" t="s">
        <v>1243</v>
      </c>
      <c r="S12" s="3">
        <v>13210</v>
      </c>
      <c r="T12" s="4">
        <v>42047</v>
      </c>
      <c r="U12" s="4">
        <v>42049</v>
      </c>
      <c r="V12" s="3">
        <v>652.73309999999992</v>
      </c>
      <c r="W12" s="3">
        <v>10</v>
      </c>
      <c r="X12" s="3">
        <v>945.99</v>
      </c>
      <c r="Y12" s="5">
        <v>86836</v>
      </c>
    </row>
    <row r="13" spans="1:25" ht="12.75" customHeight="1" x14ac:dyDescent="0.25">
      <c r="A13" s="3">
        <v>23890</v>
      </c>
      <c r="B13" s="3" t="s">
        <v>977</v>
      </c>
      <c r="C13" s="3">
        <v>0.05</v>
      </c>
      <c r="D13" s="3">
        <v>26.48</v>
      </c>
      <c r="E13" s="3">
        <v>6.93</v>
      </c>
      <c r="F13" s="3">
        <v>18</v>
      </c>
      <c r="G13" s="3" t="s">
        <v>1911</v>
      </c>
      <c r="H13" s="3" t="s">
        <v>710</v>
      </c>
      <c r="I13" s="3" t="s">
        <v>718</v>
      </c>
      <c r="J13" s="3" t="s">
        <v>723</v>
      </c>
      <c r="K13" s="3" t="s">
        <v>732</v>
      </c>
      <c r="L13" s="3" t="s">
        <v>739</v>
      </c>
      <c r="M13" s="3" t="s">
        <v>116</v>
      </c>
      <c r="N13" s="3">
        <v>0.49</v>
      </c>
      <c r="O13" s="3" t="s">
        <v>3035</v>
      </c>
      <c r="P13" s="3" t="s">
        <v>715</v>
      </c>
      <c r="Q13" s="3" t="s">
        <v>1373</v>
      </c>
      <c r="R13" s="3" t="s">
        <v>1635</v>
      </c>
      <c r="S13" s="3">
        <v>59601</v>
      </c>
      <c r="T13" s="4">
        <v>42139</v>
      </c>
      <c r="U13" s="4">
        <v>42140</v>
      </c>
      <c r="V13" s="3">
        <v>314.48129999999998</v>
      </c>
      <c r="W13" s="3">
        <v>17</v>
      </c>
      <c r="X13" s="3">
        <v>455.77</v>
      </c>
      <c r="Y13" s="5">
        <v>90031</v>
      </c>
    </row>
    <row r="14" spans="1:25" ht="12.75" customHeight="1" x14ac:dyDescent="0.25">
      <c r="A14" s="3">
        <v>24063</v>
      </c>
      <c r="B14" s="3" t="s">
        <v>979</v>
      </c>
      <c r="C14" s="3">
        <v>7.0000000000000007E-2</v>
      </c>
      <c r="D14" s="3">
        <v>12.99</v>
      </c>
      <c r="E14" s="3">
        <v>9.44</v>
      </c>
      <c r="F14" s="3">
        <v>19</v>
      </c>
      <c r="G14" s="3" t="s">
        <v>1912</v>
      </c>
      <c r="H14" s="3" t="s">
        <v>710</v>
      </c>
      <c r="I14" s="3" t="s">
        <v>718</v>
      </c>
      <c r="J14" s="3" t="s">
        <v>722</v>
      </c>
      <c r="K14" s="3" t="s">
        <v>736</v>
      </c>
      <c r="L14" s="3" t="s">
        <v>743</v>
      </c>
      <c r="M14" s="3" t="s">
        <v>764</v>
      </c>
      <c r="N14" s="3">
        <v>0.39</v>
      </c>
      <c r="O14" s="3" t="s">
        <v>3035</v>
      </c>
      <c r="P14" s="3" t="s">
        <v>715</v>
      </c>
      <c r="Q14" s="3" t="s">
        <v>1373</v>
      </c>
      <c r="R14" s="3" t="s">
        <v>1864</v>
      </c>
      <c r="S14" s="3">
        <v>59801</v>
      </c>
      <c r="T14" s="4">
        <v>42145</v>
      </c>
      <c r="U14" s="4">
        <v>42147</v>
      </c>
      <c r="V14" s="3">
        <v>-114.63990000000001</v>
      </c>
      <c r="W14" s="3">
        <v>18</v>
      </c>
      <c r="X14" s="3">
        <v>231.79</v>
      </c>
      <c r="Y14" s="5">
        <v>90032</v>
      </c>
    </row>
    <row r="15" spans="1:25" ht="12.75" customHeight="1" x14ac:dyDescent="0.25">
      <c r="A15" s="3">
        <v>5890</v>
      </c>
      <c r="B15" s="3" t="s">
        <v>977</v>
      </c>
      <c r="C15" s="3">
        <v>0.05</v>
      </c>
      <c r="D15" s="3">
        <v>26.48</v>
      </c>
      <c r="E15" s="3">
        <v>6.93</v>
      </c>
      <c r="F15" s="3">
        <v>21</v>
      </c>
      <c r="G15" s="3" t="s">
        <v>1913</v>
      </c>
      <c r="H15" s="3" t="s">
        <v>710</v>
      </c>
      <c r="I15" s="3" t="s">
        <v>718</v>
      </c>
      <c r="J15" s="3" t="s">
        <v>723</v>
      </c>
      <c r="K15" s="3" t="s">
        <v>732</v>
      </c>
      <c r="L15" s="3" t="s">
        <v>739</v>
      </c>
      <c r="M15" s="3" t="s">
        <v>116</v>
      </c>
      <c r="N15" s="3">
        <v>0.49</v>
      </c>
      <c r="O15" s="3" t="s">
        <v>3035</v>
      </c>
      <c r="P15" s="3" t="s">
        <v>716</v>
      </c>
      <c r="Q15" s="3" t="s">
        <v>1019</v>
      </c>
      <c r="R15" s="3" t="s">
        <v>1004</v>
      </c>
      <c r="S15" s="3">
        <v>10012</v>
      </c>
      <c r="T15" s="4">
        <v>42139</v>
      </c>
      <c r="U15" s="4">
        <v>42140</v>
      </c>
      <c r="V15" s="3">
        <v>384.38</v>
      </c>
      <c r="W15" s="3">
        <v>70</v>
      </c>
      <c r="X15" s="3">
        <v>1876.69</v>
      </c>
      <c r="Y15" s="5">
        <v>41793</v>
      </c>
    </row>
    <row r="16" spans="1:25" ht="12.75" customHeight="1" x14ac:dyDescent="0.25">
      <c r="A16" s="3">
        <v>6062</v>
      </c>
      <c r="B16" s="3" t="s">
        <v>979</v>
      </c>
      <c r="C16" s="3">
        <v>0.08</v>
      </c>
      <c r="D16" s="3">
        <v>5</v>
      </c>
      <c r="E16" s="3">
        <v>3.39</v>
      </c>
      <c r="F16" s="3">
        <v>21</v>
      </c>
      <c r="G16" s="3" t="s">
        <v>1913</v>
      </c>
      <c r="H16" s="3" t="s">
        <v>710</v>
      </c>
      <c r="I16" s="3" t="s">
        <v>718</v>
      </c>
      <c r="J16" s="3" t="s">
        <v>721</v>
      </c>
      <c r="K16" s="3" t="s">
        <v>733</v>
      </c>
      <c r="L16" s="3" t="s">
        <v>738</v>
      </c>
      <c r="M16" s="3" t="s">
        <v>84</v>
      </c>
      <c r="N16" s="3">
        <v>0.37</v>
      </c>
      <c r="O16" s="3" t="s">
        <v>3035</v>
      </c>
      <c r="P16" s="3" t="s">
        <v>716</v>
      </c>
      <c r="Q16" s="3" t="s">
        <v>1019</v>
      </c>
      <c r="R16" s="3" t="s">
        <v>1004</v>
      </c>
      <c r="S16" s="3">
        <v>10012</v>
      </c>
      <c r="T16" s="4">
        <v>42145</v>
      </c>
      <c r="U16" s="4">
        <v>42146</v>
      </c>
      <c r="V16" s="3">
        <v>-17.489999999999998</v>
      </c>
      <c r="W16" s="3">
        <v>58</v>
      </c>
      <c r="X16" s="3">
        <v>293.06</v>
      </c>
      <c r="Y16" s="5">
        <v>42949</v>
      </c>
    </row>
    <row r="17" spans="1:25" ht="12.75" customHeight="1" x14ac:dyDescent="0.25">
      <c r="A17" s="3">
        <v>6063</v>
      </c>
      <c r="B17" s="3" t="s">
        <v>979</v>
      </c>
      <c r="C17" s="3">
        <v>7.0000000000000007E-2</v>
      </c>
      <c r="D17" s="3">
        <v>12.99</v>
      </c>
      <c r="E17" s="3">
        <v>9.44</v>
      </c>
      <c r="F17" s="3">
        <v>21</v>
      </c>
      <c r="G17" s="3" t="s">
        <v>1913</v>
      </c>
      <c r="H17" s="3" t="s">
        <v>710</v>
      </c>
      <c r="I17" s="3" t="s">
        <v>718</v>
      </c>
      <c r="J17" s="3" t="s">
        <v>722</v>
      </c>
      <c r="K17" s="3" t="s">
        <v>736</v>
      </c>
      <c r="L17" s="3" t="s">
        <v>743</v>
      </c>
      <c r="M17" s="3" t="s">
        <v>764</v>
      </c>
      <c r="N17" s="3">
        <v>0.39</v>
      </c>
      <c r="O17" s="3" t="s">
        <v>3035</v>
      </c>
      <c r="P17" s="3" t="s">
        <v>716</v>
      </c>
      <c r="Q17" s="3" t="s">
        <v>1019</v>
      </c>
      <c r="R17" s="3" t="s">
        <v>1004</v>
      </c>
      <c r="S17" s="3">
        <v>10012</v>
      </c>
      <c r="T17" s="4">
        <v>42145</v>
      </c>
      <c r="U17" s="4">
        <v>42147</v>
      </c>
      <c r="V17" s="3">
        <v>-114.63990000000001</v>
      </c>
      <c r="W17" s="3">
        <v>71</v>
      </c>
      <c r="X17" s="3">
        <v>914.29</v>
      </c>
      <c r="Y17" s="5">
        <v>42949</v>
      </c>
    </row>
    <row r="18" spans="1:25" ht="12.75" customHeight="1" x14ac:dyDescent="0.25">
      <c r="A18" s="3">
        <v>20631</v>
      </c>
      <c r="B18" s="3" t="s">
        <v>977</v>
      </c>
      <c r="C18" s="3">
        <v>0.06</v>
      </c>
      <c r="D18" s="3">
        <v>55.48</v>
      </c>
      <c r="E18" s="3">
        <v>14.3</v>
      </c>
      <c r="F18" s="3">
        <v>24</v>
      </c>
      <c r="G18" s="3" t="s">
        <v>1914</v>
      </c>
      <c r="H18" s="3" t="s">
        <v>710</v>
      </c>
      <c r="I18" s="3" t="s">
        <v>720</v>
      </c>
      <c r="J18" s="3" t="s">
        <v>721</v>
      </c>
      <c r="K18" s="3" t="s">
        <v>726</v>
      </c>
      <c r="L18" s="3" t="s">
        <v>739</v>
      </c>
      <c r="M18" s="3" t="s">
        <v>862</v>
      </c>
      <c r="N18" s="3">
        <v>0.37</v>
      </c>
      <c r="O18" s="3" t="s">
        <v>3035</v>
      </c>
      <c r="P18" s="3" t="s">
        <v>715</v>
      </c>
      <c r="Q18" s="3" t="s">
        <v>1037</v>
      </c>
      <c r="R18" s="3" t="s">
        <v>1611</v>
      </c>
      <c r="S18" s="3">
        <v>92677</v>
      </c>
      <c r="T18" s="4">
        <v>42032</v>
      </c>
      <c r="U18" s="4">
        <v>42033</v>
      </c>
      <c r="V18" s="3">
        <v>-28.296800000000001</v>
      </c>
      <c r="W18" s="3">
        <v>1</v>
      </c>
      <c r="X18" s="3">
        <v>67.489999999999995</v>
      </c>
      <c r="Y18" s="5">
        <v>87651</v>
      </c>
    </row>
    <row r="19" spans="1:25" ht="12.75" customHeight="1" x14ac:dyDescent="0.25">
      <c r="A19" s="3">
        <v>20632</v>
      </c>
      <c r="B19" s="3" t="s">
        <v>977</v>
      </c>
      <c r="C19" s="3">
        <v>0.02</v>
      </c>
      <c r="D19" s="3">
        <v>1.68</v>
      </c>
      <c r="E19" s="3">
        <v>1.57</v>
      </c>
      <c r="F19" s="3">
        <v>24</v>
      </c>
      <c r="G19" s="3" t="s">
        <v>1914</v>
      </c>
      <c r="H19" s="3" t="s">
        <v>710</v>
      </c>
      <c r="I19" s="3" t="s">
        <v>720</v>
      </c>
      <c r="J19" s="3" t="s">
        <v>721</v>
      </c>
      <c r="K19" s="3" t="s">
        <v>724</v>
      </c>
      <c r="L19" s="3" t="s">
        <v>738</v>
      </c>
      <c r="M19" s="3" t="s">
        <v>921</v>
      </c>
      <c r="N19" s="3">
        <v>0.59</v>
      </c>
      <c r="O19" s="3" t="s">
        <v>3035</v>
      </c>
      <c r="P19" s="3" t="s">
        <v>715</v>
      </c>
      <c r="Q19" s="3" t="s">
        <v>1037</v>
      </c>
      <c r="R19" s="3" t="s">
        <v>1611</v>
      </c>
      <c r="S19" s="3">
        <v>92677</v>
      </c>
      <c r="T19" s="4">
        <v>42032</v>
      </c>
      <c r="U19" s="4">
        <v>42034</v>
      </c>
      <c r="V19" s="3">
        <v>-5.3071999999999999</v>
      </c>
      <c r="W19" s="3">
        <v>1</v>
      </c>
      <c r="X19" s="3">
        <v>2.25</v>
      </c>
      <c r="Y19" s="5">
        <v>87651</v>
      </c>
    </row>
    <row r="20" spans="1:25" ht="12.75" customHeight="1" x14ac:dyDescent="0.25">
      <c r="A20" s="3">
        <v>23967</v>
      </c>
      <c r="B20" s="3" t="s">
        <v>979</v>
      </c>
      <c r="C20" s="3">
        <v>0.04</v>
      </c>
      <c r="D20" s="3">
        <v>4.1399999999999997</v>
      </c>
      <c r="E20" s="3">
        <v>6.6</v>
      </c>
      <c r="F20" s="3">
        <v>27</v>
      </c>
      <c r="G20" s="3" t="s">
        <v>1915</v>
      </c>
      <c r="H20" s="3" t="s">
        <v>710</v>
      </c>
      <c r="I20" s="3" t="s">
        <v>720</v>
      </c>
      <c r="J20" s="3" t="s">
        <v>723</v>
      </c>
      <c r="K20" s="3" t="s">
        <v>732</v>
      </c>
      <c r="L20" s="3" t="s">
        <v>739</v>
      </c>
      <c r="M20" s="3" t="s">
        <v>426</v>
      </c>
      <c r="N20" s="3">
        <v>0.49</v>
      </c>
      <c r="O20" s="3" t="s">
        <v>3035</v>
      </c>
      <c r="P20" s="3" t="s">
        <v>715</v>
      </c>
      <c r="Q20" s="3" t="s">
        <v>1037</v>
      </c>
      <c r="R20" s="3" t="s">
        <v>1209</v>
      </c>
      <c r="S20" s="3">
        <v>90712</v>
      </c>
      <c r="T20" s="4">
        <v>42126</v>
      </c>
      <c r="U20" s="4">
        <v>42128</v>
      </c>
      <c r="V20" s="3">
        <v>8.8940000000000055</v>
      </c>
      <c r="W20" s="3">
        <v>12</v>
      </c>
      <c r="X20" s="3">
        <v>54.78</v>
      </c>
      <c r="Y20" s="5">
        <v>87652</v>
      </c>
    </row>
    <row r="21" spans="1:25" ht="12.75" customHeight="1" x14ac:dyDescent="0.25">
      <c r="A21" s="3">
        <v>23509</v>
      </c>
      <c r="B21" s="3" t="s">
        <v>977</v>
      </c>
      <c r="C21" s="3">
        <v>0.08</v>
      </c>
      <c r="D21" s="3">
        <v>34.99</v>
      </c>
      <c r="E21" s="3">
        <v>7.73</v>
      </c>
      <c r="F21" s="3">
        <v>32</v>
      </c>
      <c r="G21" s="3" t="s">
        <v>1916</v>
      </c>
      <c r="H21" s="3" t="s">
        <v>710</v>
      </c>
      <c r="I21" s="3" t="s">
        <v>720</v>
      </c>
      <c r="J21" s="3" t="s">
        <v>721</v>
      </c>
      <c r="K21" s="3" t="s">
        <v>724</v>
      </c>
      <c r="L21" s="3" t="s">
        <v>739</v>
      </c>
      <c r="M21" s="3" t="s">
        <v>560</v>
      </c>
      <c r="N21" s="3">
        <v>0.59</v>
      </c>
      <c r="O21" s="3" t="s">
        <v>3035</v>
      </c>
      <c r="P21" s="3" t="s">
        <v>715</v>
      </c>
      <c r="Q21" s="3" t="s">
        <v>1013</v>
      </c>
      <c r="R21" s="3" t="s">
        <v>1462</v>
      </c>
      <c r="S21" s="3">
        <v>97526</v>
      </c>
      <c r="T21" s="4">
        <v>42057</v>
      </c>
      <c r="U21" s="4">
        <v>42058</v>
      </c>
      <c r="V21" s="3">
        <v>144.69</v>
      </c>
      <c r="W21" s="3">
        <v>13</v>
      </c>
      <c r="X21" s="3">
        <v>424.68</v>
      </c>
      <c r="Y21" s="5">
        <v>89199</v>
      </c>
    </row>
    <row r="22" spans="1:25" ht="12.75" customHeight="1" x14ac:dyDescent="0.25">
      <c r="A22" s="3">
        <v>23612</v>
      </c>
      <c r="B22" s="3" t="s">
        <v>977</v>
      </c>
      <c r="C22" s="3">
        <v>0.01</v>
      </c>
      <c r="D22" s="3">
        <v>17.98</v>
      </c>
      <c r="E22" s="3">
        <v>8.51</v>
      </c>
      <c r="F22" s="3">
        <v>32</v>
      </c>
      <c r="G22" s="3" t="s">
        <v>1916</v>
      </c>
      <c r="H22" s="3" t="s">
        <v>710</v>
      </c>
      <c r="I22" s="3" t="s">
        <v>720</v>
      </c>
      <c r="J22" s="3" t="s">
        <v>722</v>
      </c>
      <c r="K22" s="3" t="s">
        <v>736</v>
      </c>
      <c r="L22" s="3" t="s">
        <v>743</v>
      </c>
      <c r="M22" s="3" t="s">
        <v>463</v>
      </c>
      <c r="N22" s="3">
        <v>0.4</v>
      </c>
      <c r="O22" s="3" t="s">
        <v>3035</v>
      </c>
      <c r="P22" s="3" t="s">
        <v>715</v>
      </c>
      <c r="Q22" s="3" t="s">
        <v>1013</v>
      </c>
      <c r="R22" s="3" t="s">
        <v>1462</v>
      </c>
      <c r="S22" s="3">
        <v>97526</v>
      </c>
      <c r="T22" s="4">
        <v>42090</v>
      </c>
      <c r="U22" s="4">
        <v>42091</v>
      </c>
      <c r="V22" s="3">
        <v>-35.878799999999998</v>
      </c>
      <c r="W22" s="3">
        <v>2</v>
      </c>
      <c r="X22" s="3">
        <v>40.17</v>
      </c>
      <c r="Y22" s="5">
        <v>89200</v>
      </c>
    </row>
    <row r="23" spans="1:25" ht="12.75" customHeight="1" x14ac:dyDescent="0.25">
      <c r="A23" s="3">
        <v>23278</v>
      </c>
      <c r="B23" s="3" t="s">
        <v>978</v>
      </c>
      <c r="C23" s="3">
        <v>0.09</v>
      </c>
      <c r="D23" s="3">
        <v>125.99</v>
      </c>
      <c r="E23" s="3">
        <v>7.69</v>
      </c>
      <c r="F23" s="3">
        <v>32</v>
      </c>
      <c r="G23" s="3" t="s">
        <v>1916</v>
      </c>
      <c r="H23" s="3" t="s">
        <v>711</v>
      </c>
      <c r="I23" s="3" t="s">
        <v>720</v>
      </c>
      <c r="J23" s="3" t="s">
        <v>722</v>
      </c>
      <c r="K23" s="3" t="s">
        <v>102</v>
      </c>
      <c r="L23" s="3" t="s">
        <v>739</v>
      </c>
      <c r="M23" s="3" t="s">
        <v>599</v>
      </c>
      <c r="N23" s="3">
        <v>0.59</v>
      </c>
      <c r="O23" s="3" t="s">
        <v>3035</v>
      </c>
      <c r="P23" s="3" t="s">
        <v>715</v>
      </c>
      <c r="Q23" s="3" t="s">
        <v>1013</v>
      </c>
      <c r="R23" s="3" t="s">
        <v>1462</v>
      </c>
      <c r="S23" s="3">
        <v>97526</v>
      </c>
      <c r="T23" s="4">
        <v>42024</v>
      </c>
      <c r="U23" s="4">
        <v>42026</v>
      </c>
      <c r="V23" s="3">
        <v>209.99700000000001</v>
      </c>
      <c r="W23" s="3">
        <v>8</v>
      </c>
      <c r="X23" s="3">
        <v>783.55</v>
      </c>
      <c r="Y23" s="5">
        <v>89202</v>
      </c>
    </row>
    <row r="24" spans="1:25" ht="12.75" customHeight="1" x14ac:dyDescent="0.25">
      <c r="A24" s="3">
        <v>19355</v>
      </c>
      <c r="B24" s="3" t="s">
        <v>980</v>
      </c>
      <c r="C24" s="3">
        <v>0.06</v>
      </c>
      <c r="D24" s="3">
        <v>205.99</v>
      </c>
      <c r="E24" s="3">
        <v>8.99</v>
      </c>
      <c r="F24" s="3">
        <v>32</v>
      </c>
      <c r="G24" s="3" t="s">
        <v>1916</v>
      </c>
      <c r="H24" s="3" t="s">
        <v>710</v>
      </c>
      <c r="I24" s="3" t="s">
        <v>720</v>
      </c>
      <c r="J24" s="3" t="s">
        <v>722</v>
      </c>
      <c r="K24" s="3" t="s">
        <v>102</v>
      </c>
      <c r="L24" s="3" t="s">
        <v>739</v>
      </c>
      <c r="M24" s="3" t="s">
        <v>756</v>
      </c>
      <c r="N24" s="3">
        <v>0.56000000000000005</v>
      </c>
      <c r="O24" s="3" t="s">
        <v>3035</v>
      </c>
      <c r="P24" s="3" t="s">
        <v>715</v>
      </c>
      <c r="Q24" s="3" t="s">
        <v>1013</v>
      </c>
      <c r="R24" s="3" t="s">
        <v>1462</v>
      </c>
      <c r="S24" s="3">
        <v>97526</v>
      </c>
      <c r="T24" s="4">
        <v>42075</v>
      </c>
      <c r="U24" s="4">
        <v>42082</v>
      </c>
      <c r="V24" s="3">
        <v>3568.096</v>
      </c>
      <c r="W24" s="3">
        <v>22</v>
      </c>
      <c r="X24" s="3">
        <v>3838.14</v>
      </c>
      <c r="Y24" s="5">
        <v>89203</v>
      </c>
    </row>
    <row r="25" spans="1:25" ht="12.75" customHeight="1" x14ac:dyDescent="0.25">
      <c r="A25" s="3">
        <v>23654</v>
      </c>
      <c r="B25" s="3" t="s">
        <v>979</v>
      </c>
      <c r="C25" s="3">
        <v>0.03</v>
      </c>
      <c r="D25" s="3">
        <v>4.24</v>
      </c>
      <c r="E25" s="3">
        <v>5.41</v>
      </c>
      <c r="F25" s="3">
        <v>33</v>
      </c>
      <c r="G25" s="3" t="s">
        <v>1917</v>
      </c>
      <c r="H25" s="3" t="s">
        <v>710</v>
      </c>
      <c r="I25" s="3" t="s">
        <v>720</v>
      </c>
      <c r="J25" s="3" t="s">
        <v>721</v>
      </c>
      <c r="K25" s="3" t="s">
        <v>103</v>
      </c>
      <c r="L25" s="3" t="s">
        <v>739</v>
      </c>
      <c r="M25" s="3" t="s">
        <v>615</v>
      </c>
      <c r="N25" s="3">
        <v>0.35</v>
      </c>
      <c r="O25" s="3" t="s">
        <v>3035</v>
      </c>
      <c r="P25" s="3" t="s">
        <v>715</v>
      </c>
      <c r="Q25" s="3" t="s">
        <v>1013</v>
      </c>
      <c r="R25" s="3" t="s">
        <v>1690</v>
      </c>
      <c r="S25" s="3">
        <v>97030</v>
      </c>
      <c r="T25" s="4">
        <v>42170</v>
      </c>
      <c r="U25" s="4">
        <v>42172</v>
      </c>
      <c r="V25" s="3">
        <v>-84.437600000000003</v>
      </c>
      <c r="W25" s="3">
        <v>13</v>
      </c>
      <c r="X25" s="3">
        <v>58.68</v>
      </c>
      <c r="Y25" s="5">
        <v>89201</v>
      </c>
    </row>
    <row r="26" spans="1:25" ht="12.75" customHeight="1" x14ac:dyDescent="0.25">
      <c r="A26" s="3">
        <v>23655</v>
      </c>
      <c r="B26" s="3" t="s">
        <v>979</v>
      </c>
      <c r="C26" s="3">
        <v>0.04</v>
      </c>
      <c r="D26" s="3">
        <v>2.94</v>
      </c>
      <c r="E26" s="3">
        <v>0.7</v>
      </c>
      <c r="F26" s="3">
        <v>33</v>
      </c>
      <c r="G26" s="3" t="s">
        <v>1917</v>
      </c>
      <c r="H26" s="3" t="s">
        <v>710</v>
      </c>
      <c r="I26" s="3" t="s">
        <v>720</v>
      </c>
      <c r="J26" s="3" t="s">
        <v>721</v>
      </c>
      <c r="K26" s="3" t="s">
        <v>724</v>
      </c>
      <c r="L26" s="3" t="s">
        <v>738</v>
      </c>
      <c r="M26" s="3" t="s">
        <v>584</v>
      </c>
      <c r="N26" s="3">
        <v>0.57999999999999996</v>
      </c>
      <c r="O26" s="3" t="s">
        <v>3035</v>
      </c>
      <c r="P26" s="3" t="s">
        <v>715</v>
      </c>
      <c r="Q26" s="3" t="s">
        <v>1013</v>
      </c>
      <c r="R26" s="3" t="s">
        <v>1690</v>
      </c>
      <c r="S26" s="3">
        <v>97030</v>
      </c>
      <c r="T26" s="4">
        <v>42170</v>
      </c>
      <c r="U26" s="4">
        <v>42171</v>
      </c>
      <c r="V26" s="3">
        <v>24.312000000000001</v>
      </c>
      <c r="W26" s="3">
        <v>18</v>
      </c>
      <c r="X26" s="3">
        <v>53.1</v>
      </c>
      <c r="Y26" s="5">
        <v>89201</v>
      </c>
    </row>
    <row r="27" spans="1:25" ht="12.75" customHeight="1" x14ac:dyDescent="0.25">
      <c r="A27" s="3">
        <v>25933</v>
      </c>
      <c r="B27" s="3" t="s">
        <v>977</v>
      </c>
      <c r="C27" s="3">
        <v>0</v>
      </c>
      <c r="D27" s="3">
        <v>99.99</v>
      </c>
      <c r="E27" s="3">
        <v>19.989999999999998</v>
      </c>
      <c r="F27" s="3">
        <v>43</v>
      </c>
      <c r="G27" s="3" t="s">
        <v>1918</v>
      </c>
      <c r="H27" s="3" t="s">
        <v>710</v>
      </c>
      <c r="I27" s="3" t="s">
        <v>719</v>
      </c>
      <c r="J27" s="3" t="s">
        <v>722</v>
      </c>
      <c r="K27" s="3" t="s">
        <v>736</v>
      </c>
      <c r="L27" s="3" t="s">
        <v>739</v>
      </c>
      <c r="M27" s="3" t="s">
        <v>520</v>
      </c>
      <c r="N27" s="3">
        <v>0.52</v>
      </c>
      <c r="O27" s="3" t="s">
        <v>3035</v>
      </c>
      <c r="P27" s="3" t="s">
        <v>715</v>
      </c>
      <c r="Q27" s="3" t="s">
        <v>737</v>
      </c>
      <c r="R27" s="3" t="s">
        <v>1275</v>
      </c>
      <c r="S27" s="3">
        <v>98052</v>
      </c>
      <c r="T27" s="4">
        <v>42134</v>
      </c>
      <c r="U27" s="4">
        <v>42135</v>
      </c>
      <c r="V27" s="3">
        <v>25.913820000000015</v>
      </c>
      <c r="W27" s="3">
        <v>6</v>
      </c>
      <c r="X27" s="3">
        <v>647.07000000000005</v>
      </c>
      <c r="Y27" s="5">
        <v>91454</v>
      </c>
    </row>
    <row r="28" spans="1:25" ht="12.75" customHeight="1" x14ac:dyDescent="0.25">
      <c r="A28" s="3">
        <v>18551</v>
      </c>
      <c r="B28" s="3" t="s">
        <v>979</v>
      </c>
      <c r="C28" s="3">
        <v>0</v>
      </c>
      <c r="D28" s="3">
        <v>115.99</v>
      </c>
      <c r="E28" s="3">
        <v>2.5</v>
      </c>
      <c r="F28" s="3">
        <v>52</v>
      </c>
      <c r="G28" s="3" t="s">
        <v>1919</v>
      </c>
      <c r="H28" s="3" t="s">
        <v>710</v>
      </c>
      <c r="I28" s="3" t="s">
        <v>720</v>
      </c>
      <c r="J28" s="3" t="s">
        <v>722</v>
      </c>
      <c r="K28" s="3" t="s">
        <v>102</v>
      </c>
      <c r="L28" s="3" t="s">
        <v>739</v>
      </c>
      <c r="M28" s="3" t="s">
        <v>888</v>
      </c>
      <c r="N28" s="3">
        <v>0.56999999999999995</v>
      </c>
      <c r="O28" s="3" t="s">
        <v>3035</v>
      </c>
      <c r="P28" s="3" t="s">
        <v>715</v>
      </c>
      <c r="Q28" s="3" t="s">
        <v>737</v>
      </c>
      <c r="R28" s="3" t="s">
        <v>1274</v>
      </c>
      <c r="S28" s="3">
        <v>98373</v>
      </c>
      <c r="T28" s="4">
        <v>42073</v>
      </c>
      <c r="U28" s="4">
        <v>42073</v>
      </c>
      <c r="V28" s="3">
        <v>162.666</v>
      </c>
      <c r="W28" s="3">
        <v>6</v>
      </c>
      <c r="X28" s="3">
        <v>627.04</v>
      </c>
      <c r="Y28" s="5">
        <v>88426</v>
      </c>
    </row>
    <row r="29" spans="1:25" ht="12.75" customHeight="1" x14ac:dyDescent="0.25">
      <c r="A29" s="3">
        <v>22117</v>
      </c>
      <c r="B29" s="3" t="s">
        <v>981</v>
      </c>
      <c r="C29" s="3">
        <v>7.0000000000000007E-2</v>
      </c>
      <c r="D29" s="3">
        <v>3502.14</v>
      </c>
      <c r="E29" s="3">
        <v>8.73</v>
      </c>
      <c r="F29" s="3">
        <v>53</v>
      </c>
      <c r="G29" s="3" t="s">
        <v>1920</v>
      </c>
      <c r="H29" s="3" t="s">
        <v>712</v>
      </c>
      <c r="I29" s="3" t="s">
        <v>720</v>
      </c>
      <c r="J29" s="3" t="s">
        <v>722</v>
      </c>
      <c r="K29" s="3" t="s">
        <v>736</v>
      </c>
      <c r="L29" s="3" t="s">
        <v>742</v>
      </c>
      <c r="M29" s="3" t="s">
        <v>783</v>
      </c>
      <c r="N29" s="3">
        <v>0.56999999999999995</v>
      </c>
      <c r="O29" s="3" t="s">
        <v>3035</v>
      </c>
      <c r="P29" s="3" t="s">
        <v>715</v>
      </c>
      <c r="Q29" s="3" t="s">
        <v>737</v>
      </c>
      <c r="R29" s="3" t="s">
        <v>1275</v>
      </c>
      <c r="S29" s="3">
        <v>98052</v>
      </c>
      <c r="T29" s="4">
        <v>42032</v>
      </c>
      <c r="U29" s="4">
        <v>42034</v>
      </c>
      <c r="V29" s="3">
        <v>-6923.5991999999997</v>
      </c>
      <c r="W29" s="3">
        <v>1</v>
      </c>
      <c r="X29" s="3">
        <v>3267.55</v>
      </c>
      <c r="Y29" s="5">
        <v>88425</v>
      </c>
    </row>
    <row r="30" spans="1:25" ht="12.75" customHeight="1" x14ac:dyDescent="0.25">
      <c r="A30" s="3">
        <v>18552</v>
      </c>
      <c r="B30" s="3" t="s">
        <v>979</v>
      </c>
      <c r="C30" s="3">
        <v>0.02</v>
      </c>
      <c r="D30" s="3">
        <v>5.98</v>
      </c>
      <c r="E30" s="3">
        <v>5.79</v>
      </c>
      <c r="F30" s="3">
        <v>53</v>
      </c>
      <c r="G30" s="3" t="s">
        <v>1920</v>
      </c>
      <c r="H30" s="3" t="s">
        <v>710</v>
      </c>
      <c r="I30" s="3" t="s">
        <v>720</v>
      </c>
      <c r="J30" s="3" t="s">
        <v>721</v>
      </c>
      <c r="K30" s="3" t="s">
        <v>726</v>
      </c>
      <c r="L30" s="3" t="s">
        <v>739</v>
      </c>
      <c r="M30" s="3" t="s">
        <v>832</v>
      </c>
      <c r="N30" s="3">
        <v>0.36</v>
      </c>
      <c r="O30" s="3" t="s">
        <v>3035</v>
      </c>
      <c r="P30" s="3" t="s">
        <v>715</v>
      </c>
      <c r="Q30" s="3" t="s">
        <v>737</v>
      </c>
      <c r="R30" s="3" t="s">
        <v>1275</v>
      </c>
      <c r="S30" s="3">
        <v>98052</v>
      </c>
      <c r="T30" s="4">
        <v>42073</v>
      </c>
      <c r="U30" s="4">
        <v>42074</v>
      </c>
      <c r="V30" s="3">
        <v>-67.489999999999995</v>
      </c>
      <c r="W30" s="3">
        <v>17</v>
      </c>
      <c r="X30" s="3">
        <v>110.19</v>
      </c>
      <c r="Y30" s="5">
        <v>88426</v>
      </c>
    </row>
    <row r="31" spans="1:25" ht="12.75" customHeight="1" x14ac:dyDescent="0.25">
      <c r="A31" s="3">
        <v>20697</v>
      </c>
      <c r="B31" s="3" t="s">
        <v>978</v>
      </c>
      <c r="C31" s="3">
        <v>0.06</v>
      </c>
      <c r="D31" s="3">
        <v>3.8</v>
      </c>
      <c r="E31" s="3">
        <v>1.49</v>
      </c>
      <c r="F31" s="3">
        <v>56</v>
      </c>
      <c r="G31" s="3" t="s">
        <v>1921</v>
      </c>
      <c r="H31" s="3" t="s">
        <v>710</v>
      </c>
      <c r="I31" s="3" t="s">
        <v>719</v>
      </c>
      <c r="J31" s="3" t="s">
        <v>721</v>
      </c>
      <c r="K31" s="3" t="s">
        <v>103</v>
      </c>
      <c r="L31" s="3" t="s">
        <v>739</v>
      </c>
      <c r="M31" s="3" t="s">
        <v>772</v>
      </c>
      <c r="N31" s="3">
        <v>0.38</v>
      </c>
      <c r="O31" s="3" t="s">
        <v>3035</v>
      </c>
      <c r="P31" s="3" t="s">
        <v>716</v>
      </c>
      <c r="Q31" s="3" t="s">
        <v>1019</v>
      </c>
      <c r="R31" s="3" t="s">
        <v>1560</v>
      </c>
      <c r="S31" s="3">
        <v>14150</v>
      </c>
      <c r="T31" s="4">
        <v>42114</v>
      </c>
      <c r="U31" s="4">
        <v>42115</v>
      </c>
      <c r="V31" s="3">
        <v>19.6282</v>
      </c>
      <c r="W31" s="3">
        <v>20</v>
      </c>
      <c r="X31" s="3">
        <v>73.55</v>
      </c>
      <c r="Y31" s="5">
        <v>88075</v>
      </c>
    </row>
    <row r="32" spans="1:25" ht="12.75" customHeight="1" x14ac:dyDescent="0.25">
      <c r="A32" s="3">
        <v>20698</v>
      </c>
      <c r="B32" s="3" t="s">
        <v>978</v>
      </c>
      <c r="C32" s="3">
        <v>0.06</v>
      </c>
      <c r="D32" s="3">
        <v>1.76</v>
      </c>
      <c r="E32" s="3">
        <v>0.7</v>
      </c>
      <c r="F32" s="3">
        <v>56</v>
      </c>
      <c r="G32" s="3" t="s">
        <v>1921</v>
      </c>
      <c r="H32" s="3" t="s">
        <v>710</v>
      </c>
      <c r="I32" s="3" t="s">
        <v>719</v>
      </c>
      <c r="J32" s="3" t="s">
        <v>721</v>
      </c>
      <c r="K32" s="3" t="s">
        <v>724</v>
      </c>
      <c r="L32" s="3" t="s">
        <v>738</v>
      </c>
      <c r="M32" s="3" t="s">
        <v>813</v>
      </c>
      <c r="N32" s="3">
        <v>0.56000000000000005</v>
      </c>
      <c r="O32" s="3" t="s">
        <v>3035</v>
      </c>
      <c r="P32" s="3" t="s">
        <v>716</v>
      </c>
      <c r="Q32" s="3" t="s">
        <v>1019</v>
      </c>
      <c r="R32" s="3" t="s">
        <v>1560</v>
      </c>
      <c r="S32" s="3">
        <v>14150</v>
      </c>
      <c r="T32" s="4">
        <v>42114</v>
      </c>
      <c r="U32" s="4">
        <v>42115</v>
      </c>
      <c r="V32" s="3">
        <v>-1.6524000000000001</v>
      </c>
      <c r="W32" s="3">
        <v>17</v>
      </c>
      <c r="X32" s="3">
        <v>29.57</v>
      </c>
      <c r="Y32" s="5">
        <v>88075</v>
      </c>
    </row>
    <row r="33" spans="1:25" ht="12.75" customHeight="1" x14ac:dyDescent="0.25">
      <c r="A33" s="3">
        <v>22890</v>
      </c>
      <c r="B33" s="3" t="s">
        <v>977</v>
      </c>
      <c r="C33" s="3">
        <v>0.02</v>
      </c>
      <c r="D33" s="3">
        <v>5.98</v>
      </c>
      <c r="E33" s="3">
        <v>5.15</v>
      </c>
      <c r="F33" s="3">
        <v>62</v>
      </c>
      <c r="G33" s="3" t="s">
        <v>1922</v>
      </c>
      <c r="H33" s="3" t="s">
        <v>710</v>
      </c>
      <c r="I33" s="3" t="s">
        <v>720</v>
      </c>
      <c r="J33" s="3" t="s">
        <v>721</v>
      </c>
      <c r="K33" s="3" t="s">
        <v>726</v>
      </c>
      <c r="L33" s="3" t="s">
        <v>739</v>
      </c>
      <c r="M33" s="3" t="s">
        <v>209</v>
      </c>
      <c r="N33" s="3">
        <v>0.36</v>
      </c>
      <c r="O33" s="3" t="s">
        <v>3035</v>
      </c>
      <c r="P33" s="3" t="s">
        <v>714</v>
      </c>
      <c r="Q33" s="3" t="s">
        <v>1015</v>
      </c>
      <c r="R33" s="3" t="s">
        <v>1818</v>
      </c>
      <c r="S33" s="3">
        <v>78664</v>
      </c>
      <c r="T33" s="4">
        <v>42133</v>
      </c>
      <c r="U33" s="4">
        <v>42135</v>
      </c>
      <c r="V33" s="3">
        <v>2.1400000000000023</v>
      </c>
      <c r="W33" s="3">
        <v>3</v>
      </c>
      <c r="X33" s="3">
        <v>22.85</v>
      </c>
      <c r="Y33" s="5">
        <v>87407</v>
      </c>
    </row>
    <row r="34" spans="1:25" ht="12.75" customHeight="1" x14ac:dyDescent="0.25">
      <c r="A34" s="3">
        <v>25354</v>
      </c>
      <c r="B34" s="3" t="s">
        <v>977</v>
      </c>
      <c r="C34" s="3">
        <v>0.04</v>
      </c>
      <c r="D34" s="3">
        <v>29.14</v>
      </c>
      <c r="E34" s="3">
        <v>4.8600000000000003</v>
      </c>
      <c r="F34" s="3">
        <v>62</v>
      </c>
      <c r="G34" s="3" t="s">
        <v>1922</v>
      </c>
      <c r="H34" s="3" t="s">
        <v>710</v>
      </c>
      <c r="I34" s="3" t="s">
        <v>720</v>
      </c>
      <c r="J34" s="3" t="s">
        <v>721</v>
      </c>
      <c r="K34" s="3" t="s">
        <v>726</v>
      </c>
      <c r="L34" s="3" t="s">
        <v>738</v>
      </c>
      <c r="M34" s="3" t="s">
        <v>598</v>
      </c>
      <c r="N34" s="3">
        <v>0.38</v>
      </c>
      <c r="O34" s="3" t="s">
        <v>3035</v>
      </c>
      <c r="P34" s="3" t="s">
        <v>714</v>
      </c>
      <c r="Q34" s="3" t="s">
        <v>1015</v>
      </c>
      <c r="R34" s="3" t="s">
        <v>1818</v>
      </c>
      <c r="S34" s="3">
        <v>78664</v>
      </c>
      <c r="T34" s="4">
        <v>42167</v>
      </c>
      <c r="U34" s="4">
        <v>42169</v>
      </c>
      <c r="V34" s="3">
        <v>349.40909999999997</v>
      </c>
      <c r="W34" s="3">
        <v>17</v>
      </c>
      <c r="X34" s="3">
        <v>506.39</v>
      </c>
      <c r="Y34" s="5">
        <v>87408</v>
      </c>
    </row>
    <row r="35" spans="1:25" ht="12.75" customHeight="1" x14ac:dyDescent="0.25">
      <c r="A35" s="3">
        <v>21017</v>
      </c>
      <c r="B35" s="3" t="s">
        <v>979</v>
      </c>
      <c r="C35" s="3">
        <v>0</v>
      </c>
      <c r="D35" s="3">
        <v>3.69</v>
      </c>
      <c r="E35" s="3">
        <v>0.5</v>
      </c>
      <c r="F35" s="3">
        <v>64</v>
      </c>
      <c r="G35" s="3" t="s">
        <v>1923</v>
      </c>
      <c r="H35" s="3" t="s">
        <v>710</v>
      </c>
      <c r="I35" s="3" t="s">
        <v>718</v>
      </c>
      <c r="J35" s="3" t="s">
        <v>721</v>
      </c>
      <c r="K35" s="3" t="s">
        <v>735</v>
      </c>
      <c r="L35" s="3" t="s">
        <v>739</v>
      </c>
      <c r="M35" s="3" t="s">
        <v>950</v>
      </c>
      <c r="N35" s="3">
        <v>0.38</v>
      </c>
      <c r="O35" s="3" t="s">
        <v>3035</v>
      </c>
      <c r="P35" s="3" t="s">
        <v>713</v>
      </c>
      <c r="Q35" s="3" t="s">
        <v>1110</v>
      </c>
      <c r="R35" s="3" t="s">
        <v>1502</v>
      </c>
      <c r="S35" s="3">
        <v>24153</v>
      </c>
      <c r="T35" s="4">
        <v>42065</v>
      </c>
      <c r="U35" s="4">
        <v>42067</v>
      </c>
      <c r="V35" s="3">
        <v>-37.5291</v>
      </c>
      <c r="W35" s="3">
        <v>1</v>
      </c>
      <c r="X35" s="3">
        <v>4</v>
      </c>
      <c r="Y35" s="5">
        <v>87406</v>
      </c>
    </row>
    <row r="36" spans="1:25" ht="12.75" customHeight="1" x14ac:dyDescent="0.25">
      <c r="A36" s="3">
        <v>21019</v>
      </c>
      <c r="B36" s="3" t="s">
        <v>979</v>
      </c>
      <c r="C36" s="3">
        <v>0.02</v>
      </c>
      <c r="D36" s="3">
        <v>175.99</v>
      </c>
      <c r="E36" s="3">
        <v>4.99</v>
      </c>
      <c r="F36" s="3">
        <v>64</v>
      </c>
      <c r="G36" s="3" t="s">
        <v>1923</v>
      </c>
      <c r="H36" s="3" t="s">
        <v>711</v>
      </c>
      <c r="I36" s="3" t="s">
        <v>718</v>
      </c>
      <c r="J36" s="3" t="s">
        <v>722</v>
      </c>
      <c r="K36" s="3" t="s">
        <v>102</v>
      </c>
      <c r="L36" s="3" t="s">
        <v>739</v>
      </c>
      <c r="M36" s="3" t="s">
        <v>54</v>
      </c>
      <c r="N36" s="3">
        <v>0.59</v>
      </c>
      <c r="O36" s="3" t="s">
        <v>3035</v>
      </c>
      <c r="P36" s="3" t="s">
        <v>713</v>
      </c>
      <c r="Q36" s="3" t="s">
        <v>1110</v>
      </c>
      <c r="R36" s="3" t="s">
        <v>1502</v>
      </c>
      <c r="S36" s="3">
        <v>24153</v>
      </c>
      <c r="T36" s="4">
        <v>42065</v>
      </c>
      <c r="U36" s="4">
        <v>42065</v>
      </c>
      <c r="V36" s="3">
        <v>101.49</v>
      </c>
      <c r="W36" s="3">
        <v>4</v>
      </c>
      <c r="X36" s="3">
        <v>589.79999999999995</v>
      </c>
      <c r="Y36" s="5">
        <v>87406</v>
      </c>
    </row>
    <row r="37" spans="1:25" ht="12.75" customHeight="1" x14ac:dyDescent="0.25">
      <c r="A37" s="3">
        <v>23274</v>
      </c>
      <c r="B37" s="3" t="s">
        <v>980</v>
      </c>
      <c r="C37" s="3">
        <v>0.05</v>
      </c>
      <c r="D37" s="3">
        <v>155.06</v>
      </c>
      <c r="E37" s="3">
        <v>7.07</v>
      </c>
      <c r="F37" s="3">
        <v>67</v>
      </c>
      <c r="G37" s="3" t="s">
        <v>1924</v>
      </c>
      <c r="H37" s="3" t="s">
        <v>710</v>
      </c>
      <c r="I37" s="3" t="s">
        <v>720</v>
      </c>
      <c r="J37" s="3" t="s">
        <v>721</v>
      </c>
      <c r="K37" s="3" t="s">
        <v>730</v>
      </c>
      <c r="L37" s="3" t="s">
        <v>739</v>
      </c>
      <c r="M37" s="3" t="s">
        <v>126</v>
      </c>
      <c r="N37" s="3">
        <v>0.59</v>
      </c>
      <c r="O37" s="3" t="s">
        <v>3035</v>
      </c>
      <c r="P37" s="3" t="s">
        <v>715</v>
      </c>
      <c r="Q37" s="3" t="s">
        <v>1037</v>
      </c>
      <c r="R37" s="3" t="s">
        <v>1837</v>
      </c>
      <c r="S37" s="3">
        <v>94559</v>
      </c>
      <c r="T37" s="4">
        <v>42006</v>
      </c>
      <c r="U37" s="4">
        <v>42013</v>
      </c>
      <c r="V37" s="3">
        <v>845.66399999999987</v>
      </c>
      <c r="W37" s="3">
        <v>8</v>
      </c>
      <c r="X37" s="3">
        <v>1225.5999999999999</v>
      </c>
      <c r="Y37" s="5">
        <v>87946</v>
      </c>
    </row>
    <row r="38" spans="1:25" ht="12.75" customHeight="1" x14ac:dyDescent="0.25">
      <c r="A38" s="3">
        <v>5272</v>
      </c>
      <c r="B38" s="3" t="s">
        <v>980</v>
      </c>
      <c r="C38" s="3">
        <v>0</v>
      </c>
      <c r="D38" s="3">
        <v>291.73</v>
      </c>
      <c r="E38" s="3">
        <v>48.8</v>
      </c>
      <c r="F38" s="3">
        <v>68</v>
      </c>
      <c r="G38" s="3" t="s">
        <v>1925</v>
      </c>
      <c r="H38" s="3" t="s">
        <v>712</v>
      </c>
      <c r="I38" s="3" t="s">
        <v>720</v>
      </c>
      <c r="J38" s="3" t="s">
        <v>723</v>
      </c>
      <c r="K38" s="3" t="s">
        <v>727</v>
      </c>
      <c r="L38" s="3" t="s">
        <v>740</v>
      </c>
      <c r="M38" s="3" t="s">
        <v>196</v>
      </c>
      <c r="N38" s="3">
        <v>0.56000000000000005</v>
      </c>
      <c r="O38" s="3" t="s">
        <v>3035</v>
      </c>
      <c r="P38" s="3" t="s">
        <v>716</v>
      </c>
      <c r="Q38" s="3" t="s">
        <v>1019</v>
      </c>
      <c r="R38" s="3" t="s">
        <v>1004</v>
      </c>
      <c r="S38" s="3">
        <v>10177</v>
      </c>
      <c r="T38" s="4">
        <v>42006</v>
      </c>
      <c r="U38" s="4">
        <v>42006</v>
      </c>
      <c r="V38" s="3">
        <v>-308.928</v>
      </c>
      <c r="W38" s="3">
        <v>4</v>
      </c>
      <c r="X38" s="3">
        <v>1239.06</v>
      </c>
      <c r="Y38" s="5">
        <v>37537</v>
      </c>
    </row>
    <row r="39" spans="1:25" ht="12.75" customHeight="1" x14ac:dyDescent="0.25">
      <c r="A39" s="3">
        <v>5273</v>
      </c>
      <c r="B39" s="3" t="s">
        <v>980</v>
      </c>
      <c r="C39" s="3">
        <v>7.0000000000000007E-2</v>
      </c>
      <c r="D39" s="3">
        <v>100.98</v>
      </c>
      <c r="E39" s="3">
        <v>45</v>
      </c>
      <c r="F39" s="3">
        <v>68</v>
      </c>
      <c r="G39" s="3" t="s">
        <v>1925</v>
      </c>
      <c r="H39" s="3" t="s">
        <v>712</v>
      </c>
      <c r="I39" s="3" t="s">
        <v>720</v>
      </c>
      <c r="J39" s="3" t="s">
        <v>723</v>
      </c>
      <c r="K39" s="3" t="s">
        <v>727</v>
      </c>
      <c r="L39" s="3" t="s">
        <v>740</v>
      </c>
      <c r="M39" s="3" t="s">
        <v>302</v>
      </c>
      <c r="N39" s="3">
        <v>0.69</v>
      </c>
      <c r="O39" s="3" t="s">
        <v>3035</v>
      </c>
      <c r="P39" s="3" t="s">
        <v>716</v>
      </c>
      <c r="Q39" s="3" t="s">
        <v>1019</v>
      </c>
      <c r="R39" s="3" t="s">
        <v>1004</v>
      </c>
      <c r="S39" s="3">
        <v>10177</v>
      </c>
      <c r="T39" s="4">
        <v>42006</v>
      </c>
      <c r="U39" s="4">
        <v>42008</v>
      </c>
      <c r="V39" s="3">
        <v>-1679.7599999999998</v>
      </c>
      <c r="W39" s="3">
        <v>43</v>
      </c>
      <c r="X39" s="3">
        <v>4083.19</v>
      </c>
      <c r="Y39" s="5">
        <v>37537</v>
      </c>
    </row>
    <row r="40" spans="1:25" ht="12.75" customHeight="1" x14ac:dyDescent="0.25">
      <c r="A40" s="3">
        <v>5274</v>
      </c>
      <c r="B40" s="3" t="s">
        <v>980</v>
      </c>
      <c r="C40" s="3">
        <v>0.05</v>
      </c>
      <c r="D40" s="3">
        <v>155.06</v>
      </c>
      <c r="E40" s="3">
        <v>7.07</v>
      </c>
      <c r="F40" s="3">
        <v>68</v>
      </c>
      <c r="G40" s="3" t="s">
        <v>1925</v>
      </c>
      <c r="H40" s="3" t="s">
        <v>710</v>
      </c>
      <c r="I40" s="3" t="s">
        <v>720</v>
      </c>
      <c r="J40" s="3" t="s">
        <v>721</v>
      </c>
      <c r="K40" s="3" t="s">
        <v>730</v>
      </c>
      <c r="L40" s="3" t="s">
        <v>739</v>
      </c>
      <c r="M40" s="3" t="s">
        <v>126</v>
      </c>
      <c r="N40" s="3">
        <v>0.59</v>
      </c>
      <c r="O40" s="3" t="s">
        <v>3035</v>
      </c>
      <c r="P40" s="3" t="s">
        <v>716</v>
      </c>
      <c r="Q40" s="3" t="s">
        <v>1019</v>
      </c>
      <c r="R40" s="3" t="s">
        <v>1004</v>
      </c>
      <c r="S40" s="3">
        <v>10177</v>
      </c>
      <c r="T40" s="4">
        <v>42006</v>
      </c>
      <c r="U40" s="4">
        <v>42013</v>
      </c>
      <c r="V40" s="3">
        <v>575.39600000000007</v>
      </c>
      <c r="W40" s="3">
        <v>32</v>
      </c>
      <c r="X40" s="3">
        <v>4902.38</v>
      </c>
      <c r="Y40" s="5">
        <v>37537</v>
      </c>
    </row>
    <row r="41" spans="1:25" ht="12.75" customHeight="1" x14ac:dyDescent="0.25">
      <c r="A41" s="3">
        <v>7786</v>
      </c>
      <c r="B41" s="3" t="s">
        <v>977</v>
      </c>
      <c r="C41" s="3">
        <v>0.09</v>
      </c>
      <c r="D41" s="3">
        <v>122.99</v>
      </c>
      <c r="E41" s="3">
        <v>70.2</v>
      </c>
      <c r="F41" s="3">
        <v>68</v>
      </c>
      <c r="G41" s="3" t="s">
        <v>1925</v>
      </c>
      <c r="H41" s="3" t="s">
        <v>712</v>
      </c>
      <c r="I41" s="3" t="s">
        <v>720</v>
      </c>
      <c r="J41" s="3" t="s">
        <v>723</v>
      </c>
      <c r="K41" s="3" t="s">
        <v>727</v>
      </c>
      <c r="L41" s="3" t="s">
        <v>740</v>
      </c>
      <c r="M41" s="3" t="s">
        <v>109</v>
      </c>
      <c r="N41" s="3">
        <v>0.74</v>
      </c>
      <c r="O41" s="3" t="s">
        <v>3035</v>
      </c>
      <c r="P41" s="3" t="s">
        <v>716</v>
      </c>
      <c r="Q41" s="3" t="s">
        <v>1019</v>
      </c>
      <c r="R41" s="3" t="s">
        <v>1004</v>
      </c>
      <c r="S41" s="3">
        <v>10177</v>
      </c>
      <c r="T41" s="4">
        <v>42037</v>
      </c>
      <c r="U41" s="4">
        <v>42039</v>
      </c>
      <c r="V41" s="3">
        <v>-2426.5500000000002</v>
      </c>
      <c r="W41" s="3">
        <v>49</v>
      </c>
      <c r="X41" s="3">
        <v>5718.85</v>
      </c>
      <c r="Y41" s="5">
        <v>55713</v>
      </c>
    </row>
    <row r="42" spans="1:25" ht="12.75" customHeight="1" x14ac:dyDescent="0.25">
      <c r="A42" s="3">
        <v>25786</v>
      </c>
      <c r="B42" s="3" t="s">
        <v>977</v>
      </c>
      <c r="C42" s="3">
        <v>0.09</v>
      </c>
      <c r="D42" s="3">
        <v>122.99</v>
      </c>
      <c r="E42" s="3">
        <v>70.2</v>
      </c>
      <c r="F42" s="3">
        <v>70</v>
      </c>
      <c r="G42" s="3" t="s">
        <v>1926</v>
      </c>
      <c r="H42" s="3" t="s">
        <v>712</v>
      </c>
      <c r="I42" s="3" t="s">
        <v>720</v>
      </c>
      <c r="J42" s="3" t="s">
        <v>723</v>
      </c>
      <c r="K42" s="3" t="s">
        <v>727</v>
      </c>
      <c r="L42" s="3" t="s">
        <v>740</v>
      </c>
      <c r="M42" s="3" t="s">
        <v>109</v>
      </c>
      <c r="N42" s="3">
        <v>0.74</v>
      </c>
      <c r="O42" s="3" t="s">
        <v>3035</v>
      </c>
      <c r="P42" s="3" t="s">
        <v>716</v>
      </c>
      <c r="Q42" s="3" t="s">
        <v>1142</v>
      </c>
      <c r="R42" s="3" t="s">
        <v>1141</v>
      </c>
      <c r="S42" s="3">
        <v>5401</v>
      </c>
      <c r="T42" s="4">
        <v>42037</v>
      </c>
      <c r="U42" s="4">
        <v>42039</v>
      </c>
      <c r="V42" s="3">
        <v>-2426.5500000000002</v>
      </c>
      <c r="W42" s="3">
        <v>12</v>
      </c>
      <c r="X42" s="3">
        <v>1400.53</v>
      </c>
      <c r="Y42" s="5">
        <v>87947</v>
      </c>
    </row>
    <row r="43" spans="1:25" ht="12.75" customHeight="1" x14ac:dyDescent="0.25">
      <c r="A43" s="3">
        <v>18281</v>
      </c>
      <c r="B43" s="3" t="s">
        <v>977</v>
      </c>
      <c r="C43" s="3">
        <v>0.04</v>
      </c>
      <c r="D43" s="3">
        <v>296.18</v>
      </c>
      <c r="E43" s="3">
        <v>54.12</v>
      </c>
      <c r="F43" s="3">
        <v>83</v>
      </c>
      <c r="G43" s="3" t="s">
        <v>1927</v>
      </c>
      <c r="H43" s="3" t="s">
        <v>712</v>
      </c>
      <c r="I43" s="3" t="s">
        <v>720</v>
      </c>
      <c r="J43" s="3" t="s">
        <v>723</v>
      </c>
      <c r="K43" s="3" t="s">
        <v>731</v>
      </c>
      <c r="L43" s="3" t="s">
        <v>742</v>
      </c>
      <c r="M43" s="3" t="s">
        <v>453</v>
      </c>
      <c r="N43" s="3">
        <v>0.76</v>
      </c>
      <c r="O43" s="3" t="s">
        <v>3035</v>
      </c>
      <c r="P43" s="3" t="s">
        <v>716</v>
      </c>
      <c r="Q43" s="3" t="s">
        <v>1065</v>
      </c>
      <c r="R43" s="3" t="s">
        <v>1175</v>
      </c>
      <c r="S43" s="3">
        <v>44708</v>
      </c>
      <c r="T43" s="4">
        <v>42078</v>
      </c>
      <c r="U43" s="4">
        <v>42078</v>
      </c>
      <c r="V43" s="3">
        <v>-715.7782060000003</v>
      </c>
      <c r="W43" s="3">
        <v>6</v>
      </c>
      <c r="X43" s="3">
        <v>1821.89</v>
      </c>
      <c r="Y43" s="5">
        <v>87365</v>
      </c>
    </row>
    <row r="44" spans="1:25" ht="12.75" customHeight="1" x14ac:dyDescent="0.25">
      <c r="A44" s="3">
        <v>23639</v>
      </c>
      <c r="B44" s="3" t="s">
        <v>979</v>
      </c>
      <c r="C44" s="3">
        <v>0</v>
      </c>
      <c r="D44" s="3">
        <v>8.09</v>
      </c>
      <c r="E44" s="3">
        <v>7.96</v>
      </c>
      <c r="F44" s="3">
        <v>84</v>
      </c>
      <c r="G44" s="3" t="s">
        <v>1928</v>
      </c>
      <c r="H44" s="3" t="s">
        <v>710</v>
      </c>
      <c r="I44" s="3" t="s">
        <v>719</v>
      </c>
      <c r="J44" s="3" t="s">
        <v>723</v>
      </c>
      <c r="K44" s="3" t="s">
        <v>732</v>
      </c>
      <c r="L44" s="3" t="s">
        <v>739</v>
      </c>
      <c r="M44" s="3" t="s">
        <v>844</v>
      </c>
      <c r="N44" s="3">
        <v>0.49</v>
      </c>
      <c r="O44" s="3" t="s">
        <v>3035</v>
      </c>
      <c r="P44" s="3" t="s">
        <v>716</v>
      </c>
      <c r="Q44" s="3" t="s">
        <v>1065</v>
      </c>
      <c r="R44" s="3" t="s">
        <v>1838</v>
      </c>
      <c r="S44" s="3">
        <v>45231</v>
      </c>
      <c r="T44" s="4">
        <v>42037</v>
      </c>
      <c r="U44" s="4">
        <v>42038</v>
      </c>
      <c r="V44" s="3">
        <v>-144.56</v>
      </c>
      <c r="W44" s="3">
        <v>11</v>
      </c>
      <c r="X44" s="3">
        <v>90.98</v>
      </c>
      <c r="Y44" s="5">
        <v>87364</v>
      </c>
    </row>
    <row r="45" spans="1:25" ht="12.75" customHeight="1" x14ac:dyDescent="0.25">
      <c r="A45" s="3">
        <v>23880</v>
      </c>
      <c r="B45" s="3" t="s">
        <v>977</v>
      </c>
      <c r="C45" s="3">
        <v>0.08</v>
      </c>
      <c r="D45" s="3">
        <v>896.99</v>
      </c>
      <c r="E45" s="3">
        <v>19.989999999999998</v>
      </c>
      <c r="F45" s="3">
        <v>84</v>
      </c>
      <c r="G45" s="3" t="s">
        <v>1928</v>
      </c>
      <c r="H45" s="3" t="s">
        <v>710</v>
      </c>
      <c r="I45" s="3" t="s">
        <v>720</v>
      </c>
      <c r="J45" s="3" t="s">
        <v>721</v>
      </c>
      <c r="K45" s="3" t="s">
        <v>103</v>
      </c>
      <c r="L45" s="3" t="s">
        <v>739</v>
      </c>
      <c r="M45" s="3" t="s">
        <v>362</v>
      </c>
      <c r="N45" s="3">
        <v>0.38</v>
      </c>
      <c r="O45" s="3" t="s">
        <v>3035</v>
      </c>
      <c r="P45" s="3" t="s">
        <v>716</v>
      </c>
      <c r="Q45" s="3" t="s">
        <v>1065</v>
      </c>
      <c r="R45" s="3" t="s">
        <v>1838</v>
      </c>
      <c r="S45" s="3">
        <v>45231</v>
      </c>
      <c r="T45" s="4">
        <v>42093</v>
      </c>
      <c r="U45" s="4">
        <v>42096</v>
      </c>
      <c r="V45" s="3">
        <v>7402.32</v>
      </c>
      <c r="W45" s="3">
        <v>13</v>
      </c>
      <c r="X45" s="3">
        <v>10728</v>
      </c>
      <c r="Y45" s="5">
        <v>87366</v>
      </c>
    </row>
    <row r="46" spans="1:25" ht="12.75" customHeight="1" x14ac:dyDescent="0.25">
      <c r="A46" s="3">
        <v>24663</v>
      </c>
      <c r="B46" s="3" t="s">
        <v>980</v>
      </c>
      <c r="C46" s="3">
        <v>0.05</v>
      </c>
      <c r="D46" s="3">
        <v>161.55000000000001</v>
      </c>
      <c r="E46" s="3">
        <v>19.989999999999998</v>
      </c>
      <c r="F46" s="3">
        <v>87</v>
      </c>
      <c r="G46" s="3" t="s">
        <v>1929</v>
      </c>
      <c r="H46" s="3" t="s">
        <v>710</v>
      </c>
      <c r="I46" s="3" t="s">
        <v>720</v>
      </c>
      <c r="J46" s="3" t="s">
        <v>721</v>
      </c>
      <c r="K46" s="3" t="s">
        <v>730</v>
      </c>
      <c r="L46" s="3" t="s">
        <v>739</v>
      </c>
      <c r="M46" s="3" t="s">
        <v>8</v>
      </c>
      <c r="N46" s="3">
        <v>0.66</v>
      </c>
      <c r="O46" s="3" t="s">
        <v>3035</v>
      </c>
      <c r="P46" s="3" t="s">
        <v>715</v>
      </c>
      <c r="Q46" s="3" t="s">
        <v>1037</v>
      </c>
      <c r="R46" s="3" t="s">
        <v>1156</v>
      </c>
      <c r="S46" s="3">
        <v>95687</v>
      </c>
      <c r="T46" s="4">
        <v>42158</v>
      </c>
      <c r="U46" s="4">
        <v>42163</v>
      </c>
      <c r="V46" s="3">
        <v>1892.424</v>
      </c>
      <c r="W46" s="3">
        <v>19</v>
      </c>
      <c r="X46" s="3">
        <v>3127.69</v>
      </c>
      <c r="Y46" s="5">
        <v>90596</v>
      </c>
    </row>
    <row r="47" spans="1:25" ht="12.75" customHeight="1" x14ac:dyDescent="0.25">
      <c r="A47" s="3">
        <v>23841</v>
      </c>
      <c r="B47" s="3" t="s">
        <v>977</v>
      </c>
      <c r="C47" s="3">
        <v>0.09</v>
      </c>
      <c r="D47" s="3">
        <v>4.91</v>
      </c>
      <c r="E47" s="3">
        <v>0.5</v>
      </c>
      <c r="F47" s="3">
        <v>87</v>
      </c>
      <c r="G47" s="3" t="s">
        <v>1929</v>
      </c>
      <c r="H47" s="3" t="s">
        <v>710</v>
      </c>
      <c r="I47" s="3" t="s">
        <v>720</v>
      </c>
      <c r="J47" s="3" t="s">
        <v>721</v>
      </c>
      <c r="K47" s="3" t="s">
        <v>735</v>
      </c>
      <c r="L47" s="3" t="s">
        <v>739</v>
      </c>
      <c r="M47" s="3" t="s">
        <v>639</v>
      </c>
      <c r="N47" s="3">
        <v>0.36</v>
      </c>
      <c r="O47" s="3" t="s">
        <v>3035</v>
      </c>
      <c r="P47" s="3" t="s">
        <v>715</v>
      </c>
      <c r="Q47" s="3" t="s">
        <v>1037</v>
      </c>
      <c r="R47" s="3" t="s">
        <v>1156</v>
      </c>
      <c r="S47" s="3">
        <v>95687</v>
      </c>
      <c r="T47" s="4">
        <v>42085</v>
      </c>
      <c r="U47" s="4">
        <v>42086</v>
      </c>
      <c r="V47" s="3">
        <v>28.855799999999999</v>
      </c>
      <c r="W47" s="3">
        <v>9</v>
      </c>
      <c r="X47" s="3">
        <v>41.82</v>
      </c>
      <c r="Y47" s="5">
        <v>90597</v>
      </c>
    </row>
    <row r="48" spans="1:25" ht="12.75" customHeight="1" x14ac:dyDescent="0.25">
      <c r="A48" s="3">
        <v>23842</v>
      </c>
      <c r="B48" s="3" t="s">
        <v>977</v>
      </c>
      <c r="C48" s="3">
        <v>0.01</v>
      </c>
      <c r="D48" s="3">
        <v>296.18</v>
      </c>
      <c r="E48" s="3">
        <v>54.12</v>
      </c>
      <c r="F48" s="3">
        <v>87</v>
      </c>
      <c r="G48" s="3" t="s">
        <v>1929</v>
      </c>
      <c r="H48" s="3" t="s">
        <v>712</v>
      </c>
      <c r="I48" s="3" t="s">
        <v>720</v>
      </c>
      <c r="J48" s="3" t="s">
        <v>723</v>
      </c>
      <c r="K48" s="3" t="s">
        <v>731</v>
      </c>
      <c r="L48" s="3" t="s">
        <v>742</v>
      </c>
      <c r="M48" s="3" t="s">
        <v>453</v>
      </c>
      <c r="N48" s="3">
        <v>0.76</v>
      </c>
      <c r="O48" s="3" t="s">
        <v>3035</v>
      </c>
      <c r="P48" s="3" t="s">
        <v>715</v>
      </c>
      <c r="Q48" s="3" t="s">
        <v>1037</v>
      </c>
      <c r="R48" s="3" t="s">
        <v>1156</v>
      </c>
      <c r="S48" s="3">
        <v>95687</v>
      </c>
      <c r="T48" s="4">
        <v>42085</v>
      </c>
      <c r="U48" s="4">
        <v>42088</v>
      </c>
      <c r="V48" s="3">
        <v>173.48</v>
      </c>
      <c r="W48" s="3">
        <v>9</v>
      </c>
      <c r="X48" s="3">
        <v>2875.72</v>
      </c>
      <c r="Y48" s="5">
        <v>90597</v>
      </c>
    </row>
    <row r="49" spans="1:25" ht="12.75" customHeight="1" x14ac:dyDescent="0.25">
      <c r="A49" s="3">
        <v>23071</v>
      </c>
      <c r="B49" s="3" t="s">
        <v>977</v>
      </c>
      <c r="C49" s="3">
        <v>7.0000000000000007E-2</v>
      </c>
      <c r="D49" s="3">
        <v>19.84</v>
      </c>
      <c r="E49" s="3">
        <v>4.0999999999999996</v>
      </c>
      <c r="F49" s="3">
        <v>91</v>
      </c>
      <c r="G49" s="3" t="s">
        <v>1930</v>
      </c>
      <c r="H49" s="3" t="s">
        <v>710</v>
      </c>
      <c r="I49" s="3" t="s">
        <v>717</v>
      </c>
      <c r="J49" s="3" t="s">
        <v>721</v>
      </c>
      <c r="K49" s="3" t="s">
        <v>724</v>
      </c>
      <c r="L49" s="3" t="s">
        <v>738</v>
      </c>
      <c r="M49" s="3" t="s">
        <v>238</v>
      </c>
      <c r="N49" s="3">
        <v>0.44</v>
      </c>
      <c r="O49" s="3" t="s">
        <v>3035</v>
      </c>
      <c r="P49" s="3" t="s">
        <v>715</v>
      </c>
      <c r="Q49" s="3" t="s">
        <v>1037</v>
      </c>
      <c r="R49" s="3" t="s">
        <v>1157</v>
      </c>
      <c r="S49" s="3">
        <v>94591</v>
      </c>
      <c r="T49" s="4">
        <v>42141</v>
      </c>
      <c r="U49" s="4">
        <v>42142</v>
      </c>
      <c r="V49" s="3">
        <v>117.852</v>
      </c>
      <c r="W49" s="3">
        <v>9</v>
      </c>
      <c r="X49" s="3">
        <v>170.8</v>
      </c>
      <c r="Y49" s="5">
        <v>87175</v>
      </c>
    </row>
    <row r="50" spans="1:25" ht="12.75" customHeight="1" x14ac:dyDescent="0.25">
      <c r="A50" s="3">
        <v>19877</v>
      </c>
      <c r="B50" s="3" t="s">
        <v>978</v>
      </c>
      <c r="C50" s="3">
        <v>0.05</v>
      </c>
      <c r="D50" s="3">
        <v>5.18</v>
      </c>
      <c r="E50" s="3">
        <v>2.04</v>
      </c>
      <c r="F50" s="3">
        <v>91</v>
      </c>
      <c r="G50" s="3" t="s">
        <v>1930</v>
      </c>
      <c r="H50" s="3" t="s">
        <v>710</v>
      </c>
      <c r="I50" s="3" t="s">
        <v>717</v>
      </c>
      <c r="J50" s="3" t="s">
        <v>721</v>
      </c>
      <c r="K50" s="3" t="s">
        <v>726</v>
      </c>
      <c r="L50" s="3" t="s">
        <v>738</v>
      </c>
      <c r="M50" s="3" t="s">
        <v>170</v>
      </c>
      <c r="N50" s="3">
        <v>0.36</v>
      </c>
      <c r="O50" s="3" t="s">
        <v>3035</v>
      </c>
      <c r="P50" s="3" t="s">
        <v>715</v>
      </c>
      <c r="Q50" s="3" t="s">
        <v>1037</v>
      </c>
      <c r="R50" s="3" t="s">
        <v>1157</v>
      </c>
      <c r="S50" s="3">
        <v>94591</v>
      </c>
      <c r="T50" s="4">
        <v>42053</v>
      </c>
      <c r="U50" s="4">
        <v>42055</v>
      </c>
      <c r="V50" s="3">
        <v>34.010400000000004</v>
      </c>
      <c r="W50" s="3">
        <v>10</v>
      </c>
      <c r="X50" s="3">
        <v>53.54</v>
      </c>
      <c r="Y50" s="5">
        <v>87176</v>
      </c>
    </row>
    <row r="51" spans="1:25" ht="12.75" customHeight="1" x14ac:dyDescent="0.25">
      <c r="A51" s="3">
        <v>19611</v>
      </c>
      <c r="B51" s="3" t="s">
        <v>978</v>
      </c>
      <c r="C51" s="3">
        <v>0.06</v>
      </c>
      <c r="D51" s="3">
        <v>175.99</v>
      </c>
      <c r="E51" s="3">
        <v>8.99</v>
      </c>
      <c r="F51" s="3">
        <v>91</v>
      </c>
      <c r="G51" s="3" t="s">
        <v>1930</v>
      </c>
      <c r="H51" s="3" t="s">
        <v>710</v>
      </c>
      <c r="I51" s="3" t="s">
        <v>720</v>
      </c>
      <c r="J51" s="3" t="s">
        <v>722</v>
      </c>
      <c r="K51" s="3" t="s">
        <v>102</v>
      </c>
      <c r="L51" s="3" t="s">
        <v>739</v>
      </c>
      <c r="M51" s="3" t="s">
        <v>539</v>
      </c>
      <c r="N51" s="3">
        <v>0.56999999999999995</v>
      </c>
      <c r="O51" s="3" t="s">
        <v>3035</v>
      </c>
      <c r="P51" s="3" t="s">
        <v>715</v>
      </c>
      <c r="Q51" s="3" t="s">
        <v>1037</v>
      </c>
      <c r="R51" s="3" t="s">
        <v>1157</v>
      </c>
      <c r="S51" s="3">
        <v>94591</v>
      </c>
      <c r="T51" s="4">
        <v>42067</v>
      </c>
      <c r="U51" s="4">
        <v>42069</v>
      </c>
      <c r="V51" s="3">
        <v>2031.5070000000001</v>
      </c>
      <c r="W51" s="3">
        <v>23</v>
      </c>
      <c r="X51" s="3">
        <v>3363.53</v>
      </c>
      <c r="Y51" s="5">
        <v>87177</v>
      </c>
    </row>
    <row r="52" spans="1:25" ht="12.75" customHeight="1" x14ac:dyDescent="0.25">
      <c r="A52" s="3">
        <v>23069</v>
      </c>
      <c r="B52" s="3" t="s">
        <v>977</v>
      </c>
      <c r="C52" s="3">
        <v>7.0000000000000007E-2</v>
      </c>
      <c r="D52" s="3">
        <v>8.34</v>
      </c>
      <c r="E52" s="3">
        <v>1.43</v>
      </c>
      <c r="F52" s="3">
        <v>92</v>
      </c>
      <c r="G52" s="3" t="s">
        <v>1931</v>
      </c>
      <c r="H52" s="3" t="s">
        <v>710</v>
      </c>
      <c r="I52" s="3" t="s">
        <v>717</v>
      </c>
      <c r="J52" s="3" t="s">
        <v>721</v>
      </c>
      <c r="K52" s="3" t="s">
        <v>726</v>
      </c>
      <c r="L52" s="3" t="s">
        <v>738</v>
      </c>
      <c r="M52" s="3" t="s">
        <v>789</v>
      </c>
      <c r="N52" s="3">
        <v>0.35</v>
      </c>
      <c r="O52" s="3" t="s">
        <v>3035</v>
      </c>
      <c r="P52" s="3" t="s">
        <v>713</v>
      </c>
      <c r="Q52" s="3" t="s">
        <v>1127</v>
      </c>
      <c r="R52" s="3" t="s">
        <v>1826</v>
      </c>
      <c r="S52" s="3">
        <v>70056</v>
      </c>
      <c r="T52" s="4">
        <v>42141</v>
      </c>
      <c r="U52" s="4">
        <v>42143</v>
      </c>
      <c r="V52" s="3">
        <v>-190.67999999999998</v>
      </c>
      <c r="W52" s="3">
        <v>16</v>
      </c>
      <c r="X52" s="3">
        <v>132.08000000000001</v>
      </c>
      <c r="Y52" s="5">
        <v>87175</v>
      </c>
    </row>
    <row r="53" spans="1:25" ht="12.75" customHeight="1" x14ac:dyDescent="0.25">
      <c r="A53" s="3">
        <v>23070</v>
      </c>
      <c r="B53" s="3" t="s">
        <v>977</v>
      </c>
      <c r="C53" s="3">
        <v>0.09</v>
      </c>
      <c r="D53" s="3">
        <v>4.9800000000000004</v>
      </c>
      <c r="E53" s="3">
        <v>6.07</v>
      </c>
      <c r="F53" s="3">
        <v>92</v>
      </c>
      <c r="G53" s="3" t="s">
        <v>1931</v>
      </c>
      <c r="H53" s="3" t="s">
        <v>710</v>
      </c>
      <c r="I53" s="3" t="s">
        <v>717</v>
      </c>
      <c r="J53" s="3" t="s">
        <v>721</v>
      </c>
      <c r="K53" s="3" t="s">
        <v>726</v>
      </c>
      <c r="L53" s="3" t="s">
        <v>739</v>
      </c>
      <c r="M53" s="3" t="s">
        <v>774</v>
      </c>
      <c r="N53" s="3">
        <v>0.36</v>
      </c>
      <c r="O53" s="3" t="s">
        <v>3035</v>
      </c>
      <c r="P53" s="3" t="s">
        <v>713</v>
      </c>
      <c r="Q53" s="3" t="s">
        <v>1127</v>
      </c>
      <c r="R53" s="3" t="s">
        <v>1826</v>
      </c>
      <c r="S53" s="3">
        <v>70056</v>
      </c>
      <c r="T53" s="4">
        <v>42141</v>
      </c>
      <c r="U53" s="4">
        <v>42142</v>
      </c>
      <c r="V53" s="3">
        <v>325.39800000000002</v>
      </c>
      <c r="W53" s="3">
        <v>9</v>
      </c>
      <c r="X53" s="3">
        <v>45.34</v>
      </c>
      <c r="Y53" s="5">
        <v>87175</v>
      </c>
    </row>
    <row r="54" spans="1:25" ht="12.75" customHeight="1" x14ac:dyDescent="0.25">
      <c r="A54" s="3">
        <v>23203</v>
      </c>
      <c r="B54" s="3" t="s">
        <v>978</v>
      </c>
      <c r="C54" s="3">
        <v>0.04</v>
      </c>
      <c r="D54" s="3">
        <v>12.98</v>
      </c>
      <c r="E54" s="3">
        <v>3.14</v>
      </c>
      <c r="F54" s="3">
        <v>92</v>
      </c>
      <c r="G54" s="3" t="s">
        <v>1931</v>
      </c>
      <c r="H54" s="3" t="s">
        <v>711</v>
      </c>
      <c r="I54" s="3" t="s">
        <v>720</v>
      </c>
      <c r="J54" s="3" t="s">
        <v>721</v>
      </c>
      <c r="K54" s="3" t="s">
        <v>104</v>
      </c>
      <c r="L54" s="3" t="s">
        <v>741</v>
      </c>
      <c r="M54" s="3" t="s">
        <v>320</v>
      </c>
      <c r="N54" s="3">
        <v>0.6</v>
      </c>
      <c r="O54" s="3" t="s">
        <v>3035</v>
      </c>
      <c r="P54" s="3" t="s">
        <v>713</v>
      </c>
      <c r="Q54" s="3" t="s">
        <v>1127</v>
      </c>
      <c r="R54" s="3" t="s">
        <v>1826</v>
      </c>
      <c r="S54" s="3">
        <v>70056</v>
      </c>
      <c r="T54" s="4">
        <v>42162</v>
      </c>
      <c r="U54" s="4">
        <v>42164</v>
      </c>
      <c r="V54" s="3">
        <v>22.817999999999998</v>
      </c>
      <c r="W54" s="3">
        <v>16</v>
      </c>
      <c r="X54" s="3">
        <v>216.04</v>
      </c>
      <c r="Y54" s="5">
        <v>87178</v>
      </c>
    </row>
    <row r="55" spans="1:25" ht="12.75" customHeight="1" x14ac:dyDescent="0.25">
      <c r="A55" s="3">
        <v>6243</v>
      </c>
      <c r="B55" s="3" t="s">
        <v>979</v>
      </c>
      <c r="C55" s="3">
        <v>0.04</v>
      </c>
      <c r="D55" s="3">
        <v>160.97999999999999</v>
      </c>
      <c r="E55" s="3">
        <v>30</v>
      </c>
      <c r="F55" s="3">
        <v>94</v>
      </c>
      <c r="G55" s="3" t="s">
        <v>1932</v>
      </c>
      <c r="H55" s="3" t="s">
        <v>712</v>
      </c>
      <c r="I55" s="3" t="s">
        <v>717</v>
      </c>
      <c r="J55" s="3" t="s">
        <v>723</v>
      </c>
      <c r="K55" s="3" t="s">
        <v>727</v>
      </c>
      <c r="L55" s="3" t="s">
        <v>740</v>
      </c>
      <c r="M55" s="3" t="s">
        <v>605</v>
      </c>
      <c r="N55" s="3">
        <v>0.62</v>
      </c>
      <c r="O55" s="3" t="s">
        <v>3035</v>
      </c>
      <c r="P55" s="3" t="s">
        <v>714</v>
      </c>
      <c r="Q55" s="3" t="s">
        <v>1008</v>
      </c>
      <c r="R55" s="3" t="s">
        <v>990</v>
      </c>
      <c r="S55" s="3">
        <v>60601</v>
      </c>
      <c r="T55" s="4">
        <v>42127</v>
      </c>
      <c r="U55" s="4">
        <v>42129</v>
      </c>
      <c r="V55" s="3">
        <v>116.1</v>
      </c>
      <c r="W55" s="3">
        <v>37</v>
      </c>
      <c r="X55" s="3">
        <v>6276.34</v>
      </c>
      <c r="Y55" s="5">
        <v>44231</v>
      </c>
    </row>
    <row r="56" spans="1:25" ht="12.75" customHeight="1" x14ac:dyDescent="0.25">
      <c r="A56" s="3">
        <v>6244</v>
      </c>
      <c r="B56" s="3" t="s">
        <v>979</v>
      </c>
      <c r="C56" s="3">
        <v>0.01</v>
      </c>
      <c r="D56" s="3">
        <v>17.98</v>
      </c>
      <c r="E56" s="3">
        <v>4</v>
      </c>
      <c r="F56" s="3">
        <v>94</v>
      </c>
      <c r="G56" s="3" t="s">
        <v>1932</v>
      </c>
      <c r="H56" s="3" t="s">
        <v>710</v>
      </c>
      <c r="I56" s="3" t="s">
        <v>717</v>
      </c>
      <c r="J56" s="3" t="s">
        <v>722</v>
      </c>
      <c r="K56" s="3" t="s">
        <v>725</v>
      </c>
      <c r="L56" s="3" t="s">
        <v>739</v>
      </c>
      <c r="M56" s="3" t="s">
        <v>805</v>
      </c>
      <c r="N56" s="3">
        <v>0.79</v>
      </c>
      <c r="O56" s="3" t="s">
        <v>3035</v>
      </c>
      <c r="P56" s="3" t="s">
        <v>714</v>
      </c>
      <c r="Q56" s="3" t="s">
        <v>1008</v>
      </c>
      <c r="R56" s="3" t="s">
        <v>990</v>
      </c>
      <c r="S56" s="3">
        <v>60601</v>
      </c>
      <c r="T56" s="4">
        <v>42127</v>
      </c>
      <c r="U56" s="4">
        <v>42129</v>
      </c>
      <c r="V56" s="3">
        <v>-87.96</v>
      </c>
      <c r="W56" s="3">
        <v>146</v>
      </c>
      <c r="X56" s="3">
        <v>2664.4</v>
      </c>
      <c r="Y56" s="5">
        <v>44231</v>
      </c>
    </row>
    <row r="57" spans="1:25" ht="12.75" customHeight="1" x14ac:dyDescent="0.25">
      <c r="A57" s="3">
        <v>24243</v>
      </c>
      <c r="B57" s="3" t="s">
        <v>979</v>
      </c>
      <c r="C57" s="3">
        <v>0.04</v>
      </c>
      <c r="D57" s="3">
        <v>160.97999999999999</v>
      </c>
      <c r="E57" s="3">
        <v>30</v>
      </c>
      <c r="F57" s="3">
        <v>97</v>
      </c>
      <c r="G57" s="3" t="s">
        <v>1933</v>
      </c>
      <c r="H57" s="3" t="s">
        <v>712</v>
      </c>
      <c r="I57" s="3" t="s">
        <v>717</v>
      </c>
      <c r="J57" s="3" t="s">
        <v>723</v>
      </c>
      <c r="K57" s="3" t="s">
        <v>727</v>
      </c>
      <c r="L57" s="3" t="s">
        <v>740</v>
      </c>
      <c r="M57" s="3" t="s">
        <v>605</v>
      </c>
      <c r="N57" s="3">
        <v>0.62</v>
      </c>
      <c r="O57" s="3" t="s">
        <v>3035</v>
      </c>
      <c r="P57" s="3" t="s">
        <v>714</v>
      </c>
      <c r="Q57" s="3" t="s">
        <v>1047</v>
      </c>
      <c r="R57" s="3" t="s">
        <v>1833</v>
      </c>
      <c r="S57" s="3">
        <v>66502</v>
      </c>
      <c r="T57" s="4">
        <v>42127</v>
      </c>
      <c r="U57" s="4">
        <v>42129</v>
      </c>
      <c r="V57" s="3">
        <v>255.42000000000002</v>
      </c>
      <c r="W57" s="3">
        <v>9</v>
      </c>
      <c r="X57" s="3">
        <v>1526.68</v>
      </c>
      <c r="Y57" s="5">
        <v>87306</v>
      </c>
    </row>
    <row r="58" spans="1:25" ht="12.75" customHeight="1" x14ac:dyDescent="0.25">
      <c r="A58" s="3">
        <v>24245</v>
      </c>
      <c r="B58" s="3" t="s">
        <v>979</v>
      </c>
      <c r="C58" s="3">
        <v>0.06</v>
      </c>
      <c r="D58" s="3">
        <v>115.99</v>
      </c>
      <c r="E58" s="3">
        <v>8.99</v>
      </c>
      <c r="F58" s="3">
        <v>97</v>
      </c>
      <c r="G58" s="3" t="s">
        <v>1933</v>
      </c>
      <c r="H58" s="3" t="s">
        <v>710</v>
      </c>
      <c r="I58" s="3" t="s">
        <v>717</v>
      </c>
      <c r="J58" s="3" t="s">
        <v>722</v>
      </c>
      <c r="K58" s="3" t="s">
        <v>102</v>
      </c>
      <c r="L58" s="3" t="s">
        <v>739</v>
      </c>
      <c r="M58" s="3" t="s">
        <v>135</v>
      </c>
      <c r="N58" s="3">
        <v>0.57999999999999996</v>
      </c>
      <c r="O58" s="3" t="s">
        <v>3035</v>
      </c>
      <c r="P58" s="3" t="s">
        <v>714</v>
      </c>
      <c r="Q58" s="3" t="s">
        <v>1047</v>
      </c>
      <c r="R58" s="3" t="s">
        <v>1833</v>
      </c>
      <c r="S58" s="3">
        <v>66502</v>
      </c>
      <c r="T58" s="4">
        <v>42127</v>
      </c>
      <c r="U58" s="4">
        <v>42128</v>
      </c>
      <c r="V58" s="3">
        <v>685.6146</v>
      </c>
      <c r="W58" s="3">
        <v>20</v>
      </c>
      <c r="X58" s="3">
        <v>1952.56</v>
      </c>
      <c r="Y58" s="5">
        <v>87306</v>
      </c>
    </row>
    <row r="59" spans="1:25" ht="12.75" customHeight="1" x14ac:dyDescent="0.25">
      <c r="A59" s="3">
        <v>18494</v>
      </c>
      <c r="B59" s="3" t="s">
        <v>978</v>
      </c>
      <c r="C59" s="3">
        <v>0.1</v>
      </c>
      <c r="D59" s="3">
        <v>19.98</v>
      </c>
      <c r="E59" s="3">
        <v>4</v>
      </c>
      <c r="F59" s="3">
        <v>101</v>
      </c>
      <c r="G59" s="3" t="s">
        <v>1934</v>
      </c>
      <c r="H59" s="3" t="s">
        <v>710</v>
      </c>
      <c r="I59" s="3" t="s">
        <v>719</v>
      </c>
      <c r="J59" s="3" t="s">
        <v>722</v>
      </c>
      <c r="K59" s="3" t="s">
        <v>725</v>
      </c>
      <c r="L59" s="3" t="s">
        <v>739</v>
      </c>
      <c r="M59" s="3" t="s">
        <v>830</v>
      </c>
      <c r="N59" s="3">
        <v>0.68</v>
      </c>
      <c r="O59" s="3" t="s">
        <v>3035</v>
      </c>
      <c r="P59" s="3" t="s">
        <v>716</v>
      </c>
      <c r="Q59" s="3" t="s">
        <v>1030</v>
      </c>
      <c r="R59" s="3" t="s">
        <v>1253</v>
      </c>
      <c r="S59" s="3">
        <v>4005</v>
      </c>
      <c r="T59" s="4">
        <v>42177</v>
      </c>
      <c r="U59" s="4">
        <v>42179</v>
      </c>
      <c r="V59" s="3">
        <v>-16.2</v>
      </c>
      <c r="W59" s="3">
        <v>16</v>
      </c>
      <c r="X59" s="3">
        <v>303.58999999999997</v>
      </c>
      <c r="Y59" s="5">
        <v>88205</v>
      </c>
    </row>
    <row r="60" spans="1:25" ht="12.75" customHeight="1" x14ac:dyDescent="0.25">
      <c r="A60" s="3">
        <v>6014</v>
      </c>
      <c r="B60" s="3" t="s">
        <v>978</v>
      </c>
      <c r="C60" s="3">
        <v>0.04</v>
      </c>
      <c r="D60" s="3">
        <v>300.98</v>
      </c>
      <c r="E60" s="3">
        <v>54.92</v>
      </c>
      <c r="F60" s="3">
        <v>102</v>
      </c>
      <c r="G60" s="3" t="s">
        <v>1935</v>
      </c>
      <c r="H60" s="3" t="s">
        <v>712</v>
      </c>
      <c r="I60" s="3" t="s">
        <v>719</v>
      </c>
      <c r="J60" s="3" t="s">
        <v>723</v>
      </c>
      <c r="K60" s="3" t="s">
        <v>734</v>
      </c>
      <c r="L60" s="3" t="s">
        <v>742</v>
      </c>
      <c r="M60" s="3" t="s">
        <v>141</v>
      </c>
      <c r="N60" s="3">
        <v>0.55000000000000004</v>
      </c>
      <c r="O60" s="3" t="s">
        <v>3035</v>
      </c>
      <c r="P60" s="3" t="s">
        <v>716</v>
      </c>
      <c r="Q60" s="3" t="s">
        <v>1901</v>
      </c>
      <c r="R60" s="3" t="s">
        <v>1000</v>
      </c>
      <c r="S60" s="3">
        <v>2129</v>
      </c>
      <c r="T60" s="4">
        <v>42100</v>
      </c>
      <c r="U60" s="4">
        <v>42101</v>
      </c>
      <c r="V60" s="3">
        <v>2023.75</v>
      </c>
      <c r="W60" s="3">
        <v>31</v>
      </c>
      <c r="X60" s="3">
        <v>9459.94</v>
      </c>
      <c r="Y60" s="5">
        <v>42599</v>
      </c>
    </row>
    <row r="61" spans="1:25" ht="12.75" customHeight="1" x14ac:dyDescent="0.25">
      <c r="A61" s="3">
        <v>494</v>
      </c>
      <c r="B61" s="3" t="s">
        <v>978</v>
      </c>
      <c r="C61" s="3">
        <v>0.1</v>
      </c>
      <c r="D61" s="3">
        <v>19.98</v>
      </c>
      <c r="E61" s="3">
        <v>4</v>
      </c>
      <c r="F61" s="3">
        <v>102</v>
      </c>
      <c r="G61" s="3" t="s">
        <v>1935</v>
      </c>
      <c r="H61" s="3" t="s">
        <v>710</v>
      </c>
      <c r="I61" s="3" t="s">
        <v>719</v>
      </c>
      <c r="J61" s="3" t="s">
        <v>722</v>
      </c>
      <c r="K61" s="3" t="s">
        <v>725</v>
      </c>
      <c r="L61" s="3" t="s">
        <v>739</v>
      </c>
      <c r="M61" s="3" t="s">
        <v>830</v>
      </c>
      <c r="N61" s="3">
        <v>0.68</v>
      </c>
      <c r="O61" s="3" t="s">
        <v>3035</v>
      </c>
      <c r="P61" s="3" t="s">
        <v>716</v>
      </c>
      <c r="Q61" s="3" t="s">
        <v>1901</v>
      </c>
      <c r="R61" s="3" t="s">
        <v>1000</v>
      </c>
      <c r="S61" s="3">
        <v>2129</v>
      </c>
      <c r="T61" s="4">
        <v>42177</v>
      </c>
      <c r="U61" s="4">
        <v>42179</v>
      </c>
      <c r="V61" s="3">
        <v>-20.25</v>
      </c>
      <c r="W61" s="3">
        <v>65</v>
      </c>
      <c r="X61" s="3">
        <v>1233.32</v>
      </c>
      <c r="Y61" s="5">
        <v>3397</v>
      </c>
    </row>
    <row r="62" spans="1:25" ht="12.75" customHeight="1" x14ac:dyDescent="0.25">
      <c r="A62" s="3">
        <v>495</v>
      </c>
      <c r="B62" s="3" t="s">
        <v>978</v>
      </c>
      <c r="C62" s="3">
        <v>0.09</v>
      </c>
      <c r="D62" s="3">
        <v>2.88</v>
      </c>
      <c r="E62" s="3">
        <v>1.49</v>
      </c>
      <c r="F62" s="3">
        <v>102</v>
      </c>
      <c r="G62" s="3" t="s">
        <v>1935</v>
      </c>
      <c r="H62" s="3" t="s">
        <v>710</v>
      </c>
      <c r="I62" s="3" t="s">
        <v>719</v>
      </c>
      <c r="J62" s="3" t="s">
        <v>721</v>
      </c>
      <c r="K62" s="3" t="s">
        <v>103</v>
      </c>
      <c r="L62" s="3" t="s">
        <v>739</v>
      </c>
      <c r="M62" s="3" t="s">
        <v>701</v>
      </c>
      <c r="N62" s="3">
        <v>0.36</v>
      </c>
      <c r="O62" s="3" t="s">
        <v>3035</v>
      </c>
      <c r="P62" s="3" t="s">
        <v>716</v>
      </c>
      <c r="Q62" s="3" t="s">
        <v>1901</v>
      </c>
      <c r="R62" s="3" t="s">
        <v>1000</v>
      </c>
      <c r="S62" s="3">
        <v>2129</v>
      </c>
      <c r="T62" s="4">
        <v>42177</v>
      </c>
      <c r="U62" s="4">
        <v>42178</v>
      </c>
      <c r="V62" s="3">
        <v>-3.3809999999999998</v>
      </c>
      <c r="W62" s="3">
        <v>17</v>
      </c>
      <c r="X62" s="3">
        <v>47.31</v>
      </c>
      <c r="Y62" s="5">
        <v>3397</v>
      </c>
    </row>
    <row r="63" spans="1:25" ht="12.75" customHeight="1" x14ac:dyDescent="0.25">
      <c r="A63" s="3">
        <v>24014</v>
      </c>
      <c r="B63" s="3" t="s">
        <v>978</v>
      </c>
      <c r="C63" s="3">
        <v>0.04</v>
      </c>
      <c r="D63" s="3">
        <v>300.98</v>
      </c>
      <c r="E63" s="3">
        <v>54.92</v>
      </c>
      <c r="F63" s="3">
        <v>107</v>
      </c>
      <c r="G63" s="3" t="s">
        <v>1936</v>
      </c>
      <c r="H63" s="3" t="s">
        <v>712</v>
      </c>
      <c r="I63" s="3" t="s">
        <v>719</v>
      </c>
      <c r="J63" s="3" t="s">
        <v>723</v>
      </c>
      <c r="K63" s="3" t="s">
        <v>734</v>
      </c>
      <c r="L63" s="3" t="s">
        <v>742</v>
      </c>
      <c r="M63" s="3" t="s">
        <v>141</v>
      </c>
      <c r="N63" s="3">
        <v>0.55000000000000004</v>
      </c>
      <c r="O63" s="3" t="s">
        <v>3035</v>
      </c>
      <c r="P63" s="3" t="s">
        <v>716</v>
      </c>
      <c r="Q63" s="3" t="s">
        <v>1045</v>
      </c>
      <c r="R63" s="3" t="s">
        <v>1237</v>
      </c>
      <c r="S63" s="3">
        <v>3820</v>
      </c>
      <c r="T63" s="4">
        <v>42100</v>
      </c>
      <c r="U63" s="4">
        <v>42101</v>
      </c>
      <c r="V63" s="3">
        <v>1684.4762999999998</v>
      </c>
      <c r="W63" s="3">
        <v>8</v>
      </c>
      <c r="X63" s="3">
        <v>2441.27</v>
      </c>
      <c r="Y63" s="5">
        <v>88204</v>
      </c>
    </row>
    <row r="64" spans="1:25" ht="12.75" customHeight="1" x14ac:dyDescent="0.25">
      <c r="A64" s="3">
        <v>18495</v>
      </c>
      <c r="B64" s="3" t="s">
        <v>978</v>
      </c>
      <c r="C64" s="3">
        <v>0.09</v>
      </c>
      <c r="D64" s="3">
        <v>2.88</v>
      </c>
      <c r="E64" s="3">
        <v>1.49</v>
      </c>
      <c r="F64" s="3">
        <v>109</v>
      </c>
      <c r="G64" s="3" t="s">
        <v>1937</v>
      </c>
      <c r="H64" s="3" t="s">
        <v>710</v>
      </c>
      <c r="I64" s="3" t="s">
        <v>719</v>
      </c>
      <c r="J64" s="3" t="s">
        <v>721</v>
      </c>
      <c r="K64" s="3" t="s">
        <v>103</v>
      </c>
      <c r="L64" s="3" t="s">
        <v>739</v>
      </c>
      <c r="M64" s="3" t="s">
        <v>701</v>
      </c>
      <c r="N64" s="3">
        <v>0.36</v>
      </c>
      <c r="O64" s="3" t="s">
        <v>3035</v>
      </c>
      <c r="P64" s="3" t="s">
        <v>716</v>
      </c>
      <c r="Q64" s="3" t="s">
        <v>1028</v>
      </c>
      <c r="R64" s="3" t="s">
        <v>1213</v>
      </c>
      <c r="S64" s="3">
        <v>7644</v>
      </c>
      <c r="T64" s="4">
        <v>42177</v>
      </c>
      <c r="U64" s="4">
        <v>42178</v>
      </c>
      <c r="V64" s="3">
        <v>-2.7047999999999996</v>
      </c>
      <c r="W64" s="3">
        <v>4</v>
      </c>
      <c r="X64" s="3">
        <v>11.13</v>
      </c>
      <c r="Y64" s="5">
        <v>88205</v>
      </c>
    </row>
    <row r="65" spans="1:25" ht="12.75" customHeight="1" x14ac:dyDescent="0.25">
      <c r="A65" s="3">
        <v>19074</v>
      </c>
      <c r="B65" s="3" t="s">
        <v>977</v>
      </c>
      <c r="C65" s="3">
        <v>0.03</v>
      </c>
      <c r="D65" s="3">
        <v>4.26</v>
      </c>
      <c r="E65" s="3">
        <v>1.2</v>
      </c>
      <c r="F65" s="3">
        <v>114</v>
      </c>
      <c r="G65" s="3" t="s">
        <v>1938</v>
      </c>
      <c r="H65" s="3" t="s">
        <v>710</v>
      </c>
      <c r="I65" s="3" t="s">
        <v>717</v>
      </c>
      <c r="J65" s="3" t="s">
        <v>721</v>
      </c>
      <c r="K65" s="3" t="s">
        <v>724</v>
      </c>
      <c r="L65" s="3" t="s">
        <v>738</v>
      </c>
      <c r="M65" s="3" t="s">
        <v>240</v>
      </c>
      <c r="N65" s="3">
        <v>0.44</v>
      </c>
      <c r="O65" s="3" t="s">
        <v>3035</v>
      </c>
      <c r="P65" s="3" t="s">
        <v>715</v>
      </c>
      <c r="Q65" s="3" t="s">
        <v>1013</v>
      </c>
      <c r="R65" s="3" t="s">
        <v>1403</v>
      </c>
      <c r="S65" s="3">
        <v>97035</v>
      </c>
      <c r="T65" s="4">
        <v>42007</v>
      </c>
      <c r="U65" s="4">
        <v>42008</v>
      </c>
      <c r="V65" s="3">
        <v>18.658000000000001</v>
      </c>
      <c r="W65" s="3">
        <v>7</v>
      </c>
      <c r="X65" s="3">
        <v>29.5</v>
      </c>
      <c r="Y65" s="5">
        <v>89583</v>
      </c>
    </row>
    <row r="66" spans="1:25" ht="12.75" customHeight="1" x14ac:dyDescent="0.25">
      <c r="A66" s="3">
        <v>19950</v>
      </c>
      <c r="B66" s="3" t="s">
        <v>978</v>
      </c>
      <c r="C66" s="3">
        <v>0.01</v>
      </c>
      <c r="D66" s="3">
        <v>4.91</v>
      </c>
      <c r="E66" s="3">
        <v>0.5</v>
      </c>
      <c r="F66" s="3">
        <v>114</v>
      </c>
      <c r="G66" s="3" t="s">
        <v>1938</v>
      </c>
      <c r="H66" s="3" t="s">
        <v>710</v>
      </c>
      <c r="I66" s="3" t="s">
        <v>717</v>
      </c>
      <c r="J66" s="3" t="s">
        <v>721</v>
      </c>
      <c r="K66" s="3" t="s">
        <v>735</v>
      </c>
      <c r="L66" s="3" t="s">
        <v>739</v>
      </c>
      <c r="M66" s="3" t="s">
        <v>639</v>
      </c>
      <c r="N66" s="3">
        <v>0.36</v>
      </c>
      <c r="O66" s="3" t="s">
        <v>3035</v>
      </c>
      <c r="P66" s="3" t="s">
        <v>715</v>
      </c>
      <c r="Q66" s="3" t="s">
        <v>1013</v>
      </c>
      <c r="R66" s="3" t="s">
        <v>1403</v>
      </c>
      <c r="S66" s="3">
        <v>97035</v>
      </c>
      <c r="T66" s="4">
        <v>42098</v>
      </c>
      <c r="U66" s="4">
        <v>42100</v>
      </c>
      <c r="V66" s="3">
        <v>40.247699999999995</v>
      </c>
      <c r="W66" s="3">
        <v>12</v>
      </c>
      <c r="X66" s="3">
        <v>58.33</v>
      </c>
      <c r="Y66" s="5">
        <v>89584</v>
      </c>
    </row>
    <row r="67" spans="1:25" ht="12.75" customHeight="1" x14ac:dyDescent="0.25">
      <c r="A67" s="3">
        <v>19951</v>
      </c>
      <c r="B67" s="3" t="s">
        <v>978</v>
      </c>
      <c r="C67" s="3">
        <v>0.09</v>
      </c>
      <c r="D67" s="3">
        <v>4</v>
      </c>
      <c r="E67" s="3">
        <v>1.3</v>
      </c>
      <c r="F67" s="3">
        <v>114</v>
      </c>
      <c r="G67" s="3" t="s">
        <v>1938</v>
      </c>
      <c r="H67" s="3" t="s">
        <v>711</v>
      </c>
      <c r="I67" s="3" t="s">
        <v>717</v>
      </c>
      <c r="J67" s="3" t="s">
        <v>721</v>
      </c>
      <c r="K67" s="3" t="s">
        <v>726</v>
      </c>
      <c r="L67" s="3" t="s">
        <v>738</v>
      </c>
      <c r="M67" s="3" t="s">
        <v>749</v>
      </c>
      <c r="N67" s="3">
        <v>0.37</v>
      </c>
      <c r="O67" s="3" t="s">
        <v>3035</v>
      </c>
      <c r="P67" s="3" t="s">
        <v>715</v>
      </c>
      <c r="Q67" s="3" t="s">
        <v>1013</v>
      </c>
      <c r="R67" s="3" t="s">
        <v>1403</v>
      </c>
      <c r="S67" s="3">
        <v>97035</v>
      </c>
      <c r="T67" s="4">
        <v>42098</v>
      </c>
      <c r="U67" s="4">
        <v>42100</v>
      </c>
      <c r="V67" s="3">
        <v>14.0898</v>
      </c>
      <c r="W67" s="3">
        <v>5</v>
      </c>
      <c r="X67" s="3">
        <v>20.420000000000002</v>
      </c>
      <c r="Y67" s="5">
        <v>89584</v>
      </c>
    </row>
    <row r="68" spans="1:25" ht="12.75" customHeight="1" x14ac:dyDescent="0.25">
      <c r="A68" s="3">
        <v>26241</v>
      </c>
      <c r="B68" s="3" t="s">
        <v>980</v>
      </c>
      <c r="C68" s="3">
        <v>7.0000000000000007E-2</v>
      </c>
      <c r="D68" s="3">
        <v>2.12</v>
      </c>
      <c r="E68" s="3">
        <v>1.99</v>
      </c>
      <c r="F68" s="3">
        <v>115</v>
      </c>
      <c r="G68" s="3" t="s">
        <v>1939</v>
      </c>
      <c r="H68" s="3" t="s">
        <v>710</v>
      </c>
      <c r="I68" s="3" t="s">
        <v>717</v>
      </c>
      <c r="J68" s="3" t="s">
        <v>722</v>
      </c>
      <c r="K68" s="3" t="s">
        <v>725</v>
      </c>
      <c r="L68" s="3" t="s">
        <v>741</v>
      </c>
      <c r="M68" s="3" t="s">
        <v>310</v>
      </c>
      <c r="N68" s="3">
        <v>0.55000000000000004</v>
      </c>
      <c r="O68" s="3" t="s">
        <v>3035</v>
      </c>
      <c r="P68" s="3" t="s">
        <v>715</v>
      </c>
      <c r="Q68" s="3" t="s">
        <v>1013</v>
      </c>
      <c r="R68" s="3" t="s">
        <v>1652</v>
      </c>
      <c r="S68" s="3">
        <v>97128</v>
      </c>
      <c r="T68" s="4">
        <v>42103</v>
      </c>
      <c r="U68" s="4">
        <v>42105</v>
      </c>
      <c r="V68" s="3">
        <v>-55.84</v>
      </c>
      <c r="W68" s="3">
        <v>12</v>
      </c>
      <c r="X68" s="3">
        <v>26.07</v>
      </c>
      <c r="Y68" s="5">
        <v>89585</v>
      </c>
    </row>
    <row r="69" spans="1:25" ht="12.75" customHeight="1" x14ac:dyDescent="0.25">
      <c r="A69" s="3">
        <v>1074</v>
      </c>
      <c r="B69" s="3" t="s">
        <v>977</v>
      </c>
      <c r="C69" s="3">
        <v>0.03</v>
      </c>
      <c r="D69" s="3">
        <v>4.26</v>
      </c>
      <c r="E69" s="3">
        <v>1.2</v>
      </c>
      <c r="F69" s="3">
        <v>117</v>
      </c>
      <c r="G69" s="3" t="s">
        <v>1940</v>
      </c>
      <c r="H69" s="3" t="s">
        <v>710</v>
      </c>
      <c r="I69" s="3" t="s">
        <v>717</v>
      </c>
      <c r="J69" s="3" t="s">
        <v>721</v>
      </c>
      <c r="K69" s="3" t="s">
        <v>724</v>
      </c>
      <c r="L69" s="3" t="s">
        <v>738</v>
      </c>
      <c r="M69" s="3" t="s">
        <v>240</v>
      </c>
      <c r="N69" s="3">
        <v>0.44</v>
      </c>
      <c r="O69" s="3" t="s">
        <v>3035</v>
      </c>
      <c r="P69" s="3" t="s">
        <v>715</v>
      </c>
      <c r="Q69" s="3" t="s">
        <v>737</v>
      </c>
      <c r="R69" s="3" t="s">
        <v>999</v>
      </c>
      <c r="S69" s="3">
        <v>98103</v>
      </c>
      <c r="T69" s="4">
        <v>42007</v>
      </c>
      <c r="U69" s="4">
        <v>42008</v>
      </c>
      <c r="V69" s="3">
        <v>9.82</v>
      </c>
      <c r="W69" s="3">
        <v>29</v>
      </c>
      <c r="X69" s="3">
        <v>122.23</v>
      </c>
      <c r="Y69" s="5">
        <v>7909</v>
      </c>
    </row>
    <row r="70" spans="1:25" ht="12.75" customHeight="1" x14ac:dyDescent="0.25">
      <c r="A70" s="3">
        <v>1950</v>
      </c>
      <c r="B70" s="3" t="s">
        <v>978</v>
      </c>
      <c r="C70" s="3">
        <v>0.01</v>
      </c>
      <c r="D70" s="3">
        <v>4.91</v>
      </c>
      <c r="E70" s="3">
        <v>0.5</v>
      </c>
      <c r="F70" s="3">
        <v>117</v>
      </c>
      <c r="G70" s="3" t="s">
        <v>1940</v>
      </c>
      <c r="H70" s="3" t="s">
        <v>710</v>
      </c>
      <c r="I70" s="3" t="s">
        <v>717</v>
      </c>
      <c r="J70" s="3" t="s">
        <v>721</v>
      </c>
      <c r="K70" s="3" t="s">
        <v>735</v>
      </c>
      <c r="L70" s="3" t="s">
        <v>739</v>
      </c>
      <c r="M70" s="3" t="s">
        <v>639</v>
      </c>
      <c r="N70" s="3">
        <v>0.36</v>
      </c>
      <c r="O70" s="3" t="s">
        <v>3035</v>
      </c>
      <c r="P70" s="3" t="s">
        <v>715</v>
      </c>
      <c r="Q70" s="3" t="s">
        <v>737</v>
      </c>
      <c r="R70" s="3" t="s">
        <v>999</v>
      </c>
      <c r="S70" s="3">
        <v>98103</v>
      </c>
      <c r="T70" s="4">
        <v>42098</v>
      </c>
      <c r="U70" s="4">
        <v>42100</v>
      </c>
      <c r="V70" s="3">
        <v>112.06</v>
      </c>
      <c r="W70" s="3">
        <v>47</v>
      </c>
      <c r="X70" s="3">
        <v>228.46</v>
      </c>
      <c r="Y70" s="5">
        <v>13959</v>
      </c>
    </row>
    <row r="71" spans="1:25" ht="12.75" customHeight="1" x14ac:dyDescent="0.25">
      <c r="A71" s="3">
        <v>1951</v>
      </c>
      <c r="B71" s="3" t="s">
        <v>978</v>
      </c>
      <c r="C71" s="3">
        <v>0.09</v>
      </c>
      <c r="D71" s="3">
        <v>4</v>
      </c>
      <c r="E71" s="3">
        <v>1.3</v>
      </c>
      <c r="F71" s="3">
        <v>117</v>
      </c>
      <c r="G71" s="3" t="s">
        <v>1940</v>
      </c>
      <c r="H71" s="3" t="s">
        <v>711</v>
      </c>
      <c r="I71" s="3" t="s">
        <v>717</v>
      </c>
      <c r="J71" s="3" t="s">
        <v>721</v>
      </c>
      <c r="K71" s="3" t="s">
        <v>726</v>
      </c>
      <c r="L71" s="3" t="s">
        <v>738</v>
      </c>
      <c r="M71" s="3" t="s">
        <v>749</v>
      </c>
      <c r="N71" s="3">
        <v>0.37</v>
      </c>
      <c r="O71" s="3" t="s">
        <v>3035</v>
      </c>
      <c r="P71" s="3" t="s">
        <v>715</v>
      </c>
      <c r="Q71" s="3" t="s">
        <v>737</v>
      </c>
      <c r="R71" s="3" t="s">
        <v>999</v>
      </c>
      <c r="S71" s="3">
        <v>98103</v>
      </c>
      <c r="T71" s="4">
        <v>42098</v>
      </c>
      <c r="U71" s="4">
        <v>42100</v>
      </c>
      <c r="V71" s="3">
        <v>16.79</v>
      </c>
      <c r="W71" s="3">
        <v>19</v>
      </c>
      <c r="X71" s="3">
        <v>77.61</v>
      </c>
      <c r="Y71" s="5">
        <v>13959</v>
      </c>
    </row>
    <row r="72" spans="1:25" ht="12.75" customHeight="1" x14ac:dyDescent="0.25">
      <c r="A72" s="3">
        <v>8241</v>
      </c>
      <c r="B72" s="3" t="s">
        <v>980</v>
      </c>
      <c r="C72" s="3">
        <v>7.0000000000000007E-2</v>
      </c>
      <c r="D72" s="3">
        <v>2.12</v>
      </c>
      <c r="E72" s="3">
        <v>1.99</v>
      </c>
      <c r="F72" s="3">
        <v>117</v>
      </c>
      <c r="G72" s="3" t="s">
        <v>1940</v>
      </c>
      <c r="H72" s="3" t="s">
        <v>710</v>
      </c>
      <c r="I72" s="3" t="s">
        <v>717</v>
      </c>
      <c r="J72" s="3" t="s">
        <v>722</v>
      </c>
      <c r="K72" s="3" t="s">
        <v>725</v>
      </c>
      <c r="L72" s="3" t="s">
        <v>741</v>
      </c>
      <c r="M72" s="3" t="s">
        <v>310</v>
      </c>
      <c r="N72" s="3">
        <v>0.55000000000000004</v>
      </c>
      <c r="O72" s="3" t="s">
        <v>3035</v>
      </c>
      <c r="P72" s="3" t="s">
        <v>715</v>
      </c>
      <c r="Q72" s="3" t="s">
        <v>737</v>
      </c>
      <c r="R72" s="3" t="s">
        <v>999</v>
      </c>
      <c r="S72" s="3">
        <v>98103</v>
      </c>
      <c r="T72" s="4">
        <v>42103</v>
      </c>
      <c r="U72" s="4">
        <v>42105</v>
      </c>
      <c r="V72" s="3">
        <v>-55.84</v>
      </c>
      <c r="W72" s="3">
        <v>46</v>
      </c>
      <c r="X72" s="3">
        <v>99.94</v>
      </c>
      <c r="Y72" s="5">
        <v>58914</v>
      </c>
    </row>
    <row r="73" spans="1:25" ht="12.75" customHeight="1" x14ac:dyDescent="0.25">
      <c r="A73" s="3">
        <v>20688</v>
      </c>
      <c r="B73" s="3" t="s">
        <v>977</v>
      </c>
      <c r="C73" s="3">
        <v>0.05</v>
      </c>
      <c r="D73" s="3">
        <v>6.3</v>
      </c>
      <c r="E73" s="3">
        <v>0.5</v>
      </c>
      <c r="F73" s="3">
        <v>120</v>
      </c>
      <c r="G73" s="3" t="s">
        <v>1941</v>
      </c>
      <c r="H73" s="3" t="s">
        <v>710</v>
      </c>
      <c r="I73" s="3" t="s">
        <v>720</v>
      </c>
      <c r="J73" s="3" t="s">
        <v>721</v>
      </c>
      <c r="K73" s="3" t="s">
        <v>735</v>
      </c>
      <c r="L73" s="3" t="s">
        <v>739</v>
      </c>
      <c r="M73" s="3" t="s">
        <v>17</v>
      </c>
      <c r="N73" s="3">
        <v>0.39</v>
      </c>
      <c r="O73" s="3" t="s">
        <v>3035</v>
      </c>
      <c r="P73" s="3" t="s">
        <v>715</v>
      </c>
      <c r="Q73" s="3" t="s">
        <v>1063</v>
      </c>
      <c r="R73" s="3" t="s">
        <v>1521</v>
      </c>
      <c r="S73" s="3">
        <v>84041</v>
      </c>
      <c r="T73" s="4">
        <v>42016</v>
      </c>
      <c r="U73" s="4">
        <v>42017</v>
      </c>
      <c r="V73" s="3">
        <v>41.296499999999995</v>
      </c>
      <c r="W73" s="3">
        <v>10</v>
      </c>
      <c r="X73" s="3">
        <v>59.85</v>
      </c>
      <c r="Y73" s="5">
        <v>86520</v>
      </c>
    </row>
    <row r="74" spans="1:25" ht="12.75" customHeight="1" x14ac:dyDescent="0.25">
      <c r="A74" s="3">
        <v>20689</v>
      </c>
      <c r="B74" s="3" t="s">
        <v>977</v>
      </c>
      <c r="C74" s="3">
        <v>0.09</v>
      </c>
      <c r="D74" s="3">
        <v>205.99</v>
      </c>
      <c r="E74" s="3">
        <v>3</v>
      </c>
      <c r="F74" s="3">
        <v>120</v>
      </c>
      <c r="G74" s="3" t="s">
        <v>1941</v>
      </c>
      <c r="H74" s="3" t="s">
        <v>711</v>
      </c>
      <c r="I74" s="3" t="s">
        <v>720</v>
      </c>
      <c r="J74" s="3" t="s">
        <v>722</v>
      </c>
      <c r="K74" s="3" t="s">
        <v>102</v>
      </c>
      <c r="L74" s="3" t="s">
        <v>739</v>
      </c>
      <c r="M74" s="3" t="s">
        <v>526</v>
      </c>
      <c r="N74" s="3">
        <v>0.57999999999999996</v>
      </c>
      <c r="O74" s="3" t="s">
        <v>3035</v>
      </c>
      <c r="P74" s="3" t="s">
        <v>715</v>
      </c>
      <c r="Q74" s="3" t="s">
        <v>1063</v>
      </c>
      <c r="R74" s="3" t="s">
        <v>1521</v>
      </c>
      <c r="S74" s="3">
        <v>84041</v>
      </c>
      <c r="T74" s="4">
        <v>42016</v>
      </c>
      <c r="U74" s="4">
        <v>42018</v>
      </c>
      <c r="V74" s="3">
        <v>1179.0237</v>
      </c>
      <c r="W74" s="3">
        <v>10</v>
      </c>
      <c r="X74" s="3">
        <v>1708.73</v>
      </c>
      <c r="Y74" s="5">
        <v>86520</v>
      </c>
    </row>
    <row r="75" spans="1:25" ht="12.75" customHeight="1" x14ac:dyDescent="0.25">
      <c r="A75" s="3">
        <v>19942</v>
      </c>
      <c r="B75" s="3" t="s">
        <v>981</v>
      </c>
      <c r="C75" s="3">
        <v>0.06</v>
      </c>
      <c r="D75" s="3">
        <v>8.57</v>
      </c>
      <c r="E75" s="3">
        <v>6.14</v>
      </c>
      <c r="F75" s="3">
        <v>123</v>
      </c>
      <c r="G75" s="3" t="s">
        <v>1942</v>
      </c>
      <c r="H75" s="3" t="s">
        <v>710</v>
      </c>
      <c r="I75" s="3" t="s">
        <v>717</v>
      </c>
      <c r="J75" s="3" t="s">
        <v>721</v>
      </c>
      <c r="K75" s="3" t="s">
        <v>104</v>
      </c>
      <c r="L75" s="3" t="s">
        <v>741</v>
      </c>
      <c r="M75" s="3" t="s">
        <v>368</v>
      </c>
      <c r="N75" s="3">
        <v>0.59</v>
      </c>
      <c r="O75" s="3" t="s">
        <v>3035</v>
      </c>
      <c r="P75" s="3" t="s">
        <v>713</v>
      </c>
      <c r="Q75" s="3" t="s">
        <v>1110</v>
      </c>
      <c r="R75" s="3" t="s">
        <v>1556</v>
      </c>
      <c r="S75" s="3">
        <v>22102</v>
      </c>
      <c r="T75" s="4">
        <v>42103</v>
      </c>
      <c r="U75" s="4">
        <v>42104</v>
      </c>
      <c r="V75" s="3">
        <v>105.678</v>
      </c>
      <c r="W75" s="3">
        <v>11</v>
      </c>
      <c r="X75" s="3">
        <v>94.97</v>
      </c>
      <c r="Y75" s="5">
        <v>90669</v>
      </c>
    </row>
    <row r="76" spans="1:25" ht="12.75" customHeight="1" x14ac:dyDescent="0.25">
      <c r="A76" s="3">
        <v>24319</v>
      </c>
      <c r="B76" s="3" t="s">
        <v>979</v>
      </c>
      <c r="C76" s="3">
        <v>0.02</v>
      </c>
      <c r="D76" s="3">
        <v>1.74</v>
      </c>
      <c r="E76" s="3">
        <v>4.08</v>
      </c>
      <c r="F76" s="3">
        <v>129</v>
      </c>
      <c r="G76" s="3" t="s">
        <v>1943</v>
      </c>
      <c r="H76" s="3" t="s">
        <v>710</v>
      </c>
      <c r="I76" s="3" t="s">
        <v>718</v>
      </c>
      <c r="J76" s="3" t="s">
        <v>723</v>
      </c>
      <c r="K76" s="3" t="s">
        <v>732</v>
      </c>
      <c r="L76" s="3" t="s">
        <v>741</v>
      </c>
      <c r="M76" s="3" t="s">
        <v>851</v>
      </c>
      <c r="N76" s="3">
        <v>0.53</v>
      </c>
      <c r="O76" s="3" t="s">
        <v>3035</v>
      </c>
      <c r="P76" s="3" t="s">
        <v>714</v>
      </c>
      <c r="Q76" s="3" t="s">
        <v>1008</v>
      </c>
      <c r="R76" s="3" t="s">
        <v>1116</v>
      </c>
      <c r="S76" s="3">
        <v>62002</v>
      </c>
      <c r="T76" s="4">
        <v>42031</v>
      </c>
      <c r="U76" s="4">
        <v>42032</v>
      </c>
      <c r="V76" s="3">
        <v>-37.39</v>
      </c>
      <c r="W76" s="3">
        <v>5</v>
      </c>
      <c r="X76" s="3">
        <v>10.23</v>
      </c>
      <c r="Y76" s="5">
        <v>86693</v>
      </c>
    </row>
    <row r="77" spans="1:25" ht="12.75" customHeight="1" x14ac:dyDescent="0.25">
      <c r="A77" s="3">
        <v>18161</v>
      </c>
      <c r="B77" s="3" t="s">
        <v>979</v>
      </c>
      <c r="C77" s="3">
        <v>7.0000000000000007E-2</v>
      </c>
      <c r="D77" s="3">
        <v>15.74</v>
      </c>
      <c r="E77" s="3">
        <v>1.39</v>
      </c>
      <c r="F77" s="3">
        <v>129</v>
      </c>
      <c r="G77" s="3" t="s">
        <v>1943</v>
      </c>
      <c r="H77" s="3" t="s">
        <v>710</v>
      </c>
      <c r="I77" s="3" t="s">
        <v>718</v>
      </c>
      <c r="J77" s="3" t="s">
        <v>721</v>
      </c>
      <c r="K77" s="3" t="s">
        <v>728</v>
      </c>
      <c r="L77" s="3" t="s">
        <v>739</v>
      </c>
      <c r="M77" s="3" t="s">
        <v>779</v>
      </c>
      <c r="N77" s="3">
        <v>0.4</v>
      </c>
      <c r="O77" s="3" t="s">
        <v>3035</v>
      </c>
      <c r="P77" s="3" t="s">
        <v>714</v>
      </c>
      <c r="Q77" s="3" t="s">
        <v>1008</v>
      </c>
      <c r="R77" s="3" t="s">
        <v>1116</v>
      </c>
      <c r="S77" s="3">
        <v>62002</v>
      </c>
      <c r="T77" s="4">
        <v>42149</v>
      </c>
      <c r="U77" s="4">
        <v>42150</v>
      </c>
      <c r="V77" s="3">
        <v>149.88869999999997</v>
      </c>
      <c r="W77" s="3">
        <v>14</v>
      </c>
      <c r="X77" s="3">
        <v>217.23</v>
      </c>
      <c r="Y77" s="5">
        <v>86694</v>
      </c>
    </row>
    <row r="78" spans="1:25" ht="12.75" customHeight="1" x14ac:dyDescent="0.25">
      <c r="A78" s="3">
        <v>25762</v>
      </c>
      <c r="B78" s="3" t="s">
        <v>981</v>
      </c>
      <c r="C78" s="3">
        <v>0.04</v>
      </c>
      <c r="D78" s="3">
        <v>18.97</v>
      </c>
      <c r="E78" s="3">
        <v>9.5399999999999991</v>
      </c>
      <c r="F78" s="3">
        <v>136</v>
      </c>
      <c r="G78" s="3" t="s">
        <v>1944</v>
      </c>
      <c r="H78" s="3" t="s">
        <v>710</v>
      </c>
      <c r="I78" s="3" t="s">
        <v>718</v>
      </c>
      <c r="J78" s="3" t="s">
        <v>721</v>
      </c>
      <c r="K78" s="3" t="s">
        <v>726</v>
      </c>
      <c r="L78" s="3" t="s">
        <v>739</v>
      </c>
      <c r="M78" s="3" t="s">
        <v>664</v>
      </c>
      <c r="N78" s="3">
        <v>0.37</v>
      </c>
      <c r="O78" s="3" t="s">
        <v>3035</v>
      </c>
      <c r="P78" s="3" t="s">
        <v>715</v>
      </c>
      <c r="Q78" s="3" t="s">
        <v>1037</v>
      </c>
      <c r="R78" s="3" t="s">
        <v>1366</v>
      </c>
      <c r="S78" s="3">
        <v>94952</v>
      </c>
      <c r="T78" s="4">
        <v>42140</v>
      </c>
      <c r="U78" s="4">
        <v>42141</v>
      </c>
      <c r="V78" s="3">
        <v>3.0400000000000027</v>
      </c>
      <c r="W78" s="3">
        <v>5</v>
      </c>
      <c r="X78" s="3">
        <v>101.74</v>
      </c>
      <c r="Y78" s="5">
        <v>88534</v>
      </c>
    </row>
    <row r="79" spans="1:25" ht="12.75" customHeight="1" x14ac:dyDescent="0.25">
      <c r="A79" s="3">
        <v>25764</v>
      </c>
      <c r="B79" s="3" t="s">
        <v>981</v>
      </c>
      <c r="C79" s="3">
        <v>0.09</v>
      </c>
      <c r="D79" s="3">
        <v>10.98</v>
      </c>
      <c r="E79" s="3">
        <v>3.37</v>
      </c>
      <c r="F79" s="3">
        <v>136</v>
      </c>
      <c r="G79" s="3" t="s">
        <v>1944</v>
      </c>
      <c r="H79" s="3" t="s">
        <v>710</v>
      </c>
      <c r="I79" s="3" t="s">
        <v>718</v>
      </c>
      <c r="J79" s="3" t="s">
        <v>721</v>
      </c>
      <c r="K79" s="3" t="s">
        <v>104</v>
      </c>
      <c r="L79" s="3" t="s">
        <v>741</v>
      </c>
      <c r="M79" s="3" t="s">
        <v>852</v>
      </c>
      <c r="N79" s="3">
        <v>0.56999999999999995</v>
      </c>
      <c r="O79" s="3" t="s">
        <v>3035</v>
      </c>
      <c r="P79" s="3" t="s">
        <v>715</v>
      </c>
      <c r="Q79" s="3" t="s">
        <v>1037</v>
      </c>
      <c r="R79" s="3" t="s">
        <v>1366</v>
      </c>
      <c r="S79" s="3">
        <v>94952</v>
      </c>
      <c r="T79" s="4">
        <v>42140</v>
      </c>
      <c r="U79" s="4">
        <v>42141</v>
      </c>
      <c r="V79" s="3">
        <v>2.7060000000000013</v>
      </c>
      <c r="W79" s="3">
        <v>8</v>
      </c>
      <c r="X79" s="3">
        <v>84.52</v>
      </c>
      <c r="Y79" s="5">
        <v>88534</v>
      </c>
    </row>
    <row r="80" spans="1:25" ht="12.75" customHeight="1" x14ac:dyDescent="0.25">
      <c r="A80" s="3">
        <v>24803</v>
      </c>
      <c r="B80" s="3" t="s">
        <v>981</v>
      </c>
      <c r="C80" s="3">
        <v>0.03</v>
      </c>
      <c r="D80" s="3">
        <v>22.84</v>
      </c>
      <c r="E80" s="3">
        <v>11.54</v>
      </c>
      <c r="F80" s="3">
        <v>142</v>
      </c>
      <c r="G80" s="3" t="s">
        <v>1945</v>
      </c>
      <c r="H80" s="3" t="s">
        <v>710</v>
      </c>
      <c r="I80" s="3" t="s">
        <v>718</v>
      </c>
      <c r="J80" s="3" t="s">
        <v>721</v>
      </c>
      <c r="K80" s="3" t="s">
        <v>726</v>
      </c>
      <c r="L80" s="3" t="s">
        <v>739</v>
      </c>
      <c r="M80" s="3" t="s">
        <v>87</v>
      </c>
      <c r="N80" s="3">
        <v>0.39</v>
      </c>
      <c r="O80" s="3" t="s">
        <v>3035</v>
      </c>
      <c r="P80" s="3" t="s">
        <v>716</v>
      </c>
      <c r="Q80" s="3" t="s">
        <v>1123</v>
      </c>
      <c r="R80" s="3" t="s">
        <v>1884</v>
      </c>
      <c r="S80" s="3">
        <v>6401</v>
      </c>
      <c r="T80" s="4">
        <v>42157</v>
      </c>
      <c r="U80" s="4">
        <v>42158</v>
      </c>
      <c r="V80" s="3">
        <v>91.955999999999989</v>
      </c>
      <c r="W80" s="3">
        <v>13</v>
      </c>
      <c r="X80" s="3">
        <v>312.58999999999997</v>
      </c>
      <c r="Y80" s="5">
        <v>91087</v>
      </c>
    </row>
    <row r="81" spans="1:25" ht="12.75" customHeight="1" x14ac:dyDescent="0.25">
      <c r="A81" s="3">
        <v>24805</v>
      </c>
      <c r="B81" s="3" t="s">
        <v>981</v>
      </c>
      <c r="C81" s="3">
        <v>0.05</v>
      </c>
      <c r="D81" s="3">
        <v>10.98</v>
      </c>
      <c r="E81" s="3">
        <v>3.37</v>
      </c>
      <c r="F81" s="3">
        <v>144</v>
      </c>
      <c r="G81" s="3" t="s">
        <v>1946</v>
      </c>
      <c r="H81" s="3" t="s">
        <v>710</v>
      </c>
      <c r="I81" s="3" t="s">
        <v>718</v>
      </c>
      <c r="J81" s="3" t="s">
        <v>721</v>
      </c>
      <c r="K81" s="3" t="s">
        <v>104</v>
      </c>
      <c r="L81" s="3" t="s">
        <v>741</v>
      </c>
      <c r="M81" s="3" t="s">
        <v>852</v>
      </c>
      <c r="N81" s="3">
        <v>0.56999999999999995</v>
      </c>
      <c r="O81" s="3" t="s">
        <v>3035</v>
      </c>
      <c r="P81" s="3" t="s">
        <v>716</v>
      </c>
      <c r="Q81" s="3" t="s">
        <v>1901</v>
      </c>
      <c r="R81" s="3" t="s">
        <v>1885</v>
      </c>
      <c r="S81" s="3">
        <v>2664</v>
      </c>
      <c r="T81" s="4">
        <v>42157</v>
      </c>
      <c r="U81" s="4">
        <v>42158</v>
      </c>
      <c r="V81" s="3">
        <v>-2.544</v>
      </c>
      <c r="W81" s="3">
        <v>6</v>
      </c>
      <c r="X81" s="3">
        <v>64.400000000000006</v>
      </c>
      <c r="Y81" s="5">
        <v>91087</v>
      </c>
    </row>
    <row r="82" spans="1:25" ht="12.75" customHeight="1" x14ac:dyDescent="0.25">
      <c r="A82" s="3">
        <v>24849</v>
      </c>
      <c r="B82" s="3" t="s">
        <v>978</v>
      </c>
      <c r="C82" s="3">
        <v>0.06</v>
      </c>
      <c r="D82" s="3">
        <v>7.04</v>
      </c>
      <c r="E82" s="3">
        <v>2.17</v>
      </c>
      <c r="F82" s="3">
        <v>145</v>
      </c>
      <c r="G82" s="3" t="s">
        <v>1947</v>
      </c>
      <c r="H82" s="3" t="s">
        <v>710</v>
      </c>
      <c r="I82" s="3" t="s">
        <v>718</v>
      </c>
      <c r="J82" s="3" t="s">
        <v>721</v>
      </c>
      <c r="K82" s="3" t="s">
        <v>726</v>
      </c>
      <c r="L82" s="3" t="s">
        <v>738</v>
      </c>
      <c r="M82" s="3" t="s">
        <v>854</v>
      </c>
      <c r="N82" s="3">
        <v>0.38</v>
      </c>
      <c r="O82" s="3" t="s">
        <v>3035</v>
      </c>
      <c r="P82" s="3" t="s">
        <v>716</v>
      </c>
      <c r="Q82" s="3" t="s">
        <v>1071</v>
      </c>
      <c r="R82" s="3" t="s">
        <v>1179</v>
      </c>
      <c r="S82" s="3">
        <v>15122</v>
      </c>
      <c r="T82" s="4">
        <v>42019</v>
      </c>
      <c r="U82" s="4">
        <v>42021</v>
      </c>
      <c r="V82" s="3">
        <v>2.4851999999999999</v>
      </c>
      <c r="W82" s="3">
        <v>2</v>
      </c>
      <c r="X82" s="3">
        <v>14.65</v>
      </c>
      <c r="Y82" s="5">
        <v>91086</v>
      </c>
    </row>
    <row r="83" spans="1:25" ht="12.75" customHeight="1" x14ac:dyDescent="0.25">
      <c r="A83" s="3">
        <v>25582</v>
      </c>
      <c r="B83" s="3" t="s">
        <v>980</v>
      </c>
      <c r="C83" s="3">
        <v>7.0000000000000007E-2</v>
      </c>
      <c r="D83" s="3">
        <v>154.13</v>
      </c>
      <c r="E83" s="3">
        <v>69</v>
      </c>
      <c r="F83" s="3">
        <v>145</v>
      </c>
      <c r="G83" s="3" t="s">
        <v>1947</v>
      </c>
      <c r="H83" s="3" t="s">
        <v>711</v>
      </c>
      <c r="I83" s="3" t="s">
        <v>717</v>
      </c>
      <c r="J83" s="3" t="s">
        <v>723</v>
      </c>
      <c r="K83" s="3" t="s">
        <v>731</v>
      </c>
      <c r="L83" s="3" t="s">
        <v>744</v>
      </c>
      <c r="M83" s="3" t="s">
        <v>769</v>
      </c>
      <c r="N83" s="3">
        <v>0.68</v>
      </c>
      <c r="O83" s="3" t="s">
        <v>3035</v>
      </c>
      <c r="P83" s="3" t="s">
        <v>716</v>
      </c>
      <c r="Q83" s="3" t="s">
        <v>1071</v>
      </c>
      <c r="R83" s="3" t="s">
        <v>1179</v>
      </c>
      <c r="S83" s="3">
        <v>15122</v>
      </c>
      <c r="T83" s="4">
        <v>42079</v>
      </c>
      <c r="U83" s="4">
        <v>42079</v>
      </c>
      <c r="V83" s="3">
        <v>-634.73410000000013</v>
      </c>
      <c r="W83" s="3">
        <v>3</v>
      </c>
      <c r="X83" s="3">
        <v>453.62</v>
      </c>
      <c r="Y83" s="5">
        <v>91089</v>
      </c>
    </row>
    <row r="84" spans="1:25" ht="12.75" customHeight="1" x14ac:dyDescent="0.25">
      <c r="A84" s="3">
        <v>23365</v>
      </c>
      <c r="B84" s="3" t="s">
        <v>979</v>
      </c>
      <c r="C84" s="3">
        <v>0.01</v>
      </c>
      <c r="D84" s="3">
        <v>45.98</v>
      </c>
      <c r="E84" s="3">
        <v>4.8</v>
      </c>
      <c r="F84" s="3">
        <v>146</v>
      </c>
      <c r="G84" s="3" t="s">
        <v>1948</v>
      </c>
      <c r="H84" s="3" t="s">
        <v>710</v>
      </c>
      <c r="I84" s="3" t="s">
        <v>718</v>
      </c>
      <c r="J84" s="3" t="s">
        <v>723</v>
      </c>
      <c r="K84" s="3" t="s">
        <v>732</v>
      </c>
      <c r="L84" s="3" t="s">
        <v>738</v>
      </c>
      <c r="M84" s="3" t="s">
        <v>580</v>
      </c>
      <c r="N84" s="3">
        <v>0.68</v>
      </c>
      <c r="O84" s="3" t="s">
        <v>3035</v>
      </c>
      <c r="P84" s="3" t="s">
        <v>714</v>
      </c>
      <c r="Q84" s="3" t="s">
        <v>1015</v>
      </c>
      <c r="R84" s="3" t="s">
        <v>1819</v>
      </c>
      <c r="S84" s="3">
        <v>76148</v>
      </c>
      <c r="T84" s="4">
        <v>42075</v>
      </c>
      <c r="U84" s="4">
        <v>42076</v>
      </c>
      <c r="V84" s="3">
        <v>133.5771</v>
      </c>
      <c r="W84" s="3">
        <v>4</v>
      </c>
      <c r="X84" s="3">
        <v>193.59</v>
      </c>
      <c r="Y84" s="5">
        <v>91088</v>
      </c>
    </row>
    <row r="85" spans="1:25" ht="12.75" customHeight="1" x14ac:dyDescent="0.25">
      <c r="A85" s="3">
        <v>22907</v>
      </c>
      <c r="B85" s="3" t="s">
        <v>978</v>
      </c>
      <c r="C85" s="3">
        <v>0.06</v>
      </c>
      <c r="D85" s="3">
        <v>180.98</v>
      </c>
      <c r="E85" s="3">
        <v>26.2</v>
      </c>
      <c r="F85" s="3">
        <v>146</v>
      </c>
      <c r="G85" s="3" t="s">
        <v>1948</v>
      </c>
      <c r="H85" s="3" t="s">
        <v>712</v>
      </c>
      <c r="I85" s="3" t="s">
        <v>720</v>
      </c>
      <c r="J85" s="3" t="s">
        <v>723</v>
      </c>
      <c r="K85" s="3" t="s">
        <v>727</v>
      </c>
      <c r="L85" s="3" t="s">
        <v>740</v>
      </c>
      <c r="M85" s="3" t="s">
        <v>900</v>
      </c>
      <c r="N85" s="3">
        <v>0.59</v>
      </c>
      <c r="O85" s="3" t="s">
        <v>3035</v>
      </c>
      <c r="P85" s="3" t="s">
        <v>714</v>
      </c>
      <c r="Q85" s="3" t="s">
        <v>1015</v>
      </c>
      <c r="R85" s="3" t="s">
        <v>1819</v>
      </c>
      <c r="S85" s="3">
        <v>76148</v>
      </c>
      <c r="T85" s="4">
        <v>42117</v>
      </c>
      <c r="U85" s="4">
        <v>42118</v>
      </c>
      <c r="V85" s="3">
        <v>251.40839999999997</v>
      </c>
      <c r="W85" s="3">
        <v>5</v>
      </c>
      <c r="X85" s="3">
        <v>929.57</v>
      </c>
      <c r="Y85" s="5">
        <v>91090</v>
      </c>
    </row>
    <row r="86" spans="1:25" ht="12.75" customHeight="1" x14ac:dyDescent="0.25">
      <c r="A86" s="3">
        <v>19058</v>
      </c>
      <c r="B86" s="3" t="s">
        <v>981</v>
      </c>
      <c r="C86" s="3">
        <v>0.09</v>
      </c>
      <c r="D86" s="3">
        <v>32.979999999999997</v>
      </c>
      <c r="E86" s="3">
        <v>5.5</v>
      </c>
      <c r="F86" s="3">
        <v>151</v>
      </c>
      <c r="G86" s="3" t="s">
        <v>1949</v>
      </c>
      <c r="H86" s="3" t="s">
        <v>710</v>
      </c>
      <c r="I86" s="3" t="s">
        <v>717</v>
      </c>
      <c r="J86" s="3" t="s">
        <v>722</v>
      </c>
      <c r="K86" s="3" t="s">
        <v>725</v>
      </c>
      <c r="L86" s="3" t="s">
        <v>739</v>
      </c>
      <c r="M86" s="3" t="s">
        <v>72</v>
      </c>
      <c r="N86" s="3">
        <v>0.75</v>
      </c>
      <c r="O86" s="3" t="s">
        <v>3035</v>
      </c>
      <c r="P86" s="3" t="s">
        <v>713</v>
      </c>
      <c r="Q86" s="3" t="s">
        <v>1027</v>
      </c>
      <c r="R86" s="3" t="s">
        <v>1398</v>
      </c>
      <c r="S86" s="3">
        <v>37664</v>
      </c>
      <c r="T86" s="4">
        <v>42026</v>
      </c>
      <c r="U86" s="4">
        <v>42027</v>
      </c>
      <c r="V86" s="3">
        <v>-20.258000000000003</v>
      </c>
      <c r="W86" s="3">
        <v>2</v>
      </c>
      <c r="X86" s="3">
        <v>62.46</v>
      </c>
      <c r="Y86" s="5">
        <v>89521</v>
      </c>
    </row>
    <row r="87" spans="1:25" ht="12.75" customHeight="1" x14ac:dyDescent="0.25">
      <c r="A87" s="3">
        <v>20679</v>
      </c>
      <c r="B87" s="3" t="s">
        <v>977</v>
      </c>
      <c r="C87" s="3">
        <v>0.09</v>
      </c>
      <c r="D87" s="3">
        <v>5.98</v>
      </c>
      <c r="E87" s="3">
        <v>2.5</v>
      </c>
      <c r="F87" s="3">
        <v>151</v>
      </c>
      <c r="G87" s="3" t="s">
        <v>1949</v>
      </c>
      <c r="H87" s="3" t="s">
        <v>710</v>
      </c>
      <c r="I87" s="3" t="s">
        <v>717</v>
      </c>
      <c r="J87" s="3" t="s">
        <v>721</v>
      </c>
      <c r="K87" s="3" t="s">
        <v>728</v>
      </c>
      <c r="L87" s="3" t="s">
        <v>739</v>
      </c>
      <c r="M87" s="3" t="s">
        <v>671</v>
      </c>
      <c r="N87" s="3">
        <v>0.36</v>
      </c>
      <c r="O87" s="3" t="s">
        <v>3035</v>
      </c>
      <c r="P87" s="3" t="s">
        <v>713</v>
      </c>
      <c r="Q87" s="3" t="s">
        <v>1027</v>
      </c>
      <c r="R87" s="3" t="s">
        <v>1398</v>
      </c>
      <c r="S87" s="3">
        <v>37664</v>
      </c>
      <c r="T87" s="4">
        <v>42114</v>
      </c>
      <c r="U87" s="4">
        <v>42116</v>
      </c>
      <c r="V87" s="3">
        <v>13.895999999999999</v>
      </c>
      <c r="W87" s="3">
        <v>5</v>
      </c>
      <c r="X87" s="3">
        <v>28.11</v>
      </c>
      <c r="Y87" s="5">
        <v>89523</v>
      </c>
    </row>
    <row r="88" spans="1:25" ht="12.75" customHeight="1" x14ac:dyDescent="0.25">
      <c r="A88" s="3">
        <v>21103</v>
      </c>
      <c r="B88" s="3" t="s">
        <v>981</v>
      </c>
      <c r="C88" s="3">
        <v>0.09</v>
      </c>
      <c r="D88" s="3">
        <v>2.88</v>
      </c>
      <c r="E88" s="3">
        <v>0.7</v>
      </c>
      <c r="F88" s="3">
        <v>152</v>
      </c>
      <c r="G88" s="3" t="s">
        <v>1950</v>
      </c>
      <c r="H88" s="3" t="s">
        <v>710</v>
      </c>
      <c r="I88" s="3" t="s">
        <v>719</v>
      </c>
      <c r="J88" s="3" t="s">
        <v>721</v>
      </c>
      <c r="K88" s="3" t="s">
        <v>724</v>
      </c>
      <c r="L88" s="3" t="s">
        <v>738</v>
      </c>
      <c r="M88" s="3" t="s">
        <v>12</v>
      </c>
      <c r="N88" s="3">
        <v>0.56000000000000005</v>
      </c>
      <c r="O88" s="3" t="s">
        <v>3035</v>
      </c>
      <c r="P88" s="3" t="s">
        <v>713</v>
      </c>
      <c r="Q88" s="3" t="s">
        <v>1027</v>
      </c>
      <c r="R88" s="3" t="s">
        <v>1699</v>
      </c>
      <c r="S88" s="3">
        <v>37918</v>
      </c>
      <c r="T88" s="4">
        <v>42019</v>
      </c>
      <c r="U88" s="4">
        <v>42020</v>
      </c>
      <c r="V88" s="3">
        <v>-172.71800000000002</v>
      </c>
      <c r="W88" s="3">
        <v>2</v>
      </c>
      <c r="X88" s="3">
        <v>5.5</v>
      </c>
      <c r="Y88" s="5">
        <v>89520</v>
      </c>
    </row>
    <row r="89" spans="1:25" ht="12.75" customHeight="1" x14ac:dyDescent="0.25">
      <c r="A89" s="3">
        <v>22243</v>
      </c>
      <c r="B89" s="3" t="s">
        <v>980</v>
      </c>
      <c r="C89" s="3">
        <v>0.01</v>
      </c>
      <c r="D89" s="3">
        <v>79.52</v>
      </c>
      <c r="E89" s="3">
        <v>48.2</v>
      </c>
      <c r="F89" s="3">
        <v>152</v>
      </c>
      <c r="G89" s="3" t="s">
        <v>1950</v>
      </c>
      <c r="H89" s="3" t="s">
        <v>710</v>
      </c>
      <c r="I89" s="3" t="s">
        <v>717</v>
      </c>
      <c r="J89" s="3" t="s">
        <v>723</v>
      </c>
      <c r="K89" s="3" t="s">
        <v>732</v>
      </c>
      <c r="L89" s="3" t="s">
        <v>743</v>
      </c>
      <c r="M89" s="3" t="s">
        <v>163</v>
      </c>
      <c r="N89" s="3">
        <v>0.74</v>
      </c>
      <c r="O89" s="3" t="s">
        <v>3035</v>
      </c>
      <c r="P89" s="3" t="s">
        <v>713</v>
      </c>
      <c r="Q89" s="3" t="s">
        <v>1027</v>
      </c>
      <c r="R89" s="3" t="s">
        <v>1699</v>
      </c>
      <c r="S89" s="3">
        <v>37918</v>
      </c>
      <c r="T89" s="4">
        <v>42113</v>
      </c>
      <c r="U89" s="4">
        <v>42120</v>
      </c>
      <c r="V89" s="3">
        <v>-40.683999999999997</v>
      </c>
      <c r="W89" s="3">
        <v>8</v>
      </c>
      <c r="X89" s="3">
        <v>667.84</v>
      </c>
      <c r="Y89" s="5">
        <v>89522</v>
      </c>
    </row>
    <row r="90" spans="1:25" ht="12.75" customHeight="1" x14ac:dyDescent="0.25">
      <c r="A90" s="3">
        <v>21767</v>
      </c>
      <c r="B90" s="3" t="s">
        <v>977</v>
      </c>
      <c r="C90" s="3">
        <v>0.01</v>
      </c>
      <c r="D90" s="3">
        <v>65.989999999999995</v>
      </c>
      <c r="E90" s="3">
        <v>8.99</v>
      </c>
      <c r="F90" s="3">
        <v>152</v>
      </c>
      <c r="G90" s="3" t="s">
        <v>1950</v>
      </c>
      <c r="H90" s="3" t="s">
        <v>710</v>
      </c>
      <c r="I90" s="3" t="s">
        <v>719</v>
      </c>
      <c r="J90" s="3" t="s">
        <v>722</v>
      </c>
      <c r="K90" s="3" t="s">
        <v>102</v>
      </c>
      <c r="L90" s="3" t="s">
        <v>739</v>
      </c>
      <c r="M90" s="3" t="s">
        <v>531</v>
      </c>
      <c r="N90" s="3">
        <v>0.6</v>
      </c>
      <c r="O90" s="3" t="s">
        <v>3035</v>
      </c>
      <c r="P90" s="3" t="s">
        <v>713</v>
      </c>
      <c r="Q90" s="3" t="s">
        <v>1027</v>
      </c>
      <c r="R90" s="3" t="s">
        <v>1699</v>
      </c>
      <c r="S90" s="3">
        <v>37918</v>
      </c>
      <c r="T90" s="4">
        <v>42092</v>
      </c>
      <c r="U90" s="4">
        <v>42095</v>
      </c>
      <c r="V90" s="3">
        <v>97.86</v>
      </c>
      <c r="W90" s="3">
        <v>5</v>
      </c>
      <c r="X90" s="3">
        <v>292.23</v>
      </c>
      <c r="Y90" s="5">
        <v>89524</v>
      </c>
    </row>
    <row r="91" spans="1:25" ht="12.75" customHeight="1" x14ac:dyDescent="0.25">
      <c r="A91" s="3">
        <v>22470</v>
      </c>
      <c r="B91" s="3" t="s">
        <v>980</v>
      </c>
      <c r="C91" s="3">
        <v>0.1</v>
      </c>
      <c r="D91" s="3">
        <v>39.979999999999997</v>
      </c>
      <c r="E91" s="3">
        <v>4</v>
      </c>
      <c r="F91" s="3">
        <v>152</v>
      </c>
      <c r="G91" s="3" t="s">
        <v>1950</v>
      </c>
      <c r="H91" s="3" t="s">
        <v>710</v>
      </c>
      <c r="I91" s="3" t="s">
        <v>718</v>
      </c>
      <c r="J91" s="3" t="s">
        <v>722</v>
      </c>
      <c r="K91" s="3" t="s">
        <v>725</v>
      </c>
      <c r="L91" s="3" t="s">
        <v>739</v>
      </c>
      <c r="M91" s="3" t="s">
        <v>203</v>
      </c>
      <c r="N91" s="3">
        <v>0.7</v>
      </c>
      <c r="O91" s="3" t="s">
        <v>3035</v>
      </c>
      <c r="P91" s="3" t="s">
        <v>713</v>
      </c>
      <c r="Q91" s="3" t="s">
        <v>1027</v>
      </c>
      <c r="R91" s="3" t="s">
        <v>1699</v>
      </c>
      <c r="S91" s="3">
        <v>37918</v>
      </c>
      <c r="T91" s="4">
        <v>42173</v>
      </c>
      <c r="U91" s="4">
        <v>42177</v>
      </c>
      <c r="V91" s="3">
        <v>360.24</v>
      </c>
      <c r="W91" s="3">
        <v>21</v>
      </c>
      <c r="X91" s="3">
        <v>772.56</v>
      </c>
      <c r="Y91" s="5">
        <v>89525</v>
      </c>
    </row>
    <row r="92" spans="1:25" ht="12.75" customHeight="1" x14ac:dyDescent="0.25">
      <c r="A92" s="3">
        <v>22329</v>
      </c>
      <c r="B92" s="3" t="s">
        <v>981</v>
      </c>
      <c r="C92" s="3">
        <v>0.01</v>
      </c>
      <c r="D92" s="3">
        <v>95.99</v>
      </c>
      <c r="E92" s="3">
        <v>4.9000000000000004</v>
      </c>
      <c r="F92" s="3">
        <v>156</v>
      </c>
      <c r="G92" s="3" t="s">
        <v>1951</v>
      </c>
      <c r="H92" s="3" t="s">
        <v>710</v>
      </c>
      <c r="I92" s="3" t="s">
        <v>720</v>
      </c>
      <c r="J92" s="3" t="s">
        <v>722</v>
      </c>
      <c r="K92" s="3" t="s">
        <v>102</v>
      </c>
      <c r="L92" s="3" t="s">
        <v>739</v>
      </c>
      <c r="M92" s="3" t="s">
        <v>857</v>
      </c>
      <c r="N92" s="3">
        <v>0.56000000000000005</v>
      </c>
      <c r="O92" s="3" t="s">
        <v>3035</v>
      </c>
      <c r="P92" s="3" t="s">
        <v>715</v>
      </c>
      <c r="Q92" s="3" t="s">
        <v>1073</v>
      </c>
      <c r="R92" s="3" t="s">
        <v>1202</v>
      </c>
      <c r="S92" s="3">
        <v>80525</v>
      </c>
      <c r="T92" s="4">
        <v>42138</v>
      </c>
      <c r="U92" s="4">
        <v>42139</v>
      </c>
      <c r="V92" s="3">
        <v>713.88</v>
      </c>
      <c r="W92" s="3">
        <v>13</v>
      </c>
      <c r="X92" s="3">
        <v>1050.08</v>
      </c>
      <c r="Y92" s="5">
        <v>87671</v>
      </c>
    </row>
    <row r="93" spans="1:25" ht="12.75" customHeight="1" x14ac:dyDescent="0.25">
      <c r="A93" s="3">
        <v>20324</v>
      </c>
      <c r="B93" s="3" t="s">
        <v>977</v>
      </c>
      <c r="C93" s="3">
        <v>0.03</v>
      </c>
      <c r="D93" s="3">
        <v>10.89</v>
      </c>
      <c r="E93" s="3">
        <v>4.5</v>
      </c>
      <c r="F93" s="3">
        <v>156</v>
      </c>
      <c r="G93" s="3" t="s">
        <v>1951</v>
      </c>
      <c r="H93" s="3" t="s">
        <v>710</v>
      </c>
      <c r="I93" s="3" t="s">
        <v>720</v>
      </c>
      <c r="J93" s="3" t="s">
        <v>721</v>
      </c>
      <c r="K93" s="3" t="s">
        <v>729</v>
      </c>
      <c r="L93" s="3" t="s">
        <v>739</v>
      </c>
      <c r="M93" s="3" t="s">
        <v>829</v>
      </c>
      <c r="N93" s="3">
        <v>0.59</v>
      </c>
      <c r="O93" s="3" t="s">
        <v>3035</v>
      </c>
      <c r="P93" s="3" t="s">
        <v>715</v>
      </c>
      <c r="Q93" s="3" t="s">
        <v>1073</v>
      </c>
      <c r="R93" s="3" t="s">
        <v>1202</v>
      </c>
      <c r="S93" s="3">
        <v>80525</v>
      </c>
      <c r="T93" s="4">
        <v>42029</v>
      </c>
      <c r="U93" s="4">
        <v>42030</v>
      </c>
      <c r="V93" s="3">
        <v>-18.64</v>
      </c>
      <c r="W93" s="3">
        <v>3</v>
      </c>
      <c r="X93" s="3">
        <v>33.82</v>
      </c>
      <c r="Y93" s="5">
        <v>87672</v>
      </c>
    </row>
    <row r="94" spans="1:25" ht="12.75" customHeight="1" x14ac:dyDescent="0.25">
      <c r="A94" s="3">
        <v>26102</v>
      </c>
      <c r="B94" s="3" t="s">
        <v>978</v>
      </c>
      <c r="C94" s="3">
        <v>0.05</v>
      </c>
      <c r="D94" s="3">
        <v>100.98</v>
      </c>
      <c r="E94" s="3">
        <v>35.840000000000003</v>
      </c>
      <c r="F94" s="3">
        <v>164</v>
      </c>
      <c r="G94" s="3" t="s">
        <v>1952</v>
      </c>
      <c r="H94" s="3" t="s">
        <v>712</v>
      </c>
      <c r="I94" s="3" t="s">
        <v>717</v>
      </c>
      <c r="J94" s="3" t="s">
        <v>723</v>
      </c>
      <c r="K94" s="3" t="s">
        <v>734</v>
      </c>
      <c r="L94" s="3" t="s">
        <v>742</v>
      </c>
      <c r="M94" s="3" t="s">
        <v>562</v>
      </c>
      <c r="N94" s="3">
        <v>0.62</v>
      </c>
      <c r="O94" s="3" t="s">
        <v>3035</v>
      </c>
      <c r="P94" s="3" t="s">
        <v>715</v>
      </c>
      <c r="Q94" s="3" t="s">
        <v>737</v>
      </c>
      <c r="R94" s="3" t="s">
        <v>1823</v>
      </c>
      <c r="S94" s="3">
        <v>99352</v>
      </c>
      <c r="T94" s="4">
        <v>42006</v>
      </c>
      <c r="U94" s="4">
        <v>42008</v>
      </c>
      <c r="V94" s="3">
        <v>-111.4</v>
      </c>
      <c r="W94" s="3">
        <v>7</v>
      </c>
      <c r="X94" s="3">
        <v>715.55</v>
      </c>
      <c r="Y94" s="5">
        <v>89961</v>
      </c>
    </row>
    <row r="95" spans="1:25" ht="12.75" customHeight="1" x14ac:dyDescent="0.25">
      <c r="A95" s="3">
        <v>26103</v>
      </c>
      <c r="B95" s="3" t="s">
        <v>978</v>
      </c>
      <c r="C95" s="3">
        <v>0.02</v>
      </c>
      <c r="D95" s="3">
        <v>4.9800000000000004</v>
      </c>
      <c r="E95" s="3">
        <v>5.49</v>
      </c>
      <c r="F95" s="3">
        <v>164</v>
      </c>
      <c r="G95" s="3" t="s">
        <v>1952</v>
      </c>
      <c r="H95" s="3" t="s">
        <v>710</v>
      </c>
      <c r="I95" s="3" t="s">
        <v>717</v>
      </c>
      <c r="J95" s="3" t="s">
        <v>721</v>
      </c>
      <c r="K95" s="3" t="s">
        <v>726</v>
      </c>
      <c r="L95" s="3" t="s">
        <v>739</v>
      </c>
      <c r="M95" s="3" t="s">
        <v>567</v>
      </c>
      <c r="N95" s="3">
        <v>0.38</v>
      </c>
      <c r="O95" s="3" t="s">
        <v>3035</v>
      </c>
      <c r="P95" s="3" t="s">
        <v>715</v>
      </c>
      <c r="Q95" s="3" t="s">
        <v>737</v>
      </c>
      <c r="R95" s="3" t="s">
        <v>1823</v>
      </c>
      <c r="S95" s="3">
        <v>99352</v>
      </c>
      <c r="T95" s="4">
        <v>42006</v>
      </c>
      <c r="U95" s="4">
        <v>42007</v>
      </c>
      <c r="V95" s="3">
        <v>-77.03</v>
      </c>
      <c r="W95" s="3">
        <v>9</v>
      </c>
      <c r="X95" s="3">
        <v>45.63</v>
      </c>
      <c r="Y95" s="5">
        <v>89961</v>
      </c>
    </row>
    <row r="96" spans="1:25" ht="12.75" customHeight="1" x14ac:dyDescent="0.25">
      <c r="A96" s="3">
        <v>21040</v>
      </c>
      <c r="B96" s="3" t="s">
        <v>980</v>
      </c>
      <c r="C96" s="3">
        <v>0.08</v>
      </c>
      <c r="D96" s="3">
        <v>399.98</v>
      </c>
      <c r="E96" s="3">
        <v>12.06</v>
      </c>
      <c r="F96" s="3">
        <v>166</v>
      </c>
      <c r="G96" s="3" t="s">
        <v>1953</v>
      </c>
      <c r="H96" s="3" t="s">
        <v>712</v>
      </c>
      <c r="I96" s="3" t="s">
        <v>719</v>
      </c>
      <c r="J96" s="3" t="s">
        <v>722</v>
      </c>
      <c r="K96" s="3" t="s">
        <v>736</v>
      </c>
      <c r="L96" s="3" t="s">
        <v>742</v>
      </c>
      <c r="M96" s="3" t="s">
        <v>342</v>
      </c>
      <c r="N96" s="3">
        <v>0.56000000000000005</v>
      </c>
      <c r="O96" s="3" t="s">
        <v>3035</v>
      </c>
      <c r="P96" s="3" t="s">
        <v>713</v>
      </c>
      <c r="Q96" s="3" t="s">
        <v>1027</v>
      </c>
      <c r="R96" s="3" t="s">
        <v>1389</v>
      </c>
      <c r="S96" s="3">
        <v>37087</v>
      </c>
      <c r="T96" s="4">
        <v>42015</v>
      </c>
      <c r="U96" s="4">
        <v>42022</v>
      </c>
      <c r="V96" s="3">
        <v>28.514099999999999</v>
      </c>
      <c r="W96" s="3">
        <v>5</v>
      </c>
      <c r="X96" s="3">
        <v>1839.91</v>
      </c>
      <c r="Y96" s="5">
        <v>89426</v>
      </c>
    </row>
    <row r="97" spans="1:25" ht="12.75" customHeight="1" x14ac:dyDescent="0.25">
      <c r="A97" s="3">
        <v>19315</v>
      </c>
      <c r="B97" s="3" t="s">
        <v>980</v>
      </c>
      <c r="C97" s="3">
        <v>0.08</v>
      </c>
      <c r="D97" s="3">
        <v>43.22</v>
      </c>
      <c r="E97" s="3">
        <v>16.71</v>
      </c>
      <c r="F97" s="3">
        <v>169</v>
      </c>
      <c r="G97" s="3" t="s">
        <v>1954</v>
      </c>
      <c r="H97" s="3" t="s">
        <v>710</v>
      </c>
      <c r="I97" s="3" t="s">
        <v>720</v>
      </c>
      <c r="J97" s="3" t="s">
        <v>722</v>
      </c>
      <c r="K97" s="3" t="s">
        <v>725</v>
      </c>
      <c r="L97" s="3" t="s">
        <v>739</v>
      </c>
      <c r="M97" s="3" t="s">
        <v>836</v>
      </c>
      <c r="N97" s="3">
        <v>0.66</v>
      </c>
      <c r="O97" s="3" t="s">
        <v>3035</v>
      </c>
      <c r="P97" s="3" t="s">
        <v>713</v>
      </c>
      <c r="Q97" s="3" t="s">
        <v>1127</v>
      </c>
      <c r="R97" s="3" t="s">
        <v>1454</v>
      </c>
      <c r="S97" s="3">
        <v>70802</v>
      </c>
      <c r="T97" s="4">
        <v>42007</v>
      </c>
      <c r="U97" s="4">
        <v>42009</v>
      </c>
      <c r="V97" s="3">
        <v>280.27458000000001</v>
      </c>
      <c r="W97" s="3">
        <v>3</v>
      </c>
      <c r="X97" s="3">
        <v>130.62</v>
      </c>
      <c r="Y97" s="5">
        <v>87463</v>
      </c>
    </row>
    <row r="98" spans="1:25" ht="12.75" customHeight="1" x14ac:dyDescent="0.25">
      <c r="A98" s="3">
        <v>19316</v>
      </c>
      <c r="B98" s="3" t="s">
        <v>980</v>
      </c>
      <c r="C98" s="3">
        <v>0.05</v>
      </c>
      <c r="D98" s="3">
        <v>574.74</v>
      </c>
      <c r="E98" s="3">
        <v>24.49</v>
      </c>
      <c r="F98" s="3">
        <v>169</v>
      </c>
      <c r="G98" s="3" t="s">
        <v>1954</v>
      </c>
      <c r="H98" s="3" t="s">
        <v>710</v>
      </c>
      <c r="I98" s="3" t="s">
        <v>720</v>
      </c>
      <c r="J98" s="3" t="s">
        <v>722</v>
      </c>
      <c r="K98" s="3" t="s">
        <v>736</v>
      </c>
      <c r="L98" s="3" t="s">
        <v>744</v>
      </c>
      <c r="M98" s="3" t="s">
        <v>378</v>
      </c>
      <c r="N98" s="3">
        <v>0.37</v>
      </c>
      <c r="O98" s="3" t="s">
        <v>3035</v>
      </c>
      <c r="P98" s="3" t="s">
        <v>713</v>
      </c>
      <c r="Q98" s="3" t="s">
        <v>1127</v>
      </c>
      <c r="R98" s="3" t="s">
        <v>1454</v>
      </c>
      <c r="S98" s="3">
        <v>70802</v>
      </c>
      <c r="T98" s="4">
        <v>42007</v>
      </c>
      <c r="U98" s="4">
        <v>42014</v>
      </c>
      <c r="V98" s="3">
        <v>-112.4263</v>
      </c>
      <c r="W98" s="3">
        <v>12</v>
      </c>
      <c r="X98" s="3">
        <v>6945.16</v>
      </c>
      <c r="Y98" s="5">
        <v>87463</v>
      </c>
    </row>
    <row r="99" spans="1:25" ht="12.75" customHeight="1" x14ac:dyDescent="0.25">
      <c r="A99" s="3">
        <v>19317</v>
      </c>
      <c r="B99" s="3" t="s">
        <v>980</v>
      </c>
      <c r="C99" s="3">
        <v>0.04</v>
      </c>
      <c r="D99" s="3">
        <v>10.14</v>
      </c>
      <c r="E99" s="3">
        <v>2.27</v>
      </c>
      <c r="F99" s="3">
        <v>169</v>
      </c>
      <c r="G99" s="3" t="s">
        <v>1954</v>
      </c>
      <c r="H99" s="3" t="s">
        <v>710</v>
      </c>
      <c r="I99" s="3" t="s">
        <v>720</v>
      </c>
      <c r="J99" s="3" t="s">
        <v>721</v>
      </c>
      <c r="K99" s="3" t="s">
        <v>726</v>
      </c>
      <c r="L99" s="3" t="s">
        <v>738</v>
      </c>
      <c r="M99" s="3" t="s">
        <v>834</v>
      </c>
      <c r="N99" s="3">
        <v>0.36</v>
      </c>
      <c r="O99" s="3" t="s">
        <v>3035</v>
      </c>
      <c r="P99" s="3" t="s">
        <v>713</v>
      </c>
      <c r="Q99" s="3" t="s">
        <v>1127</v>
      </c>
      <c r="R99" s="3" t="s">
        <v>1454</v>
      </c>
      <c r="S99" s="3">
        <v>70802</v>
      </c>
      <c r="T99" s="4">
        <v>42007</v>
      </c>
      <c r="U99" s="4">
        <v>42011</v>
      </c>
      <c r="V99" s="3">
        <v>24.923999999999999</v>
      </c>
      <c r="W99" s="3">
        <v>3</v>
      </c>
      <c r="X99" s="3">
        <v>30.94</v>
      </c>
      <c r="Y99" s="5">
        <v>87463</v>
      </c>
    </row>
    <row r="100" spans="1:25" ht="12.75" customHeight="1" x14ac:dyDescent="0.25">
      <c r="A100" s="3">
        <v>19314</v>
      </c>
      <c r="B100" s="3" t="s">
        <v>981</v>
      </c>
      <c r="C100" s="3">
        <v>0.05</v>
      </c>
      <c r="D100" s="3">
        <v>1.88</v>
      </c>
      <c r="E100" s="3">
        <v>1.49</v>
      </c>
      <c r="F100" s="3">
        <v>171</v>
      </c>
      <c r="G100" s="3" t="s">
        <v>1955</v>
      </c>
      <c r="H100" s="3" t="s">
        <v>710</v>
      </c>
      <c r="I100" s="3" t="s">
        <v>720</v>
      </c>
      <c r="J100" s="3" t="s">
        <v>721</v>
      </c>
      <c r="K100" s="3" t="s">
        <v>103</v>
      </c>
      <c r="L100" s="3" t="s">
        <v>739</v>
      </c>
      <c r="M100" s="3" t="s">
        <v>601</v>
      </c>
      <c r="N100" s="3">
        <v>0.37</v>
      </c>
      <c r="O100" s="3" t="s">
        <v>3035</v>
      </c>
      <c r="P100" s="3" t="s">
        <v>716</v>
      </c>
      <c r="Q100" s="3" t="s">
        <v>1028</v>
      </c>
      <c r="R100" s="3" t="s">
        <v>1453</v>
      </c>
      <c r="S100" s="3">
        <v>7024</v>
      </c>
      <c r="T100" s="4">
        <v>42107</v>
      </c>
      <c r="U100" s="4">
        <v>42109</v>
      </c>
      <c r="V100" s="3">
        <v>-2.9094999999999995</v>
      </c>
      <c r="W100" s="3">
        <v>1</v>
      </c>
      <c r="X100" s="3">
        <v>3.42</v>
      </c>
      <c r="Y100" s="5">
        <v>87464</v>
      </c>
    </row>
    <row r="101" spans="1:25" ht="12.75" customHeight="1" x14ac:dyDescent="0.25">
      <c r="A101" s="3">
        <v>5361</v>
      </c>
      <c r="B101" s="3" t="s">
        <v>981</v>
      </c>
      <c r="C101" s="3">
        <v>0.02</v>
      </c>
      <c r="D101" s="3">
        <v>49.99</v>
      </c>
      <c r="E101" s="3">
        <v>19.989999999999998</v>
      </c>
      <c r="F101" s="3">
        <v>181</v>
      </c>
      <c r="G101" s="3" t="s">
        <v>1956</v>
      </c>
      <c r="H101" s="3" t="s">
        <v>710</v>
      </c>
      <c r="I101" s="3" t="s">
        <v>718</v>
      </c>
      <c r="J101" s="3" t="s">
        <v>722</v>
      </c>
      <c r="K101" s="3" t="s">
        <v>725</v>
      </c>
      <c r="L101" s="3" t="s">
        <v>739</v>
      </c>
      <c r="M101" s="3" t="s">
        <v>794</v>
      </c>
      <c r="N101" s="3">
        <v>0.41</v>
      </c>
      <c r="O101" s="3" t="s">
        <v>3035</v>
      </c>
      <c r="P101" s="3" t="s">
        <v>715</v>
      </c>
      <c r="Q101" s="3" t="s">
        <v>1037</v>
      </c>
      <c r="R101" s="3" t="s">
        <v>984</v>
      </c>
      <c r="S101" s="3">
        <v>94122</v>
      </c>
      <c r="T101" s="4">
        <v>42056</v>
      </c>
      <c r="U101" s="4">
        <v>42056</v>
      </c>
      <c r="V101" s="3">
        <v>-76.89</v>
      </c>
      <c r="W101" s="3">
        <v>18</v>
      </c>
      <c r="X101" s="3">
        <v>901.81</v>
      </c>
      <c r="Y101" s="5">
        <v>38087</v>
      </c>
    </row>
    <row r="102" spans="1:25" ht="12.75" customHeight="1" x14ac:dyDescent="0.25">
      <c r="A102" s="3">
        <v>522</v>
      </c>
      <c r="B102" s="3" t="s">
        <v>977</v>
      </c>
      <c r="C102" s="3">
        <v>7.0000000000000007E-2</v>
      </c>
      <c r="D102" s="3">
        <v>1.68</v>
      </c>
      <c r="E102" s="3">
        <v>1.57</v>
      </c>
      <c r="F102" s="3">
        <v>181</v>
      </c>
      <c r="G102" s="3" t="s">
        <v>1956</v>
      </c>
      <c r="H102" s="3" t="s">
        <v>710</v>
      </c>
      <c r="I102" s="3" t="s">
        <v>720</v>
      </c>
      <c r="J102" s="3" t="s">
        <v>721</v>
      </c>
      <c r="K102" s="3" t="s">
        <v>724</v>
      </c>
      <c r="L102" s="3" t="s">
        <v>738</v>
      </c>
      <c r="M102" s="3" t="s">
        <v>921</v>
      </c>
      <c r="N102" s="3">
        <v>0.59</v>
      </c>
      <c r="O102" s="3" t="s">
        <v>3035</v>
      </c>
      <c r="P102" s="3" t="s">
        <v>715</v>
      </c>
      <c r="Q102" s="3" t="s">
        <v>1037</v>
      </c>
      <c r="R102" s="3" t="s">
        <v>984</v>
      </c>
      <c r="S102" s="3">
        <v>94122</v>
      </c>
      <c r="T102" s="4">
        <v>42146</v>
      </c>
      <c r="U102" s="4">
        <v>42147</v>
      </c>
      <c r="V102" s="3">
        <v>-35.75</v>
      </c>
      <c r="W102" s="3">
        <v>116</v>
      </c>
      <c r="X102" s="3">
        <v>186.59</v>
      </c>
      <c r="Y102" s="5">
        <v>3585</v>
      </c>
    </row>
    <row r="103" spans="1:25" ht="12.75" customHeight="1" x14ac:dyDescent="0.25">
      <c r="A103" s="3">
        <v>23361</v>
      </c>
      <c r="B103" s="3" t="s">
        <v>981</v>
      </c>
      <c r="C103" s="3">
        <v>0.02</v>
      </c>
      <c r="D103" s="3">
        <v>49.99</v>
      </c>
      <c r="E103" s="3">
        <v>19.989999999999998</v>
      </c>
      <c r="F103" s="3">
        <v>184</v>
      </c>
      <c r="G103" s="3" t="s">
        <v>1957</v>
      </c>
      <c r="H103" s="3" t="s">
        <v>710</v>
      </c>
      <c r="I103" s="3" t="s">
        <v>718</v>
      </c>
      <c r="J103" s="3" t="s">
        <v>722</v>
      </c>
      <c r="K103" s="3" t="s">
        <v>725</v>
      </c>
      <c r="L103" s="3" t="s">
        <v>739</v>
      </c>
      <c r="M103" s="3" t="s">
        <v>794</v>
      </c>
      <c r="N103" s="3">
        <v>0.41</v>
      </c>
      <c r="O103" s="3" t="s">
        <v>3035</v>
      </c>
      <c r="P103" s="3" t="s">
        <v>716</v>
      </c>
      <c r="Q103" s="3" t="s">
        <v>1901</v>
      </c>
      <c r="R103" s="3" t="s">
        <v>1509</v>
      </c>
      <c r="S103" s="3">
        <v>2474</v>
      </c>
      <c r="T103" s="4">
        <v>42056</v>
      </c>
      <c r="U103" s="4">
        <v>42056</v>
      </c>
      <c r="V103" s="3">
        <v>-76.89</v>
      </c>
      <c r="W103" s="3">
        <v>5</v>
      </c>
      <c r="X103" s="3">
        <v>250.5</v>
      </c>
      <c r="Y103" s="5">
        <v>88360</v>
      </c>
    </row>
    <row r="104" spans="1:25" ht="12.75" customHeight="1" x14ac:dyDescent="0.25">
      <c r="A104" s="3">
        <v>18521</v>
      </c>
      <c r="B104" s="3" t="s">
        <v>977</v>
      </c>
      <c r="C104" s="3">
        <v>7.0000000000000007E-2</v>
      </c>
      <c r="D104" s="3">
        <v>10.06</v>
      </c>
      <c r="E104" s="3">
        <v>2.06</v>
      </c>
      <c r="F104" s="3">
        <v>188</v>
      </c>
      <c r="G104" s="3" t="s">
        <v>1958</v>
      </c>
      <c r="H104" s="3" t="s">
        <v>710</v>
      </c>
      <c r="I104" s="3" t="s">
        <v>720</v>
      </c>
      <c r="J104" s="3" t="s">
        <v>721</v>
      </c>
      <c r="K104" s="3" t="s">
        <v>726</v>
      </c>
      <c r="L104" s="3" t="s">
        <v>738</v>
      </c>
      <c r="M104" s="3" t="s">
        <v>236</v>
      </c>
      <c r="N104" s="3">
        <v>0.39</v>
      </c>
      <c r="O104" s="3" t="s">
        <v>3035</v>
      </c>
      <c r="P104" s="3" t="s">
        <v>714</v>
      </c>
      <c r="Q104" s="3" t="s">
        <v>1015</v>
      </c>
      <c r="R104" s="3" t="s">
        <v>1257</v>
      </c>
      <c r="S104" s="3">
        <v>76240</v>
      </c>
      <c r="T104" s="4">
        <v>42146</v>
      </c>
      <c r="U104" s="4">
        <v>42146</v>
      </c>
      <c r="V104" s="3">
        <v>152.65559999999999</v>
      </c>
      <c r="W104" s="3">
        <v>23</v>
      </c>
      <c r="X104" s="3">
        <v>221.24</v>
      </c>
      <c r="Y104" s="5">
        <v>88361</v>
      </c>
    </row>
    <row r="105" spans="1:25" ht="12.75" customHeight="1" x14ac:dyDescent="0.25">
      <c r="A105" s="3">
        <v>18522</v>
      </c>
      <c r="B105" s="3" t="s">
        <v>977</v>
      </c>
      <c r="C105" s="3">
        <v>7.0000000000000007E-2</v>
      </c>
      <c r="D105" s="3">
        <v>1.68</v>
      </c>
      <c r="E105" s="3">
        <v>1.57</v>
      </c>
      <c r="F105" s="3">
        <v>188</v>
      </c>
      <c r="G105" s="3" t="s">
        <v>1958</v>
      </c>
      <c r="H105" s="3" t="s">
        <v>710</v>
      </c>
      <c r="I105" s="3" t="s">
        <v>720</v>
      </c>
      <c r="J105" s="3" t="s">
        <v>721</v>
      </c>
      <c r="K105" s="3" t="s">
        <v>724</v>
      </c>
      <c r="L105" s="3" t="s">
        <v>738</v>
      </c>
      <c r="M105" s="3" t="s">
        <v>921</v>
      </c>
      <c r="N105" s="3">
        <v>0.59</v>
      </c>
      <c r="O105" s="3" t="s">
        <v>3035</v>
      </c>
      <c r="P105" s="3" t="s">
        <v>714</v>
      </c>
      <c r="Q105" s="3" t="s">
        <v>1015</v>
      </c>
      <c r="R105" s="3" t="s">
        <v>1257</v>
      </c>
      <c r="S105" s="3">
        <v>76240</v>
      </c>
      <c r="T105" s="4">
        <v>42146</v>
      </c>
      <c r="U105" s="4">
        <v>42147</v>
      </c>
      <c r="V105" s="3">
        <v>7.1500000000000057</v>
      </c>
      <c r="W105" s="3">
        <v>29</v>
      </c>
      <c r="X105" s="3">
        <v>46.65</v>
      </c>
      <c r="Y105" s="5">
        <v>88361</v>
      </c>
    </row>
    <row r="106" spans="1:25" ht="12.75" customHeight="1" x14ac:dyDescent="0.25">
      <c r="A106" s="3">
        <v>18817</v>
      </c>
      <c r="B106" s="3" t="s">
        <v>977</v>
      </c>
      <c r="C106" s="3">
        <v>0.1</v>
      </c>
      <c r="D106" s="3">
        <v>58.1</v>
      </c>
      <c r="E106" s="3">
        <v>1.49</v>
      </c>
      <c r="F106" s="3">
        <v>190</v>
      </c>
      <c r="G106" s="3" t="s">
        <v>1959</v>
      </c>
      <c r="H106" s="3" t="s">
        <v>710</v>
      </c>
      <c r="I106" s="3" t="s">
        <v>720</v>
      </c>
      <c r="J106" s="3" t="s">
        <v>721</v>
      </c>
      <c r="K106" s="3" t="s">
        <v>103</v>
      </c>
      <c r="L106" s="3" t="s">
        <v>739</v>
      </c>
      <c r="M106" s="3" t="s">
        <v>657</v>
      </c>
      <c r="N106" s="3">
        <v>0.38</v>
      </c>
      <c r="O106" s="3" t="s">
        <v>3035</v>
      </c>
      <c r="P106" s="3" t="s">
        <v>714</v>
      </c>
      <c r="Q106" s="3" t="s">
        <v>1008</v>
      </c>
      <c r="R106" s="3" t="s">
        <v>1341</v>
      </c>
      <c r="S106" s="3">
        <v>60004</v>
      </c>
      <c r="T106" s="4">
        <v>42047</v>
      </c>
      <c r="U106" s="4">
        <v>42048</v>
      </c>
      <c r="V106" s="3">
        <v>113.6499</v>
      </c>
      <c r="W106" s="3">
        <v>3</v>
      </c>
      <c r="X106" s="3">
        <v>164.71</v>
      </c>
      <c r="Y106" s="5">
        <v>89092</v>
      </c>
    </row>
    <row r="107" spans="1:25" ht="12.75" customHeight="1" x14ac:dyDescent="0.25">
      <c r="A107" s="3">
        <v>18818</v>
      </c>
      <c r="B107" s="3" t="s">
        <v>977</v>
      </c>
      <c r="C107" s="3">
        <v>0.01</v>
      </c>
      <c r="D107" s="3">
        <v>80.48</v>
      </c>
      <c r="E107" s="3">
        <v>4.5</v>
      </c>
      <c r="F107" s="3">
        <v>191</v>
      </c>
      <c r="G107" s="3" t="s">
        <v>1960</v>
      </c>
      <c r="H107" s="3" t="s">
        <v>710</v>
      </c>
      <c r="I107" s="3" t="s">
        <v>720</v>
      </c>
      <c r="J107" s="3" t="s">
        <v>721</v>
      </c>
      <c r="K107" s="3" t="s">
        <v>729</v>
      </c>
      <c r="L107" s="3" t="s">
        <v>739</v>
      </c>
      <c r="M107" s="3" t="s">
        <v>416</v>
      </c>
      <c r="N107" s="3">
        <v>0.55000000000000004</v>
      </c>
      <c r="O107" s="3" t="s">
        <v>3035</v>
      </c>
      <c r="P107" s="3" t="s">
        <v>714</v>
      </c>
      <c r="Q107" s="3" t="s">
        <v>1008</v>
      </c>
      <c r="R107" s="3" t="s">
        <v>1098</v>
      </c>
      <c r="S107" s="3">
        <v>60505</v>
      </c>
      <c r="T107" s="4">
        <v>42047</v>
      </c>
      <c r="U107" s="4">
        <v>42050</v>
      </c>
      <c r="V107" s="3">
        <v>-35.474400000000003</v>
      </c>
      <c r="W107" s="3">
        <v>1</v>
      </c>
      <c r="X107" s="3">
        <v>79.680000000000007</v>
      </c>
      <c r="Y107" s="5">
        <v>89092</v>
      </c>
    </row>
    <row r="108" spans="1:25" ht="12.75" customHeight="1" x14ac:dyDescent="0.25">
      <c r="A108" s="3">
        <v>20520</v>
      </c>
      <c r="B108" s="3" t="s">
        <v>979</v>
      </c>
      <c r="C108" s="3">
        <v>0.05</v>
      </c>
      <c r="D108" s="3">
        <v>3.8</v>
      </c>
      <c r="E108" s="3">
        <v>1.49</v>
      </c>
      <c r="F108" s="3">
        <v>191</v>
      </c>
      <c r="G108" s="3" t="s">
        <v>1960</v>
      </c>
      <c r="H108" s="3" t="s">
        <v>710</v>
      </c>
      <c r="I108" s="3" t="s">
        <v>720</v>
      </c>
      <c r="J108" s="3" t="s">
        <v>721</v>
      </c>
      <c r="K108" s="3" t="s">
        <v>103</v>
      </c>
      <c r="L108" s="3" t="s">
        <v>739</v>
      </c>
      <c r="M108" s="3" t="s">
        <v>772</v>
      </c>
      <c r="N108" s="3">
        <v>0.38</v>
      </c>
      <c r="O108" s="3" t="s">
        <v>3035</v>
      </c>
      <c r="P108" s="3" t="s">
        <v>714</v>
      </c>
      <c r="Q108" s="3" t="s">
        <v>1008</v>
      </c>
      <c r="R108" s="3" t="s">
        <v>1098</v>
      </c>
      <c r="S108" s="3">
        <v>60505</v>
      </c>
      <c r="T108" s="4">
        <v>42103</v>
      </c>
      <c r="U108" s="4">
        <v>42105</v>
      </c>
      <c r="V108" s="3">
        <v>14.466999999999999</v>
      </c>
      <c r="W108" s="3">
        <v>14</v>
      </c>
      <c r="X108" s="3">
        <v>53.26</v>
      </c>
      <c r="Y108" s="5">
        <v>89093</v>
      </c>
    </row>
    <row r="109" spans="1:25" ht="12.75" customHeight="1" x14ac:dyDescent="0.25">
      <c r="A109" s="3">
        <v>20521</v>
      </c>
      <c r="B109" s="3" t="s">
        <v>979</v>
      </c>
      <c r="C109" s="3">
        <v>0.09</v>
      </c>
      <c r="D109" s="3">
        <v>30.73</v>
      </c>
      <c r="E109" s="3">
        <v>4</v>
      </c>
      <c r="F109" s="3">
        <v>191</v>
      </c>
      <c r="G109" s="3" t="s">
        <v>1960</v>
      </c>
      <c r="H109" s="3" t="s">
        <v>710</v>
      </c>
      <c r="I109" s="3" t="s">
        <v>720</v>
      </c>
      <c r="J109" s="3" t="s">
        <v>722</v>
      </c>
      <c r="K109" s="3" t="s">
        <v>725</v>
      </c>
      <c r="L109" s="3" t="s">
        <v>739</v>
      </c>
      <c r="M109" s="3" t="s">
        <v>503</v>
      </c>
      <c r="N109" s="3">
        <v>0.75</v>
      </c>
      <c r="O109" s="3" t="s">
        <v>3035</v>
      </c>
      <c r="P109" s="3" t="s">
        <v>714</v>
      </c>
      <c r="Q109" s="3" t="s">
        <v>1008</v>
      </c>
      <c r="R109" s="3" t="s">
        <v>1098</v>
      </c>
      <c r="S109" s="3">
        <v>60505</v>
      </c>
      <c r="T109" s="4">
        <v>42103</v>
      </c>
      <c r="U109" s="4">
        <v>42103</v>
      </c>
      <c r="V109" s="3">
        <v>-99.986400000000003</v>
      </c>
      <c r="W109" s="3">
        <v>7</v>
      </c>
      <c r="X109" s="3">
        <v>203.49</v>
      </c>
      <c r="Y109" s="5">
        <v>89093</v>
      </c>
    </row>
    <row r="110" spans="1:25" ht="12.75" customHeight="1" x14ac:dyDescent="0.25">
      <c r="A110" s="3">
        <v>20522</v>
      </c>
      <c r="B110" s="3" t="s">
        <v>979</v>
      </c>
      <c r="C110" s="3">
        <v>0</v>
      </c>
      <c r="D110" s="3">
        <v>125.99</v>
      </c>
      <c r="E110" s="3">
        <v>8.08</v>
      </c>
      <c r="F110" s="3">
        <v>191</v>
      </c>
      <c r="G110" s="3" t="s">
        <v>1960</v>
      </c>
      <c r="H110" s="3" t="s">
        <v>710</v>
      </c>
      <c r="I110" s="3" t="s">
        <v>720</v>
      </c>
      <c r="J110" s="3" t="s">
        <v>722</v>
      </c>
      <c r="K110" s="3" t="s">
        <v>102</v>
      </c>
      <c r="L110" s="3" t="s">
        <v>739</v>
      </c>
      <c r="M110" s="3" t="s">
        <v>620</v>
      </c>
      <c r="N110" s="3">
        <v>0.56999999999999995</v>
      </c>
      <c r="O110" s="3" t="s">
        <v>3035</v>
      </c>
      <c r="P110" s="3" t="s">
        <v>714</v>
      </c>
      <c r="Q110" s="3" t="s">
        <v>1008</v>
      </c>
      <c r="R110" s="3" t="s">
        <v>1098</v>
      </c>
      <c r="S110" s="3">
        <v>60505</v>
      </c>
      <c r="T110" s="4">
        <v>42103</v>
      </c>
      <c r="U110" s="4">
        <v>42104</v>
      </c>
      <c r="V110" s="3">
        <v>1348.59672</v>
      </c>
      <c r="W110" s="3">
        <v>22</v>
      </c>
      <c r="X110" s="3">
        <v>2356.0100000000002</v>
      </c>
      <c r="Y110" s="5">
        <v>89093</v>
      </c>
    </row>
    <row r="111" spans="1:25" ht="12.75" customHeight="1" x14ac:dyDescent="0.25">
      <c r="A111" s="3">
        <v>19663</v>
      </c>
      <c r="B111" s="3" t="s">
        <v>979</v>
      </c>
      <c r="C111" s="3">
        <v>0</v>
      </c>
      <c r="D111" s="3">
        <v>213.45</v>
      </c>
      <c r="E111" s="3">
        <v>14.7</v>
      </c>
      <c r="F111" s="3">
        <v>193</v>
      </c>
      <c r="G111" s="3" t="s">
        <v>1961</v>
      </c>
      <c r="H111" s="3" t="s">
        <v>712</v>
      </c>
      <c r="I111" s="3" t="s">
        <v>720</v>
      </c>
      <c r="J111" s="3" t="s">
        <v>722</v>
      </c>
      <c r="K111" s="3" t="s">
        <v>736</v>
      </c>
      <c r="L111" s="3" t="s">
        <v>740</v>
      </c>
      <c r="M111" s="3" t="s">
        <v>786</v>
      </c>
      <c r="N111" s="3">
        <v>0.59</v>
      </c>
      <c r="O111" s="3" t="s">
        <v>3035</v>
      </c>
      <c r="P111" s="3" t="s">
        <v>715</v>
      </c>
      <c r="Q111" s="3" t="s">
        <v>1063</v>
      </c>
      <c r="R111" s="3" t="s">
        <v>1521</v>
      </c>
      <c r="S111" s="3">
        <v>84041</v>
      </c>
      <c r="T111" s="4">
        <v>42007</v>
      </c>
      <c r="U111" s="4">
        <v>42009</v>
      </c>
      <c r="V111" s="3">
        <v>-560.81417999999996</v>
      </c>
      <c r="W111" s="3">
        <v>1</v>
      </c>
      <c r="X111" s="3">
        <v>224.12</v>
      </c>
      <c r="Y111" s="5">
        <v>90430</v>
      </c>
    </row>
    <row r="112" spans="1:25" ht="12.75" customHeight="1" x14ac:dyDescent="0.25">
      <c r="A112" s="3">
        <v>20645</v>
      </c>
      <c r="B112" s="3" t="s">
        <v>978</v>
      </c>
      <c r="C112" s="3">
        <v>7.0000000000000007E-2</v>
      </c>
      <c r="D112" s="3">
        <v>6.54</v>
      </c>
      <c r="E112" s="3">
        <v>5.27</v>
      </c>
      <c r="F112" s="3">
        <v>193</v>
      </c>
      <c r="G112" s="3" t="s">
        <v>1961</v>
      </c>
      <c r="H112" s="3" t="s">
        <v>710</v>
      </c>
      <c r="I112" s="3" t="s">
        <v>720</v>
      </c>
      <c r="J112" s="3" t="s">
        <v>721</v>
      </c>
      <c r="K112" s="3" t="s">
        <v>103</v>
      </c>
      <c r="L112" s="3" t="s">
        <v>739</v>
      </c>
      <c r="M112" s="3" t="s">
        <v>482</v>
      </c>
      <c r="N112" s="3">
        <v>0.36</v>
      </c>
      <c r="O112" s="3" t="s">
        <v>3035</v>
      </c>
      <c r="P112" s="3" t="s">
        <v>715</v>
      </c>
      <c r="Q112" s="3" t="s">
        <v>1063</v>
      </c>
      <c r="R112" s="3" t="s">
        <v>1521</v>
      </c>
      <c r="S112" s="3">
        <v>84041</v>
      </c>
      <c r="T112" s="4">
        <v>42093</v>
      </c>
      <c r="U112" s="4">
        <v>42095</v>
      </c>
      <c r="V112" s="3">
        <v>-66.044499999999999</v>
      </c>
      <c r="W112" s="3">
        <v>21</v>
      </c>
      <c r="X112" s="3">
        <v>140.30000000000001</v>
      </c>
      <c r="Y112" s="5">
        <v>90432</v>
      </c>
    </row>
    <row r="113" spans="1:25" ht="12.75" customHeight="1" x14ac:dyDescent="0.25">
      <c r="A113" s="3">
        <v>24273</v>
      </c>
      <c r="B113" s="3" t="s">
        <v>979</v>
      </c>
      <c r="C113" s="3">
        <v>0.02</v>
      </c>
      <c r="D113" s="3">
        <v>6.48</v>
      </c>
      <c r="E113" s="3">
        <v>9.17</v>
      </c>
      <c r="F113" s="3">
        <v>194</v>
      </c>
      <c r="G113" s="3" t="s">
        <v>1962</v>
      </c>
      <c r="H113" s="3" t="s">
        <v>710</v>
      </c>
      <c r="I113" s="3" t="s">
        <v>720</v>
      </c>
      <c r="J113" s="3" t="s">
        <v>721</v>
      </c>
      <c r="K113" s="3" t="s">
        <v>726</v>
      </c>
      <c r="L113" s="3" t="s">
        <v>739</v>
      </c>
      <c r="M113" s="3" t="s">
        <v>609</v>
      </c>
      <c r="N113" s="3">
        <v>0.37</v>
      </c>
      <c r="O113" s="3" t="s">
        <v>3035</v>
      </c>
      <c r="P113" s="3" t="s">
        <v>715</v>
      </c>
      <c r="Q113" s="3" t="s">
        <v>1063</v>
      </c>
      <c r="R113" s="3" t="s">
        <v>1645</v>
      </c>
      <c r="S113" s="3">
        <v>84043</v>
      </c>
      <c r="T113" s="4">
        <v>42014</v>
      </c>
      <c r="U113" s="4">
        <v>42015</v>
      </c>
      <c r="V113" s="3">
        <v>-105.68520000000001</v>
      </c>
      <c r="W113" s="3">
        <v>4</v>
      </c>
      <c r="X113" s="3">
        <v>28.2</v>
      </c>
      <c r="Y113" s="5">
        <v>90431</v>
      </c>
    </row>
    <row r="114" spans="1:25" ht="12.75" customHeight="1" x14ac:dyDescent="0.25">
      <c r="A114" s="3">
        <v>20646</v>
      </c>
      <c r="B114" s="3" t="s">
        <v>978</v>
      </c>
      <c r="C114" s="3">
        <v>0.09</v>
      </c>
      <c r="D114" s="3">
        <v>3.29</v>
      </c>
      <c r="E114" s="3">
        <v>1.35</v>
      </c>
      <c r="F114" s="3">
        <v>194</v>
      </c>
      <c r="G114" s="3" t="s">
        <v>1962</v>
      </c>
      <c r="H114" s="3" t="s">
        <v>710</v>
      </c>
      <c r="I114" s="3" t="s">
        <v>720</v>
      </c>
      <c r="J114" s="3" t="s">
        <v>721</v>
      </c>
      <c r="K114" s="3" t="s">
        <v>733</v>
      </c>
      <c r="L114" s="3" t="s">
        <v>738</v>
      </c>
      <c r="M114" s="3" t="s">
        <v>120</v>
      </c>
      <c r="N114" s="3">
        <v>0.4</v>
      </c>
      <c r="O114" s="3" t="s">
        <v>3035</v>
      </c>
      <c r="P114" s="3" t="s">
        <v>715</v>
      </c>
      <c r="Q114" s="3" t="s">
        <v>1063</v>
      </c>
      <c r="R114" s="3" t="s">
        <v>1645</v>
      </c>
      <c r="S114" s="3">
        <v>84043</v>
      </c>
      <c r="T114" s="4">
        <v>42093</v>
      </c>
      <c r="U114" s="4">
        <v>42095</v>
      </c>
      <c r="V114" s="3">
        <v>15.66</v>
      </c>
      <c r="W114" s="3">
        <v>23</v>
      </c>
      <c r="X114" s="3">
        <v>71.55</v>
      </c>
      <c r="Y114" s="5">
        <v>90432</v>
      </c>
    </row>
    <row r="115" spans="1:25" ht="12.75" customHeight="1" x14ac:dyDescent="0.25">
      <c r="A115" s="3">
        <v>25158</v>
      </c>
      <c r="B115" s="3" t="s">
        <v>981</v>
      </c>
      <c r="C115" s="3">
        <v>0</v>
      </c>
      <c r="D115" s="3">
        <v>161.55000000000001</v>
      </c>
      <c r="E115" s="3">
        <v>19.989999999999998</v>
      </c>
      <c r="F115" s="3">
        <v>197</v>
      </c>
      <c r="G115" s="3" t="s">
        <v>1963</v>
      </c>
      <c r="H115" s="3" t="s">
        <v>710</v>
      </c>
      <c r="I115" s="3" t="s">
        <v>718</v>
      </c>
      <c r="J115" s="3" t="s">
        <v>721</v>
      </c>
      <c r="K115" s="3" t="s">
        <v>730</v>
      </c>
      <c r="L115" s="3" t="s">
        <v>739</v>
      </c>
      <c r="M115" s="3" t="s">
        <v>8</v>
      </c>
      <c r="N115" s="3">
        <v>0.66</v>
      </c>
      <c r="O115" s="3" t="s">
        <v>3035</v>
      </c>
      <c r="P115" s="3" t="s">
        <v>714</v>
      </c>
      <c r="Q115" s="3" t="s">
        <v>1047</v>
      </c>
      <c r="R115" s="3" t="s">
        <v>1107</v>
      </c>
      <c r="S115" s="3">
        <v>66212</v>
      </c>
      <c r="T115" s="4">
        <v>42096</v>
      </c>
      <c r="U115" s="4">
        <v>42098</v>
      </c>
      <c r="V115" s="3">
        <v>1167.1580000000001</v>
      </c>
      <c r="W115" s="3">
        <v>19</v>
      </c>
      <c r="X115" s="3">
        <v>3108.98</v>
      </c>
      <c r="Y115" s="5">
        <v>88921</v>
      </c>
    </row>
    <row r="116" spans="1:25" ht="12.75" customHeight="1" x14ac:dyDescent="0.25">
      <c r="A116" s="3">
        <v>7158</v>
      </c>
      <c r="B116" s="3" t="s">
        <v>981</v>
      </c>
      <c r="C116" s="3">
        <v>0</v>
      </c>
      <c r="D116" s="3">
        <v>161.55000000000001</v>
      </c>
      <c r="E116" s="3">
        <v>19.989999999999998</v>
      </c>
      <c r="F116" s="3">
        <v>198</v>
      </c>
      <c r="G116" s="3" t="s">
        <v>1964</v>
      </c>
      <c r="H116" s="3" t="s">
        <v>710</v>
      </c>
      <c r="I116" s="3" t="s">
        <v>718</v>
      </c>
      <c r="J116" s="3" t="s">
        <v>721</v>
      </c>
      <c r="K116" s="3" t="s">
        <v>730</v>
      </c>
      <c r="L116" s="3" t="s">
        <v>739</v>
      </c>
      <c r="M116" s="3" t="s">
        <v>8</v>
      </c>
      <c r="N116" s="3">
        <v>0.66</v>
      </c>
      <c r="O116" s="3" t="s">
        <v>3035</v>
      </c>
      <c r="P116" s="3" t="s">
        <v>714</v>
      </c>
      <c r="Q116" s="3" t="s">
        <v>1053</v>
      </c>
      <c r="R116" s="3" t="s">
        <v>992</v>
      </c>
      <c r="S116" s="3">
        <v>48138</v>
      </c>
      <c r="T116" s="4">
        <v>42096</v>
      </c>
      <c r="U116" s="4">
        <v>42098</v>
      </c>
      <c r="V116" s="3">
        <v>1014.9200000000001</v>
      </c>
      <c r="W116" s="3">
        <v>77</v>
      </c>
      <c r="X116" s="3">
        <v>12599.55</v>
      </c>
      <c r="Y116" s="5">
        <v>51072</v>
      </c>
    </row>
    <row r="117" spans="1:25" ht="12.75" customHeight="1" x14ac:dyDescent="0.25">
      <c r="A117" s="3">
        <v>22136</v>
      </c>
      <c r="B117" s="3" t="s">
        <v>979</v>
      </c>
      <c r="C117" s="3">
        <v>0.09</v>
      </c>
      <c r="D117" s="3">
        <v>12.28</v>
      </c>
      <c r="E117" s="3">
        <v>4.8600000000000003</v>
      </c>
      <c r="F117" s="3">
        <v>202</v>
      </c>
      <c r="G117" s="3" t="s">
        <v>1965</v>
      </c>
      <c r="H117" s="3" t="s">
        <v>710</v>
      </c>
      <c r="I117" s="3" t="s">
        <v>720</v>
      </c>
      <c r="J117" s="3" t="s">
        <v>721</v>
      </c>
      <c r="K117" s="3" t="s">
        <v>726</v>
      </c>
      <c r="L117" s="3" t="s">
        <v>739</v>
      </c>
      <c r="M117" s="3" t="s">
        <v>807</v>
      </c>
      <c r="N117" s="3">
        <v>0.38</v>
      </c>
      <c r="O117" s="3" t="s">
        <v>3035</v>
      </c>
      <c r="P117" s="3" t="s">
        <v>714</v>
      </c>
      <c r="Q117" s="3" t="s">
        <v>1025</v>
      </c>
      <c r="R117" s="3" t="s">
        <v>1066</v>
      </c>
      <c r="S117" s="3">
        <v>74006</v>
      </c>
      <c r="T117" s="4">
        <v>42121</v>
      </c>
      <c r="U117" s="4">
        <v>42122</v>
      </c>
      <c r="V117" s="3">
        <v>1.73</v>
      </c>
      <c r="W117" s="3">
        <v>3</v>
      </c>
      <c r="X117" s="3">
        <v>34.65</v>
      </c>
      <c r="Y117" s="5">
        <v>88971</v>
      </c>
    </row>
    <row r="118" spans="1:25" ht="12.75" customHeight="1" x14ac:dyDescent="0.25">
      <c r="A118" s="3">
        <v>18783</v>
      </c>
      <c r="B118" s="3" t="s">
        <v>977</v>
      </c>
      <c r="C118" s="3">
        <v>0.03</v>
      </c>
      <c r="D118" s="3">
        <v>7.37</v>
      </c>
      <c r="E118" s="3">
        <v>5.53</v>
      </c>
      <c r="F118" s="3">
        <v>202</v>
      </c>
      <c r="G118" s="3" t="s">
        <v>1965</v>
      </c>
      <c r="H118" s="3" t="s">
        <v>710</v>
      </c>
      <c r="I118" s="3" t="s">
        <v>720</v>
      </c>
      <c r="J118" s="3" t="s">
        <v>722</v>
      </c>
      <c r="K118" s="3" t="s">
        <v>725</v>
      </c>
      <c r="L118" s="3" t="s">
        <v>741</v>
      </c>
      <c r="M118" s="3" t="s">
        <v>263</v>
      </c>
      <c r="N118" s="3">
        <v>0.69</v>
      </c>
      <c r="O118" s="3" t="s">
        <v>3035</v>
      </c>
      <c r="P118" s="3" t="s">
        <v>714</v>
      </c>
      <c r="Q118" s="3" t="s">
        <v>1025</v>
      </c>
      <c r="R118" s="3" t="s">
        <v>1066</v>
      </c>
      <c r="S118" s="3">
        <v>74006</v>
      </c>
      <c r="T118" s="4">
        <v>42020</v>
      </c>
      <c r="U118" s="4">
        <v>42022</v>
      </c>
      <c r="V118" s="3">
        <v>-133.69999999999999</v>
      </c>
      <c r="W118" s="3">
        <v>11</v>
      </c>
      <c r="X118" s="3">
        <v>85.79</v>
      </c>
      <c r="Y118" s="5">
        <v>88972</v>
      </c>
    </row>
    <row r="119" spans="1:25" ht="12.75" customHeight="1" x14ac:dyDescent="0.25">
      <c r="A119" s="3">
        <v>21401</v>
      </c>
      <c r="B119" s="3" t="s">
        <v>980</v>
      </c>
      <c r="C119" s="3">
        <v>0.05</v>
      </c>
      <c r="D119" s="3">
        <v>1.86</v>
      </c>
      <c r="E119" s="3">
        <v>2.58</v>
      </c>
      <c r="F119" s="3">
        <v>210</v>
      </c>
      <c r="G119" s="3" t="s">
        <v>1966</v>
      </c>
      <c r="H119" s="3" t="s">
        <v>710</v>
      </c>
      <c r="I119" s="3" t="s">
        <v>717</v>
      </c>
      <c r="J119" s="3" t="s">
        <v>721</v>
      </c>
      <c r="K119" s="3" t="s">
        <v>733</v>
      </c>
      <c r="L119" s="3" t="s">
        <v>738</v>
      </c>
      <c r="M119" s="3" t="s">
        <v>675</v>
      </c>
      <c r="N119" s="3">
        <v>0.82</v>
      </c>
      <c r="O119" s="3" t="s">
        <v>3035</v>
      </c>
      <c r="P119" s="3" t="s">
        <v>716</v>
      </c>
      <c r="Q119" s="3" t="s">
        <v>1019</v>
      </c>
      <c r="R119" s="3" t="s">
        <v>1032</v>
      </c>
      <c r="S119" s="3">
        <v>12180</v>
      </c>
      <c r="T119" s="4">
        <v>42021</v>
      </c>
      <c r="U119" s="4">
        <v>42025</v>
      </c>
      <c r="V119" s="3">
        <v>-66.62</v>
      </c>
      <c r="W119" s="3">
        <v>9</v>
      </c>
      <c r="X119" s="3">
        <v>17.61</v>
      </c>
      <c r="Y119" s="5">
        <v>85965</v>
      </c>
    </row>
    <row r="120" spans="1:25" ht="12.75" customHeight="1" x14ac:dyDescent="0.25">
      <c r="A120" s="3">
        <v>23097</v>
      </c>
      <c r="B120" s="3" t="s">
        <v>978</v>
      </c>
      <c r="C120" s="3">
        <v>0.09</v>
      </c>
      <c r="D120" s="3">
        <v>5.4</v>
      </c>
      <c r="E120" s="3">
        <v>7.78</v>
      </c>
      <c r="F120" s="3">
        <v>210</v>
      </c>
      <c r="G120" s="3" t="s">
        <v>1966</v>
      </c>
      <c r="H120" s="3" t="s">
        <v>711</v>
      </c>
      <c r="I120" s="3" t="s">
        <v>717</v>
      </c>
      <c r="J120" s="3" t="s">
        <v>721</v>
      </c>
      <c r="K120" s="3" t="s">
        <v>103</v>
      </c>
      <c r="L120" s="3" t="s">
        <v>739</v>
      </c>
      <c r="M120" s="3" t="s">
        <v>523</v>
      </c>
      <c r="N120" s="3">
        <v>0.37</v>
      </c>
      <c r="O120" s="3" t="s">
        <v>3035</v>
      </c>
      <c r="P120" s="3" t="s">
        <v>716</v>
      </c>
      <c r="Q120" s="3" t="s">
        <v>1019</v>
      </c>
      <c r="R120" s="3" t="s">
        <v>1032</v>
      </c>
      <c r="S120" s="3">
        <v>12180</v>
      </c>
      <c r="T120" s="4">
        <v>42157</v>
      </c>
      <c r="U120" s="4">
        <v>42157</v>
      </c>
      <c r="V120" s="3">
        <v>-21.487749999999998</v>
      </c>
      <c r="W120" s="3">
        <v>4</v>
      </c>
      <c r="X120" s="3">
        <v>27.3</v>
      </c>
      <c r="Y120" s="5">
        <v>85966</v>
      </c>
    </row>
    <row r="121" spans="1:25" ht="12.75" customHeight="1" x14ac:dyDescent="0.25">
      <c r="A121" s="3">
        <v>23098</v>
      </c>
      <c r="B121" s="3" t="s">
        <v>978</v>
      </c>
      <c r="C121" s="3">
        <v>0.02</v>
      </c>
      <c r="D121" s="3">
        <v>20.28</v>
      </c>
      <c r="E121" s="3">
        <v>6.68</v>
      </c>
      <c r="F121" s="3">
        <v>210</v>
      </c>
      <c r="G121" s="3" t="s">
        <v>1966</v>
      </c>
      <c r="H121" s="3" t="s">
        <v>710</v>
      </c>
      <c r="I121" s="3" t="s">
        <v>717</v>
      </c>
      <c r="J121" s="3" t="s">
        <v>723</v>
      </c>
      <c r="K121" s="3" t="s">
        <v>732</v>
      </c>
      <c r="L121" s="3" t="s">
        <v>739</v>
      </c>
      <c r="M121" s="3" t="s">
        <v>537</v>
      </c>
      <c r="N121" s="3">
        <v>0.53</v>
      </c>
      <c r="O121" s="3" t="s">
        <v>3035</v>
      </c>
      <c r="P121" s="3" t="s">
        <v>716</v>
      </c>
      <c r="Q121" s="3" t="s">
        <v>1019</v>
      </c>
      <c r="R121" s="3" t="s">
        <v>1032</v>
      </c>
      <c r="S121" s="3">
        <v>12180</v>
      </c>
      <c r="T121" s="4">
        <v>42157</v>
      </c>
      <c r="U121" s="4">
        <v>42157</v>
      </c>
      <c r="V121" s="3">
        <v>44.677499999999995</v>
      </c>
      <c r="W121" s="3">
        <v>3</v>
      </c>
      <c r="X121" s="3">
        <v>64.75</v>
      </c>
      <c r="Y121" s="5">
        <v>85966</v>
      </c>
    </row>
    <row r="122" spans="1:25" ht="12.75" customHeight="1" x14ac:dyDescent="0.25">
      <c r="A122" s="3">
        <v>23099</v>
      </c>
      <c r="B122" s="3" t="s">
        <v>978</v>
      </c>
      <c r="C122" s="3">
        <v>0</v>
      </c>
      <c r="D122" s="3">
        <v>11.55</v>
      </c>
      <c r="E122" s="3">
        <v>2.36</v>
      </c>
      <c r="F122" s="3">
        <v>210</v>
      </c>
      <c r="G122" s="3" t="s">
        <v>1966</v>
      </c>
      <c r="H122" s="3" t="s">
        <v>710</v>
      </c>
      <c r="I122" s="3" t="s">
        <v>717</v>
      </c>
      <c r="J122" s="3" t="s">
        <v>721</v>
      </c>
      <c r="K122" s="3" t="s">
        <v>724</v>
      </c>
      <c r="L122" s="3" t="s">
        <v>738</v>
      </c>
      <c r="M122" s="3" t="s">
        <v>224</v>
      </c>
      <c r="N122" s="3">
        <v>0.55000000000000004</v>
      </c>
      <c r="O122" s="3" t="s">
        <v>3035</v>
      </c>
      <c r="P122" s="3" t="s">
        <v>716</v>
      </c>
      <c r="Q122" s="3" t="s">
        <v>1019</v>
      </c>
      <c r="R122" s="3" t="s">
        <v>1032</v>
      </c>
      <c r="S122" s="3">
        <v>12180</v>
      </c>
      <c r="T122" s="4">
        <v>42157</v>
      </c>
      <c r="U122" s="4">
        <v>42158</v>
      </c>
      <c r="V122" s="3">
        <v>23.594999999999999</v>
      </c>
      <c r="W122" s="3">
        <v>5</v>
      </c>
      <c r="X122" s="3">
        <v>62.98</v>
      </c>
      <c r="Y122" s="5">
        <v>85966</v>
      </c>
    </row>
    <row r="123" spans="1:25" ht="12.75" customHeight="1" x14ac:dyDescent="0.25">
      <c r="A123" s="3">
        <v>23605</v>
      </c>
      <c r="B123" s="3" t="s">
        <v>978</v>
      </c>
      <c r="C123" s="3">
        <v>0.01</v>
      </c>
      <c r="D123" s="3">
        <v>10.06</v>
      </c>
      <c r="E123" s="3">
        <v>2.06</v>
      </c>
      <c r="F123" s="3">
        <v>211</v>
      </c>
      <c r="G123" s="3" t="s">
        <v>1967</v>
      </c>
      <c r="H123" s="3" t="s">
        <v>710</v>
      </c>
      <c r="I123" s="3" t="s">
        <v>719</v>
      </c>
      <c r="J123" s="3" t="s">
        <v>721</v>
      </c>
      <c r="K123" s="3" t="s">
        <v>726</v>
      </c>
      <c r="L123" s="3" t="s">
        <v>738</v>
      </c>
      <c r="M123" s="3" t="s">
        <v>236</v>
      </c>
      <c r="N123" s="3">
        <v>0.39</v>
      </c>
      <c r="O123" s="3" t="s">
        <v>3035</v>
      </c>
      <c r="P123" s="3" t="s">
        <v>716</v>
      </c>
      <c r="Q123" s="3" t="s">
        <v>1019</v>
      </c>
      <c r="R123" s="3" t="s">
        <v>1828</v>
      </c>
      <c r="S123" s="3">
        <v>13501</v>
      </c>
      <c r="T123" s="4">
        <v>42010</v>
      </c>
      <c r="U123" s="4">
        <v>42012</v>
      </c>
      <c r="V123" s="3">
        <v>7.59</v>
      </c>
      <c r="W123" s="3">
        <v>2</v>
      </c>
      <c r="X123" s="3">
        <v>21.2</v>
      </c>
      <c r="Y123" s="5">
        <v>85964</v>
      </c>
    </row>
    <row r="124" spans="1:25" ht="12.75" customHeight="1" x14ac:dyDescent="0.25">
      <c r="A124" s="3">
        <v>23606</v>
      </c>
      <c r="B124" s="3" t="s">
        <v>978</v>
      </c>
      <c r="C124" s="3">
        <v>0</v>
      </c>
      <c r="D124" s="3">
        <v>65.989999999999995</v>
      </c>
      <c r="E124" s="3">
        <v>5.92</v>
      </c>
      <c r="F124" s="3">
        <v>211</v>
      </c>
      <c r="G124" s="3" t="s">
        <v>1967</v>
      </c>
      <c r="H124" s="3" t="s">
        <v>710</v>
      </c>
      <c r="I124" s="3" t="s">
        <v>719</v>
      </c>
      <c r="J124" s="3" t="s">
        <v>722</v>
      </c>
      <c r="K124" s="3" t="s">
        <v>102</v>
      </c>
      <c r="L124" s="3" t="s">
        <v>739</v>
      </c>
      <c r="M124" s="3" t="s">
        <v>490</v>
      </c>
      <c r="N124" s="3">
        <v>0.55000000000000004</v>
      </c>
      <c r="O124" s="3" t="s">
        <v>3035</v>
      </c>
      <c r="P124" s="3" t="s">
        <v>716</v>
      </c>
      <c r="Q124" s="3" t="s">
        <v>1019</v>
      </c>
      <c r="R124" s="3" t="s">
        <v>1828</v>
      </c>
      <c r="S124" s="3">
        <v>13501</v>
      </c>
      <c r="T124" s="4">
        <v>42010</v>
      </c>
      <c r="U124" s="4">
        <v>42012</v>
      </c>
      <c r="V124" s="3">
        <v>-107.98699999999999</v>
      </c>
      <c r="W124" s="3">
        <v>3</v>
      </c>
      <c r="X124" s="3">
        <v>173.32</v>
      </c>
      <c r="Y124" s="5">
        <v>85964</v>
      </c>
    </row>
    <row r="125" spans="1:25" ht="12.75" customHeight="1" x14ac:dyDescent="0.25">
      <c r="A125" s="3">
        <v>23100</v>
      </c>
      <c r="B125" s="3" t="s">
        <v>978</v>
      </c>
      <c r="C125" s="3">
        <v>0.05</v>
      </c>
      <c r="D125" s="3">
        <v>2.08</v>
      </c>
      <c r="E125" s="3">
        <v>2.56</v>
      </c>
      <c r="F125" s="3">
        <v>211</v>
      </c>
      <c r="G125" s="3" t="s">
        <v>1967</v>
      </c>
      <c r="H125" s="3" t="s">
        <v>710</v>
      </c>
      <c r="I125" s="3" t="s">
        <v>717</v>
      </c>
      <c r="J125" s="3" t="s">
        <v>721</v>
      </c>
      <c r="K125" s="3" t="s">
        <v>104</v>
      </c>
      <c r="L125" s="3" t="s">
        <v>741</v>
      </c>
      <c r="M125" s="3" t="s">
        <v>374</v>
      </c>
      <c r="N125" s="3">
        <v>0.55000000000000004</v>
      </c>
      <c r="O125" s="3" t="s">
        <v>3035</v>
      </c>
      <c r="P125" s="3" t="s">
        <v>716</v>
      </c>
      <c r="Q125" s="3" t="s">
        <v>1019</v>
      </c>
      <c r="R125" s="3" t="s">
        <v>1828</v>
      </c>
      <c r="S125" s="3">
        <v>13501</v>
      </c>
      <c r="T125" s="4">
        <v>42157</v>
      </c>
      <c r="U125" s="4">
        <v>42158</v>
      </c>
      <c r="V125" s="3">
        <v>-36.25</v>
      </c>
      <c r="W125" s="3">
        <v>20</v>
      </c>
      <c r="X125" s="3">
        <v>42.29</v>
      </c>
      <c r="Y125" s="5">
        <v>85966</v>
      </c>
    </row>
    <row r="126" spans="1:25" ht="12.75" customHeight="1" x14ac:dyDescent="0.25">
      <c r="A126" s="3">
        <v>26303</v>
      </c>
      <c r="B126" s="3" t="s">
        <v>978</v>
      </c>
      <c r="C126" s="3">
        <v>0.05</v>
      </c>
      <c r="D126" s="3">
        <v>119.99</v>
      </c>
      <c r="E126" s="3">
        <v>56.14</v>
      </c>
      <c r="F126" s="3">
        <v>218</v>
      </c>
      <c r="G126" s="3" t="s">
        <v>1968</v>
      </c>
      <c r="H126" s="3" t="s">
        <v>712</v>
      </c>
      <c r="I126" s="3" t="s">
        <v>719</v>
      </c>
      <c r="J126" s="3" t="s">
        <v>722</v>
      </c>
      <c r="K126" s="3" t="s">
        <v>736</v>
      </c>
      <c r="L126" s="3" t="s">
        <v>742</v>
      </c>
      <c r="M126" s="3" t="s">
        <v>634</v>
      </c>
      <c r="N126" s="3">
        <v>0.39</v>
      </c>
      <c r="O126" s="3" t="s">
        <v>3035</v>
      </c>
      <c r="P126" s="3" t="s">
        <v>715</v>
      </c>
      <c r="Q126" s="3" t="s">
        <v>1063</v>
      </c>
      <c r="R126" s="3" t="s">
        <v>1079</v>
      </c>
      <c r="S126" s="3">
        <v>84107</v>
      </c>
      <c r="T126" s="4">
        <v>42164</v>
      </c>
      <c r="U126" s="4">
        <v>42166</v>
      </c>
      <c r="V126" s="3">
        <v>-102.5121</v>
      </c>
      <c r="W126" s="3">
        <v>6</v>
      </c>
      <c r="X126" s="3">
        <v>730.37</v>
      </c>
      <c r="Y126" s="5">
        <v>88048</v>
      </c>
    </row>
    <row r="127" spans="1:25" ht="12.75" customHeight="1" x14ac:dyDescent="0.25">
      <c r="A127" s="3">
        <v>21203</v>
      </c>
      <c r="B127" s="3" t="s">
        <v>978</v>
      </c>
      <c r="C127" s="3">
        <v>0.03</v>
      </c>
      <c r="D127" s="3">
        <v>60.89</v>
      </c>
      <c r="E127" s="3">
        <v>32.409999999999997</v>
      </c>
      <c r="F127" s="3">
        <v>228</v>
      </c>
      <c r="G127" s="3" t="s">
        <v>1969</v>
      </c>
      <c r="H127" s="3" t="s">
        <v>712</v>
      </c>
      <c r="I127" s="3" t="s">
        <v>718</v>
      </c>
      <c r="J127" s="3" t="s">
        <v>723</v>
      </c>
      <c r="K127" s="3" t="s">
        <v>727</v>
      </c>
      <c r="L127" s="3" t="s">
        <v>740</v>
      </c>
      <c r="M127" s="3" t="s">
        <v>564</v>
      </c>
      <c r="N127" s="3">
        <v>0.56000000000000005</v>
      </c>
      <c r="O127" s="3" t="s">
        <v>3035</v>
      </c>
      <c r="P127" s="3" t="s">
        <v>713</v>
      </c>
      <c r="Q127" s="3" t="s">
        <v>1011</v>
      </c>
      <c r="R127" s="3" t="s">
        <v>1626</v>
      </c>
      <c r="S127" s="3">
        <v>28227</v>
      </c>
      <c r="T127" s="4">
        <v>42096</v>
      </c>
      <c r="U127" s="4">
        <v>42097</v>
      </c>
      <c r="V127" s="3">
        <v>36.353999999999999</v>
      </c>
      <c r="W127" s="3">
        <v>7</v>
      </c>
      <c r="X127" s="3">
        <v>450.49</v>
      </c>
      <c r="Y127" s="5">
        <v>88527</v>
      </c>
    </row>
    <row r="128" spans="1:25" ht="12.75" customHeight="1" x14ac:dyDescent="0.25">
      <c r="A128" s="3">
        <v>25500</v>
      </c>
      <c r="B128" s="3" t="s">
        <v>978</v>
      </c>
      <c r="C128" s="3">
        <v>7.0000000000000007E-2</v>
      </c>
      <c r="D128" s="3">
        <v>5.81</v>
      </c>
      <c r="E128" s="3">
        <v>8.49</v>
      </c>
      <c r="F128" s="3">
        <v>233</v>
      </c>
      <c r="G128" s="3" t="s">
        <v>1970</v>
      </c>
      <c r="H128" s="3" t="s">
        <v>710</v>
      </c>
      <c r="I128" s="3" t="s">
        <v>718</v>
      </c>
      <c r="J128" s="3" t="s">
        <v>721</v>
      </c>
      <c r="K128" s="3" t="s">
        <v>103</v>
      </c>
      <c r="L128" s="3" t="s">
        <v>739</v>
      </c>
      <c r="M128" s="3" t="s">
        <v>914</v>
      </c>
      <c r="N128" s="3">
        <v>0.39</v>
      </c>
      <c r="O128" s="3" t="s">
        <v>3035</v>
      </c>
      <c r="P128" s="3" t="s">
        <v>714</v>
      </c>
      <c r="Q128" s="3" t="s">
        <v>1008</v>
      </c>
      <c r="R128" s="3" t="s">
        <v>1510</v>
      </c>
      <c r="S128" s="3">
        <v>60462</v>
      </c>
      <c r="T128" s="4">
        <v>42055</v>
      </c>
      <c r="U128" s="4">
        <v>42057</v>
      </c>
      <c r="V128" s="3">
        <v>-243.23649999999998</v>
      </c>
      <c r="W128" s="3">
        <v>10</v>
      </c>
      <c r="X128" s="3">
        <v>58.8</v>
      </c>
      <c r="Y128" s="5">
        <v>90237</v>
      </c>
    </row>
    <row r="129" spans="1:25" ht="12.75" customHeight="1" x14ac:dyDescent="0.25">
      <c r="A129" s="3">
        <v>25501</v>
      </c>
      <c r="B129" s="3" t="s">
        <v>978</v>
      </c>
      <c r="C129" s="3">
        <v>0.04</v>
      </c>
      <c r="D129" s="3">
        <v>9.65</v>
      </c>
      <c r="E129" s="3">
        <v>6.22</v>
      </c>
      <c r="F129" s="3">
        <v>233</v>
      </c>
      <c r="G129" s="3" t="s">
        <v>1970</v>
      </c>
      <c r="H129" s="3" t="s">
        <v>710</v>
      </c>
      <c r="I129" s="3" t="s">
        <v>718</v>
      </c>
      <c r="J129" s="3" t="s">
        <v>723</v>
      </c>
      <c r="K129" s="3" t="s">
        <v>732</v>
      </c>
      <c r="L129" s="3" t="s">
        <v>739</v>
      </c>
      <c r="M129" s="3" t="s">
        <v>228</v>
      </c>
      <c r="N129" s="3">
        <v>0.55000000000000004</v>
      </c>
      <c r="O129" s="3" t="s">
        <v>3035</v>
      </c>
      <c r="P129" s="3" t="s">
        <v>714</v>
      </c>
      <c r="Q129" s="3" t="s">
        <v>1008</v>
      </c>
      <c r="R129" s="3" t="s">
        <v>1510</v>
      </c>
      <c r="S129" s="3">
        <v>60462</v>
      </c>
      <c r="T129" s="4">
        <v>42055</v>
      </c>
      <c r="U129" s="4">
        <v>42056</v>
      </c>
      <c r="V129" s="3">
        <v>-53.62</v>
      </c>
      <c r="W129" s="3">
        <v>12</v>
      </c>
      <c r="X129" s="3">
        <v>120.47</v>
      </c>
      <c r="Y129" s="5">
        <v>90237</v>
      </c>
    </row>
    <row r="130" spans="1:25" ht="12.75" customHeight="1" x14ac:dyDescent="0.25">
      <c r="A130" s="3">
        <v>23058</v>
      </c>
      <c r="B130" s="3" t="s">
        <v>981</v>
      </c>
      <c r="C130" s="3">
        <v>0.06</v>
      </c>
      <c r="D130" s="3">
        <v>279.81</v>
      </c>
      <c r="E130" s="3">
        <v>23.19</v>
      </c>
      <c r="F130" s="3">
        <v>234</v>
      </c>
      <c r="G130" s="3" t="s">
        <v>1971</v>
      </c>
      <c r="H130" s="3" t="s">
        <v>712</v>
      </c>
      <c r="I130" s="3" t="s">
        <v>718</v>
      </c>
      <c r="J130" s="3" t="s">
        <v>721</v>
      </c>
      <c r="K130" s="3" t="s">
        <v>729</v>
      </c>
      <c r="L130" s="3" t="s">
        <v>740</v>
      </c>
      <c r="M130" s="3" t="s">
        <v>399</v>
      </c>
      <c r="N130" s="3">
        <v>0.59</v>
      </c>
      <c r="O130" s="3" t="s">
        <v>3035</v>
      </c>
      <c r="P130" s="3" t="s">
        <v>714</v>
      </c>
      <c r="Q130" s="3" t="s">
        <v>1012</v>
      </c>
      <c r="R130" s="3" t="s">
        <v>1414</v>
      </c>
      <c r="S130" s="3">
        <v>50208</v>
      </c>
      <c r="T130" s="4">
        <v>42040</v>
      </c>
      <c r="U130" s="4">
        <v>42041</v>
      </c>
      <c r="V130" s="3">
        <v>1103.9723999999999</v>
      </c>
      <c r="W130" s="3">
        <v>6</v>
      </c>
      <c r="X130" s="3">
        <v>1599.96</v>
      </c>
      <c r="Y130" s="5">
        <v>90236</v>
      </c>
    </row>
    <row r="131" spans="1:25" ht="12.75" customHeight="1" x14ac:dyDescent="0.25">
      <c r="A131" s="3">
        <v>25121</v>
      </c>
      <c r="B131" s="3" t="s">
        <v>977</v>
      </c>
      <c r="C131" s="3">
        <v>0.03</v>
      </c>
      <c r="D131" s="3">
        <v>28.53</v>
      </c>
      <c r="E131" s="3">
        <v>1.49</v>
      </c>
      <c r="F131" s="3">
        <v>234</v>
      </c>
      <c r="G131" s="3" t="s">
        <v>1971</v>
      </c>
      <c r="H131" s="3" t="s">
        <v>710</v>
      </c>
      <c r="I131" s="3" t="s">
        <v>718</v>
      </c>
      <c r="J131" s="3" t="s">
        <v>721</v>
      </c>
      <c r="K131" s="3" t="s">
        <v>103</v>
      </c>
      <c r="L131" s="3" t="s">
        <v>739</v>
      </c>
      <c r="M131" s="3" t="s">
        <v>688</v>
      </c>
      <c r="N131" s="3">
        <v>0.38</v>
      </c>
      <c r="O131" s="3" t="s">
        <v>3035</v>
      </c>
      <c r="P131" s="3" t="s">
        <v>714</v>
      </c>
      <c r="Q131" s="3" t="s">
        <v>1012</v>
      </c>
      <c r="R131" s="3" t="s">
        <v>1414</v>
      </c>
      <c r="S131" s="3">
        <v>50208</v>
      </c>
      <c r="T131" s="4">
        <v>42090</v>
      </c>
      <c r="U131" s="4">
        <v>42092</v>
      </c>
      <c r="V131" s="3">
        <v>136.33709999999999</v>
      </c>
      <c r="W131" s="3">
        <v>7</v>
      </c>
      <c r="X131" s="3">
        <v>197.59</v>
      </c>
      <c r="Y131" s="5">
        <v>90238</v>
      </c>
    </row>
    <row r="132" spans="1:25" ht="12.75" customHeight="1" x14ac:dyDescent="0.25">
      <c r="A132" s="3">
        <v>25122</v>
      </c>
      <c r="B132" s="3" t="s">
        <v>977</v>
      </c>
      <c r="C132" s="3">
        <v>0.01</v>
      </c>
      <c r="D132" s="3">
        <v>15.28</v>
      </c>
      <c r="E132" s="3">
        <v>1.99</v>
      </c>
      <c r="F132" s="3">
        <v>234</v>
      </c>
      <c r="G132" s="3" t="s">
        <v>1971</v>
      </c>
      <c r="H132" s="3" t="s">
        <v>710</v>
      </c>
      <c r="I132" s="3" t="s">
        <v>718</v>
      </c>
      <c r="J132" s="3" t="s">
        <v>722</v>
      </c>
      <c r="K132" s="3" t="s">
        <v>725</v>
      </c>
      <c r="L132" s="3" t="s">
        <v>741</v>
      </c>
      <c r="M132" s="3" t="s">
        <v>627</v>
      </c>
      <c r="N132" s="3">
        <v>0.42</v>
      </c>
      <c r="O132" s="3" t="s">
        <v>3035</v>
      </c>
      <c r="P132" s="3" t="s">
        <v>714</v>
      </c>
      <c r="Q132" s="3" t="s">
        <v>1012</v>
      </c>
      <c r="R132" s="3" t="s">
        <v>1414</v>
      </c>
      <c r="S132" s="3">
        <v>50208</v>
      </c>
      <c r="T132" s="4">
        <v>42090</v>
      </c>
      <c r="U132" s="4">
        <v>42092</v>
      </c>
      <c r="V132" s="3">
        <v>-12.46</v>
      </c>
      <c r="W132" s="3">
        <v>2</v>
      </c>
      <c r="X132" s="3">
        <v>33.04</v>
      </c>
      <c r="Y132" s="5">
        <v>90238</v>
      </c>
    </row>
    <row r="133" spans="1:25" ht="12.75" customHeight="1" x14ac:dyDescent="0.25">
      <c r="A133" s="3">
        <v>22044</v>
      </c>
      <c r="B133" s="3" t="s">
        <v>980</v>
      </c>
      <c r="C133" s="3">
        <v>0.06</v>
      </c>
      <c r="D133" s="3">
        <v>3.34</v>
      </c>
      <c r="E133" s="3">
        <v>7.49</v>
      </c>
      <c r="F133" s="3">
        <v>234</v>
      </c>
      <c r="G133" s="3" t="s">
        <v>1971</v>
      </c>
      <c r="H133" s="3" t="s">
        <v>711</v>
      </c>
      <c r="I133" s="3" t="s">
        <v>718</v>
      </c>
      <c r="J133" s="3" t="s">
        <v>721</v>
      </c>
      <c r="K133" s="3" t="s">
        <v>724</v>
      </c>
      <c r="L133" s="3" t="s">
        <v>738</v>
      </c>
      <c r="M133" s="3" t="s">
        <v>497</v>
      </c>
      <c r="N133" s="3">
        <v>0.54</v>
      </c>
      <c r="O133" s="3" t="s">
        <v>3035</v>
      </c>
      <c r="P133" s="3" t="s">
        <v>714</v>
      </c>
      <c r="Q133" s="3" t="s">
        <v>1012</v>
      </c>
      <c r="R133" s="3" t="s">
        <v>1414</v>
      </c>
      <c r="S133" s="3">
        <v>50208</v>
      </c>
      <c r="T133" s="4">
        <v>42122</v>
      </c>
      <c r="U133" s="4">
        <v>42124</v>
      </c>
      <c r="V133" s="3">
        <v>-175.86</v>
      </c>
      <c r="W133" s="3">
        <v>8</v>
      </c>
      <c r="X133" s="3">
        <v>27.45</v>
      </c>
      <c r="Y133" s="5">
        <v>90239</v>
      </c>
    </row>
    <row r="134" spans="1:25" ht="12.75" customHeight="1" x14ac:dyDescent="0.25">
      <c r="A134" s="3">
        <v>18885</v>
      </c>
      <c r="B134" s="3" t="s">
        <v>979</v>
      </c>
      <c r="C134" s="3">
        <v>0</v>
      </c>
      <c r="D134" s="3">
        <v>442.14</v>
      </c>
      <c r="E134" s="3">
        <v>14.7</v>
      </c>
      <c r="F134" s="3">
        <v>236</v>
      </c>
      <c r="G134" s="3" t="s">
        <v>1972</v>
      </c>
      <c r="H134" s="3" t="s">
        <v>712</v>
      </c>
      <c r="I134" s="3" t="s">
        <v>720</v>
      </c>
      <c r="J134" s="3" t="s">
        <v>722</v>
      </c>
      <c r="K134" s="3" t="s">
        <v>736</v>
      </c>
      <c r="L134" s="3" t="s">
        <v>740</v>
      </c>
      <c r="M134" s="3" t="s">
        <v>476</v>
      </c>
      <c r="N134" s="3">
        <v>0.56000000000000005</v>
      </c>
      <c r="O134" s="3" t="s">
        <v>3035</v>
      </c>
      <c r="P134" s="3" t="s">
        <v>715</v>
      </c>
      <c r="Q134" s="3" t="s">
        <v>1073</v>
      </c>
      <c r="R134" s="3" t="s">
        <v>1294</v>
      </c>
      <c r="S134" s="3">
        <v>80027</v>
      </c>
      <c r="T134" s="4">
        <v>42057</v>
      </c>
      <c r="U134" s="4">
        <v>42057</v>
      </c>
      <c r="V134" s="3">
        <v>3294.8258999999994</v>
      </c>
      <c r="W134" s="3">
        <v>10</v>
      </c>
      <c r="X134" s="3">
        <v>4775.1099999999997</v>
      </c>
      <c r="Y134" s="5">
        <v>86621</v>
      </c>
    </row>
    <row r="135" spans="1:25" ht="12.75" customHeight="1" x14ac:dyDescent="0.25">
      <c r="A135" s="3">
        <v>24327</v>
      </c>
      <c r="B135" s="3" t="s">
        <v>978</v>
      </c>
      <c r="C135" s="3">
        <v>0.1</v>
      </c>
      <c r="D135" s="3">
        <v>19.98</v>
      </c>
      <c r="E135" s="3">
        <v>5.77</v>
      </c>
      <c r="F135" s="3">
        <v>240</v>
      </c>
      <c r="G135" s="3" t="s">
        <v>1973</v>
      </c>
      <c r="H135" s="3" t="s">
        <v>711</v>
      </c>
      <c r="I135" s="3" t="s">
        <v>718</v>
      </c>
      <c r="J135" s="3" t="s">
        <v>721</v>
      </c>
      <c r="K135" s="3" t="s">
        <v>726</v>
      </c>
      <c r="L135" s="3" t="s">
        <v>739</v>
      </c>
      <c r="M135" s="3" t="s">
        <v>847</v>
      </c>
      <c r="N135" s="3">
        <v>0.38</v>
      </c>
      <c r="O135" s="3" t="s">
        <v>3035</v>
      </c>
      <c r="P135" s="3" t="s">
        <v>715</v>
      </c>
      <c r="Q135" s="3" t="s">
        <v>1073</v>
      </c>
      <c r="R135" s="3" t="s">
        <v>1527</v>
      </c>
      <c r="S135" s="3">
        <v>80817</v>
      </c>
      <c r="T135" s="4">
        <v>42114</v>
      </c>
      <c r="U135" s="4">
        <v>42114</v>
      </c>
      <c r="V135" s="3">
        <v>35.090000000000003</v>
      </c>
      <c r="W135" s="3">
        <v>3</v>
      </c>
      <c r="X135" s="3">
        <v>57.41</v>
      </c>
      <c r="Y135" s="5">
        <v>90479</v>
      </c>
    </row>
    <row r="136" spans="1:25" ht="12.75" customHeight="1" x14ac:dyDescent="0.25">
      <c r="A136" s="3">
        <v>24328</v>
      </c>
      <c r="B136" s="3" t="s">
        <v>978</v>
      </c>
      <c r="C136" s="3">
        <v>0.06</v>
      </c>
      <c r="D136" s="3">
        <v>259.70999999999998</v>
      </c>
      <c r="E136" s="3">
        <v>66.67</v>
      </c>
      <c r="F136" s="3">
        <v>241</v>
      </c>
      <c r="G136" s="3" t="s">
        <v>1974</v>
      </c>
      <c r="H136" s="3" t="s">
        <v>712</v>
      </c>
      <c r="I136" s="3" t="s">
        <v>718</v>
      </c>
      <c r="J136" s="3" t="s">
        <v>723</v>
      </c>
      <c r="K136" s="3" t="s">
        <v>731</v>
      </c>
      <c r="L136" s="3" t="s">
        <v>742</v>
      </c>
      <c r="M136" s="3" t="s">
        <v>784</v>
      </c>
      <c r="N136" s="3">
        <v>0.61</v>
      </c>
      <c r="O136" s="3" t="s">
        <v>3035</v>
      </c>
      <c r="P136" s="3" t="s">
        <v>715</v>
      </c>
      <c r="Q136" s="3" t="s">
        <v>1073</v>
      </c>
      <c r="R136" s="3" t="s">
        <v>1872</v>
      </c>
      <c r="S136" s="3">
        <v>81503</v>
      </c>
      <c r="T136" s="4">
        <v>42114</v>
      </c>
      <c r="U136" s="4">
        <v>42115</v>
      </c>
      <c r="V136" s="3">
        <v>785.63</v>
      </c>
      <c r="W136" s="3">
        <v>11</v>
      </c>
      <c r="X136" s="3">
        <v>2809.87</v>
      </c>
      <c r="Y136" s="5">
        <v>90479</v>
      </c>
    </row>
    <row r="137" spans="1:25" ht="12.75" customHeight="1" x14ac:dyDescent="0.25">
      <c r="A137" s="3">
        <v>25264</v>
      </c>
      <c r="B137" s="3" t="s">
        <v>980</v>
      </c>
      <c r="C137" s="3">
        <v>0.01</v>
      </c>
      <c r="D137" s="3">
        <v>5.94</v>
      </c>
      <c r="E137" s="3">
        <v>9.92</v>
      </c>
      <c r="F137" s="3">
        <v>241</v>
      </c>
      <c r="G137" s="3" t="s">
        <v>1974</v>
      </c>
      <c r="H137" s="3" t="s">
        <v>710</v>
      </c>
      <c r="I137" s="3" t="s">
        <v>718</v>
      </c>
      <c r="J137" s="3" t="s">
        <v>721</v>
      </c>
      <c r="K137" s="3" t="s">
        <v>103</v>
      </c>
      <c r="L137" s="3" t="s">
        <v>739</v>
      </c>
      <c r="M137" s="3" t="s">
        <v>474</v>
      </c>
      <c r="N137" s="3">
        <v>0.38</v>
      </c>
      <c r="O137" s="3" t="s">
        <v>3035</v>
      </c>
      <c r="P137" s="3" t="s">
        <v>715</v>
      </c>
      <c r="Q137" s="3" t="s">
        <v>1073</v>
      </c>
      <c r="R137" s="3" t="s">
        <v>1872</v>
      </c>
      <c r="S137" s="3">
        <v>81503</v>
      </c>
      <c r="T137" s="4">
        <v>42150</v>
      </c>
      <c r="U137" s="4">
        <v>42157</v>
      </c>
      <c r="V137" s="3">
        <v>-256.51900000000001</v>
      </c>
      <c r="W137" s="3">
        <v>13</v>
      </c>
      <c r="X137" s="3">
        <v>79.930000000000007</v>
      </c>
      <c r="Y137" s="5">
        <v>90480</v>
      </c>
    </row>
    <row r="138" spans="1:25" ht="12.75" customHeight="1" x14ac:dyDescent="0.25">
      <c r="A138" s="3">
        <v>25265</v>
      </c>
      <c r="B138" s="3" t="s">
        <v>980</v>
      </c>
      <c r="C138" s="3">
        <v>0.02</v>
      </c>
      <c r="D138" s="3">
        <v>125.99</v>
      </c>
      <c r="E138" s="3">
        <v>3</v>
      </c>
      <c r="F138" s="3">
        <v>241</v>
      </c>
      <c r="G138" s="3" t="s">
        <v>1974</v>
      </c>
      <c r="H138" s="3" t="s">
        <v>710</v>
      </c>
      <c r="I138" s="3" t="s">
        <v>718</v>
      </c>
      <c r="J138" s="3" t="s">
        <v>722</v>
      </c>
      <c r="K138" s="3" t="s">
        <v>102</v>
      </c>
      <c r="L138" s="3" t="s">
        <v>739</v>
      </c>
      <c r="M138" s="3" t="s">
        <v>300</v>
      </c>
      <c r="N138" s="3">
        <v>0.59</v>
      </c>
      <c r="O138" s="3" t="s">
        <v>3035</v>
      </c>
      <c r="P138" s="3" t="s">
        <v>715</v>
      </c>
      <c r="Q138" s="3" t="s">
        <v>1073</v>
      </c>
      <c r="R138" s="3" t="s">
        <v>1872</v>
      </c>
      <c r="S138" s="3">
        <v>81503</v>
      </c>
      <c r="T138" s="4">
        <v>42150</v>
      </c>
      <c r="U138" s="4">
        <v>42150</v>
      </c>
      <c r="V138" s="3">
        <v>398.358</v>
      </c>
      <c r="W138" s="3">
        <v>8</v>
      </c>
      <c r="X138" s="3">
        <v>873.18</v>
      </c>
      <c r="Y138" s="5">
        <v>90480</v>
      </c>
    </row>
    <row r="139" spans="1:25" ht="12.75" customHeight="1" x14ac:dyDescent="0.25">
      <c r="A139" s="3">
        <v>18849</v>
      </c>
      <c r="B139" s="3" t="s">
        <v>978</v>
      </c>
      <c r="C139" s="3">
        <v>0.02</v>
      </c>
      <c r="D139" s="3">
        <v>146.05000000000001</v>
      </c>
      <c r="E139" s="3">
        <v>80.2</v>
      </c>
      <c r="F139" s="3">
        <v>247</v>
      </c>
      <c r="G139" s="3" t="s">
        <v>1975</v>
      </c>
      <c r="H139" s="3" t="s">
        <v>712</v>
      </c>
      <c r="I139" s="3" t="s">
        <v>720</v>
      </c>
      <c r="J139" s="3" t="s">
        <v>723</v>
      </c>
      <c r="K139" s="3" t="s">
        <v>731</v>
      </c>
      <c r="L139" s="3" t="s">
        <v>742</v>
      </c>
      <c r="M139" s="3" t="s">
        <v>370</v>
      </c>
      <c r="N139" s="3">
        <v>0.71</v>
      </c>
      <c r="O139" s="3" t="s">
        <v>3035</v>
      </c>
      <c r="P139" s="3" t="s">
        <v>713</v>
      </c>
      <c r="Q139" s="3" t="s">
        <v>1027</v>
      </c>
      <c r="R139" s="3" t="s">
        <v>1347</v>
      </c>
      <c r="S139" s="3">
        <v>37804</v>
      </c>
      <c r="T139" s="4">
        <v>42058</v>
      </c>
      <c r="U139" s="4">
        <v>42058</v>
      </c>
      <c r="V139" s="3">
        <v>-101.19200000000001</v>
      </c>
      <c r="W139" s="3">
        <v>5</v>
      </c>
      <c r="X139" s="3">
        <v>798.69</v>
      </c>
      <c r="Y139" s="5">
        <v>89139</v>
      </c>
    </row>
    <row r="140" spans="1:25" ht="12.75" customHeight="1" x14ac:dyDescent="0.25">
      <c r="A140" s="3">
        <v>18850</v>
      </c>
      <c r="B140" s="3" t="s">
        <v>978</v>
      </c>
      <c r="C140" s="3">
        <v>0.06</v>
      </c>
      <c r="D140" s="3">
        <v>65.989999999999995</v>
      </c>
      <c r="E140" s="3">
        <v>5.92</v>
      </c>
      <c r="F140" s="3">
        <v>247</v>
      </c>
      <c r="G140" s="3" t="s">
        <v>1975</v>
      </c>
      <c r="H140" s="3" t="s">
        <v>710</v>
      </c>
      <c r="I140" s="3" t="s">
        <v>720</v>
      </c>
      <c r="J140" s="3" t="s">
        <v>722</v>
      </c>
      <c r="K140" s="3" t="s">
        <v>102</v>
      </c>
      <c r="L140" s="3" t="s">
        <v>739</v>
      </c>
      <c r="M140" s="3" t="s">
        <v>490</v>
      </c>
      <c r="N140" s="3">
        <v>0.55000000000000004</v>
      </c>
      <c r="O140" s="3" t="s">
        <v>3035</v>
      </c>
      <c r="P140" s="3" t="s">
        <v>713</v>
      </c>
      <c r="Q140" s="3" t="s">
        <v>1027</v>
      </c>
      <c r="R140" s="3" t="s">
        <v>1347</v>
      </c>
      <c r="S140" s="3">
        <v>37804</v>
      </c>
      <c r="T140" s="4">
        <v>42058</v>
      </c>
      <c r="U140" s="4">
        <v>42059</v>
      </c>
      <c r="V140" s="3">
        <v>-3.3320000000000336</v>
      </c>
      <c r="W140" s="3">
        <v>14</v>
      </c>
      <c r="X140" s="3">
        <v>792.11</v>
      </c>
      <c r="Y140" s="5">
        <v>89139</v>
      </c>
    </row>
    <row r="141" spans="1:25" ht="12.75" customHeight="1" x14ac:dyDescent="0.25">
      <c r="A141" s="3">
        <v>18842</v>
      </c>
      <c r="B141" s="3" t="s">
        <v>978</v>
      </c>
      <c r="C141" s="3">
        <v>0.09</v>
      </c>
      <c r="D141" s="3">
        <v>2.88</v>
      </c>
      <c r="E141" s="3">
        <v>0.99</v>
      </c>
      <c r="F141" s="3">
        <v>247</v>
      </c>
      <c r="G141" s="3" t="s">
        <v>1975</v>
      </c>
      <c r="H141" s="3" t="s">
        <v>710</v>
      </c>
      <c r="I141" s="3" t="s">
        <v>720</v>
      </c>
      <c r="J141" s="3" t="s">
        <v>721</v>
      </c>
      <c r="K141" s="3" t="s">
        <v>735</v>
      </c>
      <c r="L141" s="3" t="s">
        <v>739</v>
      </c>
      <c r="M141" s="3" t="s">
        <v>29</v>
      </c>
      <c r="N141" s="3">
        <v>0.36</v>
      </c>
      <c r="O141" s="3" t="s">
        <v>3035</v>
      </c>
      <c r="P141" s="3" t="s">
        <v>713</v>
      </c>
      <c r="Q141" s="3" t="s">
        <v>1027</v>
      </c>
      <c r="R141" s="3" t="s">
        <v>1347</v>
      </c>
      <c r="S141" s="3">
        <v>37804</v>
      </c>
      <c r="T141" s="4">
        <v>42084</v>
      </c>
      <c r="U141" s="4">
        <v>42086</v>
      </c>
      <c r="V141" s="3">
        <v>-145.08199999999999</v>
      </c>
      <c r="W141" s="3">
        <v>10</v>
      </c>
      <c r="X141" s="3">
        <v>28.73</v>
      </c>
      <c r="Y141" s="5">
        <v>89140</v>
      </c>
    </row>
    <row r="142" spans="1:25" ht="12.75" customHeight="1" x14ac:dyDescent="0.25">
      <c r="A142" s="3">
        <v>18773</v>
      </c>
      <c r="B142" s="3" t="s">
        <v>981</v>
      </c>
      <c r="C142" s="3">
        <v>0.02</v>
      </c>
      <c r="D142" s="3">
        <v>2.58</v>
      </c>
      <c r="E142" s="3">
        <v>1.3</v>
      </c>
      <c r="F142" s="3">
        <v>250</v>
      </c>
      <c r="G142" s="3" t="s">
        <v>1976</v>
      </c>
      <c r="H142" s="3" t="s">
        <v>711</v>
      </c>
      <c r="I142" s="3" t="s">
        <v>720</v>
      </c>
      <c r="J142" s="3" t="s">
        <v>721</v>
      </c>
      <c r="K142" s="3" t="s">
        <v>724</v>
      </c>
      <c r="L142" s="3" t="s">
        <v>738</v>
      </c>
      <c r="M142" s="3" t="s">
        <v>974</v>
      </c>
      <c r="N142" s="3">
        <v>0.59</v>
      </c>
      <c r="O142" s="3" t="s">
        <v>3035</v>
      </c>
      <c r="P142" s="3" t="s">
        <v>714</v>
      </c>
      <c r="Q142" s="3" t="s">
        <v>1039</v>
      </c>
      <c r="R142" s="3" t="s">
        <v>1160</v>
      </c>
      <c r="S142" s="3">
        <v>55423</v>
      </c>
      <c r="T142" s="4">
        <v>42152</v>
      </c>
      <c r="U142" s="4">
        <v>42153</v>
      </c>
      <c r="V142" s="3">
        <v>1.1080000000000014</v>
      </c>
      <c r="W142" s="3">
        <v>39</v>
      </c>
      <c r="X142" s="3">
        <v>109.74</v>
      </c>
      <c r="Y142" s="5">
        <v>87214</v>
      </c>
    </row>
    <row r="143" spans="1:25" ht="12.75" customHeight="1" x14ac:dyDescent="0.25">
      <c r="A143" s="3">
        <v>18774</v>
      </c>
      <c r="B143" s="3" t="s">
        <v>981</v>
      </c>
      <c r="C143" s="3">
        <v>0.02</v>
      </c>
      <c r="D143" s="3">
        <v>65.989999999999995</v>
      </c>
      <c r="E143" s="3">
        <v>3.9</v>
      </c>
      <c r="F143" s="3">
        <v>250</v>
      </c>
      <c r="G143" s="3" t="s">
        <v>1976</v>
      </c>
      <c r="H143" s="3" t="s">
        <v>710</v>
      </c>
      <c r="I143" s="3" t="s">
        <v>720</v>
      </c>
      <c r="J143" s="3" t="s">
        <v>722</v>
      </c>
      <c r="K143" s="3" t="s">
        <v>102</v>
      </c>
      <c r="L143" s="3" t="s">
        <v>739</v>
      </c>
      <c r="M143" s="3" t="s">
        <v>894</v>
      </c>
      <c r="N143" s="3">
        <v>0.55000000000000004</v>
      </c>
      <c r="O143" s="3" t="s">
        <v>3035</v>
      </c>
      <c r="P143" s="3" t="s">
        <v>714</v>
      </c>
      <c r="Q143" s="3" t="s">
        <v>1039</v>
      </c>
      <c r="R143" s="3" t="s">
        <v>1160</v>
      </c>
      <c r="S143" s="3">
        <v>55423</v>
      </c>
      <c r="T143" s="4">
        <v>42152</v>
      </c>
      <c r="U143" s="4">
        <v>42153</v>
      </c>
      <c r="V143" s="3">
        <v>1061.3790000000001</v>
      </c>
      <c r="W143" s="3">
        <v>27</v>
      </c>
      <c r="X143" s="3">
        <v>1543.55</v>
      </c>
      <c r="Y143" s="5">
        <v>87214</v>
      </c>
    </row>
    <row r="144" spans="1:25" ht="12.75" customHeight="1" x14ac:dyDescent="0.25">
      <c r="A144" s="3">
        <v>18801</v>
      </c>
      <c r="B144" s="3" t="s">
        <v>978</v>
      </c>
      <c r="C144" s="3">
        <v>0.1</v>
      </c>
      <c r="D144" s="3">
        <v>280.98</v>
      </c>
      <c r="E144" s="3">
        <v>35.67</v>
      </c>
      <c r="F144" s="3">
        <v>254</v>
      </c>
      <c r="G144" s="3" t="s">
        <v>1977</v>
      </c>
      <c r="H144" s="3" t="s">
        <v>712</v>
      </c>
      <c r="I144" s="3" t="s">
        <v>717</v>
      </c>
      <c r="J144" s="3" t="s">
        <v>723</v>
      </c>
      <c r="K144" s="3" t="s">
        <v>731</v>
      </c>
      <c r="L144" s="3" t="s">
        <v>742</v>
      </c>
      <c r="M144" s="3" t="s">
        <v>383</v>
      </c>
      <c r="N144" s="3">
        <v>0.66</v>
      </c>
      <c r="O144" s="3" t="s">
        <v>3035</v>
      </c>
      <c r="P144" s="3" t="s">
        <v>715</v>
      </c>
      <c r="Q144" s="3" t="s">
        <v>1073</v>
      </c>
      <c r="R144" s="3" t="s">
        <v>1072</v>
      </c>
      <c r="S144" s="3">
        <v>80126</v>
      </c>
      <c r="T144" s="4">
        <v>42165</v>
      </c>
      <c r="U144" s="4">
        <v>42166</v>
      </c>
      <c r="V144" s="3">
        <v>-53.744999999999997</v>
      </c>
      <c r="W144" s="3">
        <v>5</v>
      </c>
      <c r="X144" s="3">
        <v>1332.82</v>
      </c>
      <c r="Y144" s="5">
        <v>86268</v>
      </c>
    </row>
    <row r="145" spans="1:25" ht="12.75" customHeight="1" x14ac:dyDescent="0.25">
      <c r="A145" s="3">
        <v>20577</v>
      </c>
      <c r="B145" s="3" t="s">
        <v>981</v>
      </c>
      <c r="C145" s="3">
        <v>0.03</v>
      </c>
      <c r="D145" s="3">
        <v>8.34</v>
      </c>
      <c r="E145" s="3">
        <v>2.64</v>
      </c>
      <c r="F145" s="3">
        <v>256</v>
      </c>
      <c r="G145" s="3" t="s">
        <v>1978</v>
      </c>
      <c r="H145" s="3" t="s">
        <v>710</v>
      </c>
      <c r="I145" s="3" t="s">
        <v>717</v>
      </c>
      <c r="J145" s="3" t="s">
        <v>721</v>
      </c>
      <c r="K145" s="3" t="s">
        <v>104</v>
      </c>
      <c r="L145" s="3" t="s">
        <v>741</v>
      </c>
      <c r="M145" s="3" t="s">
        <v>115</v>
      </c>
      <c r="N145" s="3">
        <v>0.59</v>
      </c>
      <c r="O145" s="3" t="s">
        <v>3035</v>
      </c>
      <c r="P145" s="3" t="s">
        <v>716</v>
      </c>
      <c r="Q145" s="3" t="s">
        <v>1071</v>
      </c>
      <c r="R145" s="3" t="s">
        <v>1394</v>
      </c>
      <c r="S145" s="3">
        <v>17331</v>
      </c>
      <c r="T145" s="4">
        <v>42035</v>
      </c>
      <c r="U145" s="4">
        <v>42037</v>
      </c>
      <c r="V145" s="3">
        <v>0.68399999999999894</v>
      </c>
      <c r="W145" s="3">
        <v>4</v>
      </c>
      <c r="X145" s="3">
        <v>34.64</v>
      </c>
      <c r="Y145" s="5">
        <v>86267</v>
      </c>
    </row>
    <row r="146" spans="1:25" ht="12.75" customHeight="1" x14ac:dyDescent="0.25">
      <c r="A146" s="3">
        <v>24498</v>
      </c>
      <c r="B146" s="3" t="s">
        <v>978</v>
      </c>
      <c r="C146" s="3">
        <v>0.05</v>
      </c>
      <c r="D146" s="3">
        <v>17.48</v>
      </c>
      <c r="E146" s="3">
        <v>1.99</v>
      </c>
      <c r="F146" s="3">
        <v>258</v>
      </c>
      <c r="G146" s="3" t="s">
        <v>1979</v>
      </c>
      <c r="H146" s="3" t="s">
        <v>710</v>
      </c>
      <c r="I146" s="3" t="s">
        <v>719</v>
      </c>
      <c r="J146" s="3" t="s">
        <v>722</v>
      </c>
      <c r="K146" s="3" t="s">
        <v>725</v>
      </c>
      <c r="L146" s="3" t="s">
        <v>741</v>
      </c>
      <c r="M146" s="3" t="s">
        <v>4</v>
      </c>
      <c r="N146" s="3">
        <v>0.45</v>
      </c>
      <c r="O146" s="3" t="s">
        <v>3035</v>
      </c>
      <c r="P146" s="3" t="s">
        <v>713</v>
      </c>
      <c r="Q146" s="3" t="s">
        <v>1034</v>
      </c>
      <c r="R146" s="3" t="s">
        <v>1873</v>
      </c>
      <c r="S146" s="3">
        <v>33772</v>
      </c>
      <c r="T146" s="4">
        <v>42006</v>
      </c>
      <c r="U146" s="4">
        <v>42008</v>
      </c>
      <c r="V146" s="3">
        <v>-127.00800000000001</v>
      </c>
      <c r="W146" s="3">
        <v>3</v>
      </c>
      <c r="X146" s="3">
        <v>52.47</v>
      </c>
      <c r="Y146" s="5">
        <v>85858</v>
      </c>
    </row>
    <row r="147" spans="1:25" ht="12.75" customHeight="1" x14ac:dyDescent="0.25">
      <c r="A147" s="3">
        <v>18011</v>
      </c>
      <c r="B147" s="3" t="s">
        <v>980</v>
      </c>
      <c r="C147" s="3">
        <v>0.09</v>
      </c>
      <c r="D147" s="3">
        <v>2.88</v>
      </c>
      <c r="E147" s="3">
        <v>0.7</v>
      </c>
      <c r="F147" s="3">
        <v>259</v>
      </c>
      <c r="G147" s="3" t="s">
        <v>1980</v>
      </c>
      <c r="H147" s="3" t="s">
        <v>710</v>
      </c>
      <c r="I147" s="3" t="s">
        <v>719</v>
      </c>
      <c r="J147" s="3" t="s">
        <v>721</v>
      </c>
      <c r="K147" s="3" t="s">
        <v>724</v>
      </c>
      <c r="L147" s="3" t="s">
        <v>738</v>
      </c>
      <c r="M147" s="3" t="s">
        <v>324</v>
      </c>
      <c r="N147" s="3">
        <v>0.56000000000000005</v>
      </c>
      <c r="O147" s="3" t="s">
        <v>3035</v>
      </c>
      <c r="P147" s="3" t="s">
        <v>715</v>
      </c>
      <c r="Q147" s="3" t="s">
        <v>1017</v>
      </c>
      <c r="R147" s="3" t="s">
        <v>1016</v>
      </c>
      <c r="S147" s="3">
        <v>87505</v>
      </c>
      <c r="T147" s="4">
        <v>42023</v>
      </c>
      <c r="U147" s="4">
        <v>42023</v>
      </c>
      <c r="V147" s="3">
        <v>5.7532000000000005</v>
      </c>
      <c r="W147" s="3">
        <v>10</v>
      </c>
      <c r="X147" s="3">
        <v>26.38</v>
      </c>
      <c r="Y147" s="5">
        <v>85857</v>
      </c>
    </row>
    <row r="148" spans="1:25" ht="12.75" customHeight="1" x14ac:dyDescent="0.25">
      <c r="A148" s="3">
        <v>22370</v>
      </c>
      <c r="B148" s="3" t="s">
        <v>977</v>
      </c>
      <c r="C148" s="3">
        <v>0.05</v>
      </c>
      <c r="D148" s="3">
        <v>31.76</v>
      </c>
      <c r="E148" s="3">
        <v>45.51</v>
      </c>
      <c r="F148" s="3">
        <v>263</v>
      </c>
      <c r="G148" s="3" t="s">
        <v>1981</v>
      </c>
      <c r="H148" s="3" t="s">
        <v>712</v>
      </c>
      <c r="I148" s="3" t="s">
        <v>718</v>
      </c>
      <c r="J148" s="3" t="s">
        <v>723</v>
      </c>
      <c r="K148" s="3" t="s">
        <v>731</v>
      </c>
      <c r="L148" s="3" t="s">
        <v>742</v>
      </c>
      <c r="M148" s="3" t="s">
        <v>232</v>
      </c>
      <c r="N148" s="3">
        <v>0.65</v>
      </c>
      <c r="O148" s="3" t="s">
        <v>3035</v>
      </c>
      <c r="P148" s="3" t="s">
        <v>716</v>
      </c>
      <c r="Q148" s="3" t="s">
        <v>1065</v>
      </c>
      <c r="R148" s="3" t="s">
        <v>1738</v>
      </c>
      <c r="S148" s="3">
        <v>44106</v>
      </c>
      <c r="T148" s="4">
        <v>42025</v>
      </c>
      <c r="U148" s="4">
        <v>42027</v>
      </c>
      <c r="V148" s="3">
        <v>-2177.9860960000001</v>
      </c>
      <c r="W148" s="3">
        <v>9</v>
      </c>
      <c r="X148" s="3">
        <v>304.33999999999997</v>
      </c>
      <c r="Y148" s="5">
        <v>86297</v>
      </c>
    </row>
    <row r="149" spans="1:25" ht="12.75" customHeight="1" x14ac:dyDescent="0.25">
      <c r="A149" s="3">
        <v>20858</v>
      </c>
      <c r="B149" s="3" t="s">
        <v>979</v>
      </c>
      <c r="C149" s="3">
        <v>0</v>
      </c>
      <c r="D149" s="3">
        <v>73.98</v>
      </c>
      <c r="E149" s="3">
        <v>12.14</v>
      </c>
      <c r="F149" s="3">
        <v>266</v>
      </c>
      <c r="G149" s="3" t="s">
        <v>1982</v>
      </c>
      <c r="H149" s="3" t="s">
        <v>711</v>
      </c>
      <c r="I149" s="3" t="s">
        <v>720</v>
      </c>
      <c r="J149" s="3" t="s">
        <v>722</v>
      </c>
      <c r="K149" s="3" t="s">
        <v>725</v>
      </c>
      <c r="L149" s="3" t="s">
        <v>739</v>
      </c>
      <c r="M149" s="3" t="s">
        <v>256</v>
      </c>
      <c r="N149" s="3">
        <v>0.67</v>
      </c>
      <c r="O149" s="3" t="s">
        <v>3035</v>
      </c>
      <c r="P149" s="3" t="s">
        <v>714</v>
      </c>
      <c r="Q149" s="3" t="s">
        <v>1015</v>
      </c>
      <c r="R149" s="3" t="s">
        <v>1541</v>
      </c>
      <c r="S149" s="3">
        <v>78207</v>
      </c>
      <c r="T149" s="4">
        <v>42142</v>
      </c>
      <c r="U149" s="4">
        <v>42144</v>
      </c>
      <c r="V149" s="3">
        <v>326.25</v>
      </c>
      <c r="W149" s="3">
        <v>17</v>
      </c>
      <c r="X149" s="3">
        <v>1300.81</v>
      </c>
      <c r="Y149" s="5">
        <v>90593</v>
      </c>
    </row>
    <row r="150" spans="1:25" ht="12.75" customHeight="1" x14ac:dyDescent="0.25">
      <c r="A150" s="3">
        <v>19823</v>
      </c>
      <c r="B150" s="3" t="s">
        <v>978</v>
      </c>
      <c r="C150" s="3">
        <v>0.08</v>
      </c>
      <c r="D150" s="3">
        <v>6.48</v>
      </c>
      <c r="E150" s="3">
        <v>7.03</v>
      </c>
      <c r="F150" s="3">
        <v>266</v>
      </c>
      <c r="G150" s="3" t="s">
        <v>1982</v>
      </c>
      <c r="H150" s="3" t="s">
        <v>710</v>
      </c>
      <c r="I150" s="3" t="s">
        <v>720</v>
      </c>
      <c r="J150" s="3" t="s">
        <v>721</v>
      </c>
      <c r="K150" s="3" t="s">
        <v>726</v>
      </c>
      <c r="L150" s="3" t="s">
        <v>739</v>
      </c>
      <c r="M150" s="3" t="s">
        <v>457</v>
      </c>
      <c r="N150" s="3">
        <v>0.37</v>
      </c>
      <c r="O150" s="3" t="s">
        <v>3035</v>
      </c>
      <c r="P150" s="3" t="s">
        <v>714</v>
      </c>
      <c r="Q150" s="3" t="s">
        <v>1015</v>
      </c>
      <c r="R150" s="3" t="s">
        <v>1541</v>
      </c>
      <c r="S150" s="3">
        <v>78207</v>
      </c>
      <c r="T150" s="4">
        <v>42139</v>
      </c>
      <c r="U150" s="4">
        <v>42140</v>
      </c>
      <c r="V150" s="3">
        <v>8.9320000000000093</v>
      </c>
      <c r="W150" s="3">
        <v>10</v>
      </c>
      <c r="X150" s="3">
        <v>67.86</v>
      </c>
      <c r="Y150" s="5">
        <v>90594</v>
      </c>
    </row>
    <row r="151" spans="1:25" ht="12.75" customHeight="1" x14ac:dyDescent="0.25">
      <c r="A151" s="3">
        <v>19824</v>
      </c>
      <c r="B151" s="3" t="s">
        <v>978</v>
      </c>
      <c r="C151" s="3">
        <v>0.01</v>
      </c>
      <c r="D151" s="3">
        <v>20.34</v>
      </c>
      <c r="E151" s="3">
        <v>35</v>
      </c>
      <c r="F151" s="3">
        <v>266</v>
      </c>
      <c r="G151" s="3" t="s">
        <v>1982</v>
      </c>
      <c r="H151" s="3" t="s">
        <v>710</v>
      </c>
      <c r="I151" s="3" t="s">
        <v>720</v>
      </c>
      <c r="J151" s="3" t="s">
        <v>721</v>
      </c>
      <c r="K151" s="3" t="s">
        <v>730</v>
      </c>
      <c r="L151" s="3" t="s">
        <v>744</v>
      </c>
      <c r="M151" s="3" t="s">
        <v>235</v>
      </c>
      <c r="N151" s="3">
        <v>0.84</v>
      </c>
      <c r="O151" s="3" t="s">
        <v>3035</v>
      </c>
      <c r="P151" s="3" t="s">
        <v>714</v>
      </c>
      <c r="Q151" s="3" t="s">
        <v>1015</v>
      </c>
      <c r="R151" s="3" t="s">
        <v>1541</v>
      </c>
      <c r="S151" s="3">
        <v>78207</v>
      </c>
      <c r="T151" s="4">
        <v>42139</v>
      </c>
      <c r="U151" s="4">
        <v>42140</v>
      </c>
      <c r="V151" s="3">
        <v>229.63800000000015</v>
      </c>
      <c r="W151" s="3">
        <v>33</v>
      </c>
      <c r="X151" s="3">
        <v>747.28</v>
      </c>
      <c r="Y151" s="5">
        <v>90594</v>
      </c>
    </row>
    <row r="152" spans="1:25" x14ac:dyDescent="0.25">
      <c r="A152" s="3">
        <v>18770</v>
      </c>
      <c r="B152" s="3" t="s">
        <v>980</v>
      </c>
      <c r="C152" s="3">
        <v>0.02</v>
      </c>
      <c r="D152" s="3">
        <v>5.58</v>
      </c>
      <c r="E152" s="3">
        <v>5.3</v>
      </c>
      <c r="F152" s="3">
        <v>268</v>
      </c>
      <c r="G152" s="3" t="s">
        <v>1983</v>
      </c>
      <c r="H152" s="3" t="s">
        <v>710</v>
      </c>
      <c r="I152" s="3" t="s">
        <v>717</v>
      </c>
      <c r="J152" s="3" t="s">
        <v>721</v>
      </c>
      <c r="K152" s="3" t="s">
        <v>728</v>
      </c>
      <c r="L152" s="3" t="s">
        <v>739</v>
      </c>
      <c r="M152" s="3" t="s">
        <v>255</v>
      </c>
      <c r="N152" s="3">
        <v>0.35</v>
      </c>
      <c r="O152" s="3" t="s">
        <v>3035</v>
      </c>
      <c r="P152" s="3" t="s">
        <v>715</v>
      </c>
      <c r="Q152" s="3" t="s">
        <v>1023</v>
      </c>
      <c r="R152" s="3" t="s">
        <v>1327</v>
      </c>
      <c r="S152" s="3">
        <v>86001</v>
      </c>
      <c r="T152" s="4">
        <v>42101</v>
      </c>
      <c r="U152" s="4">
        <v>42106</v>
      </c>
      <c r="V152" s="3">
        <v>-22.48</v>
      </c>
      <c r="W152" s="3">
        <v>3</v>
      </c>
      <c r="X152" s="3">
        <v>18.670000000000002</v>
      </c>
      <c r="Y152" s="5">
        <v>88941</v>
      </c>
    </row>
    <row r="153" spans="1:25" x14ac:dyDescent="0.25">
      <c r="A153" s="3">
        <v>18771</v>
      </c>
      <c r="B153" s="3" t="s">
        <v>980</v>
      </c>
      <c r="C153" s="3">
        <v>0.03</v>
      </c>
      <c r="D153" s="3">
        <v>40.89</v>
      </c>
      <c r="E153" s="3">
        <v>18.98</v>
      </c>
      <c r="F153" s="3">
        <v>268</v>
      </c>
      <c r="G153" s="3" t="s">
        <v>1983</v>
      </c>
      <c r="H153" s="3" t="s">
        <v>710</v>
      </c>
      <c r="I153" s="3" t="s">
        <v>717</v>
      </c>
      <c r="J153" s="3" t="s">
        <v>723</v>
      </c>
      <c r="K153" s="3" t="s">
        <v>732</v>
      </c>
      <c r="L153" s="3" t="s">
        <v>739</v>
      </c>
      <c r="M153" s="3" t="s">
        <v>462</v>
      </c>
      <c r="N153" s="3">
        <v>0.56999999999999995</v>
      </c>
      <c r="O153" s="3" t="s">
        <v>3035</v>
      </c>
      <c r="P153" s="3" t="s">
        <v>715</v>
      </c>
      <c r="Q153" s="3" t="s">
        <v>1023</v>
      </c>
      <c r="R153" s="3" t="s">
        <v>1327</v>
      </c>
      <c r="S153" s="3">
        <v>86001</v>
      </c>
      <c r="T153" s="4">
        <v>42101</v>
      </c>
      <c r="U153" s="4">
        <v>42108</v>
      </c>
      <c r="V153" s="3">
        <v>78.98</v>
      </c>
      <c r="W153" s="3">
        <v>5</v>
      </c>
      <c r="X153" s="3">
        <v>210.77</v>
      </c>
      <c r="Y153" s="5">
        <v>88941</v>
      </c>
    </row>
    <row r="154" spans="1:25" x14ac:dyDescent="0.25">
      <c r="A154" s="3">
        <v>23059</v>
      </c>
      <c r="B154" s="3" t="s">
        <v>980</v>
      </c>
      <c r="C154" s="3">
        <v>0.09</v>
      </c>
      <c r="D154" s="3">
        <v>35.94</v>
      </c>
      <c r="E154" s="3">
        <v>6.66</v>
      </c>
      <c r="F154" s="3">
        <v>269</v>
      </c>
      <c r="G154" s="3" t="s">
        <v>1984</v>
      </c>
      <c r="H154" s="3" t="s">
        <v>710</v>
      </c>
      <c r="I154" s="3" t="s">
        <v>717</v>
      </c>
      <c r="J154" s="3" t="s">
        <v>721</v>
      </c>
      <c r="K154" s="3" t="s">
        <v>728</v>
      </c>
      <c r="L154" s="3" t="s">
        <v>739</v>
      </c>
      <c r="M154" s="3" t="s">
        <v>219</v>
      </c>
      <c r="N154" s="3">
        <v>0.4</v>
      </c>
      <c r="O154" s="3" t="s">
        <v>3035</v>
      </c>
      <c r="P154" s="3" t="s">
        <v>715</v>
      </c>
      <c r="Q154" s="3" t="s">
        <v>1023</v>
      </c>
      <c r="R154" s="3" t="s">
        <v>1794</v>
      </c>
      <c r="S154" s="3">
        <v>85234</v>
      </c>
      <c r="T154" s="4">
        <v>42160</v>
      </c>
      <c r="U154" s="4">
        <v>42165</v>
      </c>
      <c r="V154" s="3">
        <v>144.2928</v>
      </c>
      <c r="W154" s="3">
        <v>6</v>
      </c>
      <c r="X154" s="3">
        <v>209.12</v>
      </c>
      <c r="Y154" s="5">
        <v>88942</v>
      </c>
    </row>
    <row r="155" spans="1:25" x14ac:dyDescent="0.25">
      <c r="A155" s="3">
        <v>23060</v>
      </c>
      <c r="B155" s="3" t="s">
        <v>980</v>
      </c>
      <c r="C155" s="3">
        <v>0</v>
      </c>
      <c r="D155" s="3">
        <v>170.98</v>
      </c>
      <c r="E155" s="3">
        <v>13.99</v>
      </c>
      <c r="F155" s="3">
        <v>269</v>
      </c>
      <c r="G155" s="3" t="s">
        <v>1984</v>
      </c>
      <c r="H155" s="3" t="s">
        <v>710</v>
      </c>
      <c r="I155" s="3" t="s">
        <v>717</v>
      </c>
      <c r="J155" s="3" t="s">
        <v>723</v>
      </c>
      <c r="K155" s="3" t="s">
        <v>732</v>
      </c>
      <c r="L155" s="3" t="s">
        <v>743</v>
      </c>
      <c r="M155" s="3" t="s">
        <v>773</v>
      </c>
      <c r="N155" s="3">
        <v>0.75</v>
      </c>
      <c r="O155" s="3" t="s">
        <v>3035</v>
      </c>
      <c r="P155" s="3" t="s">
        <v>715</v>
      </c>
      <c r="Q155" s="3" t="s">
        <v>1023</v>
      </c>
      <c r="R155" s="3" t="s">
        <v>1794</v>
      </c>
      <c r="S155" s="3">
        <v>85234</v>
      </c>
      <c r="T155" s="4">
        <v>42160</v>
      </c>
      <c r="U155" s="4">
        <v>42167</v>
      </c>
      <c r="V155" s="3">
        <v>888.14729999999997</v>
      </c>
      <c r="W155" s="3">
        <v>7</v>
      </c>
      <c r="X155" s="3">
        <v>1287.17</v>
      </c>
      <c r="Y155" s="5">
        <v>88942</v>
      </c>
    </row>
    <row r="156" spans="1:25" x14ac:dyDescent="0.25">
      <c r="A156" s="3">
        <v>23061</v>
      </c>
      <c r="B156" s="3" t="s">
        <v>980</v>
      </c>
      <c r="C156" s="3">
        <v>0.09</v>
      </c>
      <c r="D156" s="3">
        <v>4.9800000000000004</v>
      </c>
      <c r="E156" s="3">
        <v>7.44</v>
      </c>
      <c r="F156" s="3">
        <v>269</v>
      </c>
      <c r="G156" s="3" t="s">
        <v>1984</v>
      </c>
      <c r="H156" s="3" t="s">
        <v>710</v>
      </c>
      <c r="I156" s="3" t="s">
        <v>717</v>
      </c>
      <c r="J156" s="3" t="s">
        <v>721</v>
      </c>
      <c r="K156" s="3" t="s">
        <v>726</v>
      </c>
      <c r="L156" s="3" t="s">
        <v>739</v>
      </c>
      <c r="M156" s="3" t="s">
        <v>703</v>
      </c>
      <c r="N156" s="3">
        <v>0.36</v>
      </c>
      <c r="O156" s="3" t="s">
        <v>3035</v>
      </c>
      <c r="P156" s="3" t="s">
        <v>715</v>
      </c>
      <c r="Q156" s="3" t="s">
        <v>1023</v>
      </c>
      <c r="R156" s="3" t="s">
        <v>1794</v>
      </c>
      <c r="S156" s="3">
        <v>85234</v>
      </c>
      <c r="T156" s="4">
        <v>42160</v>
      </c>
      <c r="U156" s="4">
        <v>42162</v>
      </c>
      <c r="V156" s="3">
        <v>-46.005000000000003</v>
      </c>
      <c r="W156" s="3">
        <v>9</v>
      </c>
      <c r="X156" s="3">
        <v>46.17</v>
      </c>
      <c r="Y156" s="5">
        <v>88942</v>
      </c>
    </row>
    <row r="157" spans="1:25" ht="12.75" customHeight="1" x14ac:dyDescent="0.25">
      <c r="A157" s="3">
        <v>19515</v>
      </c>
      <c r="B157" s="3" t="s">
        <v>978</v>
      </c>
      <c r="C157" s="3">
        <v>0.1</v>
      </c>
      <c r="D157" s="3">
        <v>80.97</v>
      </c>
      <c r="E157" s="3">
        <v>30.06</v>
      </c>
      <c r="F157" s="3">
        <v>271</v>
      </c>
      <c r="G157" s="3" t="s">
        <v>1985</v>
      </c>
      <c r="H157" s="3" t="s">
        <v>712</v>
      </c>
      <c r="I157" s="3" t="s">
        <v>718</v>
      </c>
      <c r="J157" s="3" t="s">
        <v>722</v>
      </c>
      <c r="K157" s="3" t="s">
        <v>736</v>
      </c>
      <c r="L157" s="3" t="s">
        <v>742</v>
      </c>
      <c r="M157" s="3" t="s">
        <v>895</v>
      </c>
      <c r="N157" s="3">
        <v>0.4</v>
      </c>
      <c r="O157" s="3" t="s">
        <v>3035</v>
      </c>
      <c r="P157" s="3" t="s">
        <v>713</v>
      </c>
      <c r="Q157" s="3" t="s">
        <v>1040</v>
      </c>
      <c r="R157" s="3" t="s">
        <v>1351</v>
      </c>
      <c r="S157" s="3">
        <v>30297</v>
      </c>
      <c r="T157" s="4">
        <v>42093</v>
      </c>
      <c r="U157" s="4">
        <v>42094</v>
      </c>
      <c r="V157" s="3">
        <v>128.02529999999999</v>
      </c>
      <c r="W157" s="3">
        <v>12</v>
      </c>
      <c r="X157" s="3">
        <v>899.81</v>
      </c>
      <c r="Y157" s="5">
        <v>88940</v>
      </c>
    </row>
    <row r="158" spans="1:25" ht="12.75" customHeight="1" x14ac:dyDescent="0.25">
      <c r="A158" s="3">
        <v>770</v>
      </c>
      <c r="B158" s="3" t="s">
        <v>980</v>
      </c>
      <c r="C158" s="3">
        <v>0.02</v>
      </c>
      <c r="D158" s="3">
        <v>5.58</v>
      </c>
      <c r="E158" s="3">
        <v>5.3</v>
      </c>
      <c r="F158" s="3">
        <v>272</v>
      </c>
      <c r="G158" s="3" t="s">
        <v>1986</v>
      </c>
      <c r="H158" s="3" t="s">
        <v>710</v>
      </c>
      <c r="I158" s="3" t="s">
        <v>717</v>
      </c>
      <c r="J158" s="3" t="s">
        <v>721</v>
      </c>
      <c r="K158" s="3" t="s">
        <v>728</v>
      </c>
      <c r="L158" s="3" t="s">
        <v>739</v>
      </c>
      <c r="M158" s="3" t="s">
        <v>255</v>
      </c>
      <c r="N158" s="3">
        <v>0.35</v>
      </c>
      <c r="O158" s="3" t="s">
        <v>3035</v>
      </c>
      <c r="P158" s="3" t="s">
        <v>713</v>
      </c>
      <c r="Q158" s="3" t="s">
        <v>1011</v>
      </c>
      <c r="R158" s="3" t="s">
        <v>993</v>
      </c>
      <c r="S158" s="3">
        <v>28204</v>
      </c>
      <c r="T158" s="4">
        <v>42101</v>
      </c>
      <c r="U158" s="4">
        <v>42106</v>
      </c>
      <c r="V158" s="3">
        <v>-29.898400000000002</v>
      </c>
      <c r="W158" s="3">
        <v>11</v>
      </c>
      <c r="X158" s="3">
        <v>68.459999999999994</v>
      </c>
      <c r="Y158" s="5">
        <v>5509</v>
      </c>
    </row>
    <row r="159" spans="1:25" ht="12.75" customHeight="1" x14ac:dyDescent="0.25">
      <c r="A159" s="3">
        <v>771</v>
      </c>
      <c r="B159" s="3" t="s">
        <v>980</v>
      </c>
      <c r="C159" s="3">
        <v>0.03</v>
      </c>
      <c r="D159" s="3">
        <v>40.89</v>
      </c>
      <c r="E159" s="3">
        <v>18.98</v>
      </c>
      <c r="F159" s="3">
        <v>272</v>
      </c>
      <c r="G159" s="3" t="s">
        <v>1986</v>
      </c>
      <c r="H159" s="3" t="s">
        <v>710</v>
      </c>
      <c r="I159" s="3" t="s">
        <v>717</v>
      </c>
      <c r="J159" s="3" t="s">
        <v>723</v>
      </c>
      <c r="K159" s="3" t="s">
        <v>732</v>
      </c>
      <c r="L159" s="3" t="s">
        <v>739</v>
      </c>
      <c r="M159" s="3" t="s">
        <v>462</v>
      </c>
      <c r="N159" s="3">
        <v>0.56999999999999995</v>
      </c>
      <c r="O159" s="3" t="s">
        <v>3035</v>
      </c>
      <c r="P159" s="3" t="s">
        <v>713</v>
      </c>
      <c r="Q159" s="3" t="s">
        <v>1011</v>
      </c>
      <c r="R159" s="3" t="s">
        <v>993</v>
      </c>
      <c r="S159" s="3">
        <v>28204</v>
      </c>
      <c r="T159" s="4">
        <v>42101</v>
      </c>
      <c r="U159" s="4">
        <v>42108</v>
      </c>
      <c r="V159" s="3">
        <v>52.916600000000003</v>
      </c>
      <c r="W159" s="3">
        <v>21</v>
      </c>
      <c r="X159" s="3">
        <v>885.23</v>
      </c>
      <c r="Y159" s="5">
        <v>5509</v>
      </c>
    </row>
    <row r="160" spans="1:25" ht="12.75" customHeight="1" x14ac:dyDescent="0.25">
      <c r="A160" s="3">
        <v>5059</v>
      </c>
      <c r="B160" s="3" t="s">
        <v>980</v>
      </c>
      <c r="C160" s="3">
        <v>0.09</v>
      </c>
      <c r="D160" s="3">
        <v>35.94</v>
      </c>
      <c r="E160" s="3">
        <v>6.66</v>
      </c>
      <c r="F160" s="3">
        <v>272</v>
      </c>
      <c r="G160" s="3" t="s">
        <v>1986</v>
      </c>
      <c r="H160" s="3" t="s">
        <v>710</v>
      </c>
      <c r="I160" s="3" t="s">
        <v>717</v>
      </c>
      <c r="J160" s="3" t="s">
        <v>721</v>
      </c>
      <c r="K160" s="3" t="s">
        <v>728</v>
      </c>
      <c r="L160" s="3" t="s">
        <v>739</v>
      </c>
      <c r="M160" s="3" t="s">
        <v>219</v>
      </c>
      <c r="N160" s="3">
        <v>0.4</v>
      </c>
      <c r="O160" s="3" t="s">
        <v>3035</v>
      </c>
      <c r="P160" s="3" t="s">
        <v>713</v>
      </c>
      <c r="Q160" s="3" t="s">
        <v>1011</v>
      </c>
      <c r="R160" s="3" t="s">
        <v>993</v>
      </c>
      <c r="S160" s="3">
        <v>28204</v>
      </c>
      <c r="T160" s="4">
        <v>42160</v>
      </c>
      <c r="U160" s="4">
        <v>42165</v>
      </c>
      <c r="V160" s="3">
        <v>72.1858</v>
      </c>
      <c r="W160" s="3">
        <v>24</v>
      </c>
      <c r="X160" s="3">
        <v>836.47</v>
      </c>
      <c r="Y160" s="5">
        <v>36069</v>
      </c>
    </row>
    <row r="161" spans="1:25" ht="12.75" customHeight="1" x14ac:dyDescent="0.25">
      <c r="A161" s="3">
        <v>5061</v>
      </c>
      <c r="B161" s="3" t="s">
        <v>980</v>
      </c>
      <c r="C161" s="3">
        <v>0.09</v>
      </c>
      <c r="D161" s="3">
        <v>4.9800000000000004</v>
      </c>
      <c r="E161" s="3">
        <v>7.44</v>
      </c>
      <c r="F161" s="3">
        <v>272</v>
      </c>
      <c r="G161" s="3" t="s">
        <v>1986</v>
      </c>
      <c r="H161" s="3" t="s">
        <v>710</v>
      </c>
      <c r="I161" s="3" t="s">
        <v>717</v>
      </c>
      <c r="J161" s="3" t="s">
        <v>721</v>
      </c>
      <c r="K161" s="3" t="s">
        <v>726</v>
      </c>
      <c r="L161" s="3" t="s">
        <v>739</v>
      </c>
      <c r="M161" s="3" t="s">
        <v>703</v>
      </c>
      <c r="N161" s="3">
        <v>0.36</v>
      </c>
      <c r="O161" s="3" t="s">
        <v>3035</v>
      </c>
      <c r="P161" s="3" t="s">
        <v>713</v>
      </c>
      <c r="Q161" s="3" t="s">
        <v>1011</v>
      </c>
      <c r="R161" s="3" t="s">
        <v>993</v>
      </c>
      <c r="S161" s="3">
        <v>28204</v>
      </c>
      <c r="T161" s="4">
        <v>42160</v>
      </c>
      <c r="U161" s="4">
        <v>42162</v>
      </c>
      <c r="V161" s="3">
        <v>-122.3733</v>
      </c>
      <c r="W161" s="3">
        <v>37</v>
      </c>
      <c r="X161" s="3">
        <v>189.83</v>
      </c>
      <c r="Y161" s="5">
        <v>36069</v>
      </c>
    </row>
    <row r="162" spans="1:25" ht="12.75" customHeight="1" x14ac:dyDescent="0.25">
      <c r="A162" s="3">
        <v>22180</v>
      </c>
      <c r="B162" s="3" t="s">
        <v>979</v>
      </c>
      <c r="C162" s="3">
        <v>0.09</v>
      </c>
      <c r="D162" s="3">
        <v>15.28</v>
      </c>
      <c r="E162" s="3">
        <v>10.91</v>
      </c>
      <c r="F162" s="3">
        <v>275</v>
      </c>
      <c r="G162" s="3" t="s">
        <v>1987</v>
      </c>
      <c r="H162" s="3" t="s">
        <v>710</v>
      </c>
      <c r="I162" s="3" t="s">
        <v>720</v>
      </c>
      <c r="J162" s="3" t="s">
        <v>721</v>
      </c>
      <c r="K162" s="3" t="s">
        <v>103</v>
      </c>
      <c r="L162" s="3" t="s">
        <v>739</v>
      </c>
      <c r="M162" s="3" t="s">
        <v>433</v>
      </c>
      <c r="N162" s="3">
        <v>0.36</v>
      </c>
      <c r="O162" s="3" t="s">
        <v>3035</v>
      </c>
      <c r="P162" s="3" t="s">
        <v>716</v>
      </c>
      <c r="Q162" s="3" t="s">
        <v>1123</v>
      </c>
      <c r="R162" s="3" t="s">
        <v>1484</v>
      </c>
      <c r="S162" s="3">
        <v>6824</v>
      </c>
      <c r="T162" s="4">
        <v>42028</v>
      </c>
      <c r="U162" s="4">
        <v>42029</v>
      </c>
      <c r="V162" s="3">
        <v>-51.75</v>
      </c>
      <c r="W162" s="3">
        <v>4</v>
      </c>
      <c r="X162" s="3">
        <v>61.52</v>
      </c>
      <c r="Y162" s="5">
        <v>89292</v>
      </c>
    </row>
    <row r="163" spans="1:25" ht="12.75" customHeight="1" x14ac:dyDescent="0.25">
      <c r="A163" s="3">
        <v>23504</v>
      </c>
      <c r="B163" s="3" t="s">
        <v>981</v>
      </c>
      <c r="C163" s="3">
        <v>0.04</v>
      </c>
      <c r="D163" s="3">
        <v>1.98</v>
      </c>
      <c r="E163" s="3">
        <v>0.7</v>
      </c>
      <c r="F163" s="3">
        <v>276</v>
      </c>
      <c r="G163" s="3" t="s">
        <v>1988</v>
      </c>
      <c r="H163" s="3" t="s">
        <v>711</v>
      </c>
      <c r="I163" s="3" t="s">
        <v>720</v>
      </c>
      <c r="J163" s="3" t="s">
        <v>721</v>
      </c>
      <c r="K163" s="3" t="s">
        <v>733</v>
      </c>
      <c r="L163" s="3" t="s">
        <v>738</v>
      </c>
      <c r="M163" s="3" t="s">
        <v>661</v>
      </c>
      <c r="N163" s="3">
        <v>0.83</v>
      </c>
      <c r="O163" s="3" t="s">
        <v>3035</v>
      </c>
      <c r="P163" s="3" t="s">
        <v>716</v>
      </c>
      <c r="Q163" s="3" t="s">
        <v>1123</v>
      </c>
      <c r="R163" s="3" t="s">
        <v>1781</v>
      </c>
      <c r="S163" s="3">
        <v>6111</v>
      </c>
      <c r="T163" s="4">
        <v>42145</v>
      </c>
      <c r="U163" s="4">
        <v>42146</v>
      </c>
      <c r="V163" s="3">
        <v>-1</v>
      </c>
      <c r="W163" s="3">
        <v>3</v>
      </c>
      <c r="X163" s="3">
        <v>8.3000000000000007</v>
      </c>
      <c r="Y163" s="5">
        <v>89291</v>
      </c>
    </row>
    <row r="164" spans="1:25" ht="12.75" customHeight="1" x14ac:dyDescent="0.25">
      <c r="A164" s="3">
        <v>23503</v>
      </c>
      <c r="B164" s="3" t="s">
        <v>981</v>
      </c>
      <c r="C164" s="3">
        <v>0.03</v>
      </c>
      <c r="D164" s="3">
        <v>55.99</v>
      </c>
      <c r="E164" s="3">
        <v>5</v>
      </c>
      <c r="F164" s="3">
        <v>282</v>
      </c>
      <c r="G164" s="3" t="s">
        <v>1989</v>
      </c>
      <c r="H164" s="3" t="s">
        <v>710</v>
      </c>
      <c r="I164" s="3" t="s">
        <v>720</v>
      </c>
      <c r="J164" s="3" t="s">
        <v>722</v>
      </c>
      <c r="K164" s="3" t="s">
        <v>102</v>
      </c>
      <c r="L164" s="3" t="s">
        <v>741</v>
      </c>
      <c r="M164" s="3" t="s">
        <v>318</v>
      </c>
      <c r="N164" s="3">
        <v>0.83</v>
      </c>
      <c r="O164" s="3" t="s">
        <v>3035</v>
      </c>
      <c r="P164" s="3" t="s">
        <v>716</v>
      </c>
      <c r="Q164" s="3" t="s">
        <v>1028</v>
      </c>
      <c r="R164" s="3" t="s">
        <v>1437</v>
      </c>
      <c r="S164" s="3">
        <v>7109</v>
      </c>
      <c r="T164" s="4">
        <v>42145</v>
      </c>
      <c r="U164" s="4">
        <v>42146</v>
      </c>
      <c r="V164" s="3">
        <v>-221.25399999999999</v>
      </c>
      <c r="W164" s="3">
        <v>9</v>
      </c>
      <c r="X164" s="3">
        <v>416.95</v>
      </c>
      <c r="Y164" s="5">
        <v>89291</v>
      </c>
    </row>
    <row r="165" spans="1:25" ht="12.75" customHeight="1" x14ac:dyDescent="0.25">
      <c r="A165" s="3">
        <v>24512</v>
      </c>
      <c r="B165" s="3" t="s">
        <v>977</v>
      </c>
      <c r="C165" s="3">
        <v>0.1</v>
      </c>
      <c r="D165" s="3">
        <v>1.68</v>
      </c>
      <c r="E165" s="3">
        <v>1.57</v>
      </c>
      <c r="F165" s="3">
        <v>283</v>
      </c>
      <c r="G165" s="3" t="s">
        <v>1990</v>
      </c>
      <c r="H165" s="3" t="s">
        <v>710</v>
      </c>
      <c r="I165" s="3" t="s">
        <v>720</v>
      </c>
      <c r="J165" s="3" t="s">
        <v>721</v>
      </c>
      <c r="K165" s="3" t="s">
        <v>724</v>
      </c>
      <c r="L165" s="3" t="s">
        <v>738</v>
      </c>
      <c r="M165" s="3" t="s">
        <v>921</v>
      </c>
      <c r="N165" s="3">
        <v>0.59</v>
      </c>
      <c r="O165" s="3" t="s">
        <v>3035</v>
      </c>
      <c r="P165" s="3" t="s">
        <v>716</v>
      </c>
      <c r="Q165" s="3" t="s">
        <v>1028</v>
      </c>
      <c r="R165" s="3" t="s">
        <v>1186</v>
      </c>
      <c r="S165" s="3">
        <v>7101</v>
      </c>
      <c r="T165" s="4">
        <v>42172</v>
      </c>
      <c r="U165" s="4">
        <v>42173</v>
      </c>
      <c r="V165" s="3">
        <v>-11.57</v>
      </c>
      <c r="W165" s="3">
        <v>11</v>
      </c>
      <c r="X165" s="3">
        <v>18.71</v>
      </c>
      <c r="Y165" s="5">
        <v>89293</v>
      </c>
    </row>
    <row r="166" spans="1:25" ht="12.75" customHeight="1" x14ac:dyDescent="0.25">
      <c r="A166" s="3">
        <v>19168</v>
      </c>
      <c r="B166" s="3" t="s">
        <v>980</v>
      </c>
      <c r="C166" s="3">
        <v>0</v>
      </c>
      <c r="D166" s="3">
        <v>4.13</v>
      </c>
      <c r="E166" s="3">
        <v>5.34</v>
      </c>
      <c r="F166" s="3">
        <v>286</v>
      </c>
      <c r="G166" s="3" t="s">
        <v>1991</v>
      </c>
      <c r="H166" s="3" t="s">
        <v>710</v>
      </c>
      <c r="I166" s="3" t="s">
        <v>718</v>
      </c>
      <c r="J166" s="3" t="s">
        <v>721</v>
      </c>
      <c r="K166" s="3" t="s">
        <v>103</v>
      </c>
      <c r="L166" s="3" t="s">
        <v>739</v>
      </c>
      <c r="M166" s="3" t="s">
        <v>49</v>
      </c>
      <c r="N166" s="3">
        <v>0.38</v>
      </c>
      <c r="O166" s="3" t="s">
        <v>3035</v>
      </c>
      <c r="P166" s="3" t="s">
        <v>714</v>
      </c>
      <c r="Q166" s="3" t="s">
        <v>1047</v>
      </c>
      <c r="R166" s="3" t="s">
        <v>1425</v>
      </c>
      <c r="S166" s="3">
        <v>66203</v>
      </c>
      <c r="T166" s="4">
        <v>42172</v>
      </c>
      <c r="U166" s="4">
        <v>42176</v>
      </c>
      <c r="V166" s="3">
        <v>-61.870000000000005</v>
      </c>
      <c r="W166" s="3">
        <v>9</v>
      </c>
      <c r="X166" s="3">
        <v>40.950000000000003</v>
      </c>
      <c r="Y166" s="5">
        <v>89761</v>
      </c>
    </row>
    <row r="167" spans="1:25" ht="12.75" customHeight="1" x14ac:dyDescent="0.25">
      <c r="A167" s="3">
        <v>19169</v>
      </c>
      <c r="B167" s="3" t="s">
        <v>980</v>
      </c>
      <c r="C167" s="3">
        <v>0.1</v>
      </c>
      <c r="D167" s="3">
        <v>130.97999999999999</v>
      </c>
      <c r="E167" s="3">
        <v>54.74</v>
      </c>
      <c r="F167" s="3">
        <v>286</v>
      </c>
      <c r="G167" s="3" t="s">
        <v>1991</v>
      </c>
      <c r="H167" s="3" t="s">
        <v>712</v>
      </c>
      <c r="I167" s="3" t="s">
        <v>718</v>
      </c>
      <c r="J167" s="3" t="s">
        <v>723</v>
      </c>
      <c r="K167" s="3" t="s">
        <v>734</v>
      </c>
      <c r="L167" s="3" t="s">
        <v>742</v>
      </c>
      <c r="M167" s="3" t="s">
        <v>698</v>
      </c>
      <c r="N167" s="3">
        <v>0.69</v>
      </c>
      <c r="O167" s="3" t="s">
        <v>3035</v>
      </c>
      <c r="P167" s="3" t="s">
        <v>714</v>
      </c>
      <c r="Q167" s="3" t="s">
        <v>1047</v>
      </c>
      <c r="R167" s="3" t="s">
        <v>1425</v>
      </c>
      <c r="S167" s="3">
        <v>66203</v>
      </c>
      <c r="T167" s="4">
        <v>42172</v>
      </c>
      <c r="U167" s="4">
        <v>42176</v>
      </c>
      <c r="V167" s="3">
        <v>-530.24</v>
      </c>
      <c r="W167" s="3">
        <v>9</v>
      </c>
      <c r="X167" s="3">
        <v>1155.73</v>
      </c>
      <c r="Y167" s="5">
        <v>89761</v>
      </c>
    </row>
    <row r="168" spans="1:25" ht="12.75" customHeight="1" x14ac:dyDescent="0.25">
      <c r="A168" s="3">
        <v>25624</v>
      </c>
      <c r="B168" s="3" t="s">
        <v>981</v>
      </c>
      <c r="C168" s="3">
        <v>0.09</v>
      </c>
      <c r="D168" s="3">
        <v>28.48</v>
      </c>
      <c r="E168" s="3">
        <v>1.99</v>
      </c>
      <c r="F168" s="3">
        <v>288</v>
      </c>
      <c r="G168" s="3" t="s">
        <v>1992</v>
      </c>
      <c r="H168" s="3" t="s">
        <v>710</v>
      </c>
      <c r="I168" s="3" t="s">
        <v>718</v>
      </c>
      <c r="J168" s="3" t="s">
        <v>722</v>
      </c>
      <c r="K168" s="3" t="s">
        <v>725</v>
      </c>
      <c r="L168" s="3" t="s">
        <v>741</v>
      </c>
      <c r="M168" s="3" t="s">
        <v>9</v>
      </c>
      <c r="N168" s="3">
        <v>0.4</v>
      </c>
      <c r="O168" s="3" t="s">
        <v>3035</v>
      </c>
      <c r="P168" s="3" t="s">
        <v>714</v>
      </c>
      <c r="Q168" s="3" t="s">
        <v>1047</v>
      </c>
      <c r="R168" s="3" t="s">
        <v>1174</v>
      </c>
      <c r="S168" s="3">
        <v>67212</v>
      </c>
      <c r="T168" s="4">
        <v>42020</v>
      </c>
      <c r="U168" s="4">
        <v>42023</v>
      </c>
      <c r="V168" s="3">
        <v>132.68699999999998</v>
      </c>
      <c r="W168" s="3">
        <v>7</v>
      </c>
      <c r="X168" s="3">
        <v>192.3</v>
      </c>
      <c r="Y168" s="5">
        <v>89762</v>
      </c>
    </row>
    <row r="169" spans="1:25" ht="12.75" customHeight="1" x14ac:dyDescent="0.25">
      <c r="A169" s="3">
        <v>25625</v>
      </c>
      <c r="B169" s="3" t="s">
        <v>981</v>
      </c>
      <c r="C169" s="3">
        <v>0.08</v>
      </c>
      <c r="D169" s="3">
        <v>65.989999999999995</v>
      </c>
      <c r="E169" s="3">
        <v>4.99</v>
      </c>
      <c r="F169" s="3">
        <v>288</v>
      </c>
      <c r="G169" s="3" t="s">
        <v>1992</v>
      </c>
      <c r="H169" s="3" t="s">
        <v>711</v>
      </c>
      <c r="I169" s="3" t="s">
        <v>718</v>
      </c>
      <c r="J169" s="3" t="s">
        <v>722</v>
      </c>
      <c r="K169" s="3" t="s">
        <v>102</v>
      </c>
      <c r="L169" s="3" t="s">
        <v>739</v>
      </c>
      <c r="M169" s="3" t="s">
        <v>153</v>
      </c>
      <c r="N169" s="3">
        <v>0.57999999999999996</v>
      </c>
      <c r="O169" s="3" t="s">
        <v>3035</v>
      </c>
      <c r="P169" s="3" t="s">
        <v>714</v>
      </c>
      <c r="Q169" s="3" t="s">
        <v>1047</v>
      </c>
      <c r="R169" s="3" t="s">
        <v>1174</v>
      </c>
      <c r="S169" s="3">
        <v>67212</v>
      </c>
      <c r="T169" s="4">
        <v>42020</v>
      </c>
      <c r="U169" s="4">
        <v>42022</v>
      </c>
      <c r="V169" s="3">
        <v>496.89</v>
      </c>
      <c r="W169" s="3">
        <v>14</v>
      </c>
      <c r="X169" s="3">
        <v>748.1</v>
      </c>
      <c r="Y169" s="5">
        <v>89762</v>
      </c>
    </row>
    <row r="170" spans="1:25" ht="12.75" customHeight="1" x14ac:dyDescent="0.25">
      <c r="A170" s="3">
        <v>21223</v>
      </c>
      <c r="B170" s="3" t="s">
        <v>979</v>
      </c>
      <c r="C170" s="3">
        <v>0.04</v>
      </c>
      <c r="D170" s="3">
        <v>4.9800000000000004</v>
      </c>
      <c r="E170" s="3">
        <v>4.62</v>
      </c>
      <c r="F170" s="3">
        <v>290</v>
      </c>
      <c r="G170" s="3" t="s">
        <v>1993</v>
      </c>
      <c r="H170" s="3" t="s">
        <v>710</v>
      </c>
      <c r="I170" s="3" t="s">
        <v>718</v>
      </c>
      <c r="J170" s="3" t="s">
        <v>722</v>
      </c>
      <c r="K170" s="3" t="s">
        <v>725</v>
      </c>
      <c r="L170" s="3" t="s">
        <v>741</v>
      </c>
      <c r="M170" s="3" t="s">
        <v>521</v>
      </c>
      <c r="N170" s="3">
        <v>0.64</v>
      </c>
      <c r="O170" s="3" t="s">
        <v>3035</v>
      </c>
      <c r="P170" s="3" t="s">
        <v>715</v>
      </c>
      <c r="Q170" s="3" t="s">
        <v>1073</v>
      </c>
      <c r="R170" s="3" t="s">
        <v>1590</v>
      </c>
      <c r="S170" s="3">
        <v>80538</v>
      </c>
      <c r="T170" s="4">
        <v>42088</v>
      </c>
      <c r="U170" s="4">
        <v>42089</v>
      </c>
      <c r="V170" s="3">
        <v>-135.16</v>
      </c>
      <c r="W170" s="3">
        <v>20</v>
      </c>
      <c r="X170" s="3">
        <v>102.54</v>
      </c>
      <c r="Y170" s="5">
        <v>90837</v>
      </c>
    </row>
    <row r="171" spans="1:25" ht="12.75" customHeight="1" x14ac:dyDescent="0.25">
      <c r="A171" s="3">
        <v>23302</v>
      </c>
      <c r="B171" s="3" t="s">
        <v>977</v>
      </c>
      <c r="C171" s="3">
        <v>0.01</v>
      </c>
      <c r="D171" s="3">
        <v>8.33</v>
      </c>
      <c r="E171" s="3">
        <v>1.99</v>
      </c>
      <c r="F171" s="3">
        <v>306</v>
      </c>
      <c r="G171" s="3" t="s">
        <v>1994</v>
      </c>
      <c r="H171" s="3" t="s">
        <v>710</v>
      </c>
      <c r="I171" s="3" t="s">
        <v>718</v>
      </c>
      <c r="J171" s="3" t="s">
        <v>722</v>
      </c>
      <c r="K171" s="3" t="s">
        <v>725</v>
      </c>
      <c r="L171" s="3" t="s">
        <v>741</v>
      </c>
      <c r="M171" s="3" t="s">
        <v>770</v>
      </c>
      <c r="N171" s="3">
        <v>0.52</v>
      </c>
      <c r="O171" s="3" t="s">
        <v>3035</v>
      </c>
      <c r="P171" s="3" t="s">
        <v>716</v>
      </c>
      <c r="Q171" s="3" t="s">
        <v>1057</v>
      </c>
      <c r="R171" s="3" t="s">
        <v>1804</v>
      </c>
      <c r="S171" s="3">
        <v>21208</v>
      </c>
      <c r="T171" s="4">
        <v>42049</v>
      </c>
      <c r="U171" s="4">
        <v>42050</v>
      </c>
      <c r="V171" s="3">
        <v>15.895199999999999</v>
      </c>
      <c r="W171" s="3">
        <v>8</v>
      </c>
      <c r="X171" s="3">
        <v>70.16</v>
      </c>
      <c r="Y171" s="5">
        <v>87057</v>
      </c>
    </row>
    <row r="172" spans="1:25" ht="12.75" customHeight="1" x14ac:dyDescent="0.25">
      <c r="A172" s="3">
        <v>23303</v>
      </c>
      <c r="B172" s="3" t="s">
        <v>977</v>
      </c>
      <c r="C172" s="3">
        <v>0.04</v>
      </c>
      <c r="D172" s="3">
        <v>85.99</v>
      </c>
      <c r="E172" s="3">
        <v>0.99</v>
      </c>
      <c r="F172" s="3">
        <v>306</v>
      </c>
      <c r="G172" s="3" t="s">
        <v>1994</v>
      </c>
      <c r="H172" s="3" t="s">
        <v>710</v>
      </c>
      <c r="I172" s="3" t="s">
        <v>718</v>
      </c>
      <c r="J172" s="3" t="s">
        <v>722</v>
      </c>
      <c r="K172" s="3" t="s">
        <v>102</v>
      </c>
      <c r="L172" s="3" t="s">
        <v>738</v>
      </c>
      <c r="M172" s="3" t="s">
        <v>593</v>
      </c>
      <c r="N172" s="3">
        <v>0.55000000000000004</v>
      </c>
      <c r="O172" s="3" t="s">
        <v>3035</v>
      </c>
      <c r="P172" s="3" t="s">
        <v>716</v>
      </c>
      <c r="Q172" s="3" t="s">
        <v>1057</v>
      </c>
      <c r="R172" s="3" t="s">
        <v>1804</v>
      </c>
      <c r="S172" s="3">
        <v>21208</v>
      </c>
      <c r="T172" s="4">
        <v>42049</v>
      </c>
      <c r="U172" s="4">
        <v>42051</v>
      </c>
      <c r="V172" s="3">
        <v>855.99329999999986</v>
      </c>
      <c r="W172" s="3">
        <v>17</v>
      </c>
      <c r="X172" s="3">
        <v>1240.57</v>
      </c>
      <c r="Y172" s="5">
        <v>87057</v>
      </c>
    </row>
    <row r="173" spans="1:25" ht="12.75" customHeight="1" x14ac:dyDescent="0.25">
      <c r="A173" s="3">
        <v>5302</v>
      </c>
      <c r="B173" s="3" t="s">
        <v>977</v>
      </c>
      <c r="C173" s="3">
        <v>0.01</v>
      </c>
      <c r="D173" s="3">
        <v>8.33</v>
      </c>
      <c r="E173" s="3">
        <v>1.99</v>
      </c>
      <c r="F173" s="3">
        <v>308</v>
      </c>
      <c r="G173" s="3" t="s">
        <v>1995</v>
      </c>
      <c r="H173" s="3" t="s">
        <v>710</v>
      </c>
      <c r="I173" s="3" t="s">
        <v>718</v>
      </c>
      <c r="J173" s="3" t="s">
        <v>722</v>
      </c>
      <c r="K173" s="3" t="s">
        <v>725</v>
      </c>
      <c r="L173" s="3" t="s">
        <v>741</v>
      </c>
      <c r="M173" s="3" t="s">
        <v>770</v>
      </c>
      <c r="N173" s="3">
        <v>0.52</v>
      </c>
      <c r="O173" s="3" t="s">
        <v>3035</v>
      </c>
      <c r="P173" s="3" t="s">
        <v>715</v>
      </c>
      <c r="Q173" s="3" t="s">
        <v>737</v>
      </c>
      <c r="R173" s="3" t="s">
        <v>999</v>
      </c>
      <c r="S173" s="3">
        <v>98115</v>
      </c>
      <c r="T173" s="4">
        <v>42049</v>
      </c>
      <c r="U173" s="4">
        <v>42050</v>
      </c>
      <c r="V173" s="3">
        <v>10.74</v>
      </c>
      <c r="W173" s="3">
        <v>32</v>
      </c>
      <c r="X173" s="3">
        <v>280.62</v>
      </c>
      <c r="Y173" s="5">
        <v>37760</v>
      </c>
    </row>
    <row r="174" spans="1:25" ht="12.75" customHeight="1" x14ac:dyDescent="0.25">
      <c r="A174" s="3">
        <v>18853</v>
      </c>
      <c r="B174" s="3" t="s">
        <v>978</v>
      </c>
      <c r="C174" s="3">
        <v>0.04</v>
      </c>
      <c r="D174" s="3">
        <v>1637.53</v>
      </c>
      <c r="E174" s="3">
        <v>24.49</v>
      </c>
      <c r="F174" s="3">
        <v>314</v>
      </c>
      <c r="G174" s="3" t="s">
        <v>1996</v>
      </c>
      <c r="H174" s="3" t="s">
        <v>710</v>
      </c>
      <c r="I174" s="3" t="s">
        <v>720</v>
      </c>
      <c r="J174" s="3" t="s">
        <v>721</v>
      </c>
      <c r="K174" s="3" t="s">
        <v>104</v>
      </c>
      <c r="L174" s="3" t="s">
        <v>743</v>
      </c>
      <c r="M174" s="3" t="s">
        <v>761</v>
      </c>
      <c r="N174" s="3">
        <v>0.81</v>
      </c>
      <c r="O174" s="3" t="s">
        <v>3035</v>
      </c>
      <c r="P174" s="3" t="s">
        <v>714</v>
      </c>
      <c r="Q174" s="3" t="s">
        <v>1008</v>
      </c>
      <c r="R174" s="3" t="s">
        <v>1351</v>
      </c>
      <c r="S174" s="3">
        <v>60130</v>
      </c>
      <c r="T174" s="4">
        <v>42083</v>
      </c>
      <c r="U174" s="4">
        <v>42085</v>
      </c>
      <c r="V174" s="3">
        <v>-1759.58</v>
      </c>
      <c r="W174" s="3">
        <v>2</v>
      </c>
      <c r="X174" s="3">
        <v>3206.94</v>
      </c>
      <c r="Y174" s="5">
        <v>89166</v>
      </c>
    </row>
    <row r="175" spans="1:25" ht="12.75" customHeight="1" x14ac:dyDescent="0.25">
      <c r="A175" s="3">
        <v>18852</v>
      </c>
      <c r="B175" s="3" t="s">
        <v>978</v>
      </c>
      <c r="C175" s="3">
        <v>0.01</v>
      </c>
      <c r="D175" s="3">
        <v>19.98</v>
      </c>
      <c r="E175" s="3">
        <v>4</v>
      </c>
      <c r="F175" s="3">
        <v>315</v>
      </c>
      <c r="G175" s="3" t="s">
        <v>1997</v>
      </c>
      <c r="H175" s="3" t="s">
        <v>710</v>
      </c>
      <c r="I175" s="3" t="s">
        <v>720</v>
      </c>
      <c r="J175" s="3" t="s">
        <v>722</v>
      </c>
      <c r="K175" s="3" t="s">
        <v>725</v>
      </c>
      <c r="L175" s="3" t="s">
        <v>739</v>
      </c>
      <c r="M175" s="3" t="s">
        <v>830</v>
      </c>
      <c r="N175" s="3">
        <v>0.68</v>
      </c>
      <c r="O175" s="3" t="s">
        <v>3035</v>
      </c>
      <c r="P175" s="3" t="s">
        <v>716</v>
      </c>
      <c r="Q175" s="3" t="s">
        <v>1901</v>
      </c>
      <c r="R175" s="3" t="s">
        <v>1350</v>
      </c>
      <c r="S175" s="3">
        <v>1007</v>
      </c>
      <c r="T175" s="4">
        <v>42083</v>
      </c>
      <c r="U175" s="4">
        <v>42083</v>
      </c>
      <c r="V175" s="3">
        <v>-72.23</v>
      </c>
      <c r="W175" s="3">
        <v>2</v>
      </c>
      <c r="X175" s="3">
        <v>43.08</v>
      </c>
      <c r="Y175" s="5">
        <v>89166</v>
      </c>
    </row>
    <row r="176" spans="1:25" ht="12.75" customHeight="1" x14ac:dyDescent="0.25">
      <c r="A176" s="3">
        <v>18032</v>
      </c>
      <c r="B176" s="3" t="s">
        <v>979</v>
      </c>
      <c r="C176" s="3">
        <v>0.09</v>
      </c>
      <c r="D176" s="3">
        <v>7.38</v>
      </c>
      <c r="E176" s="3">
        <v>5.21</v>
      </c>
      <c r="F176" s="3">
        <v>317</v>
      </c>
      <c r="G176" s="3" t="s">
        <v>1998</v>
      </c>
      <c r="H176" s="3" t="s">
        <v>710</v>
      </c>
      <c r="I176" s="3" t="s">
        <v>720</v>
      </c>
      <c r="J176" s="3" t="s">
        <v>723</v>
      </c>
      <c r="K176" s="3" t="s">
        <v>732</v>
      </c>
      <c r="L176" s="3" t="s">
        <v>739</v>
      </c>
      <c r="M176" s="3" t="s">
        <v>506</v>
      </c>
      <c r="N176" s="3">
        <v>0.56000000000000005</v>
      </c>
      <c r="O176" s="3" t="s">
        <v>3035</v>
      </c>
      <c r="P176" s="3" t="s">
        <v>715</v>
      </c>
      <c r="Q176" s="3" t="s">
        <v>1037</v>
      </c>
      <c r="R176" s="3" t="s">
        <v>1038</v>
      </c>
      <c r="S176" s="3">
        <v>91945</v>
      </c>
      <c r="T176" s="4">
        <v>42172</v>
      </c>
      <c r="U176" s="4">
        <v>42173</v>
      </c>
      <c r="V176" s="3">
        <v>-27.160000000000004</v>
      </c>
      <c r="W176" s="3">
        <v>9</v>
      </c>
      <c r="X176" s="3">
        <v>66.55</v>
      </c>
      <c r="Y176" s="5">
        <v>86041</v>
      </c>
    </row>
    <row r="177" spans="1:25" ht="12.75" customHeight="1" x14ac:dyDescent="0.25">
      <c r="A177" s="3">
        <v>18033</v>
      </c>
      <c r="B177" s="3" t="s">
        <v>979</v>
      </c>
      <c r="C177" s="3">
        <v>0.04</v>
      </c>
      <c r="D177" s="3">
        <v>5.98</v>
      </c>
      <c r="E177" s="3">
        <v>5.15</v>
      </c>
      <c r="F177" s="3">
        <v>317</v>
      </c>
      <c r="G177" s="3" t="s">
        <v>1998</v>
      </c>
      <c r="H177" s="3" t="s">
        <v>710</v>
      </c>
      <c r="I177" s="3" t="s">
        <v>720</v>
      </c>
      <c r="J177" s="3" t="s">
        <v>721</v>
      </c>
      <c r="K177" s="3" t="s">
        <v>726</v>
      </c>
      <c r="L177" s="3" t="s">
        <v>739</v>
      </c>
      <c r="M177" s="3" t="s">
        <v>209</v>
      </c>
      <c r="N177" s="3">
        <v>0.36</v>
      </c>
      <c r="O177" s="3" t="s">
        <v>3035</v>
      </c>
      <c r="P177" s="3" t="s">
        <v>715</v>
      </c>
      <c r="Q177" s="3" t="s">
        <v>1037</v>
      </c>
      <c r="R177" s="3" t="s">
        <v>1038</v>
      </c>
      <c r="S177" s="3">
        <v>91945</v>
      </c>
      <c r="T177" s="4">
        <v>42172</v>
      </c>
      <c r="U177" s="4">
        <v>42173</v>
      </c>
      <c r="V177" s="3">
        <v>-52.344000000000008</v>
      </c>
      <c r="W177" s="3">
        <v>17</v>
      </c>
      <c r="X177" s="3">
        <v>103.49</v>
      </c>
      <c r="Y177" s="5">
        <v>86041</v>
      </c>
    </row>
    <row r="178" spans="1:25" ht="12.75" customHeight="1" x14ac:dyDescent="0.25">
      <c r="A178" s="3">
        <v>18034</v>
      </c>
      <c r="B178" s="3" t="s">
        <v>979</v>
      </c>
      <c r="C178" s="3">
        <v>0.04</v>
      </c>
      <c r="D178" s="3">
        <v>15.42</v>
      </c>
      <c r="E178" s="3">
        <v>10.68</v>
      </c>
      <c r="F178" s="3">
        <v>317</v>
      </c>
      <c r="G178" s="3" t="s">
        <v>1998</v>
      </c>
      <c r="H178" s="3" t="s">
        <v>710</v>
      </c>
      <c r="I178" s="3" t="s">
        <v>720</v>
      </c>
      <c r="J178" s="3" t="s">
        <v>721</v>
      </c>
      <c r="K178" s="3" t="s">
        <v>730</v>
      </c>
      <c r="L178" s="3" t="s">
        <v>739</v>
      </c>
      <c r="M178" s="3" t="s">
        <v>806</v>
      </c>
      <c r="N178" s="3">
        <v>0.57999999999999996</v>
      </c>
      <c r="O178" s="3" t="s">
        <v>3035</v>
      </c>
      <c r="P178" s="3" t="s">
        <v>715</v>
      </c>
      <c r="Q178" s="3" t="s">
        <v>1037</v>
      </c>
      <c r="R178" s="3" t="s">
        <v>1038</v>
      </c>
      <c r="S178" s="3">
        <v>91945</v>
      </c>
      <c r="T178" s="4">
        <v>42172</v>
      </c>
      <c r="U178" s="4">
        <v>42173</v>
      </c>
      <c r="V178" s="3">
        <v>-119.93599999999999</v>
      </c>
      <c r="W178" s="3">
        <v>12</v>
      </c>
      <c r="X178" s="3">
        <v>192.18</v>
      </c>
      <c r="Y178" s="5">
        <v>86041</v>
      </c>
    </row>
    <row r="179" spans="1:25" ht="12.75" customHeight="1" x14ac:dyDescent="0.25">
      <c r="A179" s="3">
        <v>20641</v>
      </c>
      <c r="B179" s="3" t="s">
        <v>980</v>
      </c>
      <c r="C179" s="3">
        <v>0.04</v>
      </c>
      <c r="D179" s="3">
        <v>8.33</v>
      </c>
      <c r="E179" s="3">
        <v>1.99</v>
      </c>
      <c r="F179" s="3">
        <v>321</v>
      </c>
      <c r="G179" s="3" t="s">
        <v>1999</v>
      </c>
      <c r="H179" s="3" t="s">
        <v>710</v>
      </c>
      <c r="I179" s="3" t="s">
        <v>719</v>
      </c>
      <c r="J179" s="3" t="s">
        <v>722</v>
      </c>
      <c r="K179" s="3" t="s">
        <v>725</v>
      </c>
      <c r="L179" s="3" t="s">
        <v>741</v>
      </c>
      <c r="M179" s="3" t="s">
        <v>770</v>
      </c>
      <c r="N179" s="3">
        <v>0.52</v>
      </c>
      <c r="O179" s="3" t="s">
        <v>3035</v>
      </c>
      <c r="P179" s="3" t="s">
        <v>716</v>
      </c>
      <c r="Q179" s="3" t="s">
        <v>1057</v>
      </c>
      <c r="R179" s="3" t="s">
        <v>1643</v>
      </c>
      <c r="S179" s="3">
        <v>20854</v>
      </c>
      <c r="T179" s="4">
        <v>42098</v>
      </c>
      <c r="U179" s="4">
        <v>42103</v>
      </c>
      <c r="V179" s="3">
        <v>9.9267999999999983</v>
      </c>
      <c r="W179" s="3">
        <v>11</v>
      </c>
      <c r="X179" s="3">
        <v>89.76</v>
      </c>
      <c r="Y179" s="5">
        <v>91057</v>
      </c>
    </row>
    <row r="180" spans="1:25" ht="12.75" customHeight="1" x14ac:dyDescent="0.25">
      <c r="A180" s="3">
        <v>25111</v>
      </c>
      <c r="B180" s="3" t="s">
        <v>979</v>
      </c>
      <c r="C180" s="3">
        <v>0.06</v>
      </c>
      <c r="D180" s="3">
        <v>7.99</v>
      </c>
      <c r="E180" s="3">
        <v>5.03</v>
      </c>
      <c r="F180" s="3">
        <v>326</v>
      </c>
      <c r="G180" s="3" t="s">
        <v>2000</v>
      </c>
      <c r="H180" s="3" t="s">
        <v>710</v>
      </c>
      <c r="I180" s="3" t="s">
        <v>719</v>
      </c>
      <c r="J180" s="3" t="s">
        <v>722</v>
      </c>
      <c r="K180" s="3" t="s">
        <v>102</v>
      </c>
      <c r="L180" s="3" t="s">
        <v>743</v>
      </c>
      <c r="M180" s="3" t="s">
        <v>791</v>
      </c>
      <c r="N180" s="3">
        <v>0.6</v>
      </c>
      <c r="O180" s="3" t="s">
        <v>3035</v>
      </c>
      <c r="P180" s="3" t="s">
        <v>714</v>
      </c>
      <c r="Q180" s="3" t="s">
        <v>1008</v>
      </c>
      <c r="R180" s="3" t="s">
        <v>1402</v>
      </c>
      <c r="S180" s="3">
        <v>60510</v>
      </c>
      <c r="T180" s="4">
        <v>42164</v>
      </c>
      <c r="U180" s="4">
        <v>42165</v>
      </c>
      <c r="V180" s="3">
        <v>-29.172000000000001</v>
      </c>
      <c r="W180" s="3">
        <v>4</v>
      </c>
      <c r="X180" s="3">
        <v>28.46</v>
      </c>
      <c r="Y180" s="5">
        <v>90973</v>
      </c>
    </row>
    <row r="181" spans="1:25" ht="12.75" customHeight="1" x14ac:dyDescent="0.25">
      <c r="A181" s="3">
        <v>19159</v>
      </c>
      <c r="B181" s="3" t="s">
        <v>978</v>
      </c>
      <c r="C181" s="3">
        <v>0.06</v>
      </c>
      <c r="D181" s="3">
        <v>296.18</v>
      </c>
      <c r="E181" s="3">
        <v>54.12</v>
      </c>
      <c r="F181" s="3">
        <v>329</v>
      </c>
      <c r="G181" s="3" t="s">
        <v>2001</v>
      </c>
      <c r="H181" s="3" t="s">
        <v>712</v>
      </c>
      <c r="I181" s="3" t="s">
        <v>717</v>
      </c>
      <c r="J181" s="3" t="s">
        <v>723</v>
      </c>
      <c r="K181" s="3" t="s">
        <v>731</v>
      </c>
      <c r="L181" s="3" t="s">
        <v>742</v>
      </c>
      <c r="M181" s="3" t="s">
        <v>453</v>
      </c>
      <c r="N181" s="3">
        <v>0.76</v>
      </c>
      <c r="O181" s="3" t="s">
        <v>3035</v>
      </c>
      <c r="P181" s="3" t="s">
        <v>716</v>
      </c>
      <c r="Q181" s="3" t="s">
        <v>1030</v>
      </c>
      <c r="R181" s="3" t="s">
        <v>1055</v>
      </c>
      <c r="S181" s="3">
        <v>4073</v>
      </c>
      <c r="T181" s="4">
        <v>42108</v>
      </c>
      <c r="U181" s="4">
        <v>42109</v>
      </c>
      <c r="V181" s="3">
        <v>-715.7782060000003</v>
      </c>
      <c r="W181" s="3">
        <v>5</v>
      </c>
      <c r="X181" s="3">
        <v>1170.21</v>
      </c>
      <c r="Y181" s="5">
        <v>89726</v>
      </c>
    </row>
    <row r="182" spans="1:25" ht="12.75" customHeight="1" x14ac:dyDescent="0.25">
      <c r="A182" s="3">
        <v>19158</v>
      </c>
      <c r="B182" s="3" t="s">
        <v>978</v>
      </c>
      <c r="C182" s="3">
        <v>0.01</v>
      </c>
      <c r="D182" s="3">
        <v>29.1</v>
      </c>
      <c r="E182" s="3">
        <v>4</v>
      </c>
      <c r="F182" s="3">
        <v>331</v>
      </c>
      <c r="G182" s="3" t="s">
        <v>2002</v>
      </c>
      <c r="H182" s="3" t="s">
        <v>711</v>
      </c>
      <c r="I182" s="3" t="s">
        <v>717</v>
      </c>
      <c r="J182" s="3" t="s">
        <v>722</v>
      </c>
      <c r="K182" s="3" t="s">
        <v>725</v>
      </c>
      <c r="L182" s="3" t="s">
        <v>739</v>
      </c>
      <c r="M182" s="3" t="s">
        <v>242</v>
      </c>
      <c r="N182" s="3">
        <v>0.78</v>
      </c>
      <c r="O182" s="3" t="s">
        <v>3035</v>
      </c>
      <c r="P182" s="3" t="s">
        <v>716</v>
      </c>
      <c r="Q182" s="3" t="s">
        <v>1045</v>
      </c>
      <c r="R182" s="3" t="s">
        <v>1422</v>
      </c>
      <c r="S182" s="3">
        <v>3045</v>
      </c>
      <c r="T182" s="4">
        <v>42108</v>
      </c>
      <c r="U182" s="4">
        <v>42110</v>
      </c>
      <c r="V182" s="3">
        <v>-22.82</v>
      </c>
      <c r="W182" s="3">
        <v>8</v>
      </c>
      <c r="X182" s="3">
        <v>243.32</v>
      </c>
      <c r="Y182" s="5">
        <v>89726</v>
      </c>
    </row>
    <row r="183" spans="1:25" ht="12.75" customHeight="1" x14ac:dyDescent="0.25">
      <c r="A183" s="3">
        <v>18261</v>
      </c>
      <c r="B183" s="3" t="s">
        <v>981</v>
      </c>
      <c r="C183" s="3">
        <v>0.06</v>
      </c>
      <c r="D183" s="3">
        <v>276.2</v>
      </c>
      <c r="E183" s="3">
        <v>24.49</v>
      </c>
      <c r="F183" s="3">
        <v>335</v>
      </c>
      <c r="G183" s="3" t="s">
        <v>2003</v>
      </c>
      <c r="H183" s="3" t="s">
        <v>710</v>
      </c>
      <c r="I183" s="3" t="s">
        <v>720</v>
      </c>
      <c r="J183" s="3" t="s">
        <v>723</v>
      </c>
      <c r="K183" s="3" t="s">
        <v>727</v>
      </c>
      <c r="L183" s="3" t="s">
        <v>744</v>
      </c>
      <c r="M183" s="3" t="s">
        <v>216</v>
      </c>
      <c r="O183" s="3" t="s">
        <v>3035</v>
      </c>
      <c r="P183" s="3" t="s">
        <v>715</v>
      </c>
      <c r="Q183" s="3" t="s">
        <v>1013</v>
      </c>
      <c r="R183" s="3" t="s">
        <v>1165</v>
      </c>
      <c r="S183" s="3">
        <v>97504</v>
      </c>
      <c r="T183" s="4">
        <v>42128</v>
      </c>
      <c r="U183" s="4">
        <v>42129</v>
      </c>
      <c r="V183" s="3">
        <v>2639.4708000000001</v>
      </c>
      <c r="W183" s="3">
        <v>14</v>
      </c>
      <c r="X183" s="3">
        <v>3825.32</v>
      </c>
      <c r="Y183" s="5">
        <v>87277</v>
      </c>
    </row>
    <row r="184" spans="1:25" ht="12.75" customHeight="1" x14ac:dyDescent="0.25">
      <c r="A184" s="3">
        <v>18262</v>
      </c>
      <c r="B184" s="3" t="s">
        <v>981</v>
      </c>
      <c r="C184" s="3">
        <v>0.09</v>
      </c>
      <c r="D184" s="3">
        <v>6.28</v>
      </c>
      <c r="E184" s="3">
        <v>5.29</v>
      </c>
      <c r="F184" s="3">
        <v>335</v>
      </c>
      <c r="G184" s="3" t="s">
        <v>2003</v>
      </c>
      <c r="H184" s="3" t="s">
        <v>710</v>
      </c>
      <c r="I184" s="3" t="s">
        <v>720</v>
      </c>
      <c r="J184" s="3" t="s">
        <v>723</v>
      </c>
      <c r="K184" s="3" t="s">
        <v>732</v>
      </c>
      <c r="L184" s="3" t="s">
        <v>739</v>
      </c>
      <c r="M184" s="3" t="s">
        <v>839</v>
      </c>
      <c r="N184" s="3">
        <v>0.43</v>
      </c>
      <c r="O184" s="3" t="s">
        <v>3035</v>
      </c>
      <c r="P184" s="3" t="s">
        <v>715</v>
      </c>
      <c r="Q184" s="3" t="s">
        <v>1013</v>
      </c>
      <c r="R184" s="3" t="s">
        <v>1165</v>
      </c>
      <c r="S184" s="3">
        <v>97504</v>
      </c>
      <c r="T184" s="4">
        <v>42128</v>
      </c>
      <c r="U184" s="4">
        <v>42128</v>
      </c>
      <c r="V184" s="3">
        <v>-5.2</v>
      </c>
      <c r="W184" s="3">
        <v>1</v>
      </c>
      <c r="X184" s="3">
        <v>8.5299999999999994</v>
      </c>
      <c r="Y184" s="5">
        <v>87277</v>
      </c>
    </row>
    <row r="185" spans="1:25" ht="12.75" customHeight="1" x14ac:dyDescent="0.25">
      <c r="A185" s="3">
        <v>23481</v>
      </c>
      <c r="B185" s="3" t="s">
        <v>978</v>
      </c>
      <c r="C185" s="3">
        <v>0.08</v>
      </c>
      <c r="D185" s="3">
        <v>7.77</v>
      </c>
      <c r="E185" s="3">
        <v>9.23</v>
      </c>
      <c r="F185" s="3">
        <v>339</v>
      </c>
      <c r="G185" s="3" t="s">
        <v>2004</v>
      </c>
      <c r="H185" s="3" t="s">
        <v>710</v>
      </c>
      <c r="I185" s="3" t="s">
        <v>720</v>
      </c>
      <c r="J185" s="3" t="s">
        <v>721</v>
      </c>
      <c r="K185" s="3" t="s">
        <v>729</v>
      </c>
      <c r="L185" s="3" t="s">
        <v>739</v>
      </c>
      <c r="M185" s="3" t="s">
        <v>357</v>
      </c>
      <c r="N185" s="3">
        <v>0.57999999999999996</v>
      </c>
      <c r="O185" s="3" t="s">
        <v>3035</v>
      </c>
      <c r="P185" s="3" t="s">
        <v>716</v>
      </c>
      <c r="Q185" s="3" t="s">
        <v>1065</v>
      </c>
      <c r="R185" s="3" t="s">
        <v>1323</v>
      </c>
      <c r="S185" s="3">
        <v>43229</v>
      </c>
      <c r="T185" s="4">
        <v>42080</v>
      </c>
      <c r="U185" s="4">
        <v>42081</v>
      </c>
      <c r="V185" s="3">
        <v>-83.65</v>
      </c>
      <c r="W185" s="3">
        <v>5</v>
      </c>
      <c r="X185" s="3">
        <v>40.299999999999997</v>
      </c>
      <c r="Y185" s="5">
        <v>90583</v>
      </c>
    </row>
    <row r="186" spans="1:25" ht="12.75" customHeight="1" x14ac:dyDescent="0.25">
      <c r="A186" s="3">
        <v>23482</v>
      </c>
      <c r="B186" s="3" t="s">
        <v>978</v>
      </c>
      <c r="C186" s="3">
        <v>7.0000000000000007E-2</v>
      </c>
      <c r="D186" s="3">
        <v>7.59</v>
      </c>
      <c r="E186" s="3">
        <v>4</v>
      </c>
      <c r="F186" s="3">
        <v>339</v>
      </c>
      <c r="G186" s="3" t="s">
        <v>2004</v>
      </c>
      <c r="H186" s="3" t="s">
        <v>710</v>
      </c>
      <c r="I186" s="3" t="s">
        <v>720</v>
      </c>
      <c r="J186" s="3" t="s">
        <v>723</v>
      </c>
      <c r="K186" s="3" t="s">
        <v>732</v>
      </c>
      <c r="L186" s="3" t="s">
        <v>738</v>
      </c>
      <c r="M186" s="3" t="s">
        <v>922</v>
      </c>
      <c r="N186" s="3">
        <v>0.42</v>
      </c>
      <c r="O186" s="3" t="s">
        <v>3035</v>
      </c>
      <c r="P186" s="3" t="s">
        <v>716</v>
      </c>
      <c r="Q186" s="3" t="s">
        <v>1065</v>
      </c>
      <c r="R186" s="3" t="s">
        <v>1323</v>
      </c>
      <c r="S186" s="3">
        <v>43229</v>
      </c>
      <c r="T186" s="4">
        <v>42080</v>
      </c>
      <c r="U186" s="4">
        <v>42082</v>
      </c>
      <c r="V186" s="3">
        <v>24.39</v>
      </c>
      <c r="W186" s="3">
        <v>15</v>
      </c>
      <c r="X186" s="3">
        <v>111.88</v>
      </c>
      <c r="Y186" s="5">
        <v>90583</v>
      </c>
    </row>
    <row r="187" spans="1:25" ht="12.75" customHeight="1" x14ac:dyDescent="0.25">
      <c r="A187" s="3">
        <v>480</v>
      </c>
      <c r="B187" s="3" t="s">
        <v>981</v>
      </c>
      <c r="C187" s="3">
        <v>0.01</v>
      </c>
      <c r="D187" s="3">
        <v>3.26</v>
      </c>
      <c r="E187" s="3">
        <v>1.86</v>
      </c>
      <c r="F187" s="3">
        <v>342</v>
      </c>
      <c r="G187" s="3" t="s">
        <v>2005</v>
      </c>
      <c r="H187" s="3" t="s">
        <v>710</v>
      </c>
      <c r="I187" s="3" t="s">
        <v>720</v>
      </c>
      <c r="J187" s="3" t="s">
        <v>721</v>
      </c>
      <c r="K187" s="3" t="s">
        <v>724</v>
      </c>
      <c r="L187" s="3" t="s">
        <v>738</v>
      </c>
      <c r="M187" s="3" t="s">
        <v>313</v>
      </c>
      <c r="N187" s="3">
        <v>0.41</v>
      </c>
      <c r="O187" s="3" t="s">
        <v>3035</v>
      </c>
      <c r="P187" s="3" t="s">
        <v>713</v>
      </c>
      <c r="Q187" s="3" t="s">
        <v>1034</v>
      </c>
      <c r="R187" s="3" t="s">
        <v>985</v>
      </c>
      <c r="S187" s="3">
        <v>33181</v>
      </c>
      <c r="T187" s="4">
        <v>42128</v>
      </c>
      <c r="U187" s="4">
        <v>42130</v>
      </c>
      <c r="V187" s="3">
        <v>-4.6682999999999995</v>
      </c>
      <c r="W187" s="3">
        <v>20</v>
      </c>
      <c r="X187" s="3">
        <v>73.97</v>
      </c>
      <c r="Y187" s="5">
        <v>3332</v>
      </c>
    </row>
    <row r="188" spans="1:25" ht="12.75" customHeight="1" x14ac:dyDescent="0.25">
      <c r="A188" s="3">
        <v>22784</v>
      </c>
      <c r="B188" s="3" t="s">
        <v>981</v>
      </c>
      <c r="C188" s="3">
        <v>0.03</v>
      </c>
      <c r="D188" s="3">
        <v>15.23</v>
      </c>
      <c r="E188" s="3">
        <v>27.75</v>
      </c>
      <c r="F188" s="3">
        <v>343</v>
      </c>
      <c r="G188" s="3" t="s">
        <v>2006</v>
      </c>
      <c r="H188" s="3" t="s">
        <v>712</v>
      </c>
      <c r="I188" s="3" t="s">
        <v>720</v>
      </c>
      <c r="J188" s="3" t="s">
        <v>723</v>
      </c>
      <c r="K188" s="3" t="s">
        <v>731</v>
      </c>
      <c r="L188" s="3" t="s">
        <v>742</v>
      </c>
      <c r="M188" s="3" t="s">
        <v>314</v>
      </c>
      <c r="N188" s="3">
        <v>0.76</v>
      </c>
      <c r="O188" s="3" t="s">
        <v>3035</v>
      </c>
      <c r="P188" s="3" t="s">
        <v>716</v>
      </c>
      <c r="Q188" s="3" t="s">
        <v>1030</v>
      </c>
      <c r="R188" s="3" t="s">
        <v>1140</v>
      </c>
      <c r="S188" s="3">
        <v>4401</v>
      </c>
      <c r="T188" s="4">
        <v>42035</v>
      </c>
      <c r="U188" s="4">
        <v>42036</v>
      </c>
      <c r="V188" s="3">
        <v>11.650950000000002</v>
      </c>
      <c r="W188" s="3">
        <v>7</v>
      </c>
      <c r="X188" s="3">
        <v>111.86</v>
      </c>
      <c r="Y188" s="5">
        <v>88151</v>
      </c>
    </row>
    <row r="189" spans="1:25" ht="12.75" customHeight="1" x14ac:dyDescent="0.25">
      <c r="A189" s="3">
        <v>18480</v>
      </c>
      <c r="B189" s="3" t="s">
        <v>981</v>
      </c>
      <c r="C189" s="3">
        <v>0.01</v>
      </c>
      <c r="D189" s="3">
        <v>3.26</v>
      </c>
      <c r="E189" s="3">
        <v>1.86</v>
      </c>
      <c r="F189" s="3">
        <v>344</v>
      </c>
      <c r="G189" s="3" t="s">
        <v>2007</v>
      </c>
      <c r="H189" s="3" t="s">
        <v>710</v>
      </c>
      <c r="I189" s="3" t="s">
        <v>720</v>
      </c>
      <c r="J189" s="3" t="s">
        <v>721</v>
      </c>
      <c r="K189" s="3" t="s">
        <v>724</v>
      </c>
      <c r="L189" s="3" t="s">
        <v>738</v>
      </c>
      <c r="M189" s="3" t="s">
        <v>313</v>
      </c>
      <c r="N189" s="3">
        <v>0.41</v>
      </c>
      <c r="O189" s="3" t="s">
        <v>3035</v>
      </c>
      <c r="P189" s="3" t="s">
        <v>716</v>
      </c>
      <c r="Q189" s="3" t="s">
        <v>1030</v>
      </c>
      <c r="R189" s="3" t="s">
        <v>1247</v>
      </c>
      <c r="S189" s="3">
        <v>4101</v>
      </c>
      <c r="T189" s="4">
        <v>42128</v>
      </c>
      <c r="U189" s="4">
        <v>42130</v>
      </c>
      <c r="V189" s="3">
        <v>0.70200000000000085</v>
      </c>
      <c r="W189" s="3">
        <v>5</v>
      </c>
      <c r="X189" s="3">
        <v>18.489999999999998</v>
      </c>
      <c r="Y189" s="5">
        <v>88152</v>
      </c>
    </row>
    <row r="190" spans="1:25" ht="12.75" customHeight="1" x14ac:dyDescent="0.25">
      <c r="A190" s="3">
        <v>2408</v>
      </c>
      <c r="B190" s="3" t="s">
        <v>981</v>
      </c>
      <c r="C190" s="3">
        <v>0</v>
      </c>
      <c r="D190" s="3">
        <v>8.34</v>
      </c>
      <c r="E190" s="3">
        <v>2.64</v>
      </c>
      <c r="F190" s="3">
        <v>349</v>
      </c>
      <c r="G190" s="3" t="s">
        <v>2008</v>
      </c>
      <c r="H190" s="3" t="s">
        <v>711</v>
      </c>
      <c r="I190" s="3" t="s">
        <v>717</v>
      </c>
      <c r="J190" s="3" t="s">
        <v>721</v>
      </c>
      <c r="K190" s="3" t="s">
        <v>104</v>
      </c>
      <c r="L190" s="3" t="s">
        <v>741</v>
      </c>
      <c r="M190" s="3" t="s">
        <v>115</v>
      </c>
      <c r="N190" s="3">
        <v>0.59</v>
      </c>
      <c r="O190" s="3" t="s">
        <v>3035</v>
      </c>
      <c r="P190" s="3" t="s">
        <v>713</v>
      </c>
      <c r="Q190" s="3" t="s">
        <v>1034</v>
      </c>
      <c r="R190" s="3" t="s">
        <v>985</v>
      </c>
      <c r="S190" s="3">
        <v>33132</v>
      </c>
      <c r="T190" s="4">
        <v>42164</v>
      </c>
      <c r="U190" s="4">
        <v>42166</v>
      </c>
      <c r="V190" s="3">
        <v>5.8624999999999998</v>
      </c>
      <c r="W190" s="3">
        <v>23</v>
      </c>
      <c r="X190" s="3">
        <v>212.89</v>
      </c>
      <c r="Y190" s="5">
        <v>17446</v>
      </c>
    </row>
    <row r="191" spans="1:25" ht="12.75" customHeight="1" x14ac:dyDescent="0.25">
      <c r="A191" s="3">
        <v>1595</v>
      </c>
      <c r="B191" s="3" t="s">
        <v>978</v>
      </c>
      <c r="C191" s="3">
        <v>0.04</v>
      </c>
      <c r="D191" s="3">
        <v>99.23</v>
      </c>
      <c r="E191" s="3">
        <v>8.99</v>
      </c>
      <c r="F191" s="3">
        <v>349</v>
      </c>
      <c r="G191" s="3" t="s">
        <v>2008</v>
      </c>
      <c r="H191" s="3" t="s">
        <v>710</v>
      </c>
      <c r="I191" s="3" t="s">
        <v>717</v>
      </c>
      <c r="J191" s="3" t="s">
        <v>723</v>
      </c>
      <c r="K191" s="3" t="s">
        <v>732</v>
      </c>
      <c r="L191" s="3" t="s">
        <v>741</v>
      </c>
      <c r="M191" s="3" t="s">
        <v>542</v>
      </c>
      <c r="N191" s="3">
        <v>0.35</v>
      </c>
      <c r="O191" s="3" t="s">
        <v>3035</v>
      </c>
      <c r="P191" s="3" t="s">
        <v>713</v>
      </c>
      <c r="Q191" s="3" t="s">
        <v>1034</v>
      </c>
      <c r="R191" s="3" t="s">
        <v>985</v>
      </c>
      <c r="S191" s="3">
        <v>33132</v>
      </c>
      <c r="T191" s="4">
        <v>42006</v>
      </c>
      <c r="U191" s="4">
        <v>42008</v>
      </c>
      <c r="V191" s="3">
        <v>1916.6757</v>
      </c>
      <c r="W191" s="3">
        <v>54</v>
      </c>
      <c r="X191" s="3">
        <v>5555.6</v>
      </c>
      <c r="Y191" s="5">
        <v>11527</v>
      </c>
    </row>
    <row r="192" spans="1:25" ht="12.75" customHeight="1" x14ac:dyDescent="0.25">
      <c r="A192" s="3">
        <v>20408</v>
      </c>
      <c r="B192" s="3" t="s">
        <v>981</v>
      </c>
      <c r="C192" s="3">
        <v>0</v>
      </c>
      <c r="D192" s="3">
        <v>8.34</v>
      </c>
      <c r="E192" s="3">
        <v>2.64</v>
      </c>
      <c r="F192" s="3">
        <v>351</v>
      </c>
      <c r="G192" s="3" t="s">
        <v>2009</v>
      </c>
      <c r="H192" s="3" t="s">
        <v>711</v>
      </c>
      <c r="I192" s="3" t="s">
        <v>717</v>
      </c>
      <c r="J192" s="3" t="s">
        <v>721</v>
      </c>
      <c r="K192" s="3" t="s">
        <v>104</v>
      </c>
      <c r="L192" s="3" t="s">
        <v>741</v>
      </c>
      <c r="M192" s="3" t="s">
        <v>115</v>
      </c>
      <c r="N192" s="3">
        <v>0.59</v>
      </c>
      <c r="O192" s="3" t="s">
        <v>3035</v>
      </c>
      <c r="P192" s="3" t="s">
        <v>716</v>
      </c>
      <c r="Q192" s="3" t="s">
        <v>1019</v>
      </c>
      <c r="R192" s="3" t="s">
        <v>1093</v>
      </c>
      <c r="S192" s="3">
        <v>13601</v>
      </c>
      <c r="T192" s="4">
        <v>42164</v>
      </c>
      <c r="U192" s="4">
        <v>42166</v>
      </c>
      <c r="V192" s="3">
        <v>10.5</v>
      </c>
      <c r="W192" s="3">
        <v>6</v>
      </c>
      <c r="X192" s="3">
        <v>55.54</v>
      </c>
      <c r="Y192" s="5">
        <v>88685</v>
      </c>
    </row>
    <row r="193" spans="1:25" ht="12.75" customHeight="1" x14ac:dyDescent="0.25">
      <c r="A193" s="3">
        <v>19595</v>
      </c>
      <c r="B193" s="3" t="s">
        <v>978</v>
      </c>
      <c r="C193" s="3">
        <v>0.04</v>
      </c>
      <c r="D193" s="3">
        <v>99.23</v>
      </c>
      <c r="E193" s="3">
        <v>8.99</v>
      </c>
      <c r="F193" s="3">
        <v>351</v>
      </c>
      <c r="G193" s="3" t="s">
        <v>2009</v>
      </c>
      <c r="H193" s="3" t="s">
        <v>710</v>
      </c>
      <c r="I193" s="3" t="s">
        <v>717</v>
      </c>
      <c r="J193" s="3" t="s">
        <v>723</v>
      </c>
      <c r="K193" s="3" t="s">
        <v>732</v>
      </c>
      <c r="L193" s="3" t="s">
        <v>741</v>
      </c>
      <c r="M193" s="3" t="s">
        <v>542</v>
      </c>
      <c r="N193" s="3">
        <v>0.35</v>
      </c>
      <c r="O193" s="3" t="s">
        <v>3035</v>
      </c>
      <c r="P193" s="3" t="s">
        <v>716</v>
      </c>
      <c r="Q193" s="3" t="s">
        <v>1019</v>
      </c>
      <c r="R193" s="3" t="s">
        <v>1093</v>
      </c>
      <c r="S193" s="3">
        <v>13601</v>
      </c>
      <c r="T193" s="4">
        <v>42006</v>
      </c>
      <c r="U193" s="4">
        <v>42008</v>
      </c>
      <c r="V193" s="3">
        <v>993.83459999999991</v>
      </c>
      <c r="W193" s="3">
        <v>14</v>
      </c>
      <c r="X193" s="3">
        <v>1440.34</v>
      </c>
      <c r="Y193" s="5">
        <v>88686</v>
      </c>
    </row>
    <row r="194" spans="1:25" x14ac:dyDescent="0.25">
      <c r="A194" s="3">
        <v>19107</v>
      </c>
      <c r="B194" s="3" t="s">
        <v>980</v>
      </c>
      <c r="C194" s="3">
        <v>0.08</v>
      </c>
      <c r="D194" s="3">
        <v>4.8899999999999997</v>
      </c>
      <c r="E194" s="3">
        <v>4.93</v>
      </c>
      <c r="F194" s="3">
        <v>353</v>
      </c>
      <c r="G194" s="3" t="s">
        <v>2010</v>
      </c>
      <c r="H194" s="3" t="s">
        <v>711</v>
      </c>
      <c r="I194" s="3" t="s">
        <v>717</v>
      </c>
      <c r="J194" s="3" t="s">
        <v>722</v>
      </c>
      <c r="K194" s="3" t="s">
        <v>725</v>
      </c>
      <c r="L194" s="3" t="s">
        <v>741</v>
      </c>
      <c r="M194" s="3" t="s">
        <v>485</v>
      </c>
      <c r="N194" s="3">
        <v>0.66</v>
      </c>
      <c r="O194" s="3" t="s">
        <v>3035</v>
      </c>
      <c r="P194" s="3" t="s">
        <v>715</v>
      </c>
      <c r="Q194" s="3" t="s">
        <v>1023</v>
      </c>
      <c r="R194" s="3" t="s">
        <v>1411</v>
      </c>
      <c r="S194" s="3">
        <v>85301</v>
      </c>
      <c r="T194" s="4">
        <v>42138</v>
      </c>
      <c r="U194" s="4">
        <v>42138</v>
      </c>
      <c r="V194" s="3">
        <v>-165.45</v>
      </c>
      <c r="W194" s="3">
        <v>17</v>
      </c>
      <c r="X194" s="3">
        <v>84.76</v>
      </c>
      <c r="Y194" s="5">
        <v>89647</v>
      </c>
    </row>
    <row r="195" spans="1:25" x14ac:dyDescent="0.25">
      <c r="A195" s="3">
        <v>19108</v>
      </c>
      <c r="B195" s="3" t="s">
        <v>980</v>
      </c>
      <c r="C195" s="3">
        <v>7.0000000000000007E-2</v>
      </c>
      <c r="D195" s="3">
        <v>6.68</v>
      </c>
      <c r="E195" s="3">
        <v>6.92</v>
      </c>
      <c r="F195" s="3">
        <v>353</v>
      </c>
      <c r="G195" s="3" t="s">
        <v>2010</v>
      </c>
      <c r="H195" s="3" t="s">
        <v>710</v>
      </c>
      <c r="I195" s="3" t="s">
        <v>717</v>
      </c>
      <c r="J195" s="3" t="s">
        <v>721</v>
      </c>
      <c r="K195" s="3" t="s">
        <v>726</v>
      </c>
      <c r="L195" s="3" t="s">
        <v>739</v>
      </c>
      <c r="M195" s="3" t="s">
        <v>759</v>
      </c>
      <c r="N195" s="3">
        <v>0.37</v>
      </c>
      <c r="O195" s="3" t="s">
        <v>3035</v>
      </c>
      <c r="P195" s="3" t="s">
        <v>715</v>
      </c>
      <c r="Q195" s="3" t="s">
        <v>1023</v>
      </c>
      <c r="R195" s="3" t="s">
        <v>1411</v>
      </c>
      <c r="S195" s="3">
        <v>85301</v>
      </c>
      <c r="T195" s="4">
        <v>42138</v>
      </c>
      <c r="U195" s="4">
        <v>42145</v>
      </c>
      <c r="V195" s="3">
        <v>-141.12</v>
      </c>
      <c r="W195" s="3">
        <v>16</v>
      </c>
      <c r="X195" s="3">
        <v>104.84</v>
      </c>
      <c r="Y195" s="5">
        <v>89647</v>
      </c>
    </row>
    <row r="196" spans="1:25" x14ac:dyDescent="0.25">
      <c r="A196" s="3">
        <v>20760</v>
      </c>
      <c r="B196" s="3" t="s">
        <v>981</v>
      </c>
      <c r="C196" s="3">
        <v>7.0000000000000007E-2</v>
      </c>
      <c r="D196" s="3">
        <v>124.49</v>
      </c>
      <c r="E196" s="3">
        <v>51.94</v>
      </c>
      <c r="F196" s="3">
        <v>357</v>
      </c>
      <c r="G196" s="3" t="s">
        <v>2011</v>
      </c>
      <c r="H196" s="3" t="s">
        <v>712</v>
      </c>
      <c r="I196" s="3" t="s">
        <v>720</v>
      </c>
      <c r="J196" s="3" t="s">
        <v>723</v>
      </c>
      <c r="K196" s="3" t="s">
        <v>731</v>
      </c>
      <c r="L196" s="3" t="s">
        <v>742</v>
      </c>
      <c r="M196" s="3" t="s">
        <v>27</v>
      </c>
      <c r="N196" s="3">
        <v>0.63</v>
      </c>
      <c r="O196" s="3" t="s">
        <v>3035</v>
      </c>
      <c r="P196" s="3" t="s">
        <v>715</v>
      </c>
      <c r="Q196" s="3" t="s">
        <v>1023</v>
      </c>
      <c r="R196" s="3" t="s">
        <v>1656</v>
      </c>
      <c r="S196" s="3">
        <v>86401</v>
      </c>
      <c r="T196" s="4">
        <v>42148</v>
      </c>
      <c r="U196" s="4">
        <v>42149</v>
      </c>
      <c r="V196" s="3">
        <v>1074.44</v>
      </c>
      <c r="W196" s="3">
        <v>14</v>
      </c>
      <c r="X196" s="3">
        <v>1714.93</v>
      </c>
      <c r="Y196" s="5">
        <v>91131</v>
      </c>
    </row>
    <row r="197" spans="1:25" ht="12.75" customHeight="1" x14ac:dyDescent="0.25">
      <c r="A197" s="3">
        <v>24627</v>
      </c>
      <c r="B197" s="3" t="s">
        <v>980</v>
      </c>
      <c r="C197" s="3">
        <v>0.04</v>
      </c>
      <c r="D197" s="3">
        <v>125.99</v>
      </c>
      <c r="E197" s="3">
        <v>8.99</v>
      </c>
      <c r="F197" s="3">
        <v>358</v>
      </c>
      <c r="G197" s="3" t="s">
        <v>2012</v>
      </c>
      <c r="H197" s="3" t="s">
        <v>710</v>
      </c>
      <c r="I197" s="3" t="s">
        <v>720</v>
      </c>
      <c r="J197" s="3" t="s">
        <v>722</v>
      </c>
      <c r="K197" s="3" t="s">
        <v>102</v>
      </c>
      <c r="L197" s="3" t="s">
        <v>739</v>
      </c>
      <c r="M197" s="3" t="s">
        <v>297</v>
      </c>
      <c r="N197" s="3">
        <v>0.59</v>
      </c>
      <c r="O197" s="3" t="s">
        <v>3035</v>
      </c>
      <c r="P197" s="3" t="s">
        <v>716</v>
      </c>
      <c r="Q197" s="3" t="s">
        <v>1071</v>
      </c>
      <c r="R197" s="3" t="s">
        <v>1460</v>
      </c>
      <c r="S197" s="3">
        <v>19406</v>
      </c>
      <c r="T197" s="4">
        <v>42013</v>
      </c>
      <c r="U197" s="4">
        <v>42020</v>
      </c>
      <c r="V197" s="3">
        <v>-627.82191999999998</v>
      </c>
      <c r="W197" s="3">
        <v>1</v>
      </c>
      <c r="X197" s="3">
        <v>107.95</v>
      </c>
      <c r="Y197" s="5">
        <v>91130</v>
      </c>
    </row>
    <row r="198" spans="1:25" ht="12.75" customHeight="1" x14ac:dyDescent="0.25">
      <c r="A198" s="3">
        <v>18278</v>
      </c>
      <c r="B198" s="3" t="s">
        <v>978</v>
      </c>
      <c r="C198" s="3">
        <v>0.05</v>
      </c>
      <c r="D198" s="3">
        <v>328.14</v>
      </c>
      <c r="E198" s="3">
        <v>91.05</v>
      </c>
      <c r="F198" s="3">
        <v>366</v>
      </c>
      <c r="G198" s="3" t="s">
        <v>2013</v>
      </c>
      <c r="H198" s="3" t="s">
        <v>712</v>
      </c>
      <c r="I198" s="3" t="s">
        <v>718</v>
      </c>
      <c r="J198" s="3" t="s">
        <v>721</v>
      </c>
      <c r="K198" s="3" t="s">
        <v>729</v>
      </c>
      <c r="L198" s="3" t="s">
        <v>740</v>
      </c>
      <c r="M198" s="3" t="s">
        <v>390</v>
      </c>
      <c r="N198" s="3">
        <v>0.56999999999999995</v>
      </c>
      <c r="O198" s="3" t="s">
        <v>3035</v>
      </c>
      <c r="P198" s="3" t="s">
        <v>716</v>
      </c>
      <c r="Q198" s="3" t="s">
        <v>1146</v>
      </c>
      <c r="R198" s="3" t="s">
        <v>1172</v>
      </c>
      <c r="S198" s="3">
        <v>2910</v>
      </c>
      <c r="T198" s="4">
        <v>42021</v>
      </c>
      <c r="U198" s="4">
        <v>42023</v>
      </c>
      <c r="V198" s="3">
        <v>411.5172</v>
      </c>
      <c r="W198" s="3">
        <v>6</v>
      </c>
      <c r="X198" s="3">
        <v>1967.98</v>
      </c>
      <c r="Y198" s="5">
        <v>87347</v>
      </c>
    </row>
    <row r="199" spans="1:25" ht="12.75" customHeight="1" x14ac:dyDescent="0.25">
      <c r="A199" s="3">
        <v>24794</v>
      </c>
      <c r="B199" s="3" t="s">
        <v>980</v>
      </c>
      <c r="C199" s="3">
        <v>0.09</v>
      </c>
      <c r="D199" s="3">
        <v>19.23</v>
      </c>
      <c r="E199" s="3">
        <v>6.15</v>
      </c>
      <c r="F199" s="3">
        <v>369</v>
      </c>
      <c r="G199" s="3" t="s">
        <v>2014</v>
      </c>
      <c r="H199" s="3" t="s">
        <v>711</v>
      </c>
      <c r="I199" s="3" t="s">
        <v>720</v>
      </c>
      <c r="J199" s="3" t="s">
        <v>723</v>
      </c>
      <c r="K199" s="3" t="s">
        <v>732</v>
      </c>
      <c r="L199" s="3" t="s">
        <v>741</v>
      </c>
      <c r="M199" s="3" t="s">
        <v>249</v>
      </c>
      <c r="N199" s="3">
        <v>0.44</v>
      </c>
      <c r="O199" s="3" t="s">
        <v>3035</v>
      </c>
      <c r="P199" s="3" t="s">
        <v>715</v>
      </c>
      <c r="Q199" s="3" t="s">
        <v>1037</v>
      </c>
      <c r="R199" s="3" t="s">
        <v>1226</v>
      </c>
      <c r="S199" s="3">
        <v>94601</v>
      </c>
      <c r="T199" s="4">
        <v>42105</v>
      </c>
      <c r="U199" s="4">
        <v>42107</v>
      </c>
      <c r="V199" s="3">
        <v>211.232</v>
      </c>
      <c r="W199" s="3">
        <v>21</v>
      </c>
      <c r="X199" s="3">
        <v>394.1</v>
      </c>
      <c r="Y199" s="5">
        <v>90292</v>
      </c>
    </row>
    <row r="200" spans="1:25" ht="12.75" customHeight="1" x14ac:dyDescent="0.25">
      <c r="A200" s="3">
        <v>20401</v>
      </c>
      <c r="B200" s="3" t="s">
        <v>979</v>
      </c>
      <c r="C200" s="3">
        <v>0.02</v>
      </c>
      <c r="D200" s="3">
        <v>20.99</v>
      </c>
      <c r="E200" s="3">
        <v>4.8099999999999996</v>
      </c>
      <c r="F200" s="3">
        <v>370</v>
      </c>
      <c r="G200" s="3" t="s">
        <v>2015</v>
      </c>
      <c r="H200" s="3" t="s">
        <v>710</v>
      </c>
      <c r="I200" s="3" t="s">
        <v>720</v>
      </c>
      <c r="J200" s="3" t="s">
        <v>722</v>
      </c>
      <c r="K200" s="3" t="s">
        <v>102</v>
      </c>
      <c r="L200" s="3" t="s">
        <v>743</v>
      </c>
      <c r="M200" s="3" t="s">
        <v>530</v>
      </c>
      <c r="N200" s="3">
        <v>0.57999999999999996</v>
      </c>
      <c r="O200" s="3" t="s">
        <v>3035</v>
      </c>
      <c r="P200" s="3" t="s">
        <v>716</v>
      </c>
      <c r="Q200" s="3" t="s">
        <v>1030</v>
      </c>
      <c r="R200" s="3" t="s">
        <v>1029</v>
      </c>
      <c r="S200" s="3">
        <v>4240</v>
      </c>
      <c r="T200" s="4">
        <v>42151</v>
      </c>
      <c r="U200" s="4">
        <v>42153</v>
      </c>
      <c r="V200" s="3">
        <v>49.787999999999997</v>
      </c>
      <c r="W200" s="3">
        <v>15</v>
      </c>
      <c r="X200" s="3">
        <v>266.39</v>
      </c>
      <c r="Y200" s="5">
        <v>90291</v>
      </c>
    </row>
    <row r="201" spans="1:25" ht="12.75" customHeight="1" x14ac:dyDescent="0.25">
      <c r="A201" s="3">
        <v>20400</v>
      </c>
      <c r="B201" s="3" t="s">
        <v>979</v>
      </c>
      <c r="C201" s="3">
        <v>0.05</v>
      </c>
      <c r="D201" s="3">
        <v>5.4</v>
      </c>
      <c r="E201" s="3">
        <v>7.78</v>
      </c>
      <c r="F201" s="3">
        <v>371</v>
      </c>
      <c r="G201" s="3" t="s">
        <v>2016</v>
      </c>
      <c r="H201" s="3" t="s">
        <v>711</v>
      </c>
      <c r="I201" s="3" t="s">
        <v>720</v>
      </c>
      <c r="J201" s="3" t="s">
        <v>721</v>
      </c>
      <c r="K201" s="3" t="s">
        <v>103</v>
      </c>
      <c r="L201" s="3" t="s">
        <v>739</v>
      </c>
      <c r="M201" s="3" t="s">
        <v>523</v>
      </c>
      <c r="N201" s="3">
        <v>0.37</v>
      </c>
      <c r="O201" s="3" t="s">
        <v>3035</v>
      </c>
      <c r="P201" s="3" t="s">
        <v>716</v>
      </c>
      <c r="Q201" s="3" t="s">
        <v>1901</v>
      </c>
      <c r="R201" s="3" t="s">
        <v>1619</v>
      </c>
      <c r="S201" s="3">
        <v>2149</v>
      </c>
      <c r="T201" s="4">
        <v>42151</v>
      </c>
      <c r="U201" s="4">
        <v>42153</v>
      </c>
      <c r="V201" s="3">
        <v>-132.62950000000001</v>
      </c>
      <c r="W201" s="3">
        <v>9</v>
      </c>
      <c r="X201" s="3">
        <v>51.82</v>
      </c>
      <c r="Y201" s="5">
        <v>90291</v>
      </c>
    </row>
    <row r="202" spans="1:25" ht="12.75" customHeight="1" x14ac:dyDescent="0.25">
      <c r="A202" s="3">
        <v>3392</v>
      </c>
      <c r="B202" s="3" t="s">
        <v>979</v>
      </c>
      <c r="C202" s="3">
        <v>0.02</v>
      </c>
      <c r="D202" s="3">
        <v>200.98</v>
      </c>
      <c r="E202" s="3">
        <v>55.96</v>
      </c>
      <c r="F202" s="3">
        <v>373</v>
      </c>
      <c r="G202" s="3" t="s">
        <v>2017</v>
      </c>
      <c r="H202" s="3" t="s">
        <v>712</v>
      </c>
      <c r="I202" s="3" t="s">
        <v>718</v>
      </c>
      <c r="J202" s="3" t="s">
        <v>723</v>
      </c>
      <c r="K202" s="3" t="s">
        <v>734</v>
      </c>
      <c r="L202" s="3" t="s">
        <v>742</v>
      </c>
      <c r="M202" s="3" t="s">
        <v>338</v>
      </c>
      <c r="N202" s="3">
        <v>0.75</v>
      </c>
      <c r="O202" s="3" t="s">
        <v>3035</v>
      </c>
      <c r="P202" s="3" t="s">
        <v>714</v>
      </c>
      <c r="Q202" s="3" t="s">
        <v>1053</v>
      </c>
      <c r="R202" s="3" t="s">
        <v>992</v>
      </c>
      <c r="S202" s="3">
        <v>48234</v>
      </c>
      <c r="T202" s="4">
        <v>42077</v>
      </c>
      <c r="U202" s="4">
        <v>42079</v>
      </c>
      <c r="V202" s="3">
        <v>-163.63</v>
      </c>
      <c r="W202" s="3">
        <v>45</v>
      </c>
      <c r="X202" s="3">
        <v>9539.6</v>
      </c>
      <c r="Y202" s="5">
        <v>24193</v>
      </c>
    </row>
    <row r="203" spans="1:25" ht="12.75" customHeight="1" x14ac:dyDescent="0.25">
      <c r="A203" s="3">
        <v>3393</v>
      </c>
      <c r="B203" s="3" t="s">
        <v>979</v>
      </c>
      <c r="C203" s="3">
        <v>0.02</v>
      </c>
      <c r="D203" s="3">
        <v>4.28</v>
      </c>
      <c r="E203" s="3">
        <v>5.17</v>
      </c>
      <c r="F203" s="3">
        <v>373</v>
      </c>
      <c r="G203" s="3" t="s">
        <v>2017</v>
      </c>
      <c r="H203" s="3" t="s">
        <v>710</v>
      </c>
      <c r="I203" s="3" t="s">
        <v>718</v>
      </c>
      <c r="J203" s="3" t="s">
        <v>721</v>
      </c>
      <c r="K203" s="3" t="s">
        <v>726</v>
      </c>
      <c r="L203" s="3" t="s">
        <v>739</v>
      </c>
      <c r="M203" s="3" t="s">
        <v>55</v>
      </c>
      <c r="N203" s="3">
        <v>0.4</v>
      </c>
      <c r="O203" s="3" t="s">
        <v>3035</v>
      </c>
      <c r="P203" s="3" t="s">
        <v>714</v>
      </c>
      <c r="Q203" s="3" t="s">
        <v>1053</v>
      </c>
      <c r="R203" s="3" t="s">
        <v>992</v>
      </c>
      <c r="S203" s="3">
        <v>48234</v>
      </c>
      <c r="T203" s="4">
        <v>42077</v>
      </c>
      <c r="U203" s="4">
        <v>42078</v>
      </c>
      <c r="V203" s="3">
        <v>-63.87</v>
      </c>
      <c r="W203" s="3">
        <v>24</v>
      </c>
      <c r="X203" s="3">
        <v>109.86</v>
      </c>
      <c r="Y203" s="5">
        <v>24193</v>
      </c>
    </row>
    <row r="204" spans="1:25" ht="12.75" customHeight="1" x14ac:dyDescent="0.25">
      <c r="A204" s="3">
        <v>3394</v>
      </c>
      <c r="B204" s="3" t="s">
        <v>979</v>
      </c>
      <c r="C204" s="3">
        <v>0.04</v>
      </c>
      <c r="D204" s="3">
        <v>85.99</v>
      </c>
      <c r="E204" s="3">
        <v>0.99</v>
      </c>
      <c r="F204" s="3">
        <v>373</v>
      </c>
      <c r="G204" s="3" t="s">
        <v>2017</v>
      </c>
      <c r="H204" s="3" t="s">
        <v>710</v>
      </c>
      <c r="I204" s="3" t="s">
        <v>718</v>
      </c>
      <c r="J204" s="3" t="s">
        <v>722</v>
      </c>
      <c r="K204" s="3" t="s">
        <v>102</v>
      </c>
      <c r="L204" s="3" t="s">
        <v>738</v>
      </c>
      <c r="M204" s="3" t="s">
        <v>559</v>
      </c>
      <c r="N204" s="3">
        <v>0.85</v>
      </c>
      <c r="O204" s="3" t="s">
        <v>3035</v>
      </c>
      <c r="P204" s="3" t="s">
        <v>714</v>
      </c>
      <c r="Q204" s="3" t="s">
        <v>1053</v>
      </c>
      <c r="R204" s="3" t="s">
        <v>992</v>
      </c>
      <c r="S204" s="3">
        <v>48234</v>
      </c>
      <c r="T204" s="4">
        <v>42077</v>
      </c>
      <c r="U204" s="4">
        <v>42079</v>
      </c>
      <c r="V204" s="3">
        <v>-175.17500000000001</v>
      </c>
      <c r="W204" s="3">
        <v>19</v>
      </c>
      <c r="X204" s="3">
        <v>1426.51</v>
      </c>
      <c r="Y204" s="5">
        <v>24193</v>
      </c>
    </row>
    <row r="205" spans="1:25" ht="12.75" customHeight="1" x14ac:dyDescent="0.25">
      <c r="A205" s="3">
        <v>21392</v>
      </c>
      <c r="B205" s="3" t="s">
        <v>979</v>
      </c>
      <c r="C205" s="3">
        <v>0.02</v>
      </c>
      <c r="D205" s="3">
        <v>200.98</v>
      </c>
      <c r="E205" s="3">
        <v>55.96</v>
      </c>
      <c r="F205" s="3">
        <v>375</v>
      </c>
      <c r="G205" s="3" t="s">
        <v>2018</v>
      </c>
      <c r="H205" s="3" t="s">
        <v>712</v>
      </c>
      <c r="I205" s="3" t="s">
        <v>718</v>
      </c>
      <c r="J205" s="3" t="s">
        <v>723</v>
      </c>
      <c r="K205" s="3" t="s">
        <v>734</v>
      </c>
      <c r="L205" s="3" t="s">
        <v>742</v>
      </c>
      <c r="M205" s="3" t="s">
        <v>338</v>
      </c>
      <c r="N205" s="3">
        <v>0.75</v>
      </c>
      <c r="O205" s="3" t="s">
        <v>3035</v>
      </c>
      <c r="P205" s="3" t="s">
        <v>713</v>
      </c>
      <c r="Q205" s="3" t="s">
        <v>1027</v>
      </c>
      <c r="R205" s="3" t="s">
        <v>1536</v>
      </c>
      <c r="S205" s="3">
        <v>37814</v>
      </c>
      <c r="T205" s="4">
        <v>42077</v>
      </c>
      <c r="U205" s="4">
        <v>42079</v>
      </c>
      <c r="V205" s="3">
        <v>-224.94779999999997</v>
      </c>
      <c r="W205" s="3">
        <v>11</v>
      </c>
      <c r="X205" s="3">
        <v>2331.9</v>
      </c>
      <c r="Y205" s="5">
        <v>90917</v>
      </c>
    </row>
    <row r="206" spans="1:25" ht="12.75" customHeight="1" x14ac:dyDescent="0.25">
      <c r="A206" s="3">
        <v>21393</v>
      </c>
      <c r="B206" s="3" t="s">
        <v>979</v>
      </c>
      <c r="C206" s="3">
        <v>0.02</v>
      </c>
      <c r="D206" s="3">
        <v>4.28</v>
      </c>
      <c r="E206" s="3">
        <v>5.17</v>
      </c>
      <c r="F206" s="3">
        <v>375</v>
      </c>
      <c r="G206" s="3" t="s">
        <v>2018</v>
      </c>
      <c r="H206" s="3" t="s">
        <v>710</v>
      </c>
      <c r="I206" s="3" t="s">
        <v>718</v>
      </c>
      <c r="J206" s="3" t="s">
        <v>721</v>
      </c>
      <c r="K206" s="3" t="s">
        <v>726</v>
      </c>
      <c r="L206" s="3" t="s">
        <v>739</v>
      </c>
      <c r="M206" s="3" t="s">
        <v>55</v>
      </c>
      <c r="N206" s="3">
        <v>0.4</v>
      </c>
      <c r="O206" s="3" t="s">
        <v>3035</v>
      </c>
      <c r="P206" s="3" t="s">
        <v>713</v>
      </c>
      <c r="Q206" s="3" t="s">
        <v>1027</v>
      </c>
      <c r="R206" s="3" t="s">
        <v>1536</v>
      </c>
      <c r="S206" s="3">
        <v>37814</v>
      </c>
      <c r="T206" s="4">
        <v>42077</v>
      </c>
      <c r="U206" s="4">
        <v>42078</v>
      </c>
      <c r="V206" s="3">
        <v>196.79999999999998</v>
      </c>
      <c r="W206" s="3">
        <v>6</v>
      </c>
      <c r="X206" s="3">
        <v>27.47</v>
      </c>
      <c r="Y206" s="5">
        <v>90917</v>
      </c>
    </row>
    <row r="207" spans="1:25" ht="12.75" customHeight="1" x14ac:dyDescent="0.25">
      <c r="A207" s="3">
        <v>19073</v>
      </c>
      <c r="B207" s="3" t="s">
        <v>978</v>
      </c>
      <c r="C207" s="3">
        <v>0.03</v>
      </c>
      <c r="D207" s="3">
        <v>25.98</v>
      </c>
      <c r="E207" s="3">
        <v>5.37</v>
      </c>
      <c r="F207" s="3">
        <v>377</v>
      </c>
      <c r="G207" s="3" t="s">
        <v>2019</v>
      </c>
      <c r="H207" s="3" t="s">
        <v>710</v>
      </c>
      <c r="I207" s="3" t="s">
        <v>719</v>
      </c>
      <c r="J207" s="3" t="s">
        <v>721</v>
      </c>
      <c r="K207" s="3" t="s">
        <v>729</v>
      </c>
      <c r="L207" s="3" t="s">
        <v>743</v>
      </c>
      <c r="M207" s="3" t="s">
        <v>42</v>
      </c>
      <c r="N207" s="3">
        <v>0.5</v>
      </c>
      <c r="O207" s="3" t="s">
        <v>3035</v>
      </c>
      <c r="P207" s="3" t="s">
        <v>714</v>
      </c>
      <c r="Q207" s="3" t="s">
        <v>1008</v>
      </c>
      <c r="R207" s="3" t="s">
        <v>1402</v>
      </c>
      <c r="S207" s="3">
        <v>60510</v>
      </c>
      <c r="T207" s="4">
        <v>42111</v>
      </c>
      <c r="U207" s="4">
        <v>42111</v>
      </c>
      <c r="V207" s="3">
        <v>250.03759999999997</v>
      </c>
      <c r="W207" s="3">
        <v>17</v>
      </c>
      <c r="X207" s="3">
        <v>460.87</v>
      </c>
      <c r="Y207" s="5">
        <v>89579</v>
      </c>
    </row>
    <row r="208" spans="1:25" ht="12.75" customHeight="1" x14ac:dyDescent="0.25">
      <c r="A208" s="3">
        <v>22401</v>
      </c>
      <c r="B208" s="3" t="s">
        <v>979</v>
      </c>
      <c r="C208" s="3">
        <v>7.0000000000000007E-2</v>
      </c>
      <c r="D208" s="3">
        <v>415.88</v>
      </c>
      <c r="E208" s="3">
        <v>11.37</v>
      </c>
      <c r="F208" s="3">
        <v>381</v>
      </c>
      <c r="G208" s="3" t="s">
        <v>2020</v>
      </c>
      <c r="H208" s="3" t="s">
        <v>710</v>
      </c>
      <c r="I208" s="3" t="s">
        <v>720</v>
      </c>
      <c r="J208" s="3" t="s">
        <v>721</v>
      </c>
      <c r="K208" s="3" t="s">
        <v>730</v>
      </c>
      <c r="L208" s="3" t="s">
        <v>739</v>
      </c>
      <c r="M208" s="3" t="s">
        <v>964</v>
      </c>
      <c r="N208" s="3">
        <v>0.56999999999999995</v>
      </c>
      <c r="O208" s="3" t="s">
        <v>3035</v>
      </c>
      <c r="P208" s="3" t="s">
        <v>714</v>
      </c>
      <c r="Q208" s="3" t="s">
        <v>1008</v>
      </c>
      <c r="R208" s="3" t="s">
        <v>1602</v>
      </c>
      <c r="S208" s="3">
        <v>61701</v>
      </c>
      <c r="T208" s="4">
        <v>42125</v>
      </c>
      <c r="U208" s="4">
        <v>42125</v>
      </c>
      <c r="V208" s="3">
        <v>-539.59</v>
      </c>
      <c r="W208" s="3">
        <v>1</v>
      </c>
      <c r="X208" s="3">
        <v>394.51</v>
      </c>
      <c r="Y208" s="5">
        <v>88929</v>
      </c>
    </row>
    <row r="209" spans="1:25" ht="12.75" customHeight="1" x14ac:dyDescent="0.25">
      <c r="A209" s="3">
        <v>21281</v>
      </c>
      <c r="B209" s="3" t="s">
        <v>981</v>
      </c>
      <c r="C209" s="3">
        <v>0.06</v>
      </c>
      <c r="D209" s="3">
        <v>5.34</v>
      </c>
      <c r="E209" s="3">
        <v>5.63</v>
      </c>
      <c r="F209" s="3">
        <v>383</v>
      </c>
      <c r="G209" s="3" t="s">
        <v>2021</v>
      </c>
      <c r="H209" s="3" t="s">
        <v>710</v>
      </c>
      <c r="I209" s="3" t="s">
        <v>720</v>
      </c>
      <c r="J209" s="3" t="s">
        <v>721</v>
      </c>
      <c r="K209" s="3" t="s">
        <v>103</v>
      </c>
      <c r="L209" s="3" t="s">
        <v>739</v>
      </c>
      <c r="M209" s="3" t="s">
        <v>777</v>
      </c>
      <c r="N209" s="3">
        <v>0.39</v>
      </c>
      <c r="O209" s="3" t="s">
        <v>3035</v>
      </c>
      <c r="P209" s="3" t="s">
        <v>716</v>
      </c>
      <c r="Q209" s="3" t="s">
        <v>1071</v>
      </c>
      <c r="R209" s="3" t="s">
        <v>1570</v>
      </c>
      <c r="S209" s="3">
        <v>19026</v>
      </c>
      <c r="T209" s="4">
        <v>42082</v>
      </c>
      <c r="U209" s="4">
        <v>42082</v>
      </c>
      <c r="V209" s="3">
        <v>-82.822999999999993</v>
      </c>
      <c r="W209" s="3">
        <v>7</v>
      </c>
      <c r="X209" s="3">
        <v>38.65</v>
      </c>
      <c r="Y209" s="5">
        <v>88928</v>
      </c>
    </row>
    <row r="210" spans="1:25" ht="12.75" customHeight="1" x14ac:dyDescent="0.25">
      <c r="A210" s="3">
        <v>21282</v>
      </c>
      <c r="B210" s="3" t="s">
        <v>981</v>
      </c>
      <c r="C210" s="3">
        <v>7.0000000000000007E-2</v>
      </c>
      <c r="D210" s="3">
        <v>65.989999999999995</v>
      </c>
      <c r="E210" s="3">
        <v>5.26</v>
      </c>
      <c r="F210" s="3">
        <v>383</v>
      </c>
      <c r="G210" s="3" t="s">
        <v>2021</v>
      </c>
      <c r="H210" s="3" t="s">
        <v>711</v>
      </c>
      <c r="I210" s="3" t="s">
        <v>720</v>
      </c>
      <c r="J210" s="3" t="s">
        <v>722</v>
      </c>
      <c r="K210" s="3" t="s">
        <v>102</v>
      </c>
      <c r="L210" s="3" t="s">
        <v>739</v>
      </c>
      <c r="M210" s="3" t="s">
        <v>392</v>
      </c>
      <c r="N210" s="3">
        <v>0.56000000000000005</v>
      </c>
      <c r="O210" s="3" t="s">
        <v>3035</v>
      </c>
      <c r="P210" s="3" t="s">
        <v>716</v>
      </c>
      <c r="Q210" s="3" t="s">
        <v>1071</v>
      </c>
      <c r="R210" s="3" t="s">
        <v>1570</v>
      </c>
      <c r="S210" s="3">
        <v>19026</v>
      </c>
      <c r="T210" s="4">
        <v>42082</v>
      </c>
      <c r="U210" s="4">
        <v>42084</v>
      </c>
      <c r="V210" s="3">
        <v>107.08200000000001</v>
      </c>
      <c r="W210" s="3">
        <v>5</v>
      </c>
      <c r="X210" s="3">
        <v>279.83</v>
      </c>
      <c r="Y210" s="5">
        <v>88928</v>
      </c>
    </row>
    <row r="211" spans="1:25" ht="12.75" customHeight="1" x14ac:dyDescent="0.25">
      <c r="A211" s="3">
        <v>20919</v>
      </c>
      <c r="B211" s="3" t="s">
        <v>977</v>
      </c>
      <c r="C211" s="3">
        <v>0.1</v>
      </c>
      <c r="D211" s="3">
        <v>8.8800000000000008</v>
      </c>
      <c r="E211" s="3">
        <v>6.28</v>
      </c>
      <c r="F211" s="3">
        <v>387</v>
      </c>
      <c r="G211" s="3" t="s">
        <v>2022</v>
      </c>
      <c r="H211" s="3" t="s">
        <v>711</v>
      </c>
      <c r="I211" s="3" t="s">
        <v>720</v>
      </c>
      <c r="J211" s="3" t="s">
        <v>721</v>
      </c>
      <c r="K211" s="3" t="s">
        <v>103</v>
      </c>
      <c r="L211" s="3" t="s">
        <v>739</v>
      </c>
      <c r="M211" s="3" t="s">
        <v>434</v>
      </c>
      <c r="N211" s="3">
        <v>0.35</v>
      </c>
      <c r="O211" s="3" t="s">
        <v>3035</v>
      </c>
      <c r="P211" s="3" t="s">
        <v>714</v>
      </c>
      <c r="Q211" s="3" t="s">
        <v>1129</v>
      </c>
      <c r="R211" s="3" t="s">
        <v>1591</v>
      </c>
      <c r="S211" s="3">
        <v>68801</v>
      </c>
      <c r="T211" s="4">
        <v>42167</v>
      </c>
      <c r="U211" s="4">
        <v>42169</v>
      </c>
      <c r="V211" s="3">
        <v>-27.283750000000001</v>
      </c>
      <c r="W211" s="3">
        <v>15</v>
      </c>
      <c r="X211" s="3">
        <v>126.9</v>
      </c>
      <c r="Y211" s="5">
        <v>90339</v>
      </c>
    </row>
    <row r="212" spans="1:25" ht="12.75" customHeight="1" x14ac:dyDescent="0.25">
      <c r="A212" s="3">
        <v>22223</v>
      </c>
      <c r="B212" s="3" t="s">
        <v>981</v>
      </c>
      <c r="C212" s="3">
        <v>0.03</v>
      </c>
      <c r="D212" s="3">
        <v>5.28</v>
      </c>
      <c r="E212" s="3">
        <v>5.66</v>
      </c>
      <c r="F212" s="3">
        <v>388</v>
      </c>
      <c r="G212" s="3" t="s">
        <v>2023</v>
      </c>
      <c r="H212" s="3" t="s">
        <v>710</v>
      </c>
      <c r="I212" s="3" t="s">
        <v>720</v>
      </c>
      <c r="J212" s="3" t="s">
        <v>721</v>
      </c>
      <c r="K212" s="3" t="s">
        <v>726</v>
      </c>
      <c r="L212" s="3" t="s">
        <v>739</v>
      </c>
      <c r="M212" s="3" t="s">
        <v>315</v>
      </c>
      <c r="N212" s="3">
        <v>0.4</v>
      </c>
      <c r="O212" s="3" t="s">
        <v>3035</v>
      </c>
      <c r="P212" s="3" t="s">
        <v>714</v>
      </c>
      <c r="Q212" s="3" t="s">
        <v>1129</v>
      </c>
      <c r="R212" s="3" t="s">
        <v>1758</v>
      </c>
      <c r="S212" s="3">
        <v>68847</v>
      </c>
      <c r="T212" s="4">
        <v>42007</v>
      </c>
      <c r="U212" s="4">
        <v>42009</v>
      </c>
      <c r="V212" s="3">
        <v>-51.559199999999997</v>
      </c>
      <c r="W212" s="3">
        <v>4</v>
      </c>
      <c r="X212" s="3">
        <v>22.82</v>
      </c>
      <c r="Y212" s="5">
        <v>90337</v>
      </c>
    </row>
    <row r="213" spans="1:25" ht="12.75" customHeight="1" x14ac:dyDescent="0.25">
      <c r="A213" s="3">
        <v>22224</v>
      </c>
      <c r="B213" s="3" t="s">
        <v>981</v>
      </c>
      <c r="C213" s="3">
        <v>0.01</v>
      </c>
      <c r="D213" s="3">
        <v>110.99</v>
      </c>
      <c r="E213" s="3">
        <v>2.5</v>
      </c>
      <c r="F213" s="3">
        <v>388</v>
      </c>
      <c r="G213" s="3" t="s">
        <v>2023</v>
      </c>
      <c r="H213" s="3" t="s">
        <v>710</v>
      </c>
      <c r="I213" s="3" t="s">
        <v>720</v>
      </c>
      <c r="J213" s="3" t="s">
        <v>722</v>
      </c>
      <c r="K213" s="3" t="s">
        <v>102</v>
      </c>
      <c r="L213" s="3" t="s">
        <v>739</v>
      </c>
      <c r="M213" s="3" t="s">
        <v>592</v>
      </c>
      <c r="N213" s="3">
        <v>0.56999999999999995</v>
      </c>
      <c r="O213" s="3" t="s">
        <v>3035</v>
      </c>
      <c r="P213" s="3" t="s">
        <v>714</v>
      </c>
      <c r="Q213" s="3" t="s">
        <v>1129</v>
      </c>
      <c r="R213" s="3" t="s">
        <v>1758</v>
      </c>
      <c r="S213" s="3">
        <v>68847</v>
      </c>
      <c r="T213" s="4">
        <v>42007</v>
      </c>
      <c r="U213" s="4">
        <v>42010</v>
      </c>
      <c r="V213" s="3">
        <v>-263.56572</v>
      </c>
      <c r="W213" s="3">
        <v>2</v>
      </c>
      <c r="X213" s="3">
        <v>188.66</v>
      </c>
      <c r="Y213" s="5">
        <v>90337</v>
      </c>
    </row>
    <row r="214" spans="1:25" ht="12.75" customHeight="1" x14ac:dyDescent="0.25">
      <c r="A214" s="3">
        <v>23853</v>
      </c>
      <c r="B214" s="3" t="s">
        <v>980</v>
      </c>
      <c r="C214" s="3">
        <v>0.03</v>
      </c>
      <c r="D214" s="3">
        <v>160.97999999999999</v>
      </c>
      <c r="E214" s="3">
        <v>30</v>
      </c>
      <c r="F214" s="3">
        <v>389</v>
      </c>
      <c r="G214" s="3" t="s">
        <v>2024</v>
      </c>
      <c r="H214" s="3" t="s">
        <v>712</v>
      </c>
      <c r="I214" s="3" t="s">
        <v>720</v>
      </c>
      <c r="J214" s="3" t="s">
        <v>723</v>
      </c>
      <c r="K214" s="3" t="s">
        <v>727</v>
      </c>
      <c r="L214" s="3" t="s">
        <v>740</v>
      </c>
      <c r="M214" s="3" t="s">
        <v>605</v>
      </c>
      <c r="N214" s="3">
        <v>0.62</v>
      </c>
      <c r="O214" s="3" t="s">
        <v>3035</v>
      </c>
      <c r="P214" s="3" t="s">
        <v>714</v>
      </c>
      <c r="Q214" s="3" t="s">
        <v>1129</v>
      </c>
      <c r="R214" s="3" t="s">
        <v>1282</v>
      </c>
      <c r="S214" s="3">
        <v>68502</v>
      </c>
      <c r="T214" s="4">
        <v>42041</v>
      </c>
      <c r="U214" s="4">
        <v>42045</v>
      </c>
      <c r="V214" s="3">
        <v>1273.2086999999999</v>
      </c>
      <c r="W214" s="3">
        <v>11</v>
      </c>
      <c r="X214" s="3">
        <v>1845.23</v>
      </c>
      <c r="Y214" s="5">
        <v>90338</v>
      </c>
    </row>
    <row r="215" spans="1:25" ht="12.75" customHeight="1" x14ac:dyDescent="0.25">
      <c r="A215" s="3">
        <v>25449</v>
      </c>
      <c r="B215" s="3" t="s">
        <v>978</v>
      </c>
      <c r="C215" s="3">
        <v>0.02</v>
      </c>
      <c r="D215" s="3">
        <v>34.979999999999997</v>
      </c>
      <c r="E215" s="3">
        <v>7.53</v>
      </c>
      <c r="F215" s="3">
        <v>392</v>
      </c>
      <c r="G215" s="3" t="s">
        <v>2025</v>
      </c>
      <c r="H215" s="3" t="s">
        <v>710</v>
      </c>
      <c r="I215" s="3" t="s">
        <v>720</v>
      </c>
      <c r="J215" s="3" t="s">
        <v>722</v>
      </c>
      <c r="K215" s="3" t="s">
        <v>725</v>
      </c>
      <c r="L215" s="3" t="s">
        <v>739</v>
      </c>
      <c r="M215" s="3" t="s">
        <v>811</v>
      </c>
      <c r="N215" s="3">
        <v>0.76</v>
      </c>
      <c r="O215" s="3" t="s">
        <v>3035</v>
      </c>
      <c r="P215" s="3" t="s">
        <v>714</v>
      </c>
      <c r="Q215" s="3" t="s">
        <v>1904</v>
      </c>
      <c r="R215" s="3" t="s">
        <v>1598</v>
      </c>
      <c r="S215" s="3">
        <v>63105</v>
      </c>
      <c r="T215" s="4">
        <v>42068</v>
      </c>
      <c r="U215" s="4">
        <v>42070</v>
      </c>
      <c r="V215" s="3">
        <v>-159.68</v>
      </c>
      <c r="W215" s="3">
        <v>1</v>
      </c>
      <c r="X215" s="3">
        <v>37.159999999999997</v>
      </c>
      <c r="Y215" s="5">
        <v>86383</v>
      </c>
    </row>
    <row r="216" spans="1:25" ht="12.75" customHeight="1" x14ac:dyDescent="0.25">
      <c r="A216" s="3">
        <v>25450</v>
      </c>
      <c r="B216" s="3" t="s">
        <v>978</v>
      </c>
      <c r="C216" s="3">
        <v>0.01</v>
      </c>
      <c r="D216" s="3">
        <v>19.989999999999998</v>
      </c>
      <c r="E216" s="3">
        <v>11.17</v>
      </c>
      <c r="F216" s="3">
        <v>392</v>
      </c>
      <c r="G216" s="3" t="s">
        <v>2025</v>
      </c>
      <c r="H216" s="3" t="s">
        <v>710</v>
      </c>
      <c r="I216" s="3" t="s">
        <v>720</v>
      </c>
      <c r="J216" s="3" t="s">
        <v>723</v>
      </c>
      <c r="K216" s="3" t="s">
        <v>732</v>
      </c>
      <c r="L216" s="3" t="s">
        <v>744</v>
      </c>
      <c r="M216" s="3" t="s">
        <v>630</v>
      </c>
      <c r="N216" s="3">
        <v>0.6</v>
      </c>
      <c r="O216" s="3" t="s">
        <v>3035</v>
      </c>
      <c r="P216" s="3" t="s">
        <v>714</v>
      </c>
      <c r="Q216" s="3" t="s">
        <v>1904</v>
      </c>
      <c r="R216" s="3" t="s">
        <v>1598</v>
      </c>
      <c r="S216" s="3">
        <v>63105</v>
      </c>
      <c r="T216" s="4">
        <v>42068</v>
      </c>
      <c r="U216" s="4">
        <v>42071</v>
      </c>
      <c r="V216" s="3">
        <v>27.91</v>
      </c>
      <c r="W216" s="3">
        <v>2</v>
      </c>
      <c r="X216" s="3">
        <v>43.65</v>
      </c>
      <c r="Y216" s="5">
        <v>86383</v>
      </c>
    </row>
    <row r="217" spans="1:25" ht="12.75" customHeight="1" x14ac:dyDescent="0.25">
      <c r="A217" s="3">
        <v>22598</v>
      </c>
      <c r="B217" s="3" t="s">
        <v>980</v>
      </c>
      <c r="C217" s="3">
        <v>7.0000000000000007E-2</v>
      </c>
      <c r="D217" s="3">
        <v>9.7100000000000009</v>
      </c>
      <c r="E217" s="3">
        <v>9.4499999999999993</v>
      </c>
      <c r="F217" s="3">
        <v>393</v>
      </c>
      <c r="G217" s="3" t="s">
        <v>2026</v>
      </c>
      <c r="H217" s="3" t="s">
        <v>710</v>
      </c>
      <c r="I217" s="3" t="s">
        <v>720</v>
      </c>
      <c r="J217" s="3" t="s">
        <v>721</v>
      </c>
      <c r="K217" s="3" t="s">
        <v>730</v>
      </c>
      <c r="L217" s="3" t="s">
        <v>739</v>
      </c>
      <c r="M217" s="3" t="s">
        <v>404</v>
      </c>
      <c r="N217" s="3">
        <v>0.6</v>
      </c>
      <c r="O217" s="3" t="s">
        <v>3035</v>
      </c>
      <c r="P217" s="3" t="s">
        <v>716</v>
      </c>
      <c r="Q217" s="3" t="s">
        <v>1019</v>
      </c>
      <c r="R217" s="3" t="s">
        <v>1043</v>
      </c>
      <c r="S217" s="3">
        <v>13021</v>
      </c>
      <c r="T217" s="4">
        <v>42050</v>
      </c>
      <c r="U217" s="4">
        <v>42057</v>
      </c>
      <c r="V217" s="3">
        <v>-81.77</v>
      </c>
      <c r="W217" s="3">
        <v>3</v>
      </c>
      <c r="X217" s="3">
        <v>31.44</v>
      </c>
      <c r="Y217" s="5">
        <v>86382</v>
      </c>
    </row>
    <row r="218" spans="1:25" ht="12.75" customHeight="1" x14ac:dyDescent="0.25">
      <c r="A218" s="3">
        <v>24638</v>
      </c>
      <c r="B218" s="3" t="s">
        <v>981</v>
      </c>
      <c r="C218" s="3">
        <v>0.04</v>
      </c>
      <c r="D218" s="3">
        <v>15.98</v>
      </c>
      <c r="E218" s="3">
        <v>4</v>
      </c>
      <c r="F218" s="3">
        <v>395</v>
      </c>
      <c r="G218" s="3" t="s">
        <v>2027</v>
      </c>
      <c r="H218" s="3" t="s">
        <v>710</v>
      </c>
      <c r="I218" s="3" t="s">
        <v>720</v>
      </c>
      <c r="J218" s="3" t="s">
        <v>722</v>
      </c>
      <c r="K218" s="3" t="s">
        <v>725</v>
      </c>
      <c r="L218" s="3" t="s">
        <v>739</v>
      </c>
      <c r="M218" s="3" t="s">
        <v>614</v>
      </c>
      <c r="N218" s="3">
        <v>0.37</v>
      </c>
      <c r="O218" s="3" t="s">
        <v>3035</v>
      </c>
      <c r="P218" s="3" t="s">
        <v>713</v>
      </c>
      <c r="Q218" s="3" t="s">
        <v>1011</v>
      </c>
      <c r="R218" s="3" t="s">
        <v>1861</v>
      </c>
      <c r="S218" s="3">
        <v>28001</v>
      </c>
      <c r="T218" s="4">
        <v>42173</v>
      </c>
      <c r="U218" s="4">
        <v>42174</v>
      </c>
      <c r="V218" s="3">
        <v>-19.208000000000002</v>
      </c>
      <c r="W218" s="3">
        <v>4</v>
      </c>
      <c r="X218" s="3">
        <v>64.59</v>
      </c>
      <c r="Y218" s="5">
        <v>86384</v>
      </c>
    </row>
    <row r="219" spans="1:25" ht="12.75" customHeight="1" x14ac:dyDescent="0.25">
      <c r="A219" s="3">
        <v>24639</v>
      </c>
      <c r="B219" s="3" t="s">
        <v>981</v>
      </c>
      <c r="C219" s="3">
        <v>0.06</v>
      </c>
      <c r="D219" s="3">
        <v>22.84</v>
      </c>
      <c r="E219" s="3">
        <v>5.47</v>
      </c>
      <c r="F219" s="3">
        <v>395</v>
      </c>
      <c r="G219" s="3" t="s">
        <v>2027</v>
      </c>
      <c r="H219" s="3" t="s">
        <v>710</v>
      </c>
      <c r="I219" s="3" t="s">
        <v>720</v>
      </c>
      <c r="J219" s="3" t="s">
        <v>721</v>
      </c>
      <c r="K219" s="3" t="s">
        <v>726</v>
      </c>
      <c r="L219" s="3" t="s">
        <v>739</v>
      </c>
      <c r="M219" s="3" t="s">
        <v>294</v>
      </c>
      <c r="N219" s="3">
        <v>0.39</v>
      </c>
      <c r="O219" s="3" t="s">
        <v>3035</v>
      </c>
      <c r="P219" s="3" t="s">
        <v>713</v>
      </c>
      <c r="Q219" s="3" t="s">
        <v>1011</v>
      </c>
      <c r="R219" s="3" t="s">
        <v>1861</v>
      </c>
      <c r="S219" s="3">
        <v>28001</v>
      </c>
      <c r="T219" s="4">
        <v>42173</v>
      </c>
      <c r="U219" s="4">
        <v>42175</v>
      </c>
      <c r="V219" s="3">
        <v>7.4399999999999995</v>
      </c>
      <c r="W219" s="3">
        <v>20</v>
      </c>
      <c r="X219" s="3">
        <v>461.94</v>
      </c>
      <c r="Y219" s="5">
        <v>86384</v>
      </c>
    </row>
    <row r="220" spans="1:25" ht="12.75" customHeight="1" x14ac:dyDescent="0.25">
      <c r="A220" s="3">
        <v>20693</v>
      </c>
      <c r="B220" s="3" t="s">
        <v>981</v>
      </c>
      <c r="C220" s="3">
        <v>0.1</v>
      </c>
      <c r="D220" s="3">
        <v>154.13</v>
      </c>
      <c r="E220" s="3">
        <v>69</v>
      </c>
      <c r="F220" s="3">
        <v>397</v>
      </c>
      <c r="G220" s="3" t="s">
        <v>2028</v>
      </c>
      <c r="H220" s="3" t="s">
        <v>710</v>
      </c>
      <c r="I220" s="3" t="s">
        <v>720</v>
      </c>
      <c r="J220" s="3" t="s">
        <v>723</v>
      </c>
      <c r="K220" s="3" t="s">
        <v>731</v>
      </c>
      <c r="L220" s="3" t="s">
        <v>744</v>
      </c>
      <c r="M220" s="3" t="s">
        <v>769</v>
      </c>
      <c r="N220" s="3">
        <v>0.68</v>
      </c>
      <c r="O220" s="3" t="s">
        <v>3035</v>
      </c>
      <c r="P220" s="3" t="s">
        <v>716</v>
      </c>
      <c r="Q220" s="3" t="s">
        <v>1065</v>
      </c>
      <c r="R220" s="3" t="s">
        <v>1371</v>
      </c>
      <c r="S220" s="3">
        <v>44221</v>
      </c>
      <c r="T220" s="4">
        <v>42037</v>
      </c>
      <c r="U220" s="4">
        <v>42038</v>
      </c>
      <c r="V220" s="3">
        <v>-372.48597100000006</v>
      </c>
      <c r="W220" s="3">
        <v>8</v>
      </c>
      <c r="X220" s="3">
        <v>1216.32</v>
      </c>
      <c r="Y220" s="5">
        <v>89319</v>
      </c>
    </row>
    <row r="221" spans="1:25" ht="12.75" customHeight="1" x14ac:dyDescent="0.25">
      <c r="A221" s="3">
        <v>24471</v>
      </c>
      <c r="B221" s="3" t="s">
        <v>978</v>
      </c>
      <c r="C221" s="3">
        <v>0.05</v>
      </c>
      <c r="D221" s="3">
        <v>63.94</v>
      </c>
      <c r="E221" s="3">
        <v>14.48</v>
      </c>
      <c r="F221" s="3">
        <v>398</v>
      </c>
      <c r="G221" s="3" t="s">
        <v>2029</v>
      </c>
      <c r="H221" s="3" t="s">
        <v>710</v>
      </c>
      <c r="I221" s="3" t="s">
        <v>720</v>
      </c>
      <c r="J221" s="3" t="s">
        <v>723</v>
      </c>
      <c r="K221" s="3" t="s">
        <v>732</v>
      </c>
      <c r="L221" s="3" t="s">
        <v>739</v>
      </c>
      <c r="M221" s="3" t="s">
        <v>10</v>
      </c>
      <c r="N221" s="3">
        <v>0.46</v>
      </c>
      <c r="O221" s="3" t="s">
        <v>3035</v>
      </c>
      <c r="P221" s="3" t="s">
        <v>716</v>
      </c>
      <c r="Q221" s="3" t="s">
        <v>1065</v>
      </c>
      <c r="R221" s="3" t="s">
        <v>1673</v>
      </c>
      <c r="S221" s="3">
        <v>45406</v>
      </c>
      <c r="T221" s="4">
        <v>42147</v>
      </c>
      <c r="U221" s="4">
        <v>42149</v>
      </c>
      <c r="V221" s="3">
        <v>1372.6307999999999</v>
      </c>
      <c r="W221" s="3">
        <v>31</v>
      </c>
      <c r="X221" s="3">
        <v>1989.32</v>
      </c>
      <c r="Y221" s="5">
        <v>89320</v>
      </c>
    </row>
    <row r="222" spans="1:25" ht="12.75" customHeight="1" x14ac:dyDescent="0.25">
      <c r="A222" s="3">
        <v>21570</v>
      </c>
      <c r="B222" s="3" t="s">
        <v>977</v>
      </c>
      <c r="C222" s="3">
        <v>0.03</v>
      </c>
      <c r="D222" s="3">
        <v>4.9800000000000004</v>
      </c>
      <c r="E222" s="3">
        <v>0.8</v>
      </c>
      <c r="F222" s="3">
        <v>406</v>
      </c>
      <c r="G222" s="3" t="s">
        <v>2030</v>
      </c>
      <c r="H222" s="3" t="s">
        <v>710</v>
      </c>
      <c r="I222" s="3" t="s">
        <v>718</v>
      </c>
      <c r="J222" s="3" t="s">
        <v>721</v>
      </c>
      <c r="K222" s="3" t="s">
        <v>726</v>
      </c>
      <c r="L222" s="3" t="s">
        <v>738</v>
      </c>
      <c r="M222" s="3" t="s">
        <v>400</v>
      </c>
      <c r="N222" s="3">
        <v>0.36</v>
      </c>
      <c r="O222" s="3" t="s">
        <v>3035</v>
      </c>
      <c r="P222" s="3" t="s">
        <v>716</v>
      </c>
      <c r="Q222" s="3" t="s">
        <v>1028</v>
      </c>
      <c r="R222" s="3" t="s">
        <v>1731</v>
      </c>
      <c r="S222" s="3">
        <v>8360</v>
      </c>
      <c r="T222" s="4">
        <v>42145</v>
      </c>
      <c r="U222" s="4">
        <v>42146</v>
      </c>
      <c r="V222" s="3">
        <v>50.2044</v>
      </c>
      <c r="W222" s="3">
        <v>15</v>
      </c>
      <c r="X222" s="3">
        <v>72.760000000000005</v>
      </c>
      <c r="Y222" s="5">
        <v>87804</v>
      </c>
    </row>
    <row r="223" spans="1:25" ht="12.75" customHeight="1" x14ac:dyDescent="0.25">
      <c r="A223" s="3">
        <v>19104</v>
      </c>
      <c r="B223" s="3" t="s">
        <v>980</v>
      </c>
      <c r="C223" s="3">
        <v>7.0000000000000007E-2</v>
      </c>
      <c r="D223" s="3">
        <v>29.17</v>
      </c>
      <c r="E223" s="3">
        <v>6.27</v>
      </c>
      <c r="F223" s="3">
        <v>408</v>
      </c>
      <c r="G223" s="3" t="s">
        <v>2031</v>
      </c>
      <c r="H223" s="3" t="s">
        <v>710</v>
      </c>
      <c r="I223" s="3" t="s">
        <v>720</v>
      </c>
      <c r="J223" s="3" t="s">
        <v>721</v>
      </c>
      <c r="K223" s="3" t="s">
        <v>103</v>
      </c>
      <c r="L223" s="3" t="s">
        <v>739</v>
      </c>
      <c r="M223" s="3" t="s">
        <v>551</v>
      </c>
      <c r="N223" s="3">
        <v>0.37</v>
      </c>
      <c r="O223" s="3" t="s">
        <v>3035</v>
      </c>
      <c r="P223" s="3" t="s">
        <v>714</v>
      </c>
      <c r="Q223" s="3" t="s">
        <v>1015</v>
      </c>
      <c r="R223" s="3" t="s">
        <v>1410</v>
      </c>
      <c r="S223" s="3">
        <v>78589</v>
      </c>
      <c r="T223" s="4">
        <v>42126</v>
      </c>
      <c r="U223" s="4">
        <v>42130</v>
      </c>
      <c r="V223" s="3">
        <v>236.2371</v>
      </c>
      <c r="W223" s="3">
        <v>14</v>
      </c>
      <c r="X223" s="3">
        <v>400.47</v>
      </c>
      <c r="Y223" s="5">
        <v>89639</v>
      </c>
    </row>
    <row r="224" spans="1:25" ht="12.75" customHeight="1" x14ac:dyDescent="0.25">
      <c r="A224" s="3">
        <v>18428</v>
      </c>
      <c r="B224" s="3" t="s">
        <v>977</v>
      </c>
      <c r="C224" s="3">
        <v>0.05</v>
      </c>
      <c r="D224" s="3">
        <v>178.47</v>
      </c>
      <c r="E224" s="3">
        <v>19.989999999999998</v>
      </c>
      <c r="F224" s="3">
        <v>411</v>
      </c>
      <c r="G224" s="3" t="s">
        <v>2032</v>
      </c>
      <c r="H224" s="3" t="s">
        <v>711</v>
      </c>
      <c r="I224" s="3" t="s">
        <v>719</v>
      </c>
      <c r="J224" s="3" t="s">
        <v>721</v>
      </c>
      <c r="K224" s="3" t="s">
        <v>730</v>
      </c>
      <c r="L224" s="3" t="s">
        <v>739</v>
      </c>
      <c r="M224" s="3" t="s">
        <v>682</v>
      </c>
      <c r="N224" s="3">
        <v>0.55000000000000004</v>
      </c>
      <c r="O224" s="3" t="s">
        <v>3035</v>
      </c>
      <c r="P224" s="3" t="s">
        <v>715</v>
      </c>
      <c r="Q224" s="3" t="s">
        <v>1037</v>
      </c>
      <c r="R224" s="3" t="s">
        <v>1226</v>
      </c>
      <c r="S224" s="3">
        <v>94601</v>
      </c>
      <c r="T224" s="4">
        <v>42128</v>
      </c>
      <c r="U224" s="4">
        <v>42131</v>
      </c>
      <c r="V224" s="3">
        <v>943</v>
      </c>
      <c r="W224" s="3">
        <v>9</v>
      </c>
      <c r="X224" s="3">
        <v>1531.31</v>
      </c>
      <c r="Y224" s="5">
        <v>87905</v>
      </c>
    </row>
    <row r="225" spans="1:25" ht="12.75" customHeight="1" x14ac:dyDescent="0.25">
      <c r="A225" s="3">
        <v>21739</v>
      </c>
      <c r="B225" s="3" t="s">
        <v>981</v>
      </c>
      <c r="C225" s="3">
        <v>0.09</v>
      </c>
      <c r="D225" s="3">
        <v>999.99</v>
      </c>
      <c r="E225" s="3">
        <v>13.99</v>
      </c>
      <c r="F225" s="3">
        <v>421</v>
      </c>
      <c r="G225" s="3" t="s">
        <v>2033</v>
      </c>
      <c r="H225" s="3" t="s">
        <v>710</v>
      </c>
      <c r="I225" s="3" t="s">
        <v>718</v>
      </c>
      <c r="J225" s="3" t="s">
        <v>722</v>
      </c>
      <c r="K225" s="3" t="s">
        <v>736</v>
      </c>
      <c r="L225" s="3" t="s">
        <v>743</v>
      </c>
      <c r="M225" s="3" t="s">
        <v>546</v>
      </c>
      <c r="N225" s="3">
        <v>0.36</v>
      </c>
      <c r="O225" s="3" t="s">
        <v>3035</v>
      </c>
      <c r="P225" s="3" t="s">
        <v>716</v>
      </c>
      <c r="Q225" s="3" t="s">
        <v>1028</v>
      </c>
      <c r="R225" s="3" t="s">
        <v>1740</v>
      </c>
      <c r="S225" s="3">
        <v>7201</v>
      </c>
      <c r="T225" s="4">
        <v>42041</v>
      </c>
      <c r="U225" s="4">
        <v>42043</v>
      </c>
      <c r="V225" s="3">
        <v>-2531.4825000000001</v>
      </c>
      <c r="W225" s="3">
        <v>1</v>
      </c>
      <c r="X225" s="3">
        <v>919.09</v>
      </c>
      <c r="Y225" s="5">
        <v>87700</v>
      </c>
    </row>
    <row r="226" spans="1:25" ht="12.75" customHeight="1" x14ac:dyDescent="0.25">
      <c r="A226" s="3">
        <v>22355</v>
      </c>
      <c r="B226" s="3" t="s">
        <v>977</v>
      </c>
      <c r="C226" s="3">
        <v>0.02</v>
      </c>
      <c r="D226" s="3">
        <v>15.28</v>
      </c>
      <c r="E226" s="3">
        <v>1.99</v>
      </c>
      <c r="F226" s="3">
        <v>428</v>
      </c>
      <c r="G226" s="3" t="s">
        <v>2034</v>
      </c>
      <c r="H226" s="3" t="s">
        <v>710</v>
      </c>
      <c r="I226" s="3" t="s">
        <v>720</v>
      </c>
      <c r="J226" s="3" t="s">
        <v>722</v>
      </c>
      <c r="K226" s="3" t="s">
        <v>725</v>
      </c>
      <c r="L226" s="3" t="s">
        <v>741</v>
      </c>
      <c r="M226" s="3" t="s">
        <v>627</v>
      </c>
      <c r="N226" s="3">
        <v>0.42</v>
      </c>
      <c r="O226" s="3" t="s">
        <v>3035</v>
      </c>
      <c r="P226" s="3" t="s">
        <v>715</v>
      </c>
      <c r="Q226" s="3" t="s">
        <v>1322</v>
      </c>
      <c r="R226" s="3" t="s">
        <v>1321</v>
      </c>
      <c r="S226" s="3">
        <v>89701</v>
      </c>
      <c r="T226" s="4">
        <v>42019</v>
      </c>
      <c r="U226" s="4">
        <v>42020</v>
      </c>
      <c r="V226" s="3">
        <v>163.1574</v>
      </c>
      <c r="W226" s="3">
        <v>15</v>
      </c>
      <c r="X226" s="3">
        <v>236.46</v>
      </c>
      <c r="Y226" s="5">
        <v>88479</v>
      </c>
    </row>
    <row r="227" spans="1:25" ht="12.75" customHeight="1" x14ac:dyDescent="0.25">
      <c r="A227" s="3">
        <v>22356</v>
      </c>
      <c r="B227" s="3" t="s">
        <v>977</v>
      </c>
      <c r="C227" s="3">
        <v>0</v>
      </c>
      <c r="D227" s="3">
        <v>85.99</v>
      </c>
      <c r="E227" s="3">
        <v>3.3</v>
      </c>
      <c r="F227" s="3">
        <v>428</v>
      </c>
      <c r="G227" s="3" t="s">
        <v>2034</v>
      </c>
      <c r="H227" s="3" t="s">
        <v>710</v>
      </c>
      <c r="I227" s="3" t="s">
        <v>720</v>
      </c>
      <c r="J227" s="3" t="s">
        <v>722</v>
      </c>
      <c r="K227" s="3" t="s">
        <v>102</v>
      </c>
      <c r="L227" s="3" t="s">
        <v>741</v>
      </c>
      <c r="M227" s="3" t="s">
        <v>762</v>
      </c>
      <c r="N227" s="3">
        <v>0.37</v>
      </c>
      <c r="O227" s="3" t="s">
        <v>3035</v>
      </c>
      <c r="P227" s="3" t="s">
        <v>715</v>
      </c>
      <c r="Q227" s="3" t="s">
        <v>1322</v>
      </c>
      <c r="R227" s="3" t="s">
        <v>1321</v>
      </c>
      <c r="S227" s="3">
        <v>89701</v>
      </c>
      <c r="T227" s="4">
        <v>42019</v>
      </c>
      <c r="U227" s="4">
        <v>42020</v>
      </c>
      <c r="V227" s="3">
        <v>-302.22500000000002</v>
      </c>
      <c r="W227" s="3">
        <v>1</v>
      </c>
      <c r="X227" s="3">
        <v>73.819999999999993</v>
      </c>
      <c r="Y227" s="5">
        <v>88479</v>
      </c>
    </row>
    <row r="228" spans="1:25" ht="12.75" customHeight="1" x14ac:dyDescent="0.25">
      <c r="A228" s="3">
        <v>25351</v>
      </c>
      <c r="B228" s="3" t="s">
        <v>979</v>
      </c>
      <c r="C228" s="3">
        <v>0.05</v>
      </c>
      <c r="D228" s="3">
        <v>10.98</v>
      </c>
      <c r="E228" s="3">
        <v>4.8</v>
      </c>
      <c r="F228" s="3">
        <v>428</v>
      </c>
      <c r="G228" s="3" t="s">
        <v>2034</v>
      </c>
      <c r="H228" s="3" t="s">
        <v>710</v>
      </c>
      <c r="I228" s="3" t="s">
        <v>720</v>
      </c>
      <c r="J228" s="3" t="s">
        <v>721</v>
      </c>
      <c r="K228" s="3" t="s">
        <v>728</v>
      </c>
      <c r="L228" s="3" t="s">
        <v>739</v>
      </c>
      <c r="M228" s="3" t="s">
        <v>435</v>
      </c>
      <c r="N228" s="3">
        <v>0.36</v>
      </c>
      <c r="O228" s="3" t="s">
        <v>3035</v>
      </c>
      <c r="P228" s="3" t="s">
        <v>715</v>
      </c>
      <c r="Q228" s="3" t="s">
        <v>1322</v>
      </c>
      <c r="R228" s="3" t="s">
        <v>1321</v>
      </c>
      <c r="S228" s="3">
        <v>89701</v>
      </c>
      <c r="T228" s="4">
        <v>42066</v>
      </c>
      <c r="U228" s="4">
        <v>42068</v>
      </c>
      <c r="V228" s="3">
        <v>90.62</v>
      </c>
      <c r="W228" s="3">
        <v>22</v>
      </c>
      <c r="X228" s="3">
        <v>243.11</v>
      </c>
      <c r="Y228" s="5">
        <v>88480</v>
      </c>
    </row>
    <row r="229" spans="1:25" ht="12.75" customHeight="1" x14ac:dyDescent="0.25">
      <c r="A229" s="3">
        <v>19988</v>
      </c>
      <c r="B229" s="3" t="s">
        <v>980</v>
      </c>
      <c r="C229" s="3">
        <v>0.05</v>
      </c>
      <c r="D229" s="3">
        <v>125.99</v>
      </c>
      <c r="E229" s="3">
        <v>8.08</v>
      </c>
      <c r="F229" s="3">
        <v>437</v>
      </c>
      <c r="G229" s="3" t="s">
        <v>2035</v>
      </c>
      <c r="H229" s="3" t="s">
        <v>710</v>
      </c>
      <c r="I229" s="3" t="s">
        <v>718</v>
      </c>
      <c r="J229" s="3" t="s">
        <v>722</v>
      </c>
      <c r="K229" s="3" t="s">
        <v>102</v>
      </c>
      <c r="L229" s="3" t="s">
        <v>739</v>
      </c>
      <c r="M229" s="3" t="s">
        <v>620</v>
      </c>
      <c r="N229" s="3">
        <v>0.56999999999999995</v>
      </c>
      <c r="O229" s="3" t="s">
        <v>3035</v>
      </c>
      <c r="P229" s="3" t="s">
        <v>716</v>
      </c>
      <c r="Q229" s="3" t="s">
        <v>1901</v>
      </c>
      <c r="R229" s="3" t="s">
        <v>1565</v>
      </c>
      <c r="S229" s="3">
        <v>1462</v>
      </c>
      <c r="T229" s="4">
        <v>42177</v>
      </c>
      <c r="U229" s="4">
        <v>42182</v>
      </c>
      <c r="V229" s="3">
        <v>427.11840000000001</v>
      </c>
      <c r="W229" s="3">
        <v>9</v>
      </c>
      <c r="X229" s="3">
        <v>952.26</v>
      </c>
      <c r="Y229" s="5">
        <v>90695</v>
      </c>
    </row>
    <row r="230" spans="1:25" ht="12.75" customHeight="1" x14ac:dyDescent="0.25">
      <c r="A230" s="3">
        <v>25813</v>
      </c>
      <c r="B230" s="3" t="s">
        <v>981</v>
      </c>
      <c r="C230" s="3">
        <v>0</v>
      </c>
      <c r="D230" s="3">
        <v>7.59</v>
      </c>
      <c r="E230" s="3">
        <v>4</v>
      </c>
      <c r="F230" s="3">
        <v>444</v>
      </c>
      <c r="G230" s="3" t="s">
        <v>2036</v>
      </c>
      <c r="H230" s="3" t="s">
        <v>710</v>
      </c>
      <c r="I230" s="3" t="s">
        <v>718</v>
      </c>
      <c r="J230" s="3" t="s">
        <v>723</v>
      </c>
      <c r="K230" s="3" t="s">
        <v>732</v>
      </c>
      <c r="L230" s="3" t="s">
        <v>738</v>
      </c>
      <c r="M230" s="3" t="s">
        <v>922</v>
      </c>
      <c r="N230" s="3">
        <v>0.42</v>
      </c>
      <c r="O230" s="3" t="s">
        <v>3035</v>
      </c>
      <c r="P230" s="3" t="s">
        <v>714</v>
      </c>
      <c r="Q230" s="3" t="s">
        <v>1008</v>
      </c>
      <c r="R230" s="3" t="s">
        <v>1446</v>
      </c>
      <c r="S230" s="3">
        <v>61801</v>
      </c>
      <c r="T230" s="4">
        <v>42149</v>
      </c>
      <c r="U230" s="4">
        <v>42152</v>
      </c>
      <c r="V230" s="3">
        <v>86.438000000000002</v>
      </c>
      <c r="W230" s="3">
        <v>43</v>
      </c>
      <c r="X230" s="3">
        <v>355.92</v>
      </c>
      <c r="Y230" s="5">
        <v>88085</v>
      </c>
    </row>
    <row r="231" spans="1:25" ht="12.75" customHeight="1" x14ac:dyDescent="0.25">
      <c r="A231" s="3">
        <v>23153</v>
      </c>
      <c r="B231" s="3" t="s">
        <v>979</v>
      </c>
      <c r="C231" s="3">
        <v>0.03</v>
      </c>
      <c r="D231" s="3">
        <v>48.04</v>
      </c>
      <c r="E231" s="3">
        <v>19.989999999999998</v>
      </c>
      <c r="F231" s="3">
        <v>445</v>
      </c>
      <c r="G231" s="3" t="s">
        <v>2037</v>
      </c>
      <c r="H231" s="3" t="s">
        <v>710</v>
      </c>
      <c r="I231" s="3" t="s">
        <v>718</v>
      </c>
      <c r="J231" s="3" t="s">
        <v>721</v>
      </c>
      <c r="K231" s="3" t="s">
        <v>726</v>
      </c>
      <c r="L231" s="3" t="s">
        <v>739</v>
      </c>
      <c r="M231" s="3" t="s">
        <v>663</v>
      </c>
      <c r="N231" s="3">
        <v>0.37</v>
      </c>
      <c r="O231" s="3" t="s">
        <v>3035</v>
      </c>
      <c r="P231" s="3" t="s">
        <v>714</v>
      </c>
      <c r="Q231" s="3" t="s">
        <v>1129</v>
      </c>
      <c r="R231" s="3" t="s">
        <v>1271</v>
      </c>
      <c r="S231" s="3">
        <v>68701</v>
      </c>
      <c r="T231" s="4">
        <v>42105</v>
      </c>
      <c r="U231" s="4">
        <v>42107</v>
      </c>
      <c r="V231" s="3">
        <v>-4.4599999999999937</v>
      </c>
      <c r="W231" s="3">
        <v>2</v>
      </c>
      <c r="X231" s="3">
        <v>101.71</v>
      </c>
      <c r="Y231" s="5">
        <v>88083</v>
      </c>
    </row>
    <row r="232" spans="1:25" ht="12.75" customHeight="1" x14ac:dyDescent="0.25">
      <c r="A232" s="3">
        <v>23862</v>
      </c>
      <c r="B232" s="3" t="s">
        <v>977</v>
      </c>
      <c r="C232" s="3">
        <v>0.09</v>
      </c>
      <c r="D232" s="3">
        <v>200.98</v>
      </c>
      <c r="E232" s="3">
        <v>55.96</v>
      </c>
      <c r="F232" s="3">
        <v>445</v>
      </c>
      <c r="G232" s="3" t="s">
        <v>2037</v>
      </c>
      <c r="H232" s="3" t="s">
        <v>712</v>
      </c>
      <c r="I232" s="3" t="s">
        <v>718</v>
      </c>
      <c r="J232" s="3" t="s">
        <v>723</v>
      </c>
      <c r="K232" s="3" t="s">
        <v>734</v>
      </c>
      <c r="L232" s="3" t="s">
        <v>742</v>
      </c>
      <c r="M232" s="3" t="s">
        <v>338</v>
      </c>
      <c r="N232" s="3">
        <v>0.75</v>
      </c>
      <c r="O232" s="3" t="s">
        <v>3035</v>
      </c>
      <c r="P232" s="3" t="s">
        <v>714</v>
      </c>
      <c r="Q232" s="3" t="s">
        <v>1129</v>
      </c>
      <c r="R232" s="3" t="s">
        <v>1271</v>
      </c>
      <c r="S232" s="3">
        <v>68701</v>
      </c>
      <c r="T232" s="4">
        <v>42178</v>
      </c>
      <c r="U232" s="4">
        <v>42179</v>
      </c>
      <c r="V232" s="3">
        <v>-512.87200000000007</v>
      </c>
      <c r="W232" s="3">
        <v>9</v>
      </c>
      <c r="X232" s="3">
        <v>1766.68</v>
      </c>
      <c r="Y232" s="5">
        <v>88084</v>
      </c>
    </row>
    <row r="233" spans="1:25" ht="12.75" customHeight="1" x14ac:dyDescent="0.25">
      <c r="A233" s="3">
        <v>23863</v>
      </c>
      <c r="B233" s="3" t="s">
        <v>977</v>
      </c>
      <c r="C233" s="3">
        <v>0.09</v>
      </c>
      <c r="D233" s="3">
        <v>2.78</v>
      </c>
      <c r="E233" s="3">
        <v>0.97</v>
      </c>
      <c r="F233" s="3">
        <v>445</v>
      </c>
      <c r="G233" s="3" t="s">
        <v>2037</v>
      </c>
      <c r="H233" s="3" t="s">
        <v>710</v>
      </c>
      <c r="I233" s="3" t="s">
        <v>718</v>
      </c>
      <c r="J233" s="3" t="s">
        <v>721</v>
      </c>
      <c r="K233" s="3" t="s">
        <v>724</v>
      </c>
      <c r="L233" s="3" t="s">
        <v>738</v>
      </c>
      <c r="M233" s="3" t="s">
        <v>381</v>
      </c>
      <c r="N233" s="3">
        <v>0.59</v>
      </c>
      <c r="O233" s="3" t="s">
        <v>3035</v>
      </c>
      <c r="P233" s="3" t="s">
        <v>714</v>
      </c>
      <c r="Q233" s="3" t="s">
        <v>1129</v>
      </c>
      <c r="R233" s="3" t="s">
        <v>1271</v>
      </c>
      <c r="S233" s="3">
        <v>68701</v>
      </c>
      <c r="T233" s="4">
        <v>42178</v>
      </c>
      <c r="U233" s="4">
        <v>42179</v>
      </c>
      <c r="V233" s="3">
        <v>-3.7840000000000003</v>
      </c>
      <c r="W233" s="3">
        <v>11</v>
      </c>
      <c r="X233" s="3">
        <v>29.02</v>
      </c>
      <c r="Y233" s="5">
        <v>88084</v>
      </c>
    </row>
    <row r="234" spans="1:25" ht="12.75" customHeight="1" x14ac:dyDescent="0.25">
      <c r="A234" s="3">
        <v>19694</v>
      </c>
      <c r="B234" s="3" t="s">
        <v>979</v>
      </c>
      <c r="C234" s="3">
        <v>0.04</v>
      </c>
      <c r="D234" s="3">
        <v>130.97999999999999</v>
      </c>
      <c r="E234" s="3">
        <v>30</v>
      </c>
      <c r="F234" s="3">
        <v>447</v>
      </c>
      <c r="G234" s="3" t="s">
        <v>2038</v>
      </c>
      <c r="H234" s="3" t="s">
        <v>712</v>
      </c>
      <c r="I234" s="3" t="s">
        <v>720</v>
      </c>
      <c r="J234" s="3" t="s">
        <v>723</v>
      </c>
      <c r="K234" s="3" t="s">
        <v>727</v>
      </c>
      <c r="L234" s="3" t="s">
        <v>740</v>
      </c>
      <c r="M234" s="3" t="s">
        <v>525</v>
      </c>
      <c r="N234" s="3">
        <v>0.78</v>
      </c>
      <c r="O234" s="3" t="s">
        <v>3035</v>
      </c>
      <c r="P234" s="3" t="s">
        <v>714</v>
      </c>
      <c r="Q234" s="3" t="s">
        <v>1039</v>
      </c>
      <c r="R234" s="3" t="s">
        <v>1139</v>
      </c>
      <c r="S234" s="3">
        <v>55113</v>
      </c>
      <c r="T234" s="4">
        <v>42180</v>
      </c>
      <c r="U234" s="4">
        <v>42183</v>
      </c>
      <c r="V234" s="3">
        <v>-82.903999999999996</v>
      </c>
      <c r="W234" s="3">
        <v>1</v>
      </c>
      <c r="X234" s="3">
        <v>159.51</v>
      </c>
      <c r="Y234" s="5">
        <v>90449</v>
      </c>
    </row>
    <row r="235" spans="1:25" ht="12.75" customHeight="1" x14ac:dyDescent="0.25">
      <c r="A235" s="3">
        <v>19695</v>
      </c>
      <c r="B235" s="3" t="s">
        <v>979</v>
      </c>
      <c r="C235" s="3">
        <v>0.05</v>
      </c>
      <c r="D235" s="3">
        <v>200.99</v>
      </c>
      <c r="E235" s="3">
        <v>4.2</v>
      </c>
      <c r="F235" s="3">
        <v>447</v>
      </c>
      <c r="G235" s="3" t="s">
        <v>2038</v>
      </c>
      <c r="H235" s="3" t="s">
        <v>710</v>
      </c>
      <c r="I235" s="3" t="s">
        <v>720</v>
      </c>
      <c r="J235" s="3" t="s">
        <v>722</v>
      </c>
      <c r="K235" s="3" t="s">
        <v>102</v>
      </c>
      <c r="L235" s="3" t="s">
        <v>739</v>
      </c>
      <c r="M235" s="3" t="s">
        <v>841</v>
      </c>
      <c r="N235" s="3">
        <v>0.59</v>
      </c>
      <c r="O235" s="3" t="s">
        <v>3035</v>
      </c>
      <c r="P235" s="3" t="s">
        <v>714</v>
      </c>
      <c r="Q235" s="3" t="s">
        <v>1039</v>
      </c>
      <c r="R235" s="3" t="s">
        <v>1139</v>
      </c>
      <c r="S235" s="3">
        <v>55113</v>
      </c>
      <c r="T235" s="4">
        <v>42180</v>
      </c>
      <c r="U235" s="4">
        <v>42180</v>
      </c>
      <c r="V235" s="3">
        <v>1268.8064999999999</v>
      </c>
      <c r="W235" s="3">
        <v>11</v>
      </c>
      <c r="X235" s="3">
        <v>1838.85</v>
      </c>
      <c r="Y235" s="5">
        <v>90449</v>
      </c>
    </row>
    <row r="236" spans="1:25" ht="12.75" customHeight="1" x14ac:dyDescent="0.25">
      <c r="A236" s="3">
        <v>20851</v>
      </c>
      <c r="B236" s="3" t="s">
        <v>977</v>
      </c>
      <c r="C236" s="3">
        <v>0.03</v>
      </c>
      <c r="D236" s="3">
        <v>15.99</v>
      </c>
      <c r="E236" s="3">
        <v>11.28</v>
      </c>
      <c r="F236" s="3">
        <v>451</v>
      </c>
      <c r="G236" s="3" t="s">
        <v>2039</v>
      </c>
      <c r="H236" s="3" t="s">
        <v>710</v>
      </c>
      <c r="I236" s="3" t="s">
        <v>717</v>
      </c>
      <c r="J236" s="3" t="s">
        <v>722</v>
      </c>
      <c r="K236" s="3" t="s">
        <v>736</v>
      </c>
      <c r="L236" s="3" t="s">
        <v>743</v>
      </c>
      <c r="M236" s="3" t="s">
        <v>446</v>
      </c>
      <c r="N236" s="3">
        <v>0.38</v>
      </c>
      <c r="O236" s="3" t="s">
        <v>3035</v>
      </c>
      <c r="P236" s="3" t="s">
        <v>715</v>
      </c>
      <c r="Q236" s="3" t="s">
        <v>1037</v>
      </c>
      <c r="R236" s="3" t="s">
        <v>1269</v>
      </c>
      <c r="S236" s="3">
        <v>94024</v>
      </c>
      <c r="T236" s="4">
        <v>42104</v>
      </c>
      <c r="U236" s="4">
        <v>42105</v>
      </c>
      <c r="V236" s="3">
        <v>-53.296199999999999</v>
      </c>
      <c r="W236" s="3">
        <v>2</v>
      </c>
      <c r="X236" s="3">
        <v>35.479999999999997</v>
      </c>
      <c r="Y236" s="5">
        <v>86010</v>
      </c>
    </row>
    <row r="237" spans="1:25" ht="12.75" customHeight="1" x14ac:dyDescent="0.25">
      <c r="A237" s="3">
        <v>21117</v>
      </c>
      <c r="B237" s="3" t="s">
        <v>981</v>
      </c>
      <c r="C237" s="3">
        <v>0.04</v>
      </c>
      <c r="D237" s="3">
        <v>37.700000000000003</v>
      </c>
      <c r="E237" s="3">
        <v>2.99</v>
      </c>
      <c r="F237" s="3">
        <v>451</v>
      </c>
      <c r="G237" s="3" t="s">
        <v>2039</v>
      </c>
      <c r="H237" s="3" t="s">
        <v>710</v>
      </c>
      <c r="I237" s="3" t="s">
        <v>717</v>
      </c>
      <c r="J237" s="3" t="s">
        <v>721</v>
      </c>
      <c r="K237" s="3" t="s">
        <v>103</v>
      </c>
      <c r="L237" s="3" t="s">
        <v>739</v>
      </c>
      <c r="M237" s="3" t="s">
        <v>948</v>
      </c>
      <c r="N237" s="3">
        <v>0.35</v>
      </c>
      <c r="O237" s="3" t="s">
        <v>3035</v>
      </c>
      <c r="P237" s="3" t="s">
        <v>715</v>
      </c>
      <c r="Q237" s="3" t="s">
        <v>1037</v>
      </c>
      <c r="R237" s="3" t="s">
        <v>1269</v>
      </c>
      <c r="S237" s="3">
        <v>94024</v>
      </c>
      <c r="T237" s="4">
        <v>42151</v>
      </c>
      <c r="U237" s="4">
        <v>42152</v>
      </c>
      <c r="V237" s="3">
        <v>299.6739</v>
      </c>
      <c r="W237" s="3">
        <v>12</v>
      </c>
      <c r="X237" s="3">
        <v>434.31</v>
      </c>
      <c r="Y237" s="5">
        <v>86012</v>
      </c>
    </row>
    <row r="238" spans="1:25" ht="12.75" customHeight="1" x14ac:dyDescent="0.25">
      <c r="A238" s="3">
        <v>18536</v>
      </c>
      <c r="B238" s="3" t="s">
        <v>980</v>
      </c>
      <c r="C238" s="3">
        <v>0.01</v>
      </c>
      <c r="D238" s="3">
        <v>8.8800000000000008</v>
      </c>
      <c r="E238" s="3">
        <v>6.28</v>
      </c>
      <c r="F238" s="3">
        <v>451</v>
      </c>
      <c r="G238" s="3" t="s">
        <v>2039</v>
      </c>
      <c r="H238" s="3" t="s">
        <v>710</v>
      </c>
      <c r="I238" s="3" t="s">
        <v>717</v>
      </c>
      <c r="J238" s="3" t="s">
        <v>721</v>
      </c>
      <c r="K238" s="3" t="s">
        <v>103</v>
      </c>
      <c r="L238" s="3" t="s">
        <v>739</v>
      </c>
      <c r="M238" s="3" t="s">
        <v>434</v>
      </c>
      <c r="N238" s="3">
        <v>0.35</v>
      </c>
      <c r="O238" s="3" t="s">
        <v>3035</v>
      </c>
      <c r="P238" s="3" t="s">
        <v>715</v>
      </c>
      <c r="Q238" s="3" t="s">
        <v>1037</v>
      </c>
      <c r="R238" s="3" t="s">
        <v>1269</v>
      </c>
      <c r="S238" s="3">
        <v>94024</v>
      </c>
      <c r="T238" s="4">
        <v>42009</v>
      </c>
      <c r="U238" s="4">
        <v>42014</v>
      </c>
      <c r="V238" s="3">
        <v>-15.456</v>
      </c>
      <c r="W238" s="3">
        <v>2</v>
      </c>
      <c r="X238" s="3">
        <v>19.86</v>
      </c>
      <c r="Y238" s="5">
        <v>86013</v>
      </c>
    </row>
    <row r="239" spans="1:25" ht="12.75" customHeight="1" x14ac:dyDescent="0.25">
      <c r="A239" s="3">
        <v>18537</v>
      </c>
      <c r="B239" s="3" t="s">
        <v>980</v>
      </c>
      <c r="C239" s="3">
        <v>0.06</v>
      </c>
      <c r="D239" s="3">
        <v>2.88</v>
      </c>
      <c r="E239" s="3">
        <v>0.99</v>
      </c>
      <c r="F239" s="3">
        <v>451</v>
      </c>
      <c r="G239" s="3" t="s">
        <v>2039</v>
      </c>
      <c r="H239" s="3" t="s">
        <v>710</v>
      </c>
      <c r="I239" s="3" t="s">
        <v>717</v>
      </c>
      <c r="J239" s="3" t="s">
        <v>721</v>
      </c>
      <c r="K239" s="3" t="s">
        <v>735</v>
      </c>
      <c r="L239" s="3" t="s">
        <v>739</v>
      </c>
      <c r="M239" s="3" t="s">
        <v>29</v>
      </c>
      <c r="N239" s="3">
        <v>0.36</v>
      </c>
      <c r="O239" s="3" t="s">
        <v>3035</v>
      </c>
      <c r="P239" s="3" t="s">
        <v>715</v>
      </c>
      <c r="Q239" s="3" t="s">
        <v>1037</v>
      </c>
      <c r="R239" s="3" t="s">
        <v>1269</v>
      </c>
      <c r="S239" s="3">
        <v>94024</v>
      </c>
      <c r="T239" s="4">
        <v>42009</v>
      </c>
      <c r="U239" s="4">
        <v>42018</v>
      </c>
      <c r="V239" s="3">
        <v>16.049399999999999</v>
      </c>
      <c r="W239" s="3">
        <v>8</v>
      </c>
      <c r="X239" s="3">
        <v>23.26</v>
      </c>
      <c r="Y239" s="5">
        <v>86013</v>
      </c>
    </row>
    <row r="240" spans="1:25" ht="12.75" customHeight="1" x14ac:dyDescent="0.25">
      <c r="A240" s="3">
        <v>21118</v>
      </c>
      <c r="B240" s="3" t="s">
        <v>981</v>
      </c>
      <c r="C240" s="3">
        <v>0.01</v>
      </c>
      <c r="D240" s="3">
        <v>55.99</v>
      </c>
      <c r="E240" s="3">
        <v>5</v>
      </c>
      <c r="F240" s="3">
        <v>452</v>
      </c>
      <c r="G240" s="3" t="s">
        <v>2040</v>
      </c>
      <c r="H240" s="3" t="s">
        <v>710</v>
      </c>
      <c r="I240" s="3" t="s">
        <v>717</v>
      </c>
      <c r="J240" s="3" t="s">
        <v>722</v>
      </c>
      <c r="K240" s="3" t="s">
        <v>102</v>
      </c>
      <c r="L240" s="3" t="s">
        <v>741</v>
      </c>
      <c r="M240" s="3" t="s">
        <v>318</v>
      </c>
      <c r="N240" s="3">
        <v>0.83</v>
      </c>
      <c r="O240" s="3" t="s">
        <v>3035</v>
      </c>
      <c r="P240" s="3" t="s">
        <v>715</v>
      </c>
      <c r="Q240" s="3" t="s">
        <v>1037</v>
      </c>
      <c r="R240" s="3" t="s">
        <v>1700</v>
      </c>
      <c r="S240" s="3">
        <v>93635</v>
      </c>
      <c r="T240" s="4">
        <v>42151</v>
      </c>
      <c r="U240" s="4">
        <v>42152</v>
      </c>
      <c r="V240" s="3">
        <v>-235.89500000000001</v>
      </c>
      <c r="W240" s="3">
        <v>1</v>
      </c>
      <c r="X240" s="3">
        <v>51.83</v>
      </c>
      <c r="Y240" s="5">
        <v>86012</v>
      </c>
    </row>
    <row r="241" spans="1:25" ht="12.75" customHeight="1" x14ac:dyDescent="0.25">
      <c r="A241" s="3">
        <v>22318</v>
      </c>
      <c r="B241" s="3" t="s">
        <v>979</v>
      </c>
      <c r="C241" s="3">
        <v>0.03</v>
      </c>
      <c r="D241" s="3">
        <v>29.34</v>
      </c>
      <c r="E241" s="3">
        <v>7.87</v>
      </c>
      <c r="F241" s="3">
        <v>453</v>
      </c>
      <c r="G241" s="3" t="s">
        <v>2041</v>
      </c>
      <c r="H241" s="3" t="s">
        <v>710</v>
      </c>
      <c r="I241" s="3" t="s">
        <v>720</v>
      </c>
      <c r="J241" s="3" t="s">
        <v>723</v>
      </c>
      <c r="K241" s="3" t="s">
        <v>732</v>
      </c>
      <c r="L241" s="3" t="s">
        <v>739</v>
      </c>
      <c r="M241" s="3" t="s">
        <v>192</v>
      </c>
      <c r="N241" s="3">
        <v>0.54</v>
      </c>
      <c r="O241" s="3" t="s">
        <v>3035</v>
      </c>
      <c r="P241" s="3" t="s">
        <v>715</v>
      </c>
      <c r="Q241" s="3" t="s">
        <v>1037</v>
      </c>
      <c r="R241" s="3" t="s">
        <v>1777</v>
      </c>
      <c r="S241" s="3">
        <v>95032</v>
      </c>
      <c r="T241" s="4">
        <v>42132</v>
      </c>
      <c r="U241" s="4">
        <v>42134</v>
      </c>
      <c r="V241" s="3">
        <v>-41.32</v>
      </c>
      <c r="W241" s="3">
        <v>1</v>
      </c>
      <c r="X241" s="3">
        <v>32.4</v>
      </c>
      <c r="Y241" s="5">
        <v>86011</v>
      </c>
    </row>
    <row r="242" spans="1:25" ht="12.75" customHeight="1" x14ac:dyDescent="0.25">
      <c r="A242" s="3">
        <v>22874</v>
      </c>
      <c r="B242" s="3" t="s">
        <v>980</v>
      </c>
      <c r="C242" s="3">
        <v>7.0000000000000007E-2</v>
      </c>
      <c r="D242" s="3">
        <v>16.91</v>
      </c>
      <c r="E242" s="3">
        <v>6.25</v>
      </c>
      <c r="F242" s="3">
        <v>460</v>
      </c>
      <c r="G242" s="3" t="s">
        <v>2042</v>
      </c>
      <c r="H242" s="3" t="s">
        <v>710</v>
      </c>
      <c r="I242" s="3" t="s">
        <v>717</v>
      </c>
      <c r="J242" s="3" t="s">
        <v>721</v>
      </c>
      <c r="K242" s="3" t="s">
        <v>730</v>
      </c>
      <c r="L242" s="3" t="s">
        <v>739</v>
      </c>
      <c r="M242" s="3" t="s">
        <v>197</v>
      </c>
      <c r="N242" s="3">
        <v>0.57999999999999996</v>
      </c>
      <c r="O242" s="3" t="s">
        <v>3035</v>
      </c>
      <c r="P242" s="3" t="s">
        <v>716</v>
      </c>
      <c r="Q242" s="3" t="s">
        <v>1028</v>
      </c>
      <c r="R242" s="3" t="s">
        <v>1817</v>
      </c>
      <c r="S242" s="3">
        <v>8332</v>
      </c>
      <c r="T242" s="4">
        <v>42147</v>
      </c>
      <c r="U242" s="4">
        <v>42154</v>
      </c>
      <c r="V242" s="3">
        <v>7.9000000000000057</v>
      </c>
      <c r="W242" s="3">
        <v>31</v>
      </c>
      <c r="X242" s="3">
        <v>492.9</v>
      </c>
      <c r="Y242" s="5">
        <v>86014</v>
      </c>
    </row>
    <row r="243" spans="1:25" ht="12.75" customHeight="1" x14ac:dyDescent="0.25">
      <c r="A243" s="3">
        <v>18467</v>
      </c>
      <c r="B243" s="3" t="s">
        <v>980</v>
      </c>
      <c r="C243" s="3">
        <v>7.0000000000000007E-2</v>
      </c>
      <c r="D243" s="3">
        <v>165.2</v>
      </c>
      <c r="E243" s="3">
        <v>19.989999999999998</v>
      </c>
      <c r="F243" s="3">
        <v>463</v>
      </c>
      <c r="G243" s="3" t="s">
        <v>2043</v>
      </c>
      <c r="H243" s="3" t="s">
        <v>710</v>
      </c>
      <c r="I243" s="3" t="s">
        <v>718</v>
      </c>
      <c r="J243" s="3" t="s">
        <v>721</v>
      </c>
      <c r="K243" s="3" t="s">
        <v>730</v>
      </c>
      <c r="L243" s="3" t="s">
        <v>739</v>
      </c>
      <c r="M243" s="3" t="s">
        <v>687</v>
      </c>
      <c r="N243" s="3">
        <v>0.59</v>
      </c>
      <c r="O243" s="3" t="s">
        <v>3035</v>
      </c>
      <c r="P243" s="3" t="s">
        <v>715</v>
      </c>
      <c r="Q243" s="3" t="s">
        <v>1037</v>
      </c>
      <c r="R243" s="3" t="s">
        <v>1242</v>
      </c>
      <c r="S243" s="3">
        <v>90069</v>
      </c>
      <c r="T243" s="4">
        <v>42018</v>
      </c>
      <c r="U243" s="4">
        <v>42020</v>
      </c>
      <c r="V243" s="3">
        <v>521.69000000000005</v>
      </c>
      <c r="W243" s="3">
        <v>7</v>
      </c>
      <c r="X243" s="3">
        <v>1081.54</v>
      </c>
      <c r="Y243" s="5">
        <v>88061</v>
      </c>
    </row>
    <row r="244" spans="1:25" ht="12.75" customHeight="1" x14ac:dyDescent="0.25">
      <c r="A244" s="3">
        <v>22754</v>
      </c>
      <c r="B244" s="3" t="s">
        <v>979</v>
      </c>
      <c r="C244" s="3">
        <v>0.08</v>
      </c>
      <c r="D244" s="3">
        <v>297.64</v>
      </c>
      <c r="E244" s="3">
        <v>14.7</v>
      </c>
      <c r="F244" s="3">
        <v>466</v>
      </c>
      <c r="G244" s="3" t="s">
        <v>2044</v>
      </c>
      <c r="H244" s="3" t="s">
        <v>712</v>
      </c>
      <c r="I244" s="3" t="s">
        <v>718</v>
      </c>
      <c r="J244" s="3" t="s">
        <v>722</v>
      </c>
      <c r="K244" s="3" t="s">
        <v>736</v>
      </c>
      <c r="L244" s="3" t="s">
        <v>740</v>
      </c>
      <c r="M244" s="3" t="s">
        <v>366</v>
      </c>
      <c r="N244" s="3">
        <v>0.56999999999999995</v>
      </c>
      <c r="O244" s="3" t="s">
        <v>3035</v>
      </c>
      <c r="P244" s="3" t="s">
        <v>716</v>
      </c>
      <c r="Q244" s="3" t="s">
        <v>1901</v>
      </c>
      <c r="R244" s="3" t="s">
        <v>1543</v>
      </c>
      <c r="S244" s="3">
        <v>2019</v>
      </c>
      <c r="T244" s="4">
        <v>42015</v>
      </c>
      <c r="U244" s="4">
        <v>42015</v>
      </c>
      <c r="V244" s="3">
        <v>496.79679999999996</v>
      </c>
      <c r="W244" s="3">
        <v>5</v>
      </c>
      <c r="X244" s="3">
        <v>1132.8399999999999</v>
      </c>
      <c r="Y244" s="5">
        <v>88060</v>
      </c>
    </row>
    <row r="245" spans="1:25" ht="12.75" customHeight="1" x14ac:dyDescent="0.25">
      <c r="A245" s="3">
        <v>22755</v>
      </c>
      <c r="B245" s="3" t="s">
        <v>979</v>
      </c>
      <c r="C245" s="3">
        <v>0.02</v>
      </c>
      <c r="D245" s="3">
        <v>12.99</v>
      </c>
      <c r="E245" s="3">
        <v>14.37</v>
      </c>
      <c r="F245" s="3">
        <v>467</v>
      </c>
      <c r="G245" s="3" t="s">
        <v>2045</v>
      </c>
      <c r="H245" s="3" t="s">
        <v>710</v>
      </c>
      <c r="I245" s="3" t="s">
        <v>718</v>
      </c>
      <c r="J245" s="3" t="s">
        <v>723</v>
      </c>
      <c r="K245" s="3" t="s">
        <v>732</v>
      </c>
      <c r="L245" s="3" t="s">
        <v>744</v>
      </c>
      <c r="M245" s="3" t="s">
        <v>837</v>
      </c>
      <c r="N245" s="3">
        <v>0.73</v>
      </c>
      <c r="O245" s="3" t="s">
        <v>3035</v>
      </c>
      <c r="P245" s="3" t="s">
        <v>716</v>
      </c>
      <c r="Q245" s="3" t="s">
        <v>1901</v>
      </c>
      <c r="R245" s="3" t="s">
        <v>1814</v>
      </c>
      <c r="S245" s="3">
        <v>1915</v>
      </c>
      <c r="T245" s="4">
        <v>42015</v>
      </c>
      <c r="U245" s="4">
        <v>42016</v>
      </c>
      <c r="V245" s="3">
        <v>-556.80960000000005</v>
      </c>
      <c r="W245" s="3">
        <v>11</v>
      </c>
      <c r="X245" s="3">
        <v>143.63</v>
      </c>
      <c r="Y245" s="5">
        <v>88060</v>
      </c>
    </row>
    <row r="246" spans="1:25" ht="12.75" customHeight="1" x14ac:dyDescent="0.25">
      <c r="A246" s="3">
        <v>22756</v>
      </c>
      <c r="B246" s="3" t="s">
        <v>979</v>
      </c>
      <c r="C246" s="3">
        <v>0.06</v>
      </c>
      <c r="D246" s="3">
        <v>14.42</v>
      </c>
      <c r="E246" s="3">
        <v>6.75</v>
      </c>
      <c r="F246" s="3">
        <v>468</v>
      </c>
      <c r="G246" s="3" t="s">
        <v>2046</v>
      </c>
      <c r="H246" s="3" t="s">
        <v>710</v>
      </c>
      <c r="I246" s="3" t="s">
        <v>718</v>
      </c>
      <c r="J246" s="3" t="s">
        <v>721</v>
      </c>
      <c r="K246" s="3" t="s">
        <v>729</v>
      </c>
      <c r="L246" s="3" t="s">
        <v>743</v>
      </c>
      <c r="M246" s="3" t="s">
        <v>563</v>
      </c>
      <c r="N246" s="3">
        <v>0.52</v>
      </c>
      <c r="O246" s="3" t="s">
        <v>3035</v>
      </c>
      <c r="P246" s="3" t="s">
        <v>716</v>
      </c>
      <c r="Q246" s="3" t="s">
        <v>1901</v>
      </c>
      <c r="R246" s="3" t="s">
        <v>1815</v>
      </c>
      <c r="S246" s="3">
        <v>2341</v>
      </c>
      <c r="T246" s="4">
        <v>42015</v>
      </c>
      <c r="U246" s="4">
        <v>42016</v>
      </c>
      <c r="V246" s="3">
        <v>-27.738800000000001</v>
      </c>
      <c r="W246" s="3">
        <v>5</v>
      </c>
      <c r="X246" s="3">
        <v>73.040000000000006</v>
      </c>
      <c r="Y246" s="5">
        <v>88060</v>
      </c>
    </row>
    <row r="247" spans="1:25" ht="12.75" customHeight="1" x14ac:dyDescent="0.25">
      <c r="A247" s="3">
        <v>22757</v>
      </c>
      <c r="B247" s="3" t="s">
        <v>979</v>
      </c>
      <c r="C247" s="3">
        <v>0.05</v>
      </c>
      <c r="D247" s="3">
        <v>4.1399999999999997</v>
      </c>
      <c r="E247" s="3">
        <v>6.6</v>
      </c>
      <c r="F247" s="3">
        <v>469</v>
      </c>
      <c r="G247" s="3" t="s">
        <v>2047</v>
      </c>
      <c r="H247" s="3" t="s">
        <v>711</v>
      </c>
      <c r="I247" s="3" t="s">
        <v>718</v>
      </c>
      <c r="J247" s="3" t="s">
        <v>723</v>
      </c>
      <c r="K247" s="3" t="s">
        <v>732</v>
      </c>
      <c r="L247" s="3" t="s">
        <v>739</v>
      </c>
      <c r="M247" s="3" t="s">
        <v>426</v>
      </c>
      <c r="N247" s="3">
        <v>0.49</v>
      </c>
      <c r="O247" s="3" t="s">
        <v>3035</v>
      </c>
      <c r="P247" s="3" t="s">
        <v>716</v>
      </c>
      <c r="Q247" s="3" t="s">
        <v>1028</v>
      </c>
      <c r="R247" s="3" t="s">
        <v>1193</v>
      </c>
      <c r="S247" s="3">
        <v>7506</v>
      </c>
      <c r="T247" s="4">
        <v>42015</v>
      </c>
      <c r="U247" s="4">
        <v>42017</v>
      </c>
      <c r="V247" s="3">
        <v>-128.68719999999999</v>
      </c>
      <c r="W247" s="3">
        <v>7</v>
      </c>
      <c r="X247" s="3">
        <v>33.35</v>
      </c>
      <c r="Y247" s="5">
        <v>88060</v>
      </c>
    </row>
    <row r="248" spans="1:25" ht="12.75" customHeight="1" x14ac:dyDescent="0.25">
      <c r="A248" s="3">
        <v>22758</v>
      </c>
      <c r="B248" s="3" t="s">
        <v>979</v>
      </c>
      <c r="C248" s="3">
        <v>0.03</v>
      </c>
      <c r="D248" s="3">
        <v>11.34</v>
      </c>
      <c r="E248" s="3">
        <v>5.01</v>
      </c>
      <c r="F248" s="3">
        <v>470</v>
      </c>
      <c r="G248" s="3" t="s">
        <v>2048</v>
      </c>
      <c r="H248" s="3" t="s">
        <v>710</v>
      </c>
      <c r="I248" s="3" t="s">
        <v>718</v>
      </c>
      <c r="J248" s="3" t="s">
        <v>721</v>
      </c>
      <c r="K248" s="3" t="s">
        <v>726</v>
      </c>
      <c r="L248" s="3" t="s">
        <v>739</v>
      </c>
      <c r="M248" s="3" t="s">
        <v>62</v>
      </c>
      <c r="N248" s="3">
        <v>0.36</v>
      </c>
      <c r="O248" s="3" t="s">
        <v>3035</v>
      </c>
      <c r="P248" s="3" t="s">
        <v>716</v>
      </c>
      <c r="Q248" s="3" t="s">
        <v>1028</v>
      </c>
      <c r="R248" s="3" t="s">
        <v>1431</v>
      </c>
      <c r="S248" s="3">
        <v>8601</v>
      </c>
      <c r="T248" s="4">
        <v>42015</v>
      </c>
      <c r="U248" s="4">
        <v>42015</v>
      </c>
      <c r="V248" s="3">
        <v>23.2028</v>
      </c>
      <c r="W248" s="3">
        <v>5</v>
      </c>
      <c r="X248" s="3">
        <v>60.24</v>
      </c>
      <c r="Y248" s="5">
        <v>88060</v>
      </c>
    </row>
    <row r="249" spans="1:25" ht="12.75" customHeight="1" x14ac:dyDescent="0.25">
      <c r="A249" s="3">
        <v>462</v>
      </c>
      <c r="B249" s="3" t="s">
        <v>979</v>
      </c>
      <c r="C249" s="3">
        <v>7.0000000000000007E-2</v>
      </c>
      <c r="D249" s="3">
        <v>179.99</v>
      </c>
      <c r="E249" s="3">
        <v>19.989999999999998</v>
      </c>
      <c r="F249" s="3">
        <v>471</v>
      </c>
      <c r="G249" s="3" t="s">
        <v>2049</v>
      </c>
      <c r="H249" s="3" t="s">
        <v>711</v>
      </c>
      <c r="I249" s="3" t="s">
        <v>719</v>
      </c>
      <c r="J249" s="3" t="s">
        <v>722</v>
      </c>
      <c r="K249" s="3" t="s">
        <v>725</v>
      </c>
      <c r="L249" s="3" t="s">
        <v>739</v>
      </c>
      <c r="M249" s="3" t="s">
        <v>920</v>
      </c>
      <c r="N249" s="3">
        <v>0.48</v>
      </c>
      <c r="O249" s="3" t="s">
        <v>3035</v>
      </c>
      <c r="P249" s="3" t="s">
        <v>713</v>
      </c>
      <c r="Q249" s="3" t="s">
        <v>1040</v>
      </c>
      <c r="R249" s="3" t="s">
        <v>987</v>
      </c>
      <c r="S249" s="3">
        <v>30318</v>
      </c>
      <c r="T249" s="4">
        <v>42043</v>
      </c>
      <c r="U249" s="4">
        <v>42043</v>
      </c>
      <c r="V249" s="3">
        <v>-568.53510000000006</v>
      </c>
      <c r="W249" s="3">
        <v>4</v>
      </c>
      <c r="X249" s="3">
        <v>718.03</v>
      </c>
      <c r="Y249" s="5">
        <v>3138</v>
      </c>
    </row>
    <row r="250" spans="1:25" ht="12.75" customHeight="1" x14ac:dyDescent="0.25">
      <c r="A250" s="3">
        <v>18462</v>
      </c>
      <c r="B250" s="3" t="s">
        <v>979</v>
      </c>
      <c r="C250" s="3">
        <v>7.0000000000000007E-2</v>
      </c>
      <c r="D250" s="3">
        <v>179.99</v>
      </c>
      <c r="E250" s="3">
        <v>19.989999999999998</v>
      </c>
      <c r="F250" s="3">
        <v>472</v>
      </c>
      <c r="G250" s="3" t="s">
        <v>2050</v>
      </c>
      <c r="H250" s="3" t="s">
        <v>711</v>
      </c>
      <c r="I250" s="3" t="s">
        <v>719</v>
      </c>
      <c r="J250" s="3" t="s">
        <v>722</v>
      </c>
      <c r="K250" s="3" t="s">
        <v>725</v>
      </c>
      <c r="L250" s="3" t="s">
        <v>739</v>
      </c>
      <c r="M250" s="3" t="s">
        <v>920</v>
      </c>
      <c r="N250" s="3">
        <v>0.48</v>
      </c>
      <c r="O250" s="3" t="s">
        <v>3035</v>
      </c>
      <c r="P250" s="3" t="s">
        <v>716</v>
      </c>
      <c r="Q250" s="3" t="s">
        <v>1057</v>
      </c>
      <c r="R250" s="3" t="s">
        <v>1194</v>
      </c>
      <c r="S250" s="3">
        <v>21133</v>
      </c>
      <c r="T250" s="4">
        <v>42043</v>
      </c>
      <c r="U250" s="4">
        <v>42043</v>
      </c>
      <c r="V250" s="3">
        <v>-427.47</v>
      </c>
      <c r="W250" s="3">
        <v>1</v>
      </c>
      <c r="X250" s="3">
        <v>179.51</v>
      </c>
      <c r="Y250" s="5">
        <v>88023</v>
      </c>
    </row>
    <row r="251" spans="1:25" ht="12.75" customHeight="1" x14ac:dyDescent="0.25">
      <c r="A251" s="3">
        <v>20637</v>
      </c>
      <c r="B251" s="3" t="s">
        <v>981</v>
      </c>
      <c r="C251" s="3">
        <v>0.03</v>
      </c>
      <c r="D251" s="3">
        <v>11.97</v>
      </c>
      <c r="E251" s="3">
        <v>4.9800000000000004</v>
      </c>
      <c r="F251" s="3">
        <v>483</v>
      </c>
      <c r="G251" s="3" t="s">
        <v>2051</v>
      </c>
      <c r="H251" s="3" t="s">
        <v>710</v>
      </c>
      <c r="I251" s="3" t="s">
        <v>720</v>
      </c>
      <c r="J251" s="3" t="s">
        <v>721</v>
      </c>
      <c r="K251" s="3" t="s">
        <v>729</v>
      </c>
      <c r="L251" s="3" t="s">
        <v>739</v>
      </c>
      <c r="M251" s="3" t="s">
        <v>389</v>
      </c>
      <c r="N251" s="3">
        <v>0.57999999999999996</v>
      </c>
      <c r="O251" s="3" t="s">
        <v>3035</v>
      </c>
      <c r="P251" s="3" t="s">
        <v>714</v>
      </c>
      <c r="Q251" s="3" t="s">
        <v>1008</v>
      </c>
      <c r="R251" s="3" t="s">
        <v>1642</v>
      </c>
      <c r="S251" s="3">
        <v>60543</v>
      </c>
      <c r="T251" s="4">
        <v>42031</v>
      </c>
      <c r="U251" s="4">
        <v>42032</v>
      </c>
      <c r="V251" s="3">
        <v>-18.190000000000001</v>
      </c>
      <c r="W251" s="3">
        <v>6</v>
      </c>
      <c r="X251" s="3">
        <v>73.180000000000007</v>
      </c>
      <c r="Y251" s="5">
        <v>90353</v>
      </c>
    </row>
    <row r="252" spans="1:25" ht="12.75" customHeight="1" x14ac:dyDescent="0.25">
      <c r="A252" s="3">
        <v>22864</v>
      </c>
      <c r="B252" s="3" t="s">
        <v>979</v>
      </c>
      <c r="C252" s="3">
        <v>0.06</v>
      </c>
      <c r="D252" s="3">
        <v>3.36</v>
      </c>
      <c r="E252" s="3">
        <v>6.27</v>
      </c>
      <c r="F252" s="3">
        <v>483</v>
      </c>
      <c r="G252" s="3" t="s">
        <v>2051</v>
      </c>
      <c r="H252" s="3" t="s">
        <v>710</v>
      </c>
      <c r="I252" s="3" t="s">
        <v>720</v>
      </c>
      <c r="J252" s="3" t="s">
        <v>721</v>
      </c>
      <c r="K252" s="3" t="s">
        <v>103</v>
      </c>
      <c r="L252" s="3" t="s">
        <v>739</v>
      </c>
      <c r="M252" s="3" t="s">
        <v>56</v>
      </c>
      <c r="N252" s="3">
        <v>0.4</v>
      </c>
      <c r="O252" s="3" t="s">
        <v>3035</v>
      </c>
      <c r="P252" s="3" t="s">
        <v>714</v>
      </c>
      <c r="Q252" s="3" t="s">
        <v>1008</v>
      </c>
      <c r="R252" s="3" t="s">
        <v>1642</v>
      </c>
      <c r="S252" s="3">
        <v>60543</v>
      </c>
      <c r="T252" s="4">
        <v>42117</v>
      </c>
      <c r="U252" s="4">
        <v>42118</v>
      </c>
      <c r="V252" s="3">
        <v>-24.057540000000003</v>
      </c>
      <c r="W252" s="3">
        <v>2</v>
      </c>
      <c r="X252" s="3">
        <v>8.82</v>
      </c>
      <c r="Y252" s="5">
        <v>90354</v>
      </c>
    </row>
    <row r="253" spans="1:25" ht="12.75" customHeight="1" x14ac:dyDescent="0.25">
      <c r="A253" s="3">
        <v>22865</v>
      </c>
      <c r="B253" s="3" t="s">
        <v>979</v>
      </c>
      <c r="C253" s="3">
        <v>7.0000000000000007E-2</v>
      </c>
      <c r="D253" s="3">
        <v>699.99</v>
      </c>
      <c r="E253" s="3">
        <v>24.49</v>
      </c>
      <c r="F253" s="3">
        <v>483</v>
      </c>
      <c r="G253" s="3" t="s">
        <v>2051</v>
      </c>
      <c r="H253" s="3" t="s">
        <v>710</v>
      </c>
      <c r="I253" s="3" t="s">
        <v>720</v>
      </c>
      <c r="J253" s="3" t="s">
        <v>722</v>
      </c>
      <c r="K253" s="3" t="s">
        <v>105</v>
      </c>
      <c r="L253" s="3" t="s">
        <v>744</v>
      </c>
      <c r="M253" s="3" t="s">
        <v>870</v>
      </c>
      <c r="N253" s="3">
        <v>0.41</v>
      </c>
      <c r="O253" s="3" t="s">
        <v>3035</v>
      </c>
      <c r="P253" s="3" t="s">
        <v>714</v>
      </c>
      <c r="Q253" s="3" t="s">
        <v>1008</v>
      </c>
      <c r="R253" s="3" t="s">
        <v>1642</v>
      </c>
      <c r="S253" s="3">
        <v>60543</v>
      </c>
      <c r="T253" s="4">
        <v>42117</v>
      </c>
      <c r="U253" s="4">
        <v>42119</v>
      </c>
      <c r="V253" s="3">
        <v>2583.5614799999998</v>
      </c>
      <c r="W253" s="3">
        <v>9</v>
      </c>
      <c r="X253" s="3">
        <v>5976.09</v>
      </c>
      <c r="Y253" s="5">
        <v>90354</v>
      </c>
    </row>
    <row r="254" spans="1:25" ht="12.75" customHeight="1" x14ac:dyDescent="0.25">
      <c r="A254" s="3">
        <v>20668</v>
      </c>
      <c r="B254" s="3" t="s">
        <v>979</v>
      </c>
      <c r="C254" s="3">
        <v>0.05</v>
      </c>
      <c r="D254" s="3">
        <v>2.88</v>
      </c>
      <c r="E254" s="3">
        <v>0.5</v>
      </c>
      <c r="F254" s="3">
        <v>485</v>
      </c>
      <c r="G254" s="3" t="s">
        <v>2052</v>
      </c>
      <c r="H254" s="3" t="s">
        <v>710</v>
      </c>
      <c r="I254" s="3" t="s">
        <v>720</v>
      </c>
      <c r="J254" s="3" t="s">
        <v>721</v>
      </c>
      <c r="K254" s="3" t="s">
        <v>735</v>
      </c>
      <c r="L254" s="3" t="s">
        <v>739</v>
      </c>
      <c r="M254" s="3" t="s">
        <v>904</v>
      </c>
      <c r="N254" s="3">
        <v>0.36</v>
      </c>
      <c r="O254" s="3" t="s">
        <v>3035</v>
      </c>
      <c r="P254" s="3" t="s">
        <v>715</v>
      </c>
      <c r="Q254" s="3" t="s">
        <v>1037</v>
      </c>
      <c r="R254" s="3" t="s">
        <v>1646</v>
      </c>
      <c r="S254" s="3">
        <v>93727</v>
      </c>
      <c r="T254" s="4">
        <v>42081</v>
      </c>
      <c r="U254" s="4">
        <v>42083</v>
      </c>
      <c r="V254" s="3">
        <v>6.0512999999999995</v>
      </c>
      <c r="W254" s="3">
        <v>3</v>
      </c>
      <c r="X254" s="3">
        <v>8.77</v>
      </c>
      <c r="Y254" s="5">
        <v>91062</v>
      </c>
    </row>
    <row r="255" spans="1:25" ht="12.75" customHeight="1" x14ac:dyDescent="0.25">
      <c r="A255" s="3">
        <v>23394</v>
      </c>
      <c r="B255" s="3" t="s">
        <v>978</v>
      </c>
      <c r="C255" s="3">
        <v>0.1</v>
      </c>
      <c r="D255" s="3">
        <v>3.36</v>
      </c>
      <c r="E255" s="3">
        <v>6.27</v>
      </c>
      <c r="F255" s="3">
        <v>487</v>
      </c>
      <c r="G255" s="3" t="s">
        <v>2053</v>
      </c>
      <c r="H255" s="3" t="s">
        <v>711</v>
      </c>
      <c r="I255" s="3" t="s">
        <v>720</v>
      </c>
      <c r="J255" s="3" t="s">
        <v>721</v>
      </c>
      <c r="K255" s="3" t="s">
        <v>103</v>
      </c>
      <c r="L255" s="3" t="s">
        <v>739</v>
      </c>
      <c r="M255" s="3" t="s">
        <v>56</v>
      </c>
      <c r="N255" s="3">
        <v>0.4</v>
      </c>
      <c r="O255" s="3" t="s">
        <v>3035</v>
      </c>
      <c r="P255" s="3" t="s">
        <v>716</v>
      </c>
      <c r="Q255" s="3" t="s">
        <v>1030</v>
      </c>
      <c r="R255" s="3" t="s">
        <v>1055</v>
      </c>
      <c r="S255" s="3">
        <v>4073</v>
      </c>
      <c r="T255" s="4">
        <v>42142</v>
      </c>
      <c r="U255" s="4">
        <v>42143</v>
      </c>
      <c r="V255" s="3">
        <v>-67.0565</v>
      </c>
      <c r="W255" s="3">
        <v>5</v>
      </c>
      <c r="X255" s="3">
        <v>20.87</v>
      </c>
      <c r="Y255" s="5">
        <v>91063</v>
      </c>
    </row>
    <row r="256" spans="1:25" ht="12.75" customHeight="1" x14ac:dyDescent="0.25">
      <c r="A256" s="3">
        <v>23395</v>
      </c>
      <c r="B256" s="3" t="s">
        <v>978</v>
      </c>
      <c r="C256" s="3">
        <v>7.0000000000000007E-2</v>
      </c>
      <c r="D256" s="3">
        <v>12.28</v>
      </c>
      <c r="E256" s="3">
        <v>4.8600000000000003</v>
      </c>
      <c r="F256" s="3">
        <v>488</v>
      </c>
      <c r="G256" s="3" t="s">
        <v>2054</v>
      </c>
      <c r="H256" s="3" t="s">
        <v>710</v>
      </c>
      <c r="I256" s="3" t="s">
        <v>720</v>
      </c>
      <c r="J256" s="3" t="s">
        <v>721</v>
      </c>
      <c r="K256" s="3" t="s">
        <v>726</v>
      </c>
      <c r="L256" s="3" t="s">
        <v>739</v>
      </c>
      <c r="M256" s="3" t="s">
        <v>807</v>
      </c>
      <c r="N256" s="3">
        <v>0.38</v>
      </c>
      <c r="O256" s="3" t="s">
        <v>3035</v>
      </c>
      <c r="P256" s="3" t="s">
        <v>716</v>
      </c>
      <c r="Q256" s="3" t="s">
        <v>1030</v>
      </c>
      <c r="R256" s="3" t="s">
        <v>1328</v>
      </c>
      <c r="S256" s="3">
        <v>4106</v>
      </c>
      <c r="T256" s="4">
        <v>42142</v>
      </c>
      <c r="U256" s="4">
        <v>42144</v>
      </c>
      <c r="V256" s="3">
        <v>-7.94</v>
      </c>
      <c r="W256" s="3">
        <v>2</v>
      </c>
      <c r="X256" s="3">
        <v>25.7</v>
      </c>
      <c r="Y256" s="5">
        <v>91063</v>
      </c>
    </row>
    <row r="257" spans="1:25" ht="12.75" customHeight="1" x14ac:dyDescent="0.25">
      <c r="A257" s="3">
        <v>23393</v>
      </c>
      <c r="B257" s="3" t="s">
        <v>978</v>
      </c>
      <c r="C257" s="3">
        <v>0.09</v>
      </c>
      <c r="D257" s="3">
        <v>20.99</v>
      </c>
      <c r="E257" s="3">
        <v>0.99</v>
      </c>
      <c r="F257" s="3">
        <v>489</v>
      </c>
      <c r="G257" s="3" t="s">
        <v>2055</v>
      </c>
      <c r="H257" s="3" t="s">
        <v>710</v>
      </c>
      <c r="I257" s="3" t="s">
        <v>720</v>
      </c>
      <c r="J257" s="3" t="s">
        <v>722</v>
      </c>
      <c r="K257" s="3" t="s">
        <v>102</v>
      </c>
      <c r="L257" s="3" t="s">
        <v>738</v>
      </c>
      <c r="M257" s="3" t="s">
        <v>270</v>
      </c>
      <c r="N257" s="3">
        <v>0.56999999999999995</v>
      </c>
      <c r="O257" s="3" t="s">
        <v>3035</v>
      </c>
      <c r="P257" s="3" t="s">
        <v>716</v>
      </c>
      <c r="Q257" s="3" t="s">
        <v>1901</v>
      </c>
      <c r="R257" s="3" t="s">
        <v>1844</v>
      </c>
      <c r="S257" s="3">
        <v>2062</v>
      </c>
      <c r="T257" s="4">
        <v>42142</v>
      </c>
      <c r="U257" s="4">
        <v>42142</v>
      </c>
      <c r="V257" s="3">
        <v>122.292</v>
      </c>
      <c r="W257" s="3">
        <v>14</v>
      </c>
      <c r="X257" s="3">
        <v>229.57</v>
      </c>
      <c r="Y257" s="5">
        <v>91063</v>
      </c>
    </row>
    <row r="258" spans="1:25" ht="12.75" customHeight="1" x14ac:dyDescent="0.25">
      <c r="A258" s="3">
        <v>1147</v>
      </c>
      <c r="B258" s="3" t="s">
        <v>978</v>
      </c>
      <c r="C258" s="3">
        <v>0.08</v>
      </c>
      <c r="D258" s="3">
        <v>2.94</v>
      </c>
      <c r="E258" s="3">
        <v>0.96</v>
      </c>
      <c r="F258" s="3">
        <v>491</v>
      </c>
      <c r="G258" s="3" t="s">
        <v>2056</v>
      </c>
      <c r="H258" s="3" t="s">
        <v>710</v>
      </c>
      <c r="I258" s="3" t="s">
        <v>719</v>
      </c>
      <c r="J258" s="3" t="s">
        <v>721</v>
      </c>
      <c r="K258" s="3" t="s">
        <v>724</v>
      </c>
      <c r="L258" s="3" t="s">
        <v>738</v>
      </c>
      <c r="M258" s="3" t="s">
        <v>885</v>
      </c>
      <c r="N258" s="3">
        <v>0.57999999999999996</v>
      </c>
      <c r="O258" s="3" t="s">
        <v>3035</v>
      </c>
      <c r="P258" s="3" t="s">
        <v>716</v>
      </c>
      <c r="Q258" s="3" t="s">
        <v>1019</v>
      </c>
      <c r="R258" s="3" t="s">
        <v>1004</v>
      </c>
      <c r="S258" s="3">
        <v>10154</v>
      </c>
      <c r="T258" s="4">
        <v>42139</v>
      </c>
      <c r="U258" s="4">
        <v>42141</v>
      </c>
      <c r="V258" s="3">
        <v>-2.12</v>
      </c>
      <c r="W258" s="3">
        <v>23</v>
      </c>
      <c r="X258" s="3">
        <v>66.7</v>
      </c>
      <c r="Y258" s="5">
        <v>8353</v>
      </c>
    </row>
    <row r="259" spans="1:25" ht="12.75" customHeight="1" x14ac:dyDescent="0.25">
      <c r="A259" s="3">
        <v>1450</v>
      </c>
      <c r="B259" s="3" t="s">
        <v>981</v>
      </c>
      <c r="C259" s="3">
        <v>0.01</v>
      </c>
      <c r="D259" s="3">
        <v>4.9800000000000004</v>
      </c>
      <c r="E259" s="3">
        <v>6.07</v>
      </c>
      <c r="F259" s="3">
        <v>491</v>
      </c>
      <c r="G259" s="3" t="s">
        <v>2056</v>
      </c>
      <c r="H259" s="3" t="s">
        <v>710</v>
      </c>
      <c r="I259" s="3" t="s">
        <v>719</v>
      </c>
      <c r="J259" s="3" t="s">
        <v>721</v>
      </c>
      <c r="K259" s="3" t="s">
        <v>726</v>
      </c>
      <c r="L259" s="3" t="s">
        <v>739</v>
      </c>
      <c r="M259" s="3" t="s">
        <v>774</v>
      </c>
      <c r="N259" s="3">
        <v>0.36</v>
      </c>
      <c r="O259" s="3" t="s">
        <v>3035</v>
      </c>
      <c r="P259" s="3" t="s">
        <v>716</v>
      </c>
      <c r="Q259" s="3" t="s">
        <v>1019</v>
      </c>
      <c r="R259" s="3" t="s">
        <v>1004</v>
      </c>
      <c r="S259" s="3">
        <v>10154</v>
      </c>
      <c r="T259" s="4">
        <v>42045</v>
      </c>
      <c r="U259" s="4">
        <v>42046</v>
      </c>
      <c r="V259" s="3">
        <v>-69.069999999999993</v>
      </c>
      <c r="W259" s="3">
        <v>41</v>
      </c>
      <c r="X259" s="3">
        <v>217</v>
      </c>
      <c r="Y259" s="5">
        <v>10464</v>
      </c>
    </row>
    <row r="260" spans="1:25" ht="12.75" customHeight="1" x14ac:dyDescent="0.25">
      <c r="A260" s="3">
        <v>914</v>
      </c>
      <c r="B260" s="3" t="s">
        <v>981</v>
      </c>
      <c r="C260" s="3">
        <v>0.02</v>
      </c>
      <c r="D260" s="3">
        <v>1360.14</v>
      </c>
      <c r="E260" s="3">
        <v>14.7</v>
      </c>
      <c r="F260" s="3">
        <v>491</v>
      </c>
      <c r="G260" s="3" t="s">
        <v>2056</v>
      </c>
      <c r="H260" s="3" t="s">
        <v>712</v>
      </c>
      <c r="I260" s="3" t="s">
        <v>719</v>
      </c>
      <c r="J260" s="3" t="s">
        <v>722</v>
      </c>
      <c r="K260" s="3" t="s">
        <v>736</v>
      </c>
      <c r="L260" s="3" t="s">
        <v>740</v>
      </c>
      <c r="M260" s="3" t="s">
        <v>700</v>
      </c>
      <c r="N260" s="3">
        <v>0.59</v>
      </c>
      <c r="O260" s="3" t="s">
        <v>3035</v>
      </c>
      <c r="P260" s="3" t="s">
        <v>716</v>
      </c>
      <c r="Q260" s="3" t="s">
        <v>1019</v>
      </c>
      <c r="R260" s="3" t="s">
        <v>1004</v>
      </c>
      <c r="S260" s="3">
        <v>10154</v>
      </c>
      <c r="T260" s="4">
        <v>42175</v>
      </c>
      <c r="U260" s="4">
        <v>42177</v>
      </c>
      <c r="V260" s="3">
        <v>2028.12</v>
      </c>
      <c r="W260" s="3">
        <v>22</v>
      </c>
      <c r="X260" s="3">
        <v>31670.6</v>
      </c>
      <c r="Y260" s="5">
        <v>6562</v>
      </c>
    </row>
    <row r="261" spans="1:25" ht="12.75" customHeight="1" x14ac:dyDescent="0.25">
      <c r="A261" s="3">
        <v>6046</v>
      </c>
      <c r="B261" s="3" t="s">
        <v>979</v>
      </c>
      <c r="C261" s="3">
        <v>0.02</v>
      </c>
      <c r="D261" s="3">
        <v>9.06</v>
      </c>
      <c r="E261" s="3">
        <v>9.86</v>
      </c>
      <c r="F261" s="3">
        <v>491</v>
      </c>
      <c r="G261" s="3" t="s">
        <v>2056</v>
      </c>
      <c r="H261" s="3" t="s">
        <v>710</v>
      </c>
      <c r="I261" s="3" t="s">
        <v>719</v>
      </c>
      <c r="J261" s="3" t="s">
        <v>721</v>
      </c>
      <c r="K261" s="3" t="s">
        <v>726</v>
      </c>
      <c r="L261" s="3" t="s">
        <v>739</v>
      </c>
      <c r="M261" s="3" t="s">
        <v>246</v>
      </c>
      <c r="N261" s="3">
        <v>0.4</v>
      </c>
      <c r="O261" s="3" t="s">
        <v>3035</v>
      </c>
      <c r="P261" s="3" t="s">
        <v>716</v>
      </c>
      <c r="Q261" s="3" t="s">
        <v>1019</v>
      </c>
      <c r="R261" s="3" t="s">
        <v>1004</v>
      </c>
      <c r="S261" s="3">
        <v>10154</v>
      </c>
      <c r="T261" s="4">
        <v>42175</v>
      </c>
      <c r="U261" s="4">
        <v>42177</v>
      </c>
      <c r="V261" s="3">
        <v>-63.51</v>
      </c>
      <c r="W261" s="3">
        <v>24</v>
      </c>
      <c r="X261" s="3">
        <v>239.82</v>
      </c>
      <c r="Y261" s="5">
        <v>42852</v>
      </c>
    </row>
    <row r="262" spans="1:25" ht="12.75" customHeight="1" x14ac:dyDescent="0.25">
      <c r="A262" s="3">
        <v>18757</v>
      </c>
      <c r="B262" s="3" t="s">
        <v>979</v>
      </c>
      <c r="C262" s="3">
        <v>0.02</v>
      </c>
      <c r="D262" s="3">
        <v>6.48</v>
      </c>
      <c r="E262" s="3">
        <v>6.6</v>
      </c>
      <c r="F262" s="3">
        <v>493</v>
      </c>
      <c r="G262" s="3" t="s">
        <v>2057</v>
      </c>
      <c r="H262" s="3" t="s">
        <v>710</v>
      </c>
      <c r="I262" s="3" t="s">
        <v>719</v>
      </c>
      <c r="J262" s="3" t="s">
        <v>721</v>
      </c>
      <c r="K262" s="3" t="s">
        <v>726</v>
      </c>
      <c r="L262" s="3" t="s">
        <v>739</v>
      </c>
      <c r="M262" s="3" t="s">
        <v>845</v>
      </c>
      <c r="N262" s="3">
        <v>0.37</v>
      </c>
      <c r="O262" s="3" t="s">
        <v>3035</v>
      </c>
      <c r="P262" s="3" t="s">
        <v>715</v>
      </c>
      <c r="Q262" s="3" t="s">
        <v>737</v>
      </c>
      <c r="R262" s="3" t="s">
        <v>1325</v>
      </c>
      <c r="S262" s="3">
        <v>98158</v>
      </c>
      <c r="T262" s="4">
        <v>42024</v>
      </c>
      <c r="U262" s="4">
        <v>42026</v>
      </c>
      <c r="V262" s="3">
        <v>-92.05</v>
      </c>
      <c r="W262" s="3">
        <v>10</v>
      </c>
      <c r="X262" s="3">
        <v>66.709999999999994</v>
      </c>
      <c r="Y262" s="5">
        <v>88906</v>
      </c>
    </row>
    <row r="263" spans="1:25" ht="12.75" customHeight="1" x14ac:dyDescent="0.25">
      <c r="A263" s="3">
        <v>18758</v>
      </c>
      <c r="B263" s="3" t="s">
        <v>979</v>
      </c>
      <c r="C263" s="3">
        <v>0.04</v>
      </c>
      <c r="D263" s="3">
        <v>17.149999999999999</v>
      </c>
      <c r="E263" s="3">
        <v>4.96</v>
      </c>
      <c r="F263" s="3">
        <v>493</v>
      </c>
      <c r="G263" s="3" t="s">
        <v>2057</v>
      </c>
      <c r="H263" s="3" t="s">
        <v>710</v>
      </c>
      <c r="I263" s="3" t="s">
        <v>719</v>
      </c>
      <c r="J263" s="3" t="s">
        <v>721</v>
      </c>
      <c r="K263" s="3" t="s">
        <v>730</v>
      </c>
      <c r="L263" s="3" t="s">
        <v>739</v>
      </c>
      <c r="M263" s="3" t="s">
        <v>775</v>
      </c>
      <c r="N263" s="3">
        <v>0.57999999999999996</v>
      </c>
      <c r="O263" s="3" t="s">
        <v>3035</v>
      </c>
      <c r="P263" s="3" t="s">
        <v>715</v>
      </c>
      <c r="Q263" s="3" t="s">
        <v>737</v>
      </c>
      <c r="R263" s="3" t="s">
        <v>1325</v>
      </c>
      <c r="S263" s="3">
        <v>98158</v>
      </c>
      <c r="T263" s="4">
        <v>42024</v>
      </c>
      <c r="U263" s="4">
        <v>42025</v>
      </c>
      <c r="V263" s="3">
        <v>6.11</v>
      </c>
      <c r="W263" s="3">
        <v>5</v>
      </c>
      <c r="X263" s="3">
        <v>87.16</v>
      </c>
      <c r="Y263" s="5">
        <v>88906</v>
      </c>
    </row>
    <row r="264" spans="1:25" ht="12.75" customHeight="1" x14ac:dyDescent="0.25">
      <c r="A264" s="3">
        <v>19146</v>
      </c>
      <c r="B264" s="3" t="s">
        <v>978</v>
      </c>
      <c r="C264" s="3">
        <v>0.06</v>
      </c>
      <c r="D264" s="3">
        <v>8.32</v>
      </c>
      <c r="E264" s="3">
        <v>2.38</v>
      </c>
      <c r="F264" s="3">
        <v>494</v>
      </c>
      <c r="G264" s="3" t="s">
        <v>2058</v>
      </c>
      <c r="H264" s="3" t="s">
        <v>710</v>
      </c>
      <c r="I264" s="3" t="s">
        <v>719</v>
      </c>
      <c r="J264" s="3" t="s">
        <v>722</v>
      </c>
      <c r="K264" s="3" t="s">
        <v>725</v>
      </c>
      <c r="L264" s="3" t="s">
        <v>741</v>
      </c>
      <c r="M264" s="3" t="s">
        <v>217</v>
      </c>
      <c r="N264" s="3">
        <v>0.74</v>
      </c>
      <c r="O264" s="3" t="s">
        <v>3035</v>
      </c>
      <c r="P264" s="3" t="s">
        <v>715</v>
      </c>
      <c r="Q264" s="3" t="s">
        <v>737</v>
      </c>
      <c r="R264" s="3" t="s">
        <v>999</v>
      </c>
      <c r="S264" s="3">
        <v>98115</v>
      </c>
      <c r="T264" s="4">
        <v>42139</v>
      </c>
      <c r="U264" s="4">
        <v>42141</v>
      </c>
      <c r="V264" s="3">
        <v>-36.630000000000003</v>
      </c>
      <c r="W264" s="3">
        <v>12</v>
      </c>
      <c r="X264" s="3">
        <v>101.26</v>
      </c>
      <c r="Y264" s="5">
        <v>88905</v>
      </c>
    </row>
    <row r="265" spans="1:25" ht="12.75" customHeight="1" x14ac:dyDescent="0.25">
      <c r="A265" s="3">
        <v>19147</v>
      </c>
      <c r="B265" s="3" t="s">
        <v>978</v>
      </c>
      <c r="C265" s="3">
        <v>0.08</v>
      </c>
      <c r="D265" s="3">
        <v>2.94</v>
      </c>
      <c r="E265" s="3">
        <v>0.96</v>
      </c>
      <c r="F265" s="3">
        <v>494</v>
      </c>
      <c r="G265" s="3" t="s">
        <v>2058</v>
      </c>
      <c r="H265" s="3" t="s">
        <v>710</v>
      </c>
      <c r="I265" s="3" t="s">
        <v>719</v>
      </c>
      <c r="J265" s="3" t="s">
        <v>721</v>
      </c>
      <c r="K265" s="3" t="s">
        <v>724</v>
      </c>
      <c r="L265" s="3" t="s">
        <v>738</v>
      </c>
      <c r="M265" s="3" t="s">
        <v>885</v>
      </c>
      <c r="N265" s="3">
        <v>0.57999999999999996</v>
      </c>
      <c r="O265" s="3" t="s">
        <v>3035</v>
      </c>
      <c r="P265" s="3" t="s">
        <v>715</v>
      </c>
      <c r="Q265" s="3" t="s">
        <v>737</v>
      </c>
      <c r="R265" s="3" t="s">
        <v>999</v>
      </c>
      <c r="S265" s="3">
        <v>98115</v>
      </c>
      <c r="T265" s="4">
        <v>42139</v>
      </c>
      <c r="U265" s="4">
        <v>42141</v>
      </c>
      <c r="V265" s="3">
        <v>-2.12</v>
      </c>
      <c r="W265" s="3">
        <v>6</v>
      </c>
      <c r="X265" s="3">
        <v>17.399999999999999</v>
      </c>
      <c r="Y265" s="5">
        <v>88905</v>
      </c>
    </row>
    <row r="266" spans="1:25" ht="12.75" customHeight="1" x14ac:dyDescent="0.25">
      <c r="A266" s="3">
        <v>19450</v>
      </c>
      <c r="B266" s="3" t="s">
        <v>981</v>
      </c>
      <c r="C266" s="3">
        <v>0.01</v>
      </c>
      <c r="D266" s="3">
        <v>4.9800000000000004</v>
      </c>
      <c r="E266" s="3">
        <v>6.07</v>
      </c>
      <c r="F266" s="3">
        <v>494</v>
      </c>
      <c r="G266" s="3" t="s">
        <v>2058</v>
      </c>
      <c r="H266" s="3" t="s">
        <v>710</v>
      </c>
      <c r="I266" s="3" t="s">
        <v>719</v>
      </c>
      <c r="J266" s="3" t="s">
        <v>721</v>
      </c>
      <c r="K266" s="3" t="s">
        <v>726</v>
      </c>
      <c r="L266" s="3" t="s">
        <v>739</v>
      </c>
      <c r="M266" s="3" t="s">
        <v>774</v>
      </c>
      <c r="N266" s="3">
        <v>0.36</v>
      </c>
      <c r="O266" s="3" t="s">
        <v>3035</v>
      </c>
      <c r="P266" s="3" t="s">
        <v>715</v>
      </c>
      <c r="Q266" s="3" t="s">
        <v>737</v>
      </c>
      <c r="R266" s="3" t="s">
        <v>999</v>
      </c>
      <c r="S266" s="3">
        <v>98115</v>
      </c>
      <c r="T266" s="4">
        <v>42045</v>
      </c>
      <c r="U266" s="4">
        <v>42046</v>
      </c>
      <c r="V266" s="3">
        <v>-35.916399999999996</v>
      </c>
      <c r="W266" s="3">
        <v>10</v>
      </c>
      <c r="X266" s="3">
        <v>52.93</v>
      </c>
      <c r="Y266" s="5">
        <v>88907</v>
      </c>
    </row>
    <row r="267" spans="1:25" ht="12.75" customHeight="1" x14ac:dyDescent="0.25">
      <c r="A267" s="3">
        <v>18914</v>
      </c>
      <c r="B267" s="3" t="s">
        <v>981</v>
      </c>
      <c r="C267" s="3">
        <v>0.02</v>
      </c>
      <c r="D267" s="3">
        <v>1360.14</v>
      </c>
      <c r="E267" s="3">
        <v>14.7</v>
      </c>
      <c r="F267" s="3">
        <v>494</v>
      </c>
      <c r="G267" s="3" t="s">
        <v>2058</v>
      </c>
      <c r="H267" s="3" t="s">
        <v>712</v>
      </c>
      <c r="I267" s="3" t="s">
        <v>719</v>
      </c>
      <c r="J267" s="3" t="s">
        <v>722</v>
      </c>
      <c r="K267" s="3" t="s">
        <v>736</v>
      </c>
      <c r="L267" s="3" t="s">
        <v>740</v>
      </c>
      <c r="M267" s="3" t="s">
        <v>700</v>
      </c>
      <c r="N267" s="3">
        <v>0.59</v>
      </c>
      <c r="O267" s="3" t="s">
        <v>3035</v>
      </c>
      <c r="P267" s="3" t="s">
        <v>715</v>
      </c>
      <c r="Q267" s="3" t="s">
        <v>737</v>
      </c>
      <c r="R267" s="3" t="s">
        <v>999</v>
      </c>
      <c r="S267" s="3">
        <v>98115</v>
      </c>
      <c r="T267" s="4">
        <v>42175</v>
      </c>
      <c r="U267" s="4">
        <v>42177</v>
      </c>
      <c r="V267" s="3">
        <v>3042.18</v>
      </c>
      <c r="W267" s="3">
        <v>6</v>
      </c>
      <c r="X267" s="3">
        <v>8637.44</v>
      </c>
      <c r="Y267" s="5">
        <v>88908</v>
      </c>
    </row>
    <row r="268" spans="1:25" ht="12.75" customHeight="1" x14ac:dyDescent="0.25">
      <c r="A268" s="3">
        <v>24046</v>
      </c>
      <c r="B268" s="3" t="s">
        <v>979</v>
      </c>
      <c r="C268" s="3">
        <v>0.02</v>
      </c>
      <c r="D268" s="3">
        <v>9.06</v>
      </c>
      <c r="E268" s="3">
        <v>9.86</v>
      </c>
      <c r="F268" s="3">
        <v>494</v>
      </c>
      <c r="G268" s="3" t="s">
        <v>2058</v>
      </c>
      <c r="H268" s="3" t="s">
        <v>710</v>
      </c>
      <c r="I268" s="3" t="s">
        <v>719</v>
      </c>
      <c r="J268" s="3" t="s">
        <v>721</v>
      </c>
      <c r="K268" s="3" t="s">
        <v>726</v>
      </c>
      <c r="L268" s="3" t="s">
        <v>739</v>
      </c>
      <c r="M268" s="3" t="s">
        <v>246</v>
      </c>
      <c r="N268" s="3">
        <v>0.4</v>
      </c>
      <c r="O268" s="3" t="s">
        <v>3035</v>
      </c>
      <c r="P268" s="3" t="s">
        <v>715</v>
      </c>
      <c r="Q268" s="3" t="s">
        <v>737</v>
      </c>
      <c r="R268" s="3" t="s">
        <v>999</v>
      </c>
      <c r="S268" s="3">
        <v>98115</v>
      </c>
      <c r="T268" s="4">
        <v>42175</v>
      </c>
      <c r="U268" s="4">
        <v>42177</v>
      </c>
      <c r="V268" s="3">
        <v>-31.754999999999999</v>
      </c>
      <c r="W268" s="3">
        <v>6</v>
      </c>
      <c r="X268" s="3">
        <v>59.95</v>
      </c>
      <c r="Y268" s="5">
        <v>88908</v>
      </c>
    </row>
    <row r="269" spans="1:25" ht="12.75" customHeight="1" x14ac:dyDescent="0.25">
      <c r="A269" s="3">
        <v>26315</v>
      </c>
      <c r="B269" s="3" t="s">
        <v>981</v>
      </c>
      <c r="C269" s="3">
        <v>7.0000000000000007E-2</v>
      </c>
      <c r="D269" s="3">
        <v>152.47999999999999</v>
      </c>
      <c r="E269" s="3">
        <v>6.5</v>
      </c>
      <c r="F269" s="3">
        <v>497</v>
      </c>
      <c r="G269" s="3" t="s">
        <v>2059</v>
      </c>
      <c r="H269" s="3" t="s">
        <v>710</v>
      </c>
      <c r="I269" s="3" t="s">
        <v>718</v>
      </c>
      <c r="J269" s="3" t="s">
        <v>722</v>
      </c>
      <c r="K269" s="3" t="s">
        <v>725</v>
      </c>
      <c r="L269" s="3" t="s">
        <v>739</v>
      </c>
      <c r="M269" s="3" t="s">
        <v>73</v>
      </c>
      <c r="N269" s="3">
        <v>0.74</v>
      </c>
      <c r="O269" s="3" t="s">
        <v>3035</v>
      </c>
      <c r="P269" s="3" t="s">
        <v>713</v>
      </c>
      <c r="Q269" s="3" t="s">
        <v>1027</v>
      </c>
      <c r="R269" s="3" t="s">
        <v>1302</v>
      </c>
      <c r="S269" s="3">
        <v>37130</v>
      </c>
      <c r="T269" s="4">
        <v>42138</v>
      </c>
      <c r="U269" s="4">
        <v>42140</v>
      </c>
      <c r="V269" s="3">
        <v>171.83879999999999</v>
      </c>
      <c r="W269" s="3">
        <v>35</v>
      </c>
      <c r="X269" s="3">
        <v>5062.49</v>
      </c>
      <c r="Y269" s="5">
        <v>90706</v>
      </c>
    </row>
    <row r="270" spans="1:25" ht="12.75" customHeight="1" x14ac:dyDescent="0.25">
      <c r="A270" s="3">
        <v>18303</v>
      </c>
      <c r="B270" s="3" t="s">
        <v>981</v>
      </c>
      <c r="C270" s="3">
        <v>0.01</v>
      </c>
      <c r="D270" s="3">
        <v>55.98</v>
      </c>
      <c r="E270" s="3">
        <v>4.8600000000000003</v>
      </c>
      <c r="F270" s="3">
        <v>507</v>
      </c>
      <c r="G270" s="3" t="s">
        <v>2060</v>
      </c>
      <c r="H270" s="3" t="s">
        <v>711</v>
      </c>
      <c r="I270" s="3" t="s">
        <v>720</v>
      </c>
      <c r="J270" s="3" t="s">
        <v>721</v>
      </c>
      <c r="K270" s="3" t="s">
        <v>726</v>
      </c>
      <c r="L270" s="3" t="s">
        <v>739</v>
      </c>
      <c r="M270" s="3" t="s">
        <v>45</v>
      </c>
      <c r="N270" s="3">
        <v>0.36</v>
      </c>
      <c r="O270" s="3" t="s">
        <v>3035</v>
      </c>
      <c r="P270" s="3" t="s">
        <v>713</v>
      </c>
      <c r="Q270" s="3" t="s">
        <v>1080</v>
      </c>
      <c r="R270" s="3" t="s">
        <v>1173</v>
      </c>
      <c r="S270" s="3">
        <v>42104</v>
      </c>
      <c r="T270" s="4">
        <v>42112</v>
      </c>
      <c r="U270" s="4">
        <v>42114</v>
      </c>
      <c r="V270" s="3">
        <v>32.940899999999999</v>
      </c>
      <c r="W270" s="3">
        <v>11</v>
      </c>
      <c r="X270" s="3">
        <v>646.97</v>
      </c>
      <c r="Y270" s="5">
        <v>87357</v>
      </c>
    </row>
    <row r="271" spans="1:25" ht="12.75" customHeight="1" x14ac:dyDescent="0.25">
      <c r="A271" s="3">
        <v>18304</v>
      </c>
      <c r="B271" s="3" t="s">
        <v>981</v>
      </c>
      <c r="C271" s="3">
        <v>0.04</v>
      </c>
      <c r="D271" s="3">
        <v>65.989999999999995</v>
      </c>
      <c r="E271" s="3">
        <v>8.99</v>
      </c>
      <c r="F271" s="3">
        <v>507</v>
      </c>
      <c r="G271" s="3" t="s">
        <v>2060</v>
      </c>
      <c r="H271" s="3" t="s">
        <v>710</v>
      </c>
      <c r="I271" s="3" t="s">
        <v>720</v>
      </c>
      <c r="J271" s="3" t="s">
        <v>722</v>
      </c>
      <c r="K271" s="3" t="s">
        <v>102</v>
      </c>
      <c r="L271" s="3" t="s">
        <v>739</v>
      </c>
      <c r="M271" s="3" t="s">
        <v>80</v>
      </c>
      <c r="N271" s="3">
        <v>0.56000000000000005</v>
      </c>
      <c r="O271" s="3" t="s">
        <v>3035</v>
      </c>
      <c r="P271" s="3" t="s">
        <v>713</v>
      </c>
      <c r="Q271" s="3" t="s">
        <v>1080</v>
      </c>
      <c r="R271" s="3" t="s">
        <v>1173</v>
      </c>
      <c r="S271" s="3">
        <v>42104</v>
      </c>
      <c r="T271" s="4">
        <v>42112</v>
      </c>
      <c r="U271" s="4">
        <v>42113</v>
      </c>
      <c r="V271" s="3">
        <v>131.334</v>
      </c>
      <c r="W271" s="3">
        <v>17</v>
      </c>
      <c r="X271" s="3">
        <v>946.29</v>
      </c>
      <c r="Y271" s="5">
        <v>87357</v>
      </c>
    </row>
    <row r="272" spans="1:25" ht="12.75" customHeight="1" x14ac:dyDescent="0.25">
      <c r="A272" s="3">
        <v>21958</v>
      </c>
      <c r="B272" s="3" t="s">
        <v>977</v>
      </c>
      <c r="C272" s="3">
        <v>0.01</v>
      </c>
      <c r="D272" s="3">
        <v>20.98</v>
      </c>
      <c r="E272" s="3">
        <v>53.03</v>
      </c>
      <c r="F272" s="3">
        <v>508</v>
      </c>
      <c r="G272" s="3" t="s">
        <v>2061</v>
      </c>
      <c r="H272" s="3" t="s">
        <v>712</v>
      </c>
      <c r="I272" s="3" t="s">
        <v>720</v>
      </c>
      <c r="J272" s="3" t="s">
        <v>721</v>
      </c>
      <c r="K272" s="3" t="s">
        <v>730</v>
      </c>
      <c r="L272" s="3" t="s">
        <v>740</v>
      </c>
      <c r="M272" s="3" t="s">
        <v>65</v>
      </c>
      <c r="N272" s="3">
        <v>0.78</v>
      </c>
      <c r="O272" s="3" t="s">
        <v>3035</v>
      </c>
      <c r="P272" s="3" t="s">
        <v>713</v>
      </c>
      <c r="Q272" s="3" t="s">
        <v>1080</v>
      </c>
      <c r="R272" s="3" t="s">
        <v>1181</v>
      </c>
      <c r="S272" s="3">
        <v>41011</v>
      </c>
      <c r="T272" s="4">
        <v>42058</v>
      </c>
      <c r="U272" s="4">
        <v>42058</v>
      </c>
      <c r="V272" s="3">
        <v>-282.08179999999999</v>
      </c>
      <c r="W272" s="3">
        <v>5</v>
      </c>
      <c r="X272" s="3">
        <v>123</v>
      </c>
      <c r="Y272" s="5">
        <v>87356</v>
      </c>
    </row>
    <row r="273" spans="1:25" ht="12.75" customHeight="1" x14ac:dyDescent="0.25">
      <c r="A273" s="3">
        <v>18305</v>
      </c>
      <c r="B273" s="3" t="s">
        <v>981</v>
      </c>
      <c r="C273" s="3">
        <v>0.01</v>
      </c>
      <c r="D273" s="3">
        <v>128.24</v>
      </c>
      <c r="E273" s="3">
        <v>12.65</v>
      </c>
      <c r="F273" s="3">
        <v>508</v>
      </c>
      <c r="G273" s="3" t="s">
        <v>2061</v>
      </c>
      <c r="H273" s="3" t="s">
        <v>710</v>
      </c>
      <c r="I273" s="3" t="s">
        <v>720</v>
      </c>
      <c r="J273" s="3" t="s">
        <v>723</v>
      </c>
      <c r="K273" s="3" t="s">
        <v>727</v>
      </c>
      <c r="L273" s="3" t="s">
        <v>743</v>
      </c>
      <c r="M273" s="3" t="s">
        <v>74</v>
      </c>
      <c r="O273" s="3" t="s">
        <v>3035</v>
      </c>
      <c r="P273" s="3" t="s">
        <v>713</v>
      </c>
      <c r="Q273" s="3" t="s">
        <v>1080</v>
      </c>
      <c r="R273" s="3" t="s">
        <v>1181</v>
      </c>
      <c r="S273" s="3">
        <v>41011</v>
      </c>
      <c r="T273" s="4">
        <v>42112</v>
      </c>
      <c r="U273" s="4">
        <v>42115</v>
      </c>
      <c r="V273" s="3">
        <v>140.1354</v>
      </c>
      <c r="W273" s="3">
        <v>4</v>
      </c>
      <c r="X273" s="3">
        <v>554.08000000000004</v>
      </c>
      <c r="Y273" s="5">
        <v>87357</v>
      </c>
    </row>
    <row r="274" spans="1:25" ht="12.75" customHeight="1" x14ac:dyDescent="0.25">
      <c r="A274" s="3">
        <v>19895</v>
      </c>
      <c r="B274" s="3" t="s">
        <v>980</v>
      </c>
      <c r="C274" s="3">
        <v>0.02</v>
      </c>
      <c r="D274" s="3">
        <v>48.04</v>
      </c>
      <c r="E274" s="3">
        <v>5.09</v>
      </c>
      <c r="F274" s="3">
        <v>510</v>
      </c>
      <c r="G274" s="3" t="s">
        <v>2062</v>
      </c>
      <c r="H274" s="3" t="s">
        <v>710</v>
      </c>
      <c r="I274" s="3" t="s">
        <v>720</v>
      </c>
      <c r="J274" s="3" t="s">
        <v>721</v>
      </c>
      <c r="K274" s="3" t="s">
        <v>726</v>
      </c>
      <c r="L274" s="3" t="s">
        <v>739</v>
      </c>
      <c r="M274" s="3" t="s">
        <v>276</v>
      </c>
      <c r="N274" s="3">
        <v>0.37</v>
      </c>
      <c r="O274" s="3" t="s">
        <v>3035</v>
      </c>
      <c r="P274" s="3" t="s">
        <v>715</v>
      </c>
      <c r="Q274" s="3" t="s">
        <v>1037</v>
      </c>
      <c r="R274" s="3" t="s">
        <v>1472</v>
      </c>
      <c r="S274" s="3">
        <v>95336</v>
      </c>
      <c r="T274" s="4">
        <v>42017</v>
      </c>
      <c r="U274" s="4">
        <v>42017</v>
      </c>
      <c r="V274" s="3">
        <v>105.25259999999999</v>
      </c>
      <c r="W274" s="3">
        <v>3</v>
      </c>
      <c r="X274" s="3">
        <v>152.54</v>
      </c>
      <c r="Y274" s="5">
        <v>90058</v>
      </c>
    </row>
    <row r="275" spans="1:25" ht="12.75" customHeight="1" x14ac:dyDescent="0.25">
      <c r="A275" s="3">
        <v>20007</v>
      </c>
      <c r="B275" s="3" t="s">
        <v>981</v>
      </c>
      <c r="C275" s="3">
        <v>0.03</v>
      </c>
      <c r="D275" s="3">
        <v>6.37</v>
      </c>
      <c r="E275" s="3">
        <v>5.19</v>
      </c>
      <c r="F275" s="3">
        <v>510</v>
      </c>
      <c r="G275" s="3" t="s">
        <v>2062</v>
      </c>
      <c r="H275" s="3" t="s">
        <v>710</v>
      </c>
      <c r="I275" s="3" t="s">
        <v>720</v>
      </c>
      <c r="J275" s="3" t="s">
        <v>721</v>
      </c>
      <c r="K275" s="3" t="s">
        <v>103</v>
      </c>
      <c r="L275" s="3" t="s">
        <v>739</v>
      </c>
      <c r="M275" s="3" t="s">
        <v>705</v>
      </c>
      <c r="N275" s="3">
        <v>0.38</v>
      </c>
      <c r="O275" s="3" t="s">
        <v>3035</v>
      </c>
      <c r="P275" s="3" t="s">
        <v>715</v>
      </c>
      <c r="Q275" s="3" t="s">
        <v>1037</v>
      </c>
      <c r="R275" s="3" t="s">
        <v>1472</v>
      </c>
      <c r="S275" s="3">
        <v>95336</v>
      </c>
      <c r="T275" s="4">
        <v>42036</v>
      </c>
      <c r="U275" s="4">
        <v>42037</v>
      </c>
      <c r="V275" s="3">
        <v>-29.092700000000001</v>
      </c>
      <c r="W275" s="3">
        <v>14</v>
      </c>
      <c r="X275" s="3">
        <v>89.79</v>
      </c>
      <c r="Y275" s="5">
        <v>90059</v>
      </c>
    </row>
    <row r="276" spans="1:25" ht="12.75" customHeight="1" x14ac:dyDescent="0.25">
      <c r="A276" s="3">
        <v>20216</v>
      </c>
      <c r="B276" s="3" t="s">
        <v>980</v>
      </c>
      <c r="C276" s="3">
        <v>7.0000000000000007E-2</v>
      </c>
      <c r="D276" s="3">
        <v>12.64</v>
      </c>
      <c r="E276" s="3">
        <v>4.9800000000000004</v>
      </c>
      <c r="F276" s="3">
        <v>518</v>
      </c>
      <c r="G276" s="3" t="s">
        <v>2063</v>
      </c>
      <c r="H276" s="3" t="s">
        <v>710</v>
      </c>
      <c r="I276" s="3" t="s">
        <v>717</v>
      </c>
      <c r="J276" s="3" t="s">
        <v>723</v>
      </c>
      <c r="K276" s="3" t="s">
        <v>732</v>
      </c>
      <c r="L276" s="3" t="s">
        <v>741</v>
      </c>
      <c r="M276" s="3" t="s">
        <v>555</v>
      </c>
      <c r="N276" s="3">
        <v>0.48</v>
      </c>
      <c r="O276" s="3" t="s">
        <v>3035</v>
      </c>
      <c r="P276" s="3" t="s">
        <v>714</v>
      </c>
      <c r="Q276" s="3" t="s">
        <v>1904</v>
      </c>
      <c r="R276" s="3" t="s">
        <v>1598</v>
      </c>
      <c r="S276" s="3">
        <v>63105</v>
      </c>
      <c r="T276" s="4">
        <v>42160</v>
      </c>
      <c r="U276" s="4">
        <v>42167</v>
      </c>
      <c r="V276" s="3">
        <v>113.41499999999999</v>
      </c>
      <c r="W276" s="3">
        <v>16</v>
      </c>
      <c r="X276" s="3">
        <v>199.76</v>
      </c>
      <c r="Y276" s="5">
        <v>90867</v>
      </c>
    </row>
    <row r="277" spans="1:25" ht="12.75" customHeight="1" x14ac:dyDescent="0.25">
      <c r="A277" s="3">
        <v>23200</v>
      </c>
      <c r="B277" s="3" t="s">
        <v>978</v>
      </c>
      <c r="C277" s="3">
        <v>0.02</v>
      </c>
      <c r="D277" s="3">
        <v>150.97999999999999</v>
      </c>
      <c r="E277" s="3">
        <v>13.99</v>
      </c>
      <c r="F277" s="3">
        <v>522</v>
      </c>
      <c r="G277" s="3" t="s">
        <v>2064</v>
      </c>
      <c r="H277" s="3" t="s">
        <v>711</v>
      </c>
      <c r="I277" s="3" t="s">
        <v>718</v>
      </c>
      <c r="J277" s="3" t="s">
        <v>722</v>
      </c>
      <c r="K277" s="3" t="s">
        <v>736</v>
      </c>
      <c r="L277" s="3" t="s">
        <v>743</v>
      </c>
      <c r="M277" s="3" t="s">
        <v>89</v>
      </c>
      <c r="N277" s="3">
        <v>0.38</v>
      </c>
      <c r="O277" s="3" t="s">
        <v>3035</v>
      </c>
      <c r="P277" s="3" t="s">
        <v>715</v>
      </c>
      <c r="Q277" s="3" t="s">
        <v>1013</v>
      </c>
      <c r="R277" s="3" t="s">
        <v>1275</v>
      </c>
      <c r="S277" s="3">
        <v>97756</v>
      </c>
      <c r="T277" s="4">
        <v>42177</v>
      </c>
      <c r="U277" s="4">
        <v>42179</v>
      </c>
      <c r="V277" s="3">
        <v>26.099999999999998</v>
      </c>
      <c r="W277" s="3">
        <v>3</v>
      </c>
      <c r="X277" s="3">
        <v>480.37</v>
      </c>
      <c r="Y277" s="5">
        <v>89327</v>
      </c>
    </row>
    <row r="278" spans="1:25" ht="12.75" customHeight="1" x14ac:dyDescent="0.25">
      <c r="A278" s="3">
        <v>23201</v>
      </c>
      <c r="B278" s="3" t="s">
        <v>978</v>
      </c>
      <c r="C278" s="3">
        <v>0.1</v>
      </c>
      <c r="D278" s="3">
        <v>5.43</v>
      </c>
      <c r="E278" s="3">
        <v>0.95</v>
      </c>
      <c r="F278" s="3">
        <v>522</v>
      </c>
      <c r="G278" s="3" t="s">
        <v>2064</v>
      </c>
      <c r="H278" s="3" t="s">
        <v>710</v>
      </c>
      <c r="I278" s="3" t="s">
        <v>718</v>
      </c>
      <c r="J278" s="3" t="s">
        <v>721</v>
      </c>
      <c r="K278" s="3" t="s">
        <v>726</v>
      </c>
      <c r="L278" s="3" t="s">
        <v>738</v>
      </c>
      <c r="M278" s="3" t="s">
        <v>558</v>
      </c>
      <c r="N278" s="3">
        <v>0.36</v>
      </c>
      <c r="O278" s="3" t="s">
        <v>3035</v>
      </c>
      <c r="P278" s="3" t="s">
        <v>715</v>
      </c>
      <c r="Q278" s="3" t="s">
        <v>1013</v>
      </c>
      <c r="R278" s="3" t="s">
        <v>1275</v>
      </c>
      <c r="S278" s="3">
        <v>97756</v>
      </c>
      <c r="T278" s="4">
        <v>42177</v>
      </c>
      <c r="U278" s="4">
        <v>42179</v>
      </c>
      <c r="V278" s="3">
        <v>-2.58</v>
      </c>
      <c r="W278" s="3">
        <v>1</v>
      </c>
      <c r="X278" s="3">
        <v>5.76</v>
      </c>
      <c r="Y278" s="5">
        <v>89327</v>
      </c>
    </row>
    <row r="279" spans="1:25" ht="12.75" customHeight="1" x14ac:dyDescent="0.25">
      <c r="A279" s="3">
        <v>23202</v>
      </c>
      <c r="B279" s="3" t="s">
        <v>978</v>
      </c>
      <c r="C279" s="3">
        <v>0.01</v>
      </c>
      <c r="D279" s="3">
        <v>179.29</v>
      </c>
      <c r="E279" s="3">
        <v>29.21</v>
      </c>
      <c r="F279" s="3">
        <v>522</v>
      </c>
      <c r="G279" s="3" t="s">
        <v>2064</v>
      </c>
      <c r="H279" s="3" t="s">
        <v>712</v>
      </c>
      <c r="I279" s="3" t="s">
        <v>718</v>
      </c>
      <c r="J279" s="3" t="s">
        <v>723</v>
      </c>
      <c r="K279" s="3" t="s">
        <v>731</v>
      </c>
      <c r="L279" s="3" t="s">
        <v>742</v>
      </c>
      <c r="M279" s="3" t="s">
        <v>548</v>
      </c>
      <c r="N279" s="3">
        <v>0.74</v>
      </c>
      <c r="O279" s="3" t="s">
        <v>3035</v>
      </c>
      <c r="P279" s="3" t="s">
        <v>715</v>
      </c>
      <c r="Q279" s="3" t="s">
        <v>1013</v>
      </c>
      <c r="R279" s="3" t="s">
        <v>1275</v>
      </c>
      <c r="S279" s="3">
        <v>97756</v>
      </c>
      <c r="T279" s="4">
        <v>42177</v>
      </c>
      <c r="U279" s="4">
        <v>42178</v>
      </c>
      <c r="V279" s="3">
        <v>2800.12</v>
      </c>
      <c r="W279" s="3">
        <v>21</v>
      </c>
      <c r="X279" s="3">
        <v>3112.13</v>
      </c>
      <c r="Y279" s="5">
        <v>89327</v>
      </c>
    </row>
    <row r="280" spans="1:25" ht="12.75" customHeight="1" x14ac:dyDescent="0.25">
      <c r="A280" s="3">
        <v>21517</v>
      </c>
      <c r="B280" s="3" t="s">
        <v>979</v>
      </c>
      <c r="C280" s="3">
        <v>0.03</v>
      </c>
      <c r="D280" s="3">
        <v>1270.99</v>
      </c>
      <c r="E280" s="3">
        <v>19.989999999999998</v>
      </c>
      <c r="F280" s="3">
        <v>524</v>
      </c>
      <c r="G280" s="3" t="s">
        <v>2065</v>
      </c>
      <c r="H280" s="3" t="s">
        <v>710</v>
      </c>
      <c r="I280" s="3" t="s">
        <v>719</v>
      </c>
      <c r="J280" s="3" t="s">
        <v>721</v>
      </c>
      <c r="K280" s="3" t="s">
        <v>103</v>
      </c>
      <c r="L280" s="3" t="s">
        <v>739</v>
      </c>
      <c r="M280" s="3" t="s">
        <v>24</v>
      </c>
      <c r="N280" s="3">
        <v>0.35</v>
      </c>
      <c r="O280" s="3" t="s">
        <v>3035</v>
      </c>
      <c r="P280" s="3" t="s">
        <v>713</v>
      </c>
      <c r="Q280" s="3" t="s">
        <v>1027</v>
      </c>
      <c r="R280" s="3" t="s">
        <v>1655</v>
      </c>
      <c r="S280" s="3">
        <v>37922</v>
      </c>
      <c r="T280" s="4">
        <v>42024</v>
      </c>
      <c r="U280" s="4">
        <v>42026</v>
      </c>
      <c r="V280" s="3">
        <v>363.55199999999996</v>
      </c>
      <c r="W280" s="3">
        <v>2</v>
      </c>
      <c r="X280" s="3">
        <v>2589.0100000000002</v>
      </c>
      <c r="Y280" s="5">
        <v>91127</v>
      </c>
    </row>
    <row r="281" spans="1:25" ht="12.75" customHeight="1" x14ac:dyDescent="0.25">
      <c r="A281" s="3">
        <v>21518</v>
      </c>
      <c r="B281" s="3" t="s">
        <v>979</v>
      </c>
      <c r="C281" s="3">
        <v>7.0000000000000007E-2</v>
      </c>
      <c r="D281" s="3">
        <v>2036.48</v>
      </c>
      <c r="E281" s="3">
        <v>14.7</v>
      </c>
      <c r="F281" s="3">
        <v>524</v>
      </c>
      <c r="G281" s="3" t="s">
        <v>2065</v>
      </c>
      <c r="H281" s="3" t="s">
        <v>712</v>
      </c>
      <c r="I281" s="3" t="s">
        <v>719</v>
      </c>
      <c r="J281" s="3" t="s">
        <v>722</v>
      </c>
      <c r="K281" s="3" t="s">
        <v>736</v>
      </c>
      <c r="L281" s="3" t="s">
        <v>740</v>
      </c>
      <c r="M281" s="3" t="s">
        <v>317</v>
      </c>
      <c r="N281" s="3">
        <v>0.55000000000000004</v>
      </c>
      <c r="O281" s="3" t="s">
        <v>3035</v>
      </c>
      <c r="P281" s="3" t="s">
        <v>713</v>
      </c>
      <c r="Q281" s="3" t="s">
        <v>1027</v>
      </c>
      <c r="R281" s="3" t="s">
        <v>1655</v>
      </c>
      <c r="S281" s="3">
        <v>37922</v>
      </c>
      <c r="T281" s="4">
        <v>42024</v>
      </c>
      <c r="U281" s="4">
        <v>42026</v>
      </c>
      <c r="V281" s="3">
        <v>-11.536000000000001</v>
      </c>
      <c r="W281" s="3">
        <v>1</v>
      </c>
      <c r="X281" s="3">
        <v>1893.93</v>
      </c>
      <c r="Y281" s="5">
        <v>91127</v>
      </c>
    </row>
    <row r="282" spans="1:25" x14ac:dyDescent="0.25">
      <c r="A282" s="3">
        <v>22176</v>
      </c>
      <c r="B282" s="3" t="s">
        <v>977</v>
      </c>
      <c r="C282" s="3">
        <v>0.09</v>
      </c>
      <c r="D282" s="3">
        <v>17.98</v>
      </c>
      <c r="E282" s="3">
        <v>8.51</v>
      </c>
      <c r="F282" s="3">
        <v>526</v>
      </c>
      <c r="G282" s="3" t="s">
        <v>2066</v>
      </c>
      <c r="H282" s="3" t="s">
        <v>710</v>
      </c>
      <c r="I282" s="3" t="s">
        <v>717</v>
      </c>
      <c r="J282" s="3" t="s">
        <v>722</v>
      </c>
      <c r="K282" s="3" t="s">
        <v>736</v>
      </c>
      <c r="L282" s="3" t="s">
        <v>743</v>
      </c>
      <c r="M282" s="3" t="s">
        <v>463</v>
      </c>
      <c r="N282" s="3">
        <v>0.4</v>
      </c>
      <c r="O282" s="3" t="s">
        <v>3035</v>
      </c>
      <c r="P282" s="3" t="s">
        <v>715</v>
      </c>
      <c r="Q282" s="3" t="s">
        <v>1023</v>
      </c>
      <c r="R282" s="3" t="s">
        <v>1461</v>
      </c>
      <c r="S282" s="3">
        <v>85204</v>
      </c>
      <c r="T282" s="4">
        <v>42149</v>
      </c>
      <c r="U282" s="4">
        <v>42151</v>
      </c>
      <c r="V282" s="3">
        <v>-6.6120000000000108</v>
      </c>
      <c r="W282" s="3">
        <v>12</v>
      </c>
      <c r="X282" s="3">
        <v>211.13</v>
      </c>
      <c r="Y282" s="5">
        <v>90026</v>
      </c>
    </row>
    <row r="283" spans="1:25" x14ac:dyDescent="0.25">
      <c r="A283" s="3">
        <v>20494</v>
      </c>
      <c r="B283" s="3" t="s">
        <v>979</v>
      </c>
      <c r="C283" s="3">
        <v>0</v>
      </c>
      <c r="D283" s="3">
        <v>1.88</v>
      </c>
      <c r="E283" s="3">
        <v>1.49</v>
      </c>
      <c r="F283" s="3">
        <v>526</v>
      </c>
      <c r="G283" s="3" t="s">
        <v>2066</v>
      </c>
      <c r="H283" s="3" t="s">
        <v>710</v>
      </c>
      <c r="I283" s="3" t="s">
        <v>717</v>
      </c>
      <c r="J283" s="3" t="s">
        <v>721</v>
      </c>
      <c r="K283" s="3" t="s">
        <v>103</v>
      </c>
      <c r="L283" s="3" t="s">
        <v>739</v>
      </c>
      <c r="M283" s="3" t="s">
        <v>601</v>
      </c>
      <c r="N283" s="3">
        <v>0.37</v>
      </c>
      <c r="O283" s="3" t="s">
        <v>3035</v>
      </c>
      <c r="P283" s="3" t="s">
        <v>715</v>
      </c>
      <c r="Q283" s="3" t="s">
        <v>1023</v>
      </c>
      <c r="R283" s="3" t="s">
        <v>1461</v>
      </c>
      <c r="S283" s="3">
        <v>85204</v>
      </c>
      <c r="T283" s="4">
        <v>42021</v>
      </c>
      <c r="U283" s="4">
        <v>42022</v>
      </c>
      <c r="V283" s="3">
        <v>-15.5595</v>
      </c>
      <c r="W283" s="3">
        <v>13</v>
      </c>
      <c r="X283" s="3">
        <v>25.39</v>
      </c>
      <c r="Y283" s="5">
        <v>90027</v>
      </c>
    </row>
    <row r="284" spans="1:25" x14ac:dyDescent="0.25">
      <c r="A284" s="3">
        <v>20495</v>
      </c>
      <c r="B284" s="3" t="s">
        <v>979</v>
      </c>
      <c r="C284" s="3">
        <v>0.06</v>
      </c>
      <c r="D284" s="3">
        <v>5.78</v>
      </c>
      <c r="E284" s="3">
        <v>5.67</v>
      </c>
      <c r="F284" s="3">
        <v>526</v>
      </c>
      <c r="G284" s="3" t="s">
        <v>2066</v>
      </c>
      <c r="H284" s="3" t="s">
        <v>710</v>
      </c>
      <c r="I284" s="3" t="s">
        <v>717</v>
      </c>
      <c r="J284" s="3" t="s">
        <v>721</v>
      </c>
      <c r="K284" s="3" t="s">
        <v>726</v>
      </c>
      <c r="L284" s="3" t="s">
        <v>739</v>
      </c>
      <c r="M284" s="3" t="s">
        <v>182</v>
      </c>
      <c r="N284" s="3">
        <v>0.36</v>
      </c>
      <c r="O284" s="3" t="s">
        <v>3035</v>
      </c>
      <c r="P284" s="3" t="s">
        <v>715</v>
      </c>
      <c r="Q284" s="3" t="s">
        <v>1023</v>
      </c>
      <c r="R284" s="3" t="s">
        <v>1461</v>
      </c>
      <c r="S284" s="3">
        <v>85204</v>
      </c>
      <c r="T284" s="4">
        <v>42021</v>
      </c>
      <c r="U284" s="4">
        <v>42022</v>
      </c>
      <c r="V284" s="3">
        <v>-108.19</v>
      </c>
      <c r="W284" s="3">
        <v>15</v>
      </c>
      <c r="X284" s="3">
        <v>87.27</v>
      </c>
      <c r="Y284" s="5">
        <v>90027</v>
      </c>
    </row>
    <row r="285" spans="1:25" ht="12.75" customHeight="1" x14ac:dyDescent="0.25">
      <c r="A285" s="3">
        <v>26210</v>
      </c>
      <c r="B285" s="3" t="s">
        <v>980</v>
      </c>
      <c r="C285" s="3">
        <v>0</v>
      </c>
      <c r="D285" s="3">
        <v>15.99</v>
      </c>
      <c r="E285" s="3">
        <v>13.18</v>
      </c>
      <c r="F285" s="3">
        <v>535</v>
      </c>
      <c r="G285" s="3" t="s">
        <v>2067</v>
      </c>
      <c r="H285" s="3" t="s">
        <v>710</v>
      </c>
      <c r="I285" s="3" t="s">
        <v>720</v>
      </c>
      <c r="J285" s="3" t="s">
        <v>721</v>
      </c>
      <c r="K285" s="3" t="s">
        <v>103</v>
      </c>
      <c r="L285" s="3" t="s">
        <v>739</v>
      </c>
      <c r="M285" s="3" t="s">
        <v>947</v>
      </c>
      <c r="N285" s="3">
        <v>0.37</v>
      </c>
      <c r="O285" s="3" t="s">
        <v>3035</v>
      </c>
      <c r="P285" s="3" t="s">
        <v>713</v>
      </c>
      <c r="Q285" s="3" t="s">
        <v>1110</v>
      </c>
      <c r="R285" s="3" t="s">
        <v>1281</v>
      </c>
      <c r="S285" s="3">
        <v>22025</v>
      </c>
      <c r="T285" s="4">
        <v>42115</v>
      </c>
      <c r="U285" s="4">
        <v>42119</v>
      </c>
      <c r="V285" s="3">
        <v>46.488</v>
      </c>
      <c r="W285" s="3">
        <v>23</v>
      </c>
      <c r="X285" s="3">
        <v>403.25</v>
      </c>
      <c r="Y285" s="5">
        <v>88511</v>
      </c>
    </row>
    <row r="286" spans="1:25" ht="12.75" customHeight="1" x14ac:dyDescent="0.25">
      <c r="A286" s="3">
        <v>20811</v>
      </c>
      <c r="B286" s="3" t="s">
        <v>978</v>
      </c>
      <c r="C286" s="3">
        <v>0.05</v>
      </c>
      <c r="D286" s="3">
        <v>59.78</v>
      </c>
      <c r="E286" s="3">
        <v>10.29</v>
      </c>
      <c r="F286" s="3">
        <v>539</v>
      </c>
      <c r="G286" s="3" t="s">
        <v>2068</v>
      </c>
      <c r="H286" s="3" t="s">
        <v>710</v>
      </c>
      <c r="I286" s="3" t="s">
        <v>718</v>
      </c>
      <c r="J286" s="3" t="s">
        <v>721</v>
      </c>
      <c r="K286" s="3" t="s">
        <v>103</v>
      </c>
      <c r="L286" s="3" t="s">
        <v>739</v>
      </c>
      <c r="M286" s="3" t="s">
        <v>436</v>
      </c>
      <c r="N286" s="3">
        <v>0.39</v>
      </c>
      <c r="O286" s="3" t="s">
        <v>3035</v>
      </c>
      <c r="P286" s="3" t="s">
        <v>714</v>
      </c>
      <c r="Q286" s="3" t="s">
        <v>1008</v>
      </c>
      <c r="R286" s="3" t="s">
        <v>1446</v>
      </c>
      <c r="S286" s="3">
        <v>61801</v>
      </c>
      <c r="T286" s="4">
        <v>42138</v>
      </c>
      <c r="U286" s="4">
        <v>42139</v>
      </c>
      <c r="V286" s="3">
        <v>159.52970000000005</v>
      </c>
      <c r="W286" s="3">
        <v>7</v>
      </c>
      <c r="X286" s="3">
        <v>414.49</v>
      </c>
      <c r="Y286" s="5">
        <v>91174</v>
      </c>
    </row>
    <row r="287" spans="1:25" ht="12.75" customHeight="1" x14ac:dyDescent="0.25">
      <c r="A287" s="3">
        <v>20812</v>
      </c>
      <c r="B287" s="3" t="s">
        <v>978</v>
      </c>
      <c r="C287" s="3">
        <v>0.08</v>
      </c>
      <c r="D287" s="3">
        <v>20.99</v>
      </c>
      <c r="E287" s="3">
        <v>1.25</v>
      </c>
      <c r="F287" s="3">
        <v>540</v>
      </c>
      <c r="G287" s="3" t="s">
        <v>2069</v>
      </c>
      <c r="H287" s="3" t="s">
        <v>710</v>
      </c>
      <c r="I287" s="3" t="s">
        <v>718</v>
      </c>
      <c r="J287" s="3" t="s">
        <v>722</v>
      </c>
      <c r="K287" s="3" t="s">
        <v>102</v>
      </c>
      <c r="L287" s="3" t="s">
        <v>741</v>
      </c>
      <c r="M287" s="3" t="s">
        <v>763</v>
      </c>
      <c r="N287" s="3">
        <v>0.83</v>
      </c>
      <c r="O287" s="3" t="s">
        <v>3035</v>
      </c>
      <c r="P287" s="3" t="s">
        <v>714</v>
      </c>
      <c r="Q287" s="3" t="s">
        <v>1008</v>
      </c>
      <c r="R287" s="3" t="s">
        <v>1668</v>
      </c>
      <c r="S287" s="3">
        <v>60061</v>
      </c>
      <c r="T287" s="4">
        <v>42138</v>
      </c>
      <c r="U287" s="4">
        <v>42140</v>
      </c>
      <c r="V287" s="3">
        <v>15.371400000000008</v>
      </c>
      <c r="W287" s="3">
        <v>28</v>
      </c>
      <c r="X287" s="3">
        <v>469.69</v>
      </c>
      <c r="Y287" s="5">
        <v>91174</v>
      </c>
    </row>
    <row r="288" spans="1:25" ht="12.75" customHeight="1" x14ac:dyDescent="0.25">
      <c r="A288" s="3">
        <v>24783</v>
      </c>
      <c r="B288" s="3" t="s">
        <v>978</v>
      </c>
      <c r="C288" s="3">
        <v>0.05</v>
      </c>
      <c r="D288" s="3">
        <v>204.1</v>
      </c>
      <c r="E288" s="3">
        <v>13.99</v>
      </c>
      <c r="F288" s="3">
        <v>540</v>
      </c>
      <c r="G288" s="3" t="s">
        <v>2069</v>
      </c>
      <c r="H288" s="3" t="s">
        <v>710</v>
      </c>
      <c r="I288" s="3" t="s">
        <v>718</v>
      </c>
      <c r="J288" s="3" t="s">
        <v>722</v>
      </c>
      <c r="K288" s="3" t="s">
        <v>736</v>
      </c>
      <c r="L288" s="3" t="s">
        <v>743</v>
      </c>
      <c r="M288" s="3" t="s">
        <v>111</v>
      </c>
      <c r="N288" s="3">
        <v>0.37</v>
      </c>
      <c r="O288" s="3" t="s">
        <v>3035</v>
      </c>
      <c r="P288" s="3" t="s">
        <v>714</v>
      </c>
      <c r="Q288" s="3" t="s">
        <v>1008</v>
      </c>
      <c r="R288" s="3" t="s">
        <v>1668</v>
      </c>
      <c r="S288" s="3">
        <v>60061</v>
      </c>
      <c r="T288" s="4">
        <v>42147</v>
      </c>
      <c r="U288" s="4">
        <v>42149</v>
      </c>
      <c r="V288" s="3">
        <v>5924.1122999999998</v>
      </c>
      <c r="W288" s="3">
        <v>41</v>
      </c>
      <c r="X288" s="3">
        <v>8585.67</v>
      </c>
      <c r="Y288" s="5">
        <v>91175</v>
      </c>
    </row>
    <row r="289" spans="1:25" ht="12.75" customHeight="1" x14ac:dyDescent="0.25">
      <c r="A289" s="3">
        <v>23401</v>
      </c>
      <c r="B289" s="3" t="s">
        <v>979</v>
      </c>
      <c r="C289" s="3">
        <v>0.03</v>
      </c>
      <c r="D289" s="3">
        <v>13.73</v>
      </c>
      <c r="E289" s="3">
        <v>6.85</v>
      </c>
      <c r="F289" s="3">
        <v>547</v>
      </c>
      <c r="G289" s="3" t="s">
        <v>2070</v>
      </c>
      <c r="H289" s="3" t="s">
        <v>711</v>
      </c>
      <c r="I289" s="3" t="s">
        <v>720</v>
      </c>
      <c r="J289" s="3" t="s">
        <v>723</v>
      </c>
      <c r="K289" s="3" t="s">
        <v>732</v>
      </c>
      <c r="L289" s="3" t="s">
        <v>738</v>
      </c>
      <c r="M289" s="3" t="s">
        <v>131</v>
      </c>
      <c r="N289" s="3">
        <v>0.54</v>
      </c>
      <c r="O289" s="3" t="s">
        <v>3035</v>
      </c>
      <c r="P289" s="3" t="s">
        <v>716</v>
      </c>
      <c r="Q289" s="3" t="s">
        <v>1190</v>
      </c>
      <c r="R289" s="3" t="s">
        <v>1606</v>
      </c>
      <c r="S289" s="3">
        <v>26501</v>
      </c>
      <c r="T289" s="4">
        <v>42169</v>
      </c>
      <c r="U289" s="4">
        <v>42170</v>
      </c>
      <c r="V289" s="3">
        <v>39.585299999999997</v>
      </c>
      <c r="W289" s="3">
        <v>4</v>
      </c>
      <c r="X289" s="3">
        <v>57.37</v>
      </c>
      <c r="Y289" s="5">
        <v>86250</v>
      </c>
    </row>
    <row r="290" spans="1:25" ht="12.75" customHeight="1" x14ac:dyDescent="0.25">
      <c r="A290" s="3">
        <v>25806</v>
      </c>
      <c r="B290" s="3" t="s">
        <v>979</v>
      </c>
      <c r="C290" s="3">
        <v>0.02</v>
      </c>
      <c r="D290" s="3">
        <v>7.1</v>
      </c>
      <c r="E290" s="3">
        <v>6.05</v>
      </c>
      <c r="F290" s="3">
        <v>549</v>
      </c>
      <c r="G290" s="3" t="s">
        <v>2071</v>
      </c>
      <c r="H290" s="3" t="s">
        <v>710</v>
      </c>
      <c r="I290" s="3" t="s">
        <v>720</v>
      </c>
      <c r="J290" s="3" t="s">
        <v>721</v>
      </c>
      <c r="K290" s="3" t="s">
        <v>103</v>
      </c>
      <c r="L290" s="3" t="s">
        <v>739</v>
      </c>
      <c r="M290" s="3" t="s">
        <v>557</v>
      </c>
      <c r="N290" s="3">
        <v>0.39</v>
      </c>
      <c r="O290" s="3" t="s">
        <v>3035</v>
      </c>
      <c r="P290" s="3" t="s">
        <v>715</v>
      </c>
      <c r="Q290" s="3" t="s">
        <v>1017</v>
      </c>
      <c r="R290" s="3" t="s">
        <v>1133</v>
      </c>
      <c r="S290" s="3">
        <v>88201</v>
      </c>
      <c r="T290" s="4">
        <v>42024</v>
      </c>
      <c r="U290" s="4">
        <v>42024</v>
      </c>
      <c r="V290" s="3">
        <v>-66.378</v>
      </c>
      <c r="W290" s="3">
        <v>9</v>
      </c>
      <c r="X290" s="3">
        <v>66.319999999999993</v>
      </c>
      <c r="Y290" s="5">
        <v>90908</v>
      </c>
    </row>
    <row r="291" spans="1:25" ht="12.75" customHeight="1" x14ac:dyDescent="0.25">
      <c r="A291" s="3">
        <v>24132</v>
      </c>
      <c r="B291" s="3" t="s">
        <v>977</v>
      </c>
      <c r="C291" s="3">
        <v>0.05</v>
      </c>
      <c r="D291" s="3">
        <v>1.68</v>
      </c>
      <c r="E291" s="3">
        <v>1.57</v>
      </c>
      <c r="F291" s="3">
        <v>550</v>
      </c>
      <c r="G291" s="3" t="s">
        <v>2072</v>
      </c>
      <c r="H291" s="3" t="s">
        <v>710</v>
      </c>
      <c r="I291" s="3" t="s">
        <v>720</v>
      </c>
      <c r="J291" s="3" t="s">
        <v>721</v>
      </c>
      <c r="K291" s="3" t="s">
        <v>724</v>
      </c>
      <c r="L291" s="3" t="s">
        <v>738</v>
      </c>
      <c r="M291" s="3" t="s">
        <v>921</v>
      </c>
      <c r="N291" s="3">
        <v>0.59</v>
      </c>
      <c r="O291" s="3" t="s">
        <v>3035</v>
      </c>
      <c r="P291" s="3" t="s">
        <v>714</v>
      </c>
      <c r="Q291" s="3" t="s">
        <v>1015</v>
      </c>
      <c r="R291" s="3" t="s">
        <v>1824</v>
      </c>
      <c r="S291" s="3">
        <v>78155</v>
      </c>
      <c r="T291" s="4">
        <v>42034</v>
      </c>
      <c r="U291" s="4">
        <v>42035</v>
      </c>
      <c r="V291" s="3">
        <v>-33.340000000000003</v>
      </c>
      <c r="W291" s="3">
        <v>11</v>
      </c>
      <c r="X291" s="3">
        <v>18.75</v>
      </c>
      <c r="Y291" s="5">
        <v>90909</v>
      </c>
    </row>
    <row r="292" spans="1:25" ht="12.75" customHeight="1" x14ac:dyDescent="0.25">
      <c r="A292" s="3">
        <v>24133</v>
      </c>
      <c r="B292" s="3" t="s">
        <v>977</v>
      </c>
      <c r="C292" s="3">
        <v>0.1</v>
      </c>
      <c r="D292" s="3">
        <v>218.75</v>
      </c>
      <c r="E292" s="3">
        <v>69.64</v>
      </c>
      <c r="F292" s="3">
        <v>550</v>
      </c>
      <c r="G292" s="3" t="s">
        <v>2072</v>
      </c>
      <c r="H292" s="3" t="s">
        <v>712</v>
      </c>
      <c r="I292" s="3" t="s">
        <v>720</v>
      </c>
      <c r="J292" s="3" t="s">
        <v>723</v>
      </c>
      <c r="K292" s="3" t="s">
        <v>731</v>
      </c>
      <c r="L292" s="3" t="s">
        <v>742</v>
      </c>
      <c r="M292" s="3" t="s">
        <v>165</v>
      </c>
      <c r="N292" s="3">
        <v>0.77</v>
      </c>
      <c r="O292" s="3" t="s">
        <v>3035</v>
      </c>
      <c r="P292" s="3" t="s">
        <v>714</v>
      </c>
      <c r="Q292" s="3" t="s">
        <v>1015</v>
      </c>
      <c r="R292" s="3" t="s">
        <v>1824</v>
      </c>
      <c r="S292" s="3">
        <v>78155</v>
      </c>
      <c r="T292" s="4">
        <v>42034</v>
      </c>
      <c r="U292" s="4">
        <v>42036</v>
      </c>
      <c r="V292" s="3">
        <v>-201.27599999999998</v>
      </c>
      <c r="W292" s="3">
        <v>1</v>
      </c>
      <c r="X292" s="3">
        <v>188.51</v>
      </c>
      <c r="Y292" s="5">
        <v>90909</v>
      </c>
    </row>
    <row r="293" spans="1:25" ht="12.75" customHeight="1" x14ac:dyDescent="0.25">
      <c r="A293" s="3">
        <v>23209</v>
      </c>
      <c r="B293" s="3" t="s">
        <v>978</v>
      </c>
      <c r="C293" s="3">
        <v>0.06</v>
      </c>
      <c r="D293" s="3">
        <v>549.99</v>
      </c>
      <c r="E293" s="3">
        <v>49</v>
      </c>
      <c r="F293" s="3">
        <v>550</v>
      </c>
      <c r="G293" s="3" t="s">
        <v>2072</v>
      </c>
      <c r="H293" s="3" t="s">
        <v>712</v>
      </c>
      <c r="I293" s="3" t="s">
        <v>720</v>
      </c>
      <c r="J293" s="3" t="s">
        <v>722</v>
      </c>
      <c r="K293" s="3" t="s">
        <v>105</v>
      </c>
      <c r="L293" s="3" t="s">
        <v>740</v>
      </c>
      <c r="M293" s="3" t="s">
        <v>706</v>
      </c>
      <c r="N293" s="3">
        <v>0.35</v>
      </c>
      <c r="O293" s="3" t="s">
        <v>3035</v>
      </c>
      <c r="P293" s="3" t="s">
        <v>714</v>
      </c>
      <c r="Q293" s="3" t="s">
        <v>1015</v>
      </c>
      <c r="R293" s="3" t="s">
        <v>1824</v>
      </c>
      <c r="S293" s="3">
        <v>78155</v>
      </c>
      <c r="T293" s="4">
        <v>42167</v>
      </c>
      <c r="U293" s="4">
        <v>42168</v>
      </c>
      <c r="V293" s="3">
        <v>4637.4071999999996</v>
      </c>
      <c r="W293" s="3">
        <v>13</v>
      </c>
      <c r="X293" s="3">
        <v>6720.88</v>
      </c>
      <c r="Y293" s="5">
        <v>90910</v>
      </c>
    </row>
    <row r="294" spans="1:25" ht="12.75" customHeight="1" x14ac:dyDescent="0.25">
      <c r="A294" s="3">
        <v>23210</v>
      </c>
      <c r="B294" s="3" t="s">
        <v>978</v>
      </c>
      <c r="C294" s="3">
        <v>0.08</v>
      </c>
      <c r="D294" s="3">
        <v>115.99</v>
      </c>
      <c r="E294" s="3">
        <v>5.99</v>
      </c>
      <c r="F294" s="3">
        <v>550</v>
      </c>
      <c r="G294" s="3" t="s">
        <v>2072</v>
      </c>
      <c r="H294" s="3" t="s">
        <v>711</v>
      </c>
      <c r="I294" s="3" t="s">
        <v>720</v>
      </c>
      <c r="J294" s="3" t="s">
        <v>722</v>
      </c>
      <c r="K294" s="3" t="s">
        <v>102</v>
      </c>
      <c r="L294" s="3" t="s">
        <v>739</v>
      </c>
      <c r="M294" s="3" t="s">
        <v>553</v>
      </c>
      <c r="N294" s="3">
        <v>0.56999999999999995</v>
      </c>
      <c r="O294" s="3" t="s">
        <v>3035</v>
      </c>
      <c r="P294" s="3" t="s">
        <v>714</v>
      </c>
      <c r="Q294" s="3" t="s">
        <v>1015</v>
      </c>
      <c r="R294" s="3" t="s">
        <v>1824</v>
      </c>
      <c r="S294" s="3">
        <v>78155</v>
      </c>
      <c r="T294" s="4">
        <v>42167</v>
      </c>
      <c r="U294" s="4">
        <v>42168</v>
      </c>
      <c r="V294" s="3">
        <v>-239.54149999999998</v>
      </c>
      <c r="W294" s="3">
        <v>1</v>
      </c>
      <c r="X294" s="3">
        <v>102.21</v>
      </c>
      <c r="Y294" s="5">
        <v>90910</v>
      </c>
    </row>
    <row r="295" spans="1:25" ht="12.75" customHeight="1" x14ac:dyDescent="0.25">
      <c r="A295" s="3">
        <v>24134</v>
      </c>
      <c r="B295" s="3" t="s">
        <v>977</v>
      </c>
      <c r="C295" s="3">
        <v>0</v>
      </c>
      <c r="D295" s="3">
        <v>15.04</v>
      </c>
      <c r="E295" s="3">
        <v>1.97</v>
      </c>
      <c r="F295" s="3">
        <v>551</v>
      </c>
      <c r="G295" s="3" t="s">
        <v>2073</v>
      </c>
      <c r="H295" s="3" t="s">
        <v>710</v>
      </c>
      <c r="I295" s="3" t="s">
        <v>720</v>
      </c>
      <c r="J295" s="3" t="s">
        <v>721</v>
      </c>
      <c r="K295" s="3" t="s">
        <v>726</v>
      </c>
      <c r="L295" s="3" t="s">
        <v>738</v>
      </c>
      <c r="M295" s="3" t="s">
        <v>215</v>
      </c>
      <c r="N295" s="3">
        <v>0.39</v>
      </c>
      <c r="O295" s="3" t="s">
        <v>3035</v>
      </c>
      <c r="P295" s="3" t="s">
        <v>714</v>
      </c>
      <c r="Q295" s="3" t="s">
        <v>1015</v>
      </c>
      <c r="R295" s="3" t="s">
        <v>1867</v>
      </c>
      <c r="S295" s="3">
        <v>75090</v>
      </c>
      <c r="T295" s="4">
        <v>42034</v>
      </c>
      <c r="U295" s="4">
        <v>42036</v>
      </c>
      <c r="V295" s="3">
        <v>21.514199999999999</v>
      </c>
      <c r="W295" s="3">
        <v>2</v>
      </c>
      <c r="X295" s="3">
        <v>31.18</v>
      </c>
      <c r="Y295" s="5">
        <v>90909</v>
      </c>
    </row>
    <row r="296" spans="1:25" ht="12.75" customHeight="1" x14ac:dyDescent="0.25">
      <c r="A296" s="3">
        <v>2368</v>
      </c>
      <c r="B296" s="3" t="s">
        <v>978</v>
      </c>
      <c r="C296" s="3">
        <v>0</v>
      </c>
      <c r="D296" s="3">
        <v>6.88</v>
      </c>
      <c r="E296" s="3">
        <v>2</v>
      </c>
      <c r="F296" s="3">
        <v>553</v>
      </c>
      <c r="G296" s="3" t="s">
        <v>2074</v>
      </c>
      <c r="H296" s="3" t="s">
        <v>711</v>
      </c>
      <c r="I296" s="3" t="s">
        <v>717</v>
      </c>
      <c r="J296" s="3" t="s">
        <v>721</v>
      </c>
      <c r="K296" s="3" t="s">
        <v>726</v>
      </c>
      <c r="L296" s="3" t="s">
        <v>738</v>
      </c>
      <c r="M296" s="3" t="s">
        <v>292</v>
      </c>
      <c r="N296" s="3">
        <v>0.39</v>
      </c>
      <c r="O296" s="3" t="s">
        <v>3035</v>
      </c>
      <c r="P296" s="3" t="s">
        <v>715</v>
      </c>
      <c r="Q296" s="3" t="s">
        <v>1037</v>
      </c>
      <c r="R296" s="3" t="s">
        <v>1003</v>
      </c>
      <c r="S296" s="3">
        <v>90008</v>
      </c>
      <c r="T296" s="4">
        <v>42032</v>
      </c>
      <c r="U296" s="4">
        <v>42033</v>
      </c>
      <c r="V296" s="3">
        <v>34.068000000000005</v>
      </c>
      <c r="W296" s="3">
        <v>36</v>
      </c>
      <c r="X296" s="3">
        <v>267.52999999999997</v>
      </c>
      <c r="Y296" s="5">
        <v>17155</v>
      </c>
    </row>
    <row r="297" spans="1:25" ht="12.75" customHeight="1" x14ac:dyDescent="0.25">
      <c r="A297" s="3">
        <v>349</v>
      </c>
      <c r="B297" s="3" t="s">
        <v>979</v>
      </c>
      <c r="C297" s="3">
        <v>7.0000000000000007E-2</v>
      </c>
      <c r="D297" s="3">
        <v>2036.48</v>
      </c>
      <c r="E297" s="3">
        <v>14.7</v>
      </c>
      <c r="F297" s="3">
        <v>553</v>
      </c>
      <c r="G297" s="3" t="s">
        <v>2074</v>
      </c>
      <c r="H297" s="3" t="s">
        <v>712</v>
      </c>
      <c r="I297" s="3" t="s">
        <v>720</v>
      </c>
      <c r="J297" s="3" t="s">
        <v>722</v>
      </c>
      <c r="K297" s="3" t="s">
        <v>736</v>
      </c>
      <c r="L297" s="3" t="s">
        <v>740</v>
      </c>
      <c r="M297" s="3" t="s">
        <v>317</v>
      </c>
      <c r="N297" s="3">
        <v>0.55000000000000004</v>
      </c>
      <c r="O297" s="3" t="s">
        <v>3035</v>
      </c>
      <c r="P297" s="3" t="s">
        <v>715</v>
      </c>
      <c r="Q297" s="3" t="s">
        <v>1037</v>
      </c>
      <c r="R297" s="3" t="s">
        <v>1003</v>
      </c>
      <c r="S297" s="3">
        <v>90008</v>
      </c>
      <c r="T297" s="4">
        <v>42056</v>
      </c>
      <c r="U297" s="4">
        <v>42056</v>
      </c>
      <c r="V297" s="3">
        <v>4073.25</v>
      </c>
      <c r="W297" s="3">
        <v>25</v>
      </c>
      <c r="X297" s="3">
        <v>43046.2</v>
      </c>
      <c r="Y297" s="5">
        <v>2433</v>
      </c>
    </row>
    <row r="298" spans="1:25" ht="12.75" customHeight="1" x14ac:dyDescent="0.25">
      <c r="A298" s="3">
        <v>1115</v>
      </c>
      <c r="B298" s="3" t="s">
        <v>980</v>
      </c>
      <c r="C298" s="3">
        <v>0.01</v>
      </c>
      <c r="D298" s="3">
        <v>4.9800000000000004</v>
      </c>
      <c r="E298" s="3">
        <v>7.44</v>
      </c>
      <c r="F298" s="3">
        <v>553</v>
      </c>
      <c r="G298" s="3" t="s">
        <v>2074</v>
      </c>
      <c r="H298" s="3" t="s">
        <v>710</v>
      </c>
      <c r="I298" s="3" t="s">
        <v>720</v>
      </c>
      <c r="J298" s="3" t="s">
        <v>721</v>
      </c>
      <c r="K298" s="3" t="s">
        <v>726</v>
      </c>
      <c r="L298" s="3" t="s">
        <v>739</v>
      </c>
      <c r="M298" s="3" t="s">
        <v>703</v>
      </c>
      <c r="N298" s="3">
        <v>0.36</v>
      </c>
      <c r="O298" s="3" t="s">
        <v>3035</v>
      </c>
      <c r="P298" s="3" t="s">
        <v>715</v>
      </c>
      <c r="Q298" s="3" t="s">
        <v>1037</v>
      </c>
      <c r="R298" s="3" t="s">
        <v>1003</v>
      </c>
      <c r="S298" s="3">
        <v>90008</v>
      </c>
      <c r="T298" s="4">
        <v>42109</v>
      </c>
      <c r="U298" s="4">
        <v>42118</v>
      </c>
      <c r="V298" s="3">
        <v>-179.59199999999998</v>
      </c>
      <c r="W298" s="3">
        <v>63</v>
      </c>
      <c r="X298" s="3">
        <v>330.21</v>
      </c>
      <c r="Y298" s="5">
        <v>8165</v>
      </c>
    </row>
    <row r="299" spans="1:25" ht="12.75" customHeight="1" x14ac:dyDescent="0.25">
      <c r="A299" s="3">
        <v>64</v>
      </c>
      <c r="B299" s="3" t="s">
        <v>978</v>
      </c>
      <c r="C299" s="3">
        <v>0.08</v>
      </c>
      <c r="D299" s="3">
        <v>124.49</v>
      </c>
      <c r="E299" s="3">
        <v>51.94</v>
      </c>
      <c r="F299" s="3">
        <v>553</v>
      </c>
      <c r="G299" s="3" t="s">
        <v>2074</v>
      </c>
      <c r="H299" s="3" t="s">
        <v>712</v>
      </c>
      <c r="I299" s="3" t="s">
        <v>720</v>
      </c>
      <c r="J299" s="3" t="s">
        <v>723</v>
      </c>
      <c r="K299" s="3" t="s">
        <v>731</v>
      </c>
      <c r="L299" s="3" t="s">
        <v>742</v>
      </c>
      <c r="M299" s="3" t="s">
        <v>27</v>
      </c>
      <c r="N299" s="3">
        <v>0.63</v>
      </c>
      <c r="O299" s="3" t="s">
        <v>3035</v>
      </c>
      <c r="P299" s="3" t="s">
        <v>715</v>
      </c>
      <c r="Q299" s="3" t="s">
        <v>1037</v>
      </c>
      <c r="R299" s="3" t="s">
        <v>1003</v>
      </c>
      <c r="S299" s="3">
        <v>90008</v>
      </c>
      <c r="T299" s="4">
        <v>42173</v>
      </c>
      <c r="U299" s="4">
        <v>42174</v>
      </c>
      <c r="V299" s="3">
        <v>-500.38</v>
      </c>
      <c r="W299" s="3">
        <v>56</v>
      </c>
      <c r="X299" s="3">
        <v>6831.37</v>
      </c>
      <c r="Y299" s="5">
        <v>359</v>
      </c>
    </row>
    <row r="300" spans="1:25" ht="12.75" customHeight="1" x14ac:dyDescent="0.25">
      <c r="A300" s="3">
        <v>18349</v>
      </c>
      <c r="B300" s="3" t="s">
        <v>979</v>
      </c>
      <c r="C300" s="3">
        <v>7.0000000000000007E-2</v>
      </c>
      <c r="D300" s="3">
        <v>2036.48</v>
      </c>
      <c r="E300" s="3">
        <v>14.7</v>
      </c>
      <c r="F300" s="3">
        <v>555</v>
      </c>
      <c r="G300" s="3" t="s">
        <v>2075</v>
      </c>
      <c r="H300" s="3" t="s">
        <v>712</v>
      </c>
      <c r="I300" s="3" t="s">
        <v>720</v>
      </c>
      <c r="J300" s="3" t="s">
        <v>722</v>
      </c>
      <c r="K300" s="3" t="s">
        <v>736</v>
      </c>
      <c r="L300" s="3" t="s">
        <v>740</v>
      </c>
      <c r="M300" s="3" t="s">
        <v>317</v>
      </c>
      <c r="N300" s="3">
        <v>0.55000000000000004</v>
      </c>
      <c r="O300" s="3" t="s">
        <v>3035</v>
      </c>
      <c r="P300" s="3" t="s">
        <v>715</v>
      </c>
      <c r="Q300" s="3" t="s">
        <v>1063</v>
      </c>
      <c r="R300" s="3" t="s">
        <v>1062</v>
      </c>
      <c r="S300" s="3">
        <v>84062</v>
      </c>
      <c r="T300" s="4">
        <v>42056</v>
      </c>
      <c r="U300" s="4">
        <v>42056</v>
      </c>
      <c r="V300" s="3">
        <v>6028.41</v>
      </c>
      <c r="W300" s="3">
        <v>6</v>
      </c>
      <c r="X300" s="3">
        <v>10331.09</v>
      </c>
      <c r="Y300" s="5">
        <v>86190</v>
      </c>
    </row>
    <row r="301" spans="1:25" ht="12.75" customHeight="1" x14ac:dyDescent="0.25">
      <c r="A301" s="3">
        <v>19115</v>
      </c>
      <c r="B301" s="3" t="s">
        <v>980</v>
      </c>
      <c r="C301" s="3">
        <v>0.01</v>
      </c>
      <c r="D301" s="3">
        <v>4.9800000000000004</v>
      </c>
      <c r="E301" s="3">
        <v>7.44</v>
      </c>
      <c r="F301" s="3">
        <v>555</v>
      </c>
      <c r="G301" s="3" t="s">
        <v>2075</v>
      </c>
      <c r="H301" s="3" t="s">
        <v>710</v>
      </c>
      <c r="I301" s="3" t="s">
        <v>720</v>
      </c>
      <c r="J301" s="3" t="s">
        <v>721</v>
      </c>
      <c r="K301" s="3" t="s">
        <v>726</v>
      </c>
      <c r="L301" s="3" t="s">
        <v>739</v>
      </c>
      <c r="M301" s="3" t="s">
        <v>703</v>
      </c>
      <c r="N301" s="3">
        <v>0.36</v>
      </c>
      <c r="O301" s="3" t="s">
        <v>3035</v>
      </c>
      <c r="P301" s="3" t="s">
        <v>715</v>
      </c>
      <c r="Q301" s="3" t="s">
        <v>1063</v>
      </c>
      <c r="R301" s="3" t="s">
        <v>1062</v>
      </c>
      <c r="S301" s="3">
        <v>84062</v>
      </c>
      <c r="T301" s="4">
        <v>42109</v>
      </c>
      <c r="U301" s="4">
        <v>42118</v>
      </c>
      <c r="V301" s="3">
        <v>-161.6328</v>
      </c>
      <c r="W301" s="3">
        <v>16</v>
      </c>
      <c r="X301" s="3">
        <v>83.86</v>
      </c>
      <c r="Y301" s="5">
        <v>86191</v>
      </c>
    </row>
    <row r="302" spans="1:25" ht="12.75" customHeight="1" x14ac:dyDescent="0.25">
      <c r="A302" s="3">
        <v>18064</v>
      </c>
      <c r="B302" s="3" t="s">
        <v>978</v>
      </c>
      <c r="C302" s="3">
        <v>0.08</v>
      </c>
      <c r="D302" s="3">
        <v>124.49</v>
      </c>
      <c r="E302" s="3">
        <v>51.94</v>
      </c>
      <c r="F302" s="3">
        <v>555</v>
      </c>
      <c r="G302" s="3" t="s">
        <v>2075</v>
      </c>
      <c r="H302" s="3" t="s">
        <v>712</v>
      </c>
      <c r="I302" s="3" t="s">
        <v>720</v>
      </c>
      <c r="J302" s="3" t="s">
        <v>723</v>
      </c>
      <c r="K302" s="3" t="s">
        <v>731</v>
      </c>
      <c r="L302" s="3" t="s">
        <v>742</v>
      </c>
      <c r="M302" s="3" t="s">
        <v>27</v>
      </c>
      <c r="N302" s="3">
        <v>0.63</v>
      </c>
      <c r="O302" s="3" t="s">
        <v>3035</v>
      </c>
      <c r="P302" s="3" t="s">
        <v>715</v>
      </c>
      <c r="Q302" s="3" t="s">
        <v>1063</v>
      </c>
      <c r="R302" s="3" t="s">
        <v>1062</v>
      </c>
      <c r="S302" s="3">
        <v>84062</v>
      </c>
      <c r="T302" s="4">
        <v>42173</v>
      </c>
      <c r="U302" s="4">
        <v>42174</v>
      </c>
      <c r="V302" s="3">
        <v>-250.19</v>
      </c>
      <c r="W302" s="3">
        <v>14</v>
      </c>
      <c r="X302" s="3">
        <v>1707.84</v>
      </c>
      <c r="Y302" s="5">
        <v>86192</v>
      </c>
    </row>
    <row r="303" spans="1:25" ht="12.75" customHeight="1" x14ac:dyDescent="0.25">
      <c r="A303" s="3">
        <v>20368</v>
      </c>
      <c r="B303" s="3" t="s">
        <v>978</v>
      </c>
      <c r="C303" s="3">
        <v>0</v>
      </c>
      <c r="D303" s="3">
        <v>6.88</v>
      </c>
      <c r="E303" s="3">
        <v>2</v>
      </c>
      <c r="F303" s="3">
        <v>556</v>
      </c>
      <c r="G303" s="3" t="s">
        <v>2076</v>
      </c>
      <c r="H303" s="3" t="s">
        <v>711</v>
      </c>
      <c r="I303" s="3" t="s">
        <v>717</v>
      </c>
      <c r="J303" s="3" t="s">
        <v>721</v>
      </c>
      <c r="K303" s="3" t="s">
        <v>726</v>
      </c>
      <c r="L303" s="3" t="s">
        <v>738</v>
      </c>
      <c r="M303" s="3" t="s">
        <v>292</v>
      </c>
      <c r="N303" s="3">
        <v>0.39</v>
      </c>
      <c r="O303" s="3" t="s">
        <v>3035</v>
      </c>
      <c r="P303" s="3" t="s">
        <v>715</v>
      </c>
      <c r="Q303" s="3" t="s">
        <v>1063</v>
      </c>
      <c r="R303" s="3" t="s">
        <v>1583</v>
      </c>
      <c r="S303" s="3">
        <v>84604</v>
      </c>
      <c r="T303" s="4">
        <v>42032</v>
      </c>
      <c r="U303" s="4">
        <v>42033</v>
      </c>
      <c r="V303" s="3">
        <v>46.147199999999991</v>
      </c>
      <c r="W303" s="3">
        <v>9</v>
      </c>
      <c r="X303" s="3">
        <v>66.88</v>
      </c>
      <c r="Y303" s="5">
        <v>86189</v>
      </c>
    </row>
    <row r="304" spans="1:25" ht="12.75" customHeight="1" x14ac:dyDescent="0.25">
      <c r="A304" s="3">
        <v>20369</v>
      </c>
      <c r="B304" s="3" t="s">
        <v>978</v>
      </c>
      <c r="C304" s="3">
        <v>0.03</v>
      </c>
      <c r="D304" s="3">
        <v>32.479999999999997</v>
      </c>
      <c r="E304" s="3">
        <v>35</v>
      </c>
      <c r="F304" s="3">
        <v>556</v>
      </c>
      <c r="G304" s="3" t="s">
        <v>2076</v>
      </c>
      <c r="H304" s="3" t="s">
        <v>711</v>
      </c>
      <c r="I304" s="3" t="s">
        <v>717</v>
      </c>
      <c r="J304" s="3" t="s">
        <v>721</v>
      </c>
      <c r="K304" s="3" t="s">
        <v>730</v>
      </c>
      <c r="L304" s="3" t="s">
        <v>744</v>
      </c>
      <c r="M304" s="3" t="s">
        <v>962</v>
      </c>
      <c r="N304" s="3">
        <v>0.81</v>
      </c>
      <c r="O304" s="3" t="s">
        <v>3035</v>
      </c>
      <c r="P304" s="3" t="s">
        <v>715</v>
      </c>
      <c r="Q304" s="3" t="s">
        <v>1063</v>
      </c>
      <c r="R304" s="3" t="s">
        <v>1583</v>
      </c>
      <c r="S304" s="3">
        <v>84604</v>
      </c>
      <c r="T304" s="4">
        <v>42032</v>
      </c>
      <c r="U304" s="4">
        <v>42032</v>
      </c>
      <c r="V304" s="3">
        <v>-1116.3348000000001</v>
      </c>
      <c r="W304" s="3">
        <v>8</v>
      </c>
      <c r="X304" s="3">
        <v>274.91000000000003</v>
      </c>
      <c r="Y304" s="5">
        <v>86189</v>
      </c>
    </row>
    <row r="305" spans="1:25" ht="12.75" customHeight="1" x14ac:dyDescent="0.25">
      <c r="A305" s="3">
        <v>21966</v>
      </c>
      <c r="B305" s="3" t="s">
        <v>981</v>
      </c>
      <c r="C305" s="3">
        <v>0.02</v>
      </c>
      <c r="D305" s="3">
        <v>280.98</v>
      </c>
      <c r="E305" s="3">
        <v>57</v>
      </c>
      <c r="F305" s="3">
        <v>568</v>
      </c>
      <c r="G305" s="3" t="s">
        <v>2077</v>
      </c>
      <c r="H305" s="3" t="s">
        <v>712</v>
      </c>
      <c r="I305" s="3" t="s">
        <v>719</v>
      </c>
      <c r="J305" s="3" t="s">
        <v>723</v>
      </c>
      <c r="K305" s="3" t="s">
        <v>727</v>
      </c>
      <c r="L305" s="3" t="s">
        <v>740</v>
      </c>
      <c r="M305" s="3" t="s">
        <v>35</v>
      </c>
      <c r="N305" s="3">
        <v>0.78</v>
      </c>
      <c r="O305" s="3" t="s">
        <v>3035</v>
      </c>
      <c r="P305" s="3" t="s">
        <v>713</v>
      </c>
      <c r="Q305" s="3" t="s">
        <v>1207</v>
      </c>
      <c r="R305" s="3" t="s">
        <v>1323</v>
      </c>
      <c r="S305" s="3">
        <v>39701</v>
      </c>
      <c r="T305" s="4">
        <v>42067</v>
      </c>
      <c r="U305" s="4">
        <v>42068</v>
      </c>
      <c r="V305" s="3">
        <v>1141.7939999999999</v>
      </c>
      <c r="W305" s="3">
        <v>4</v>
      </c>
      <c r="X305" s="3">
        <v>1128.74</v>
      </c>
      <c r="Y305" s="5">
        <v>88879</v>
      </c>
    </row>
    <row r="306" spans="1:25" ht="12.75" customHeight="1" x14ac:dyDescent="0.25">
      <c r="A306" s="3">
        <v>22667</v>
      </c>
      <c r="B306" s="3" t="s">
        <v>979</v>
      </c>
      <c r="C306" s="3">
        <v>0.09</v>
      </c>
      <c r="D306" s="3">
        <v>70.97</v>
      </c>
      <c r="E306" s="3">
        <v>3.5</v>
      </c>
      <c r="F306" s="3">
        <v>568</v>
      </c>
      <c r="G306" s="3" t="s">
        <v>2077</v>
      </c>
      <c r="H306" s="3" t="s">
        <v>710</v>
      </c>
      <c r="I306" s="3" t="s">
        <v>719</v>
      </c>
      <c r="J306" s="3" t="s">
        <v>721</v>
      </c>
      <c r="K306" s="3" t="s">
        <v>729</v>
      </c>
      <c r="L306" s="3" t="s">
        <v>739</v>
      </c>
      <c r="M306" s="3" t="s">
        <v>288</v>
      </c>
      <c r="N306" s="3">
        <v>0.59</v>
      </c>
      <c r="O306" s="3" t="s">
        <v>3035</v>
      </c>
      <c r="P306" s="3" t="s">
        <v>713</v>
      </c>
      <c r="Q306" s="3" t="s">
        <v>1207</v>
      </c>
      <c r="R306" s="3" t="s">
        <v>1323</v>
      </c>
      <c r="S306" s="3">
        <v>39701</v>
      </c>
      <c r="T306" s="4">
        <v>42109</v>
      </c>
      <c r="U306" s="4">
        <v>42109</v>
      </c>
      <c r="V306" s="3">
        <v>-99.568000000000012</v>
      </c>
      <c r="W306" s="3">
        <v>12</v>
      </c>
      <c r="X306" s="3">
        <v>805.99</v>
      </c>
      <c r="Y306" s="5">
        <v>88880</v>
      </c>
    </row>
    <row r="307" spans="1:25" ht="12.75" customHeight="1" x14ac:dyDescent="0.25">
      <c r="A307" s="3">
        <v>22736</v>
      </c>
      <c r="B307" s="3" t="s">
        <v>978</v>
      </c>
      <c r="C307" s="3">
        <v>0.08</v>
      </c>
      <c r="D307" s="3">
        <v>67.28</v>
      </c>
      <c r="E307" s="3">
        <v>19.989999999999998</v>
      </c>
      <c r="F307" s="3">
        <v>568</v>
      </c>
      <c r="G307" s="3" t="s">
        <v>2077</v>
      </c>
      <c r="H307" s="3" t="s">
        <v>711</v>
      </c>
      <c r="I307" s="3" t="s">
        <v>719</v>
      </c>
      <c r="J307" s="3" t="s">
        <v>721</v>
      </c>
      <c r="K307" s="3" t="s">
        <v>103</v>
      </c>
      <c r="L307" s="3" t="s">
        <v>739</v>
      </c>
      <c r="M307" s="3" t="s">
        <v>418</v>
      </c>
      <c r="N307" s="3">
        <v>0.4</v>
      </c>
      <c r="O307" s="3" t="s">
        <v>3035</v>
      </c>
      <c r="P307" s="3" t="s">
        <v>713</v>
      </c>
      <c r="Q307" s="3" t="s">
        <v>1207</v>
      </c>
      <c r="R307" s="3" t="s">
        <v>1323</v>
      </c>
      <c r="S307" s="3">
        <v>39701</v>
      </c>
      <c r="T307" s="4">
        <v>42095</v>
      </c>
      <c r="U307" s="4">
        <v>42097</v>
      </c>
      <c r="V307" s="3">
        <v>224.85059999999999</v>
      </c>
      <c r="W307" s="3">
        <v>16</v>
      </c>
      <c r="X307" s="3">
        <v>1066.54</v>
      </c>
      <c r="Y307" s="5">
        <v>88882</v>
      </c>
    </row>
    <row r="308" spans="1:25" ht="12.75" customHeight="1" x14ac:dyDescent="0.25">
      <c r="A308" s="3">
        <v>26038</v>
      </c>
      <c r="B308" s="3" t="s">
        <v>980</v>
      </c>
      <c r="C308" s="3">
        <v>0.06</v>
      </c>
      <c r="D308" s="3">
        <v>7.99</v>
      </c>
      <c r="E308" s="3">
        <v>5.03</v>
      </c>
      <c r="F308" s="3">
        <v>570</v>
      </c>
      <c r="G308" s="3" t="s">
        <v>2078</v>
      </c>
      <c r="H308" s="3" t="s">
        <v>710</v>
      </c>
      <c r="I308" s="3" t="s">
        <v>719</v>
      </c>
      <c r="J308" s="3" t="s">
        <v>722</v>
      </c>
      <c r="K308" s="3" t="s">
        <v>102</v>
      </c>
      <c r="L308" s="3" t="s">
        <v>743</v>
      </c>
      <c r="M308" s="3" t="s">
        <v>791</v>
      </c>
      <c r="N308" s="3">
        <v>0.6</v>
      </c>
      <c r="O308" s="3" t="s">
        <v>3035</v>
      </c>
      <c r="P308" s="3" t="s">
        <v>715</v>
      </c>
      <c r="Q308" s="3" t="s">
        <v>1322</v>
      </c>
      <c r="R308" s="3" t="s">
        <v>1091</v>
      </c>
      <c r="S308" s="3">
        <v>89015</v>
      </c>
      <c r="T308" s="4">
        <v>42017</v>
      </c>
      <c r="U308" s="4">
        <v>42017</v>
      </c>
      <c r="V308" s="3">
        <v>-122.13300000000001</v>
      </c>
      <c r="W308" s="3">
        <v>10</v>
      </c>
      <c r="X308" s="3">
        <v>65.739999999999995</v>
      </c>
      <c r="Y308" s="5">
        <v>88881</v>
      </c>
    </row>
    <row r="309" spans="1:25" ht="12.75" customHeight="1" x14ac:dyDescent="0.25">
      <c r="A309" s="3">
        <v>23719</v>
      </c>
      <c r="B309" s="3" t="s">
        <v>981</v>
      </c>
      <c r="C309" s="3">
        <v>0.05</v>
      </c>
      <c r="D309" s="3">
        <v>4.13</v>
      </c>
      <c r="E309" s="3">
        <v>5.04</v>
      </c>
      <c r="F309" s="3">
        <v>573</v>
      </c>
      <c r="G309" s="3" t="s">
        <v>2079</v>
      </c>
      <c r="H309" s="3" t="s">
        <v>710</v>
      </c>
      <c r="I309" s="3" t="s">
        <v>717</v>
      </c>
      <c r="J309" s="3" t="s">
        <v>721</v>
      </c>
      <c r="K309" s="3" t="s">
        <v>103</v>
      </c>
      <c r="L309" s="3" t="s">
        <v>739</v>
      </c>
      <c r="M309" s="3" t="s">
        <v>194</v>
      </c>
      <c r="N309" s="3">
        <v>0.38</v>
      </c>
      <c r="O309" s="3" t="s">
        <v>3035</v>
      </c>
      <c r="P309" s="3" t="s">
        <v>714</v>
      </c>
      <c r="Q309" s="3" t="s">
        <v>1008</v>
      </c>
      <c r="R309" s="3" t="s">
        <v>1759</v>
      </c>
      <c r="S309" s="3">
        <v>61554</v>
      </c>
      <c r="T309" s="4">
        <v>42076</v>
      </c>
      <c r="U309" s="4">
        <v>42077</v>
      </c>
      <c r="V309" s="3">
        <v>-12.1555</v>
      </c>
      <c r="W309" s="3">
        <v>1</v>
      </c>
      <c r="X309" s="3">
        <v>5.84</v>
      </c>
      <c r="Y309" s="5">
        <v>86555</v>
      </c>
    </row>
    <row r="310" spans="1:25" ht="12.75" customHeight="1" x14ac:dyDescent="0.25">
      <c r="A310" s="3">
        <v>21992</v>
      </c>
      <c r="B310" s="3" t="s">
        <v>977</v>
      </c>
      <c r="C310" s="3">
        <v>0.08</v>
      </c>
      <c r="D310" s="3">
        <v>415.88</v>
      </c>
      <c r="E310" s="3">
        <v>11.37</v>
      </c>
      <c r="F310" s="3">
        <v>573</v>
      </c>
      <c r="G310" s="3" t="s">
        <v>2079</v>
      </c>
      <c r="H310" s="3" t="s">
        <v>710</v>
      </c>
      <c r="I310" s="3" t="s">
        <v>720</v>
      </c>
      <c r="J310" s="3" t="s">
        <v>721</v>
      </c>
      <c r="K310" s="3" t="s">
        <v>730</v>
      </c>
      <c r="L310" s="3" t="s">
        <v>739</v>
      </c>
      <c r="M310" s="3" t="s">
        <v>964</v>
      </c>
      <c r="N310" s="3">
        <v>0.56999999999999995</v>
      </c>
      <c r="O310" s="3" t="s">
        <v>3035</v>
      </c>
      <c r="P310" s="3" t="s">
        <v>714</v>
      </c>
      <c r="Q310" s="3" t="s">
        <v>1008</v>
      </c>
      <c r="R310" s="3" t="s">
        <v>1759</v>
      </c>
      <c r="S310" s="3">
        <v>61554</v>
      </c>
      <c r="T310" s="4">
        <v>42061</v>
      </c>
      <c r="U310" s="4">
        <v>42062</v>
      </c>
      <c r="V310" s="3">
        <v>-269.08440000000002</v>
      </c>
      <c r="W310" s="3">
        <v>1</v>
      </c>
      <c r="X310" s="3">
        <v>405.57</v>
      </c>
      <c r="Y310" s="5">
        <v>86556</v>
      </c>
    </row>
    <row r="311" spans="1:25" ht="12.75" customHeight="1" x14ac:dyDescent="0.25">
      <c r="A311" s="3">
        <v>21325</v>
      </c>
      <c r="B311" s="3" t="s">
        <v>980</v>
      </c>
      <c r="C311" s="3">
        <v>0.06</v>
      </c>
      <c r="D311" s="3">
        <v>4.4800000000000004</v>
      </c>
      <c r="E311" s="3">
        <v>49</v>
      </c>
      <c r="F311" s="3">
        <v>576</v>
      </c>
      <c r="G311" s="3" t="s">
        <v>2080</v>
      </c>
      <c r="H311" s="3" t="s">
        <v>710</v>
      </c>
      <c r="I311" s="3" t="s">
        <v>720</v>
      </c>
      <c r="J311" s="3" t="s">
        <v>721</v>
      </c>
      <c r="K311" s="3" t="s">
        <v>729</v>
      </c>
      <c r="L311" s="3" t="s">
        <v>744</v>
      </c>
      <c r="M311" s="3" t="s">
        <v>373</v>
      </c>
      <c r="N311" s="3">
        <v>0.6</v>
      </c>
      <c r="O311" s="3" t="s">
        <v>3035</v>
      </c>
      <c r="P311" s="3" t="s">
        <v>715</v>
      </c>
      <c r="Q311" s="3" t="s">
        <v>1037</v>
      </c>
      <c r="R311" s="3" t="s">
        <v>1404</v>
      </c>
      <c r="S311" s="3">
        <v>91767</v>
      </c>
      <c r="T311" s="4">
        <v>42017</v>
      </c>
      <c r="U311" s="4">
        <v>42021</v>
      </c>
      <c r="V311" s="3">
        <v>-566</v>
      </c>
      <c r="W311" s="3">
        <v>4</v>
      </c>
      <c r="X311" s="3">
        <v>32.6</v>
      </c>
      <c r="Y311" s="5">
        <v>88645</v>
      </c>
    </row>
    <row r="312" spans="1:25" ht="12.75" customHeight="1" x14ac:dyDescent="0.25">
      <c r="A312" s="3">
        <v>18664</v>
      </c>
      <c r="B312" s="3" t="s">
        <v>978</v>
      </c>
      <c r="C312" s="3">
        <v>0.03</v>
      </c>
      <c r="D312" s="3">
        <v>162.93</v>
      </c>
      <c r="E312" s="3">
        <v>19.989999999999998</v>
      </c>
      <c r="F312" s="3">
        <v>578</v>
      </c>
      <c r="G312" s="3" t="s">
        <v>2081</v>
      </c>
      <c r="H312" s="3" t="s">
        <v>710</v>
      </c>
      <c r="I312" s="3" t="s">
        <v>720</v>
      </c>
      <c r="J312" s="3" t="s">
        <v>721</v>
      </c>
      <c r="K312" s="3" t="s">
        <v>728</v>
      </c>
      <c r="L312" s="3" t="s">
        <v>739</v>
      </c>
      <c r="M312" s="3" t="s">
        <v>819</v>
      </c>
      <c r="N312" s="3">
        <v>0.39</v>
      </c>
      <c r="O312" s="3" t="s">
        <v>3035</v>
      </c>
      <c r="P312" s="3" t="s">
        <v>716</v>
      </c>
      <c r="Q312" s="3" t="s">
        <v>1123</v>
      </c>
      <c r="R312" s="3" t="s">
        <v>1300</v>
      </c>
      <c r="S312" s="3">
        <v>6770</v>
      </c>
      <c r="T312" s="4">
        <v>42137</v>
      </c>
      <c r="U312" s="4">
        <v>42138</v>
      </c>
      <c r="V312" s="3">
        <v>293.14</v>
      </c>
      <c r="W312" s="3">
        <v>3</v>
      </c>
      <c r="X312" s="3">
        <v>515.88</v>
      </c>
      <c r="Y312" s="5">
        <v>88644</v>
      </c>
    </row>
    <row r="313" spans="1:25" ht="12.75" customHeight="1" x14ac:dyDescent="0.25">
      <c r="A313" s="3">
        <v>18665</v>
      </c>
      <c r="B313" s="3" t="s">
        <v>978</v>
      </c>
      <c r="C313" s="3">
        <v>0.01</v>
      </c>
      <c r="D313" s="3">
        <v>11.58</v>
      </c>
      <c r="E313" s="3">
        <v>5.72</v>
      </c>
      <c r="F313" s="3">
        <v>579</v>
      </c>
      <c r="G313" s="3" t="s">
        <v>2082</v>
      </c>
      <c r="H313" s="3" t="s">
        <v>710</v>
      </c>
      <c r="I313" s="3" t="s">
        <v>720</v>
      </c>
      <c r="J313" s="3" t="s">
        <v>721</v>
      </c>
      <c r="K313" s="3" t="s">
        <v>728</v>
      </c>
      <c r="L313" s="3" t="s">
        <v>739</v>
      </c>
      <c r="M313" s="3" t="s">
        <v>68</v>
      </c>
      <c r="N313" s="3">
        <v>0.35</v>
      </c>
      <c r="O313" s="3" t="s">
        <v>3035</v>
      </c>
      <c r="P313" s="3" t="s">
        <v>716</v>
      </c>
      <c r="Q313" s="3" t="s">
        <v>1123</v>
      </c>
      <c r="R313" s="3" t="s">
        <v>1301</v>
      </c>
      <c r="S313" s="3">
        <v>6478</v>
      </c>
      <c r="T313" s="4">
        <v>42137</v>
      </c>
      <c r="U313" s="4">
        <v>42139</v>
      </c>
      <c r="V313" s="3">
        <v>-6.61</v>
      </c>
      <c r="W313" s="3">
        <v>2</v>
      </c>
      <c r="X313" s="3">
        <v>25.06</v>
      </c>
      <c r="Y313" s="5">
        <v>88644</v>
      </c>
    </row>
    <row r="314" spans="1:25" ht="12.75" customHeight="1" x14ac:dyDescent="0.25">
      <c r="A314" s="3">
        <v>18662</v>
      </c>
      <c r="B314" s="3" t="s">
        <v>978</v>
      </c>
      <c r="C314" s="3">
        <v>0.01</v>
      </c>
      <c r="D314" s="3">
        <v>55.99</v>
      </c>
      <c r="E314" s="3">
        <v>5</v>
      </c>
      <c r="F314" s="3">
        <v>580</v>
      </c>
      <c r="G314" s="3" t="s">
        <v>2083</v>
      </c>
      <c r="H314" s="3" t="s">
        <v>710</v>
      </c>
      <c r="I314" s="3" t="s">
        <v>720</v>
      </c>
      <c r="J314" s="3" t="s">
        <v>722</v>
      </c>
      <c r="K314" s="3" t="s">
        <v>102</v>
      </c>
      <c r="L314" s="3" t="s">
        <v>741</v>
      </c>
      <c r="M314" s="3" t="s">
        <v>199</v>
      </c>
      <c r="N314" s="3">
        <v>0.8</v>
      </c>
      <c r="O314" s="3" t="s">
        <v>3035</v>
      </c>
      <c r="P314" s="3" t="s">
        <v>716</v>
      </c>
      <c r="Q314" s="3" t="s">
        <v>1030</v>
      </c>
      <c r="R314" s="3" t="s">
        <v>1043</v>
      </c>
      <c r="S314" s="3">
        <v>4210</v>
      </c>
      <c r="T314" s="4">
        <v>42137</v>
      </c>
      <c r="U314" s="4">
        <v>42138</v>
      </c>
      <c r="V314" s="3">
        <v>-57.541000000000004</v>
      </c>
      <c r="W314" s="3">
        <v>12</v>
      </c>
      <c r="X314" s="3">
        <v>578.24</v>
      </c>
      <c r="Y314" s="5">
        <v>88644</v>
      </c>
    </row>
    <row r="315" spans="1:25" ht="12.75" customHeight="1" x14ac:dyDescent="0.25">
      <c r="A315" s="3">
        <v>24180</v>
      </c>
      <c r="B315" s="3" t="s">
        <v>979</v>
      </c>
      <c r="C315" s="3">
        <v>0.04</v>
      </c>
      <c r="D315" s="3">
        <v>15.51</v>
      </c>
      <c r="E315" s="3">
        <v>17.78</v>
      </c>
      <c r="F315" s="3">
        <v>584</v>
      </c>
      <c r="G315" s="3" t="s">
        <v>2084</v>
      </c>
      <c r="H315" s="3" t="s">
        <v>710</v>
      </c>
      <c r="I315" s="3" t="s">
        <v>720</v>
      </c>
      <c r="J315" s="3" t="s">
        <v>721</v>
      </c>
      <c r="K315" s="3" t="s">
        <v>730</v>
      </c>
      <c r="L315" s="3" t="s">
        <v>739</v>
      </c>
      <c r="M315" s="3" t="s">
        <v>765</v>
      </c>
      <c r="N315" s="3">
        <v>0.59</v>
      </c>
      <c r="O315" s="3" t="s">
        <v>3035</v>
      </c>
      <c r="P315" s="3" t="s">
        <v>716</v>
      </c>
      <c r="Q315" s="3" t="s">
        <v>1901</v>
      </c>
      <c r="R315" s="3" t="s">
        <v>1869</v>
      </c>
      <c r="S315" s="3">
        <v>1801</v>
      </c>
      <c r="T315" s="4">
        <v>42025</v>
      </c>
      <c r="U315" s="4">
        <v>42027</v>
      </c>
      <c r="V315" s="3">
        <v>-266.22000000000003</v>
      </c>
      <c r="W315" s="3">
        <v>7</v>
      </c>
      <c r="X315" s="3">
        <v>116.93</v>
      </c>
      <c r="Y315" s="5">
        <v>88646</v>
      </c>
    </row>
    <row r="316" spans="1:25" ht="12.75" customHeight="1" x14ac:dyDescent="0.25">
      <c r="A316" s="3">
        <v>18663</v>
      </c>
      <c r="B316" s="3" t="s">
        <v>978</v>
      </c>
      <c r="C316" s="3">
        <v>0.06</v>
      </c>
      <c r="D316" s="3">
        <v>13.9</v>
      </c>
      <c r="E316" s="3">
        <v>7.59</v>
      </c>
      <c r="F316" s="3">
        <v>585</v>
      </c>
      <c r="G316" s="3" t="s">
        <v>2085</v>
      </c>
      <c r="H316" s="3" t="s">
        <v>710</v>
      </c>
      <c r="I316" s="3" t="s">
        <v>720</v>
      </c>
      <c r="J316" s="3" t="s">
        <v>721</v>
      </c>
      <c r="K316" s="3" t="s">
        <v>104</v>
      </c>
      <c r="L316" s="3" t="s">
        <v>741</v>
      </c>
      <c r="M316" s="3" t="s">
        <v>267</v>
      </c>
      <c r="N316" s="3">
        <v>0.56000000000000005</v>
      </c>
      <c r="O316" s="3" t="s">
        <v>3035</v>
      </c>
      <c r="P316" s="3" t="s">
        <v>716</v>
      </c>
      <c r="Q316" s="3" t="s">
        <v>1045</v>
      </c>
      <c r="R316" s="3" t="s">
        <v>1114</v>
      </c>
      <c r="S316" s="3">
        <v>3301</v>
      </c>
      <c r="T316" s="4">
        <v>42137</v>
      </c>
      <c r="U316" s="4">
        <v>42138</v>
      </c>
      <c r="V316" s="3">
        <v>-67.59</v>
      </c>
      <c r="W316" s="3">
        <v>12</v>
      </c>
      <c r="X316" s="3">
        <v>170.45</v>
      </c>
      <c r="Y316" s="5">
        <v>88644</v>
      </c>
    </row>
    <row r="317" spans="1:25" ht="12.75" customHeight="1" x14ac:dyDescent="0.25">
      <c r="A317" s="3">
        <v>19781</v>
      </c>
      <c r="B317" s="3" t="s">
        <v>981</v>
      </c>
      <c r="C317" s="3">
        <v>0.08</v>
      </c>
      <c r="D317" s="3">
        <v>30.53</v>
      </c>
      <c r="E317" s="3">
        <v>19.989999999999998</v>
      </c>
      <c r="F317" s="3">
        <v>592</v>
      </c>
      <c r="G317" s="3" t="s">
        <v>2086</v>
      </c>
      <c r="H317" s="3" t="s">
        <v>710</v>
      </c>
      <c r="I317" s="3" t="s">
        <v>718</v>
      </c>
      <c r="J317" s="3" t="s">
        <v>721</v>
      </c>
      <c r="K317" s="3" t="s">
        <v>735</v>
      </c>
      <c r="L317" s="3" t="s">
        <v>739</v>
      </c>
      <c r="M317" s="3" t="s">
        <v>702</v>
      </c>
      <c r="N317" s="3">
        <v>0.39</v>
      </c>
      <c r="O317" s="3" t="s">
        <v>3035</v>
      </c>
      <c r="P317" s="3" t="s">
        <v>714</v>
      </c>
      <c r="Q317" s="3" t="s">
        <v>1008</v>
      </c>
      <c r="R317" s="3" t="s">
        <v>1078</v>
      </c>
      <c r="S317" s="3">
        <v>60091</v>
      </c>
      <c r="T317" s="4">
        <v>42021</v>
      </c>
      <c r="U317" s="4">
        <v>42021</v>
      </c>
      <c r="V317" s="3">
        <v>-239.8656</v>
      </c>
      <c r="W317" s="3">
        <v>10</v>
      </c>
      <c r="X317" s="3">
        <v>285.87</v>
      </c>
      <c r="Y317" s="5">
        <v>86307</v>
      </c>
    </row>
    <row r="318" spans="1:25" ht="12.75" customHeight="1" x14ac:dyDescent="0.25">
      <c r="A318" s="3">
        <v>19782</v>
      </c>
      <c r="B318" s="3" t="s">
        <v>981</v>
      </c>
      <c r="C318" s="3">
        <v>0.01</v>
      </c>
      <c r="D318" s="3">
        <v>1.68</v>
      </c>
      <c r="E318" s="3">
        <v>1.57</v>
      </c>
      <c r="F318" s="3">
        <v>593</v>
      </c>
      <c r="G318" s="3" t="s">
        <v>2087</v>
      </c>
      <c r="H318" s="3" t="s">
        <v>710</v>
      </c>
      <c r="I318" s="3" t="s">
        <v>718</v>
      </c>
      <c r="J318" s="3" t="s">
        <v>721</v>
      </c>
      <c r="K318" s="3" t="s">
        <v>724</v>
      </c>
      <c r="L318" s="3" t="s">
        <v>738</v>
      </c>
      <c r="M318" s="3" t="s">
        <v>921</v>
      </c>
      <c r="N318" s="3">
        <v>0.59</v>
      </c>
      <c r="O318" s="3" t="s">
        <v>3035</v>
      </c>
      <c r="P318" s="3" t="s">
        <v>714</v>
      </c>
      <c r="Q318" s="3" t="s">
        <v>1008</v>
      </c>
      <c r="R318" s="3" t="s">
        <v>1534</v>
      </c>
      <c r="S318" s="3">
        <v>60517</v>
      </c>
      <c r="T318" s="4">
        <v>42021</v>
      </c>
      <c r="U318" s="4">
        <v>42023</v>
      </c>
      <c r="V318" s="3">
        <v>-53.444000000000003</v>
      </c>
      <c r="W318" s="3">
        <v>12</v>
      </c>
      <c r="X318" s="3">
        <v>20.37</v>
      </c>
      <c r="Y318" s="5">
        <v>86307</v>
      </c>
    </row>
    <row r="319" spans="1:25" ht="12.75" customHeight="1" x14ac:dyDescent="0.25">
      <c r="A319" s="3">
        <v>22996</v>
      </c>
      <c r="B319" s="3" t="s">
        <v>981</v>
      </c>
      <c r="C319" s="3">
        <v>0.09</v>
      </c>
      <c r="D319" s="3">
        <v>13.79</v>
      </c>
      <c r="E319" s="3">
        <v>8.7799999999999994</v>
      </c>
      <c r="F319" s="3">
        <v>594</v>
      </c>
      <c r="G319" s="3" t="s">
        <v>2088</v>
      </c>
      <c r="H319" s="3" t="s">
        <v>710</v>
      </c>
      <c r="I319" s="3" t="s">
        <v>719</v>
      </c>
      <c r="J319" s="3" t="s">
        <v>723</v>
      </c>
      <c r="K319" s="3" t="s">
        <v>732</v>
      </c>
      <c r="L319" s="3" t="s">
        <v>739</v>
      </c>
      <c r="M319" s="3" t="s">
        <v>750</v>
      </c>
      <c r="N319" s="3">
        <v>0.43</v>
      </c>
      <c r="O319" s="3" t="s">
        <v>3035</v>
      </c>
      <c r="P319" s="3" t="s">
        <v>714</v>
      </c>
      <c r="Q319" s="3" t="s">
        <v>1086</v>
      </c>
      <c r="R319" s="3" t="s">
        <v>1736</v>
      </c>
      <c r="S319" s="3">
        <v>46016</v>
      </c>
      <c r="T319" s="4">
        <v>42078</v>
      </c>
      <c r="U319" s="4">
        <v>42080</v>
      </c>
      <c r="V319" s="3">
        <v>-22.12</v>
      </c>
      <c r="W319" s="3">
        <v>1</v>
      </c>
      <c r="X319" s="3">
        <v>17.440000000000001</v>
      </c>
      <c r="Y319" s="5">
        <v>86309</v>
      </c>
    </row>
    <row r="320" spans="1:25" ht="12.75" customHeight="1" x14ac:dyDescent="0.25">
      <c r="A320" s="3">
        <v>21662</v>
      </c>
      <c r="B320" s="3" t="s">
        <v>981</v>
      </c>
      <c r="C320" s="3">
        <v>0.04</v>
      </c>
      <c r="D320" s="3">
        <v>39.479999999999997</v>
      </c>
      <c r="E320" s="3">
        <v>1.99</v>
      </c>
      <c r="F320" s="3">
        <v>594</v>
      </c>
      <c r="G320" s="3" t="s">
        <v>2088</v>
      </c>
      <c r="H320" s="3" t="s">
        <v>710</v>
      </c>
      <c r="I320" s="3" t="s">
        <v>719</v>
      </c>
      <c r="J320" s="3" t="s">
        <v>722</v>
      </c>
      <c r="K320" s="3" t="s">
        <v>725</v>
      </c>
      <c r="L320" s="3" t="s">
        <v>741</v>
      </c>
      <c r="M320" s="3" t="s">
        <v>337</v>
      </c>
      <c r="N320" s="3">
        <v>0.54</v>
      </c>
      <c r="O320" s="3" t="s">
        <v>3035</v>
      </c>
      <c r="P320" s="3" t="s">
        <v>714</v>
      </c>
      <c r="Q320" s="3" t="s">
        <v>1086</v>
      </c>
      <c r="R320" s="3" t="s">
        <v>1736</v>
      </c>
      <c r="S320" s="3">
        <v>46016</v>
      </c>
      <c r="T320" s="4">
        <v>42174</v>
      </c>
      <c r="U320" s="4">
        <v>42177</v>
      </c>
      <c r="V320" s="3">
        <v>484.84919999999994</v>
      </c>
      <c r="W320" s="3">
        <v>18</v>
      </c>
      <c r="X320" s="3">
        <v>702.68</v>
      </c>
      <c r="Y320" s="5">
        <v>86311</v>
      </c>
    </row>
    <row r="321" spans="1:25" ht="12.75" customHeight="1" x14ac:dyDescent="0.25">
      <c r="A321" s="3">
        <v>21663</v>
      </c>
      <c r="B321" s="3" t="s">
        <v>981</v>
      </c>
      <c r="C321" s="3">
        <v>0.04</v>
      </c>
      <c r="D321" s="3">
        <v>3.7</v>
      </c>
      <c r="E321" s="3">
        <v>1.61</v>
      </c>
      <c r="F321" s="3">
        <v>594</v>
      </c>
      <c r="G321" s="3" t="s">
        <v>2088</v>
      </c>
      <c r="H321" s="3" t="s">
        <v>710</v>
      </c>
      <c r="I321" s="3" t="s">
        <v>719</v>
      </c>
      <c r="J321" s="3" t="s">
        <v>723</v>
      </c>
      <c r="K321" s="3" t="s">
        <v>732</v>
      </c>
      <c r="L321" s="3" t="s">
        <v>738</v>
      </c>
      <c r="M321" s="3" t="s">
        <v>767</v>
      </c>
      <c r="N321" s="3">
        <v>0.44</v>
      </c>
      <c r="O321" s="3" t="s">
        <v>3035</v>
      </c>
      <c r="P321" s="3" t="s">
        <v>714</v>
      </c>
      <c r="Q321" s="3" t="s">
        <v>1086</v>
      </c>
      <c r="R321" s="3" t="s">
        <v>1736</v>
      </c>
      <c r="S321" s="3">
        <v>46016</v>
      </c>
      <c r="T321" s="4">
        <v>42174</v>
      </c>
      <c r="U321" s="4">
        <v>42175</v>
      </c>
      <c r="V321" s="3">
        <v>18</v>
      </c>
      <c r="W321" s="3">
        <v>18</v>
      </c>
      <c r="X321" s="3">
        <v>67.239999999999995</v>
      </c>
      <c r="Y321" s="5">
        <v>86311</v>
      </c>
    </row>
    <row r="322" spans="1:25" ht="12.75" customHeight="1" x14ac:dyDescent="0.25">
      <c r="A322" s="3">
        <v>24480</v>
      </c>
      <c r="B322" s="3" t="s">
        <v>981</v>
      </c>
      <c r="C322" s="3">
        <v>0.03</v>
      </c>
      <c r="D322" s="3">
        <v>3.8</v>
      </c>
      <c r="E322" s="3">
        <v>1.49</v>
      </c>
      <c r="F322" s="3">
        <v>596</v>
      </c>
      <c r="G322" s="3" t="s">
        <v>2089</v>
      </c>
      <c r="H322" s="3" t="s">
        <v>710</v>
      </c>
      <c r="I322" s="3" t="s">
        <v>719</v>
      </c>
      <c r="J322" s="3" t="s">
        <v>721</v>
      </c>
      <c r="K322" s="3" t="s">
        <v>103</v>
      </c>
      <c r="L322" s="3" t="s">
        <v>739</v>
      </c>
      <c r="M322" s="3" t="s">
        <v>772</v>
      </c>
      <c r="N322" s="3">
        <v>0.38</v>
      </c>
      <c r="O322" s="3" t="s">
        <v>3035</v>
      </c>
      <c r="P322" s="3" t="s">
        <v>714</v>
      </c>
      <c r="Q322" s="3" t="s">
        <v>1086</v>
      </c>
      <c r="R322" s="3" t="s">
        <v>1875</v>
      </c>
      <c r="S322" s="3">
        <v>46032</v>
      </c>
      <c r="T322" s="4">
        <v>42050</v>
      </c>
      <c r="U322" s="4">
        <v>42052</v>
      </c>
      <c r="V322" s="3">
        <v>15.2745</v>
      </c>
      <c r="W322" s="3">
        <v>6</v>
      </c>
      <c r="X322" s="3">
        <v>24.27</v>
      </c>
      <c r="Y322" s="5">
        <v>86308</v>
      </c>
    </row>
    <row r="323" spans="1:25" ht="12.75" customHeight="1" x14ac:dyDescent="0.25">
      <c r="A323" s="3">
        <v>24481</v>
      </c>
      <c r="B323" s="3" t="s">
        <v>981</v>
      </c>
      <c r="C323" s="3">
        <v>7.0000000000000007E-2</v>
      </c>
      <c r="D323" s="3">
        <v>7.98</v>
      </c>
      <c r="E323" s="3">
        <v>1.25</v>
      </c>
      <c r="F323" s="3">
        <v>596</v>
      </c>
      <c r="G323" s="3" t="s">
        <v>2089</v>
      </c>
      <c r="H323" s="3" t="s">
        <v>710</v>
      </c>
      <c r="I323" s="3" t="s">
        <v>719</v>
      </c>
      <c r="J323" s="3" t="s">
        <v>721</v>
      </c>
      <c r="K323" s="3" t="s">
        <v>726</v>
      </c>
      <c r="L323" s="3" t="s">
        <v>738</v>
      </c>
      <c r="M323" s="3" t="s">
        <v>94</v>
      </c>
      <c r="N323" s="3">
        <v>0.35</v>
      </c>
      <c r="O323" s="3" t="s">
        <v>3035</v>
      </c>
      <c r="P323" s="3" t="s">
        <v>714</v>
      </c>
      <c r="Q323" s="3" t="s">
        <v>1086</v>
      </c>
      <c r="R323" s="3" t="s">
        <v>1875</v>
      </c>
      <c r="S323" s="3">
        <v>46032</v>
      </c>
      <c r="T323" s="4">
        <v>42050</v>
      </c>
      <c r="U323" s="4">
        <v>42052</v>
      </c>
      <c r="V323" s="3">
        <v>26.585699999999999</v>
      </c>
      <c r="W323" s="3">
        <v>5</v>
      </c>
      <c r="X323" s="3">
        <v>38.53</v>
      </c>
      <c r="Y323" s="5">
        <v>86308</v>
      </c>
    </row>
    <row r="324" spans="1:25" ht="12.75" customHeight="1" x14ac:dyDescent="0.25">
      <c r="A324" s="3">
        <v>24482</v>
      </c>
      <c r="B324" s="3" t="s">
        <v>981</v>
      </c>
      <c r="C324" s="3">
        <v>7.0000000000000007E-2</v>
      </c>
      <c r="D324" s="3">
        <v>417.4</v>
      </c>
      <c r="E324" s="3">
        <v>75.23</v>
      </c>
      <c r="F324" s="3">
        <v>596</v>
      </c>
      <c r="G324" s="3" t="s">
        <v>2089</v>
      </c>
      <c r="H324" s="3" t="s">
        <v>712</v>
      </c>
      <c r="I324" s="3" t="s">
        <v>719</v>
      </c>
      <c r="J324" s="3" t="s">
        <v>723</v>
      </c>
      <c r="K324" s="3" t="s">
        <v>731</v>
      </c>
      <c r="L324" s="3" t="s">
        <v>742</v>
      </c>
      <c r="M324" s="3" t="s">
        <v>327</v>
      </c>
      <c r="N324" s="3">
        <v>0.79</v>
      </c>
      <c r="O324" s="3" t="s">
        <v>3035</v>
      </c>
      <c r="P324" s="3" t="s">
        <v>714</v>
      </c>
      <c r="Q324" s="3" t="s">
        <v>1086</v>
      </c>
      <c r="R324" s="3" t="s">
        <v>1875</v>
      </c>
      <c r="S324" s="3">
        <v>46032</v>
      </c>
      <c r="T324" s="4">
        <v>42050</v>
      </c>
      <c r="U324" s="4">
        <v>42051</v>
      </c>
      <c r="V324" s="3">
        <v>-575.35199999999998</v>
      </c>
      <c r="W324" s="3">
        <v>12</v>
      </c>
      <c r="X324" s="3">
        <v>4910.72</v>
      </c>
      <c r="Y324" s="5">
        <v>86308</v>
      </c>
    </row>
    <row r="325" spans="1:25" ht="12.75" customHeight="1" x14ac:dyDescent="0.25">
      <c r="A325" s="3">
        <v>25949</v>
      </c>
      <c r="B325" s="3" t="s">
        <v>979</v>
      </c>
      <c r="C325" s="3">
        <v>0.1</v>
      </c>
      <c r="D325" s="3">
        <v>6.48</v>
      </c>
      <c r="E325" s="3">
        <v>5.9</v>
      </c>
      <c r="F325" s="3">
        <v>597</v>
      </c>
      <c r="G325" s="3" t="s">
        <v>2090</v>
      </c>
      <c r="H325" s="3" t="s">
        <v>710</v>
      </c>
      <c r="I325" s="3" t="s">
        <v>718</v>
      </c>
      <c r="J325" s="3" t="s">
        <v>721</v>
      </c>
      <c r="K325" s="3" t="s">
        <v>726</v>
      </c>
      <c r="L325" s="3" t="s">
        <v>739</v>
      </c>
      <c r="M325" s="3" t="s">
        <v>970</v>
      </c>
      <c r="N325" s="3">
        <v>0.37</v>
      </c>
      <c r="O325" s="3" t="s">
        <v>3035</v>
      </c>
      <c r="P325" s="3" t="s">
        <v>714</v>
      </c>
      <c r="Q325" s="3" t="s">
        <v>1086</v>
      </c>
      <c r="R325" s="3" t="s">
        <v>1323</v>
      </c>
      <c r="S325" s="3">
        <v>47201</v>
      </c>
      <c r="T325" s="4">
        <v>42165</v>
      </c>
      <c r="U325" s="4">
        <v>42165</v>
      </c>
      <c r="V325" s="3">
        <v>-51.634999999999998</v>
      </c>
      <c r="W325" s="3">
        <v>19</v>
      </c>
      <c r="X325" s="3">
        <v>116.8</v>
      </c>
      <c r="Y325" s="5">
        <v>86310</v>
      </c>
    </row>
    <row r="326" spans="1:25" ht="12.75" customHeight="1" x14ac:dyDescent="0.25">
      <c r="A326" s="3">
        <v>21274</v>
      </c>
      <c r="B326" s="3" t="s">
        <v>978</v>
      </c>
      <c r="C326" s="3">
        <v>0.06</v>
      </c>
      <c r="D326" s="3">
        <v>6.48</v>
      </c>
      <c r="E326" s="3">
        <v>7.37</v>
      </c>
      <c r="F326" s="3">
        <v>600</v>
      </c>
      <c r="G326" s="3" t="s">
        <v>2091</v>
      </c>
      <c r="H326" s="3" t="s">
        <v>710</v>
      </c>
      <c r="I326" s="3" t="s">
        <v>720</v>
      </c>
      <c r="J326" s="3" t="s">
        <v>721</v>
      </c>
      <c r="K326" s="3" t="s">
        <v>726</v>
      </c>
      <c r="L326" s="3" t="s">
        <v>739</v>
      </c>
      <c r="M326" s="3" t="s">
        <v>873</v>
      </c>
      <c r="N326" s="3">
        <v>0.37</v>
      </c>
      <c r="O326" s="3" t="s">
        <v>3035</v>
      </c>
      <c r="P326" s="3" t="s">
        <v>716</v>
      </c>
      <c r="Q326" s="3" t="s">
        <v>1057</v>
      </c>
      <c r="R326" s="3" t="s">
        <v>1709</v>
      </c>
      <c r="S326" s="3">
        <v>21136</v>
      </c>
      <c r="T326" s="4">
        <v>42076</v>
      </c>
      <c r="U326" s="4">
        <v>42077</v>
      </c>
      <c r="V326" s="3">
        <v>-75.44</v>
      </c>
      <c r="W326" s="3">
        <v>5</v>
      </c>
      <c r="X326" s="3">
        <v>32.39</v>
      </c>
      <c r="Y326" s="5">
        <v>87579</v>
      </c>
    </row>
    <row r="327" spans="1:25" ht="12.75" customHeight="1" x14ac:dyDescent="0.25">
      <c r="A327" s="3">
        <v>20929</v>
      </c>
      <c r="B327" s="3" t="s">
        <v>979</v>
      </c>
      <c r="C327" s="3">
        <v>0.02</v>
      </c>
      <c r="D327" s="3">
        <v>35.99</v>
      </c>
      <c r="E327" s="3">
        <v>5</v>
      </c>
      <c r="F327" s="3">
        <v>603</v>
      </c>
      <c r="G327" s="3" t="s">
        <v>2092</v>
      </c>
      <c r="H327" s="3" t="s">
        <v>710</v>
      </c>
      <c r="I327" s="3" t="s">
        <v>717</v>
      </c>
      <c r="J327" s="3" t="s">
        <v>722</v>
      </c>
      <c r="K327" s="3" t="s">
        <v>102</v>
      </c>
      <c r="L327" s="3" t="s">
        <v>739</v>
      </c>
      <c r="M327" s="3" t="s">
        <v>34</v>
      </c>
      <c r="N327" s="3">
        <v>0.85</v>
      </c>
      <c r="O327" s="3" t="s">
        <v>3035</v>
      </c>
      <c r="P327" s="3" t="s">
        <v>715</v>
      </c>
      <c r="Q327" s="3" t="s">
        <v>1073</v>
      </c>
      <c r="R327" s="3" t="s">
        <v>1252</v>
      </c>
      <c r="S327" s="3">
        <v>81001</v>
      </c>
      <c r="T327" s="4">
        <v>42038</v>
      </c>
      <c r="U327" s="4">
        <v>42040</v>
      </c>
      <c r="V327" s="3">
        <v>-120.934</v>
      </c>
      <c r="W327" s="3">
        <v>7</v>
      </c>
      <c r="X327" s="3">
        <v>227.79</v>
      </c>
      <c r="Y327" s="5">
        <v>87020</v>
      </c>
    </row>
    <row r="328" spans="1:25" ht="12.75" customHeight="1" x14ac:dyDescent="0.25">
      <c r="A328" s="3">
        <v>4015</v>
      </c>
      <c r="B328" s="3" t="s">
        <v>981</v>
      </c>
      <c r="C328" s="3">
        <v>0.09</v>
      </c>
      <c r="D328" s="3">
        <v>154.13</v>
      </c>
      <c r="E328" s="3">
        <v>69</v>
      </c>
      <c r="F328" s="3">
        <v>604</v>
      </c>
      <c r="G328" s="3" t="s">
        <v>2093</v>
      </c>
      <c r="H328" s="3" t="s">
        <v>711</v>
      </c>
      <c r="I328" s="3" t="s">
        <v>720</v>
      </c>
      <c r="J328" s="3" t="s">
        <v>723</v>
      </c>
      <c r="K328" s="3" t="s">
        <v>731</v>
      </c>
      <c r="L328" s="3" t="s">
        <v>744</v>
      </c>
      <c r="M328" s="3" t="s">
        <v>769</v>
      </c>
      <c r="N328" s="3">
        <v>0.68</v>
      </c>
      <c r="O328" s="3" t="s">
        <v>3035</v>
      </c>
      <c r="P328" s="3" t="s">
        <v>715</v>
      </c>
      <c r="Q328" s="3" t="s">
        <v>1037</v>
      </c>
      <c r="R328" s="3" t="s">
        <v>1003</v>
      </c>
      <c r="S328" s="3">
        <v>90045</v>
      </c>
      <c r="T328" s="4">
        <v>42077</v>
      </c>
      <c r="U328" s="4">
        <v>42078</v>
      </c>
      <c r="V328" s="3">
        <v>-1763.7477000000003</v>
      </c>
      <c r="W328" s="3">
        <v>38</v>
      </c>
      <c r="X328" s="3">
        <v>5679.59</v>
      </c>
      <c r="Y328" s="5">
        <v>28647</v>
      </c>
    </row>
    <row r="329" spans="1:25" ht="12.75" customHeight="1" x14ac:dyDescent="0.25">
      <c r="A329" s="3">
        <v>4903</v>
      </c>
      <c r="B329" s="3" t="s">
        <v>981</v>
      </c>
      <c r="C329" s="3">
        <v>0.03</v>
      </c>
      <c r="D329" s="3">
        <v>1.88</v>
      </c>
      <c r="E329" s="3">
        <v>1.49</v>
      </c>
      <c r="F329" s="3">
        <v>604</v>
      </c>
      <c r="G329" s="3" t="s">
        <v>2093</v>
      </c>
      <c r="H329" s="3" t="s">
        <v>710</v>
      </c>
      <c r="I329" s="3" t="s">
        <v>717</v>
      </c>
      <c r="J329" s="3" t="s">
        <v>721</v>
      </c>
      <c r="K329" s="3" t="s">
        <v>103</v>
      </c>
      <c r="L329" s="3" t="s">
        <v>739</v>
      </c>
      <c r="M329" s="3" t="s">
        <v>601</v>
      </c>
      <c r="N329" s="3">
        <v>0.37</v>
      </c>
      <c r="O329" s="3" t="s">
        <v>3035</v>
      </c>
      <c r="P329" s="3" t="s">
        <v>715</v>
      </c>
      <c r="Q329" s="3" t="s">
        <v>1037</v>
      </c>
      <c r="R329" s="3" t="s">
        <v>1003</v>
      </c>
      <c r="S329" s="3">
        <v>90045</v>
      </c>
      <c r="T329" s="4">
        <v>42028</v>
      </c>
      <c r="U329" s="4">
        <v>42029</v>
      </c>
      <c r="V329" s="3">
        <v>-15.099500000000001</v>
      </c>
      <c r="W329" s="3">
        <v>52</v>
      </c>
      <c r="X329" s="3">
        <v>102.32</v>
      </c>
      <c r="Y329" s="5">
        <v>34882</v>
      </c>
    </row>
    <row r="330" spans="1:25" ht="12.75" customHeight="1" x14ac:dyDescent="0.25">
      <c r="A330" s="3">
        <v>22015</v>
      </c>
      <c r="B330" s="3" t="s">
        <v>981</v>
      </c>
      <c r="C330" s="3">
        <v>0.09</v>
      </c>
      <c r="D330" s="3">
        <v>154.13</v>
      </c>
      <c r="E330" s="3">
        <v>69</v>
      </c>
      <c r="F330" s="3">
        <v>605</v>
      </c>
      <c r="G330" s="3" t="s">
        <v>2094</v>
      </c>
      <c r="H330" s="3" t="s">
        <v>711</v>
      </c>
      <c r="I330" s="3" t="s">
        <v>720</v>
      </c>
      <c r="J330" s="3" t="s">
        <v>723</v>
      </c>
      <c r="K330" s="3" t="s">
        <v>731</v>
      </c>
      <c r="L330" s="3" t="s">
        <v>744</v>
      </c>
      <c r="M330" s="3" t="s">
        <v>769</v>
      </c>
      <c r="N330" s="3">
        <v>0.68</v>
      </c>
      <c r="O330" s="3" t="s">
        <v>3035</v>
      </c>
      <c r="P330" s="3" t="s">
        <v>716</v>
      </c>
      <c r="Q330" s="3" t="s">
        <v>1019</v>
      </c>
      <c r="R330" s="3" t="s">
        <v>1659</v>
      </c>
      <c r="S330" s="3">
        <v>11795</v>
      </c>
      <c r="T330" s="4">
        <v>42077</v>
      </c>
      <c r="U330" s="4">
        <v>42078</v>
      </c>
      <c r="V330" s="3">
        <v>-1763.7477000000003</v>
      </c>
      <c r="W330" s="3">
        <v>10</v>
      </c>
      <c r="X330" s="3">
        <v>1494.63</v>
      </c>
      <c r="Y330" s="5">
        <v>91144</v>
      </c>
    </row>
    <row r="331" spans="1:25" ht="12.75" customHeight="1" x14ac:dyDescent="0.25">
      <c r="A331" s="3">
        <v>18492</v>
      </c>
      <c r="B331" s="3" t="s">
        <v>979</v>
      </c>
      <c r="C331" s="3">
        <v>0.02</v>
      </c>
      <c r="D331" s="3">
        <v>15.57</v>
      </c>
      <c r="E331" s="3">
        <v>1.39</v>
      </c>
      <c r="F331" s="3">
        <v>617</v>
      </c>
      <c r="G331" s="3" t="s">
        <v>2095</v>
      </c>
      <c r="H331" s="3" t="s">
        <v>710</v>
      </c>
      <c r="I331" s="3" t="s">
        <v>719</v>
      </c>
      <c r="J331" s="3" t="s">
        <v>721</v>
      </c>
      <c r="K331" s="3" t="s">
        <v>728</v>
      </c>
      <c r="L331" s="3" t="s">
        <v>739</v>
      </c>
      <c r="M331" s="3" t="s">
        <v>812</v>
      </c>
      <c r="N331" s="3">
        <v>0.38</v>
      </c>
      <c r="O331" s="3" t="s">
        <v>3035</v>
      </c>
      <c r="P331" s="3" t="s">
        <v>715</v>
      </c>
      <c r="Q331" s="3" t="s">
        <v>1073</v>
      </c>
      <c r="R331" s="3" t="s">
        <v>1252</v>
      </c>
      <c r="S331" s="3">
        <v>81001</v>
      </c>
      <c r="T331" s="4">
        <v>42123</v>
      </c>
      <c r="U331" s="4">
        <v>42124</v>
      </c>
      <c r="V331" s="3">
        <v>23.5428</v>
      </c>
      <c r="W331" s="3">
        <v>3</v>
      </c>
      <c r="X331" s="3">
        <v>46.23</v>
      </c>
      <c r="Y331" s="5">
        <v>88198</v>
      </c>
    </row>
    <row r="332" spans="1:25" ht="12.75" customHeight="1" x14ac:dyDescent="0.25">
      <c r="A332" s="3">
        <v>18493</v>
      </c>
      <c r="B332" s="3" t="s">
        <v>979</v>
      </c>
      <c r="C332" s="3">
        <v>0.02</v>
      </c>
      <c r="D332" s="3">
        <v>20.89</v>
      </c>
      <c r="E332" s="3">
        <v>11.52</v>
      </c>
      <c r="F332" s="3">
        <v>617</v>
      </c>
      <c r="G332" s="3" t="s">
        <v>2095</v>
      </c>
      <c r="H332" s="3" t="s">
        <v>710</v>
      </c>
      <c r="I332" s="3" t="s">
        <v>719</v>
      </c>
      <c r="J332" s="3" t="s">
        <v>721</v>
      </c>
      <c r="K332" s="3" t="s">
        <v>730</v>
      </c>
      <c r="L332" s="3" t="s">
        <v>739</v>
      </c>
      <c r="M332" s="3" t="s">
        <v>339</v>
      </c>
      <c r="N332" s="3">
        <v>0.83</v>
      </c>
      <c r="O332" s="3" t="s">
        <v>3035</v>
      </c>
      <c r="P332" s="3" t="s">
        <v>715</v>
      </c>
      <c r="Q332" s="3" t="s">
        <v>1073</v>
      </c>
      <c r="R332" s="3" t="s">
        <v>1252</v>
      </c>
      <c r="S332" s="3">
        <v>81001</v>
      </c>
      <c r="T332" s="4">
        <v>42123</v>
      </c>
      <c r="U332" s="4">
        <v>42124</v>
      </c>
      <c r="V332" s="3">
        <v>-276.11279999999999</v>
      </c>
      <c r="W332" s="3">
        <v>13</v>
      </c>
      <c r="X332" s="3">
        <v>279.27999999999997</v>
      </c>
      <c r="Y332" s="5">
        <v>88198</v>
      </c>
    </row>
    <row r="333" spans="1:25" ht="12.75" customHeight="1" x14ac:dyDescent="0.25">
      <c r="A333" s="3">
        <v>22196</v>
      </c>
      <c r="B333" s="3" t="s">
        <v>981</v>
      </c>
      <c r="C333" s="3">
        <v>0.06</v>
      </c>
      <c r="D333" s="3">
        <v>17.98</v>
      </c>
      <c r="E333" s="3">
        <v>4</v>
      </c>
      <c r="F333" s="3">
        <v>618</v>
      </c>
      <c r="G333" s="3" t="s">
        <v>2096</v>
      </c>
      <c r="H333" s="3" t="s">
        <v>710</v>
      </c>
      <c r="I333" s="3" t="s">
        <v>719</v>
      </c>
      <c r="J333" s="3" t="s">
        <v>722</v>
      </c>
      <c r="K333" s="3" t="s">
        <v>725</v>
      </c>
      <c r="L333" s="3" t="s">
        <v>739</v>
      </c>
      <c r="M333" s="3" t="s">
        <v>805</v>
      </c>
      <c r="N333" s="3">
        <v>0.79</v>
      </c>
      <c r="O333" s="3" t="s">
        <v>3035</v>
      </c>
      <c r="P333" s="3" t="s">
        <v>715</v>
      </c>
      <c r="Q333" s="3" t="s">
        <v>1073</v>
      </c>
      <c r="R333" s="3" t="s">
        <v>1251</v>
      </c>
      <c r="S333" s="3">
        <v>81007</v>
      </c>
      <c r="T333" s="4">
        <v>42087</v>
      </c>
      <c r="U333" s="4">
        <v>42088</v>
      </c>
      <c r="V333" s="3">
        <v>-78.13</v>
      </c>
      <c r="W333" s="3">
        <v>4</v>
      </c>
      <c r="X333" s="3">
        <v>70.06</v>
      </c>
      <c r="Y333" s="5">
        <v>88197</v>
      </c>
    </row>
    <row r="334" spans="1:25" ht="12.75" customHeight="1" x14ac:dyDescent="0.25">
      <c r="A334" s="3">
        <v>18490</v>
      </c>
      <c r="B334" s="3" t="s">
        <v>979</v>
      </c>
      <c r="C334" s="3">
        <v>0.06</v>
      </c>
      <c r="D334" s="3">
        <v>5.38</v>
      </c>
      <c r="E334" s="3">
        <v>5.24</v>
      </c>
      <c r="F334" s="3">
        <v>618</v>
      </c>
      <c r="G334" s="3" t="s">
        <v>2096</v>
      </c>
      <c r="H334" s="3" t="s">
        <v>711</v>
      </c>
      <c r="I334" s="3" t="s">
        <v>719</v>
      </c>
      <c r="J334" s="3" t="s">
        <v>721</v>
      </c>
      <c r="K334" s="3" t="s">
        <v>103</v>
      </c>
      <c r="L334" s="3" t="s">
        <v>739</v>
      </c>
      <c r="M334" s="3" t="s">
        <v>452</v>
      </c>
      <c r="N334" s="3">
        <v>0.36</v>
      </c>
      <c r="O334" s="3" t="s">
        <v>3035</v>
      </c>
      <c r="P334" s="3" t="s">
        <v>715</v>
      </c>
      <c r="Q334" s="3" t="s">
        <v>1073</v>
      </c>
      <c r="R334" s="3" t="s">
        <v>1251</v>
      </c>
      <c r="S334" s="3">
        <v>81007</v>
      </c>
      <c r="T334" s="4">
        <v>42123</v>
      </c>
      <c r="U334" s="4">
        <v>42124</v>
      </c>
      <c r="V334" s="3">
        <v>-64.670940000000002</v>
      </c>
      <c r="W334" s="3">
        <v>14</v>
      </c>
      <c r="X334" s="3">
        <v>81.819999999999993</v>
      </c>
      <c r="Y334" s="5">
        <v>88198</v>
      </c>
    </row>
    <row r="335" spans="1:25" ht="12.75" customHeight="1" x14ac:dyDescent="0.25">
      <c r="A335" s="3">
        <v>18491</v>
      </c>
      <c r="B335" s="3" t="s">
        <v>979</v>
      </c>
      <c r="C335" s="3">
        <v>0.03</v>
      </c>
      <c r="D335" s="3">
        <v>7.35</v>
      </c>
      <c r="E335" s="3">
        <v>5.96</v>
      </c>
      <c r="F335" s="3">
        <v>618</v>
      </c>
      <c r="G335" s="3" t="s">
        <v>2096</v>
      </c>
      <c r="H335" s="3" t="s">
        <v>710</v>
      </c>
      <c r="I335" s="3" t="s">
        <v>719</v>
      </c>
      <c r="J335" s="3" t="s">
        <v>721</v>
      </c>
      <c r="K335" s="3" t="s">
        <v>726</v>
      </c>
      <c r="L335" s="3" t="s">
        <v>739</v>
      </c>
      <c r="M335" s="3" t="s">
        <v>347</v>
      </c>
      <c r="N335" s="3">
        <v>0.38</v>
      </c>
      <c r="O335" s="3" t="s">
        <v>3035</v>
      </c>
      <c r="P335" s="3" t="s">
        <v>715</v>
      </c>
      <c r="Q335" s="3" t="s">
        <v>1073</v>
      </c>
      <c r="R335" s="3" t="s">
        <v>1251</v>
      </c>
      <c r="S335" s="3">
        <v>81007</v>
      </c>
      <c r="T335" s="4">
        <v>42123</v>
      </c>
      <c r="U335" s="4">
        <v>42124</v>
      </c>
      <c r="V335" s="3">
        <v>-11.113199999999999</v>
      </c>
      <c r="W335" s="3">
        <v>1</v>
      </c>
      <c r="X335" s="3">
        <v>13.16</v>
      </c>
      <c r="Y335" s="5">
        <v>88198</v>
      </c>
    </row>
    <row r="336" spans="1:25" ht="12.75" customHeight="1" x14ac:dyDescent="0.25">
      <c r="A336" s="3">
        <v>25539</v>
      </c>
      <c r="B336" s="3" t="s">
        <v>981</v>
      </c>
      <c r="C336" s="3">
        <v>0.03</v>
      </c>
      <c r="D336" s="3">
        <v>14.2</v>
      </c>
      <c r="E336" s="3">
        <v>5.3</v>
      </c>
      <c r="F336" s="3">
        <v>619</v>
      </c>
      <c r="G336" s="3" t="s">
        <v>2097</v>
      </c>
      <c r="H336" s="3" t="s">
        <v>710</v>
      </c>
      <c r="I336" s="3" t="s">
        <v>719</v>
      </c>
      <c r="J336" s="3" t="s">
        <v>723</v>
      </c>
      <c r="K336" s="3" t="s">
        <v>732</v>
      </c>
      <c r="L336" s="3" t="s">
        <v>738</v>
      </c>
      <c r="M336" s="3" t="s">
        <v>822</v>
      </c>
      <c r="N336" s="3">
        <v>0.46</v>
      </c>
      <c r="O336" s="3" t="s">
        <v>3035</v>
      </c>
      <c r="P336" s="3" t="s">
        <v>714</v>
      </c>
      <c r="Q336" s="3" t="s">
        <v>1053</v>
      </c>
      <c r="R336" s="3" t="s">
        <v>1214</v>
      </c>
      <c r="S336" s="3">
        <v>48195</v>
      </c>
      <c r="T336" s="4">
        <v>42011</v>
      </c>
      <c r="U336" s="4">
        <v>42012</v>
      </c>
      <c r="V336" s="3">
        <v>107.02</v>
      </c>
      <c r="W336" s="3">
        <v>14</v>
      </c>
      <c r="X336" s="3">
        <v>205.98</v>
      </c>
      <c r="Y336" s="5">
        <v>88196</v>
      </c>
    </row>
    <row r="337" spans="1:25" ht="12.75" customHeight="1" x14ac:dyDescent="0.25">
      <c r="A337" s="3">
        <v>22248</v>
      </c>
      <c r="B337" s="3" t="s">
        <v>978</v>
      </c>
      <c r="C337" s="3">
        <v>0.1</v>
      </c>
      <c r="D337" s="3">
        <v>6.88</v>
      </c>
      <c r="E337" s="3">
        <v>2</v>
      </c>
      <c r="F337" s="3">
        <v>621</v>
      </c>
      <c r="G337" s="3" t="s">
        <v>2098</v>
      </c>
      <c r="H337" s="3" t="s">
        <v>710</v>
      </c>
      <c r="I337" s="3" t="s">
        <v>717</v>
      </c>
      <c r="J337" s="3" t="s">
        <v>721</v>
      </c>
      <c r="K337" s="3" t="s">
        <v>726</v>
      </c>
      <c r="L337" s="3" t="s">
        <v>738</v>
      </c>
      <c r="M337" s="3" t="s">
        <v>292</v>
      </c>
      <c r="N337" s="3">
        <v>0.39</v>
      </c>
      <c r="O337" s="3" t="s">
        <v>3035</v>
      </c>
      <c r="P337" s="3" t="s">
        <v>716</v>
      </c>
      <c r="Q337" s="3" t="s">
        <v>1123</v>
      </c>
      <c r="R337" s="3" t="s">
        <v>1781</v>
      </c>
      <c r="S337" s="3">
        <v>6111</v>
      </c>
      <c r="T337" s="4">
        <v>42061</v>
      </c>
      <c r="U337" s="4">
        <v>42062</v>
      </c>
      <c r="V337" s="3">
        <v>18.420000000000002</v>
      </c>
      <c r="W337" s="3">
        <v>5</v>
      </c>
      <c r="X337" s="3">
        <v>31.46</v>
      </c>
      <c r="Y337" s="5">
        <v>91432</v>
      </c>
    </row>
    <row r="338" spans="1:25" ht="12.75" customHeight="1" x14ac:dyDescent="0.25">
      <c r="A338" s="3">
        <v>22247</v>
      </c>
      <c r="B338" s="3" t="s">
        <v>978</v>
      </c>
      <c r="C338" s="3">
        <v>0.06</v>
      </c>
      <c r="D338" s="3">
        <v>195.99</v>
      </c>
      <c r="E338" s="3">
        <v>8.99</v>
      </c>
      <c r="F338" s="3">
        <v>622</v>
      </c>
      <c r="G338" s="3" t="s">
        <v>2099</v>
      </c>
      <c r="H338" s="3" t="s">
        <v>710</v>
      </c>
      <c r="I338" s="3" t="s">
        <v>717</v>
      </c>
      <c r="J338" s="3" t="s">
        <v>722</v>
      </c>
      <c r="K338" s="3" t="s">
        <v>102</v>
      </c>
      <c r="L338" s="3" t="s">
        <v>739</v>
      </c>
      <c r="M338" s="3" t="s">
        <v>252</v>
      </c>
      <c r="N338" s="3">
        <v>0.6</v>
      </c>
      <c r="O338" s="3" t="s">
        <v>3035</v>
      </c>
      <c r="P338" s="3" t="s">
        <v>716</v>
      </c>
      <c r="Q338" s="3" t="s">
        <v>1030</v>
      </c>
      <c r="R338" s="3" t="s">
        <v>1043</v>
      </c>
      <c r="S338" s="3">
        <v>4210</v>
      </c>
      <c r="T338" s="4">
        <v>42061</v>
      </c>
      <c r="U338" s="4">
        <v>42063</v>
      </c>
      <c r="V338" s="3">
        <v>349.47</v>
      </c>
      <c r="W338" s="3">
        <v>6</v>
      </c>
      <c r="X338" s="3">
        <v>948.97</v>
      </c>
      <c r="Y338" s="5">
        <v>91432</v>
      </c>
    </row>
    <row r="339" spans="1:25" ht="12.75" customHeight="1" x14ac:dyDescent="0.25">
      <c r="A339" s="3">
        <v>24880</v>
      </c>
      <c r="B339" s="3" t="s">
        <v>977</v>
      </c>
      <c r="C339" s="3">
        <v>0.05</v>
      </c>
      <c r="D339" s="3">
        <v>6.48</v>
      </c>
      <c r="E339" s="3">
        <v>8.4</v>
      </c>
      <c r="F339" s="3">
        <v>623</v>
      </c>
      <c r="G339" s="3" t="s">
        <v>2100</v>
      </c>
      <c r="H339" s="3" t="s">
        <v>710</v>
      </c>
      <c r="I339" s="3" t="s">
        <v>717</v>
      </c>
      <c r="J339" s="3" t="s">
        <v>721</v>
      </c>
      <c r="K339" s="3" t="s">
        <v>726</v>
      </c>
      <c r="L339" s="3" t="s">
        <v>739</v>
      </c>
      <c r="M339" s="3" t="s">
        <v>897</v>
      </c>
      <c r="N339" s="3">
        <v>0.37</v>
      </c>
      <c r="O339" s="3" t="s">
        <v>3035</v>
      </c>
      <c r="P339" s="3" t="s">
        <v>716</v>
      </c>
      <c r="Q339" s="3" t="s">
        <v>1045</v>
      </c>
      <c r="R339" s="3" t="s">
        <v>1888</v>
      </c>
      <c r="S339" s="3">
        <v>3101</v>
      </c>
      <c r="T339" s="4">
        <v>42095</v>
      </c>
      <c r="U339" s="4">
        <v>42097</v>
      </c>
      <c r="V339" s="3">
        <v>-226.34640000000002</v>
      </c>
      <c r="W339" s="3">
        <v>21</v>
      </c>
      <c r="X339" s="3">
        <v>136.99</v>
      </c>
      <c r="Y339" s="5">
        <v>91433</v>
      </c>
    </row>
    <row r="340" spans="1:25" ht="12.75" customHeight="1" x14ac:dyDescent="0.25">
      <c r="A340" s="3">
        <v>24881</v>
      </c>
      <c r="B340" s="3" t="s">
        <v>977</v>
      </c>
      <c r="C340" s="3">
        <v>0.05</v>
      </c>
      <c r="D340" s="3">
        <v>55.99</v>
      </c>
      <c r="E340" s="3">
        <v>5</v>
      </c>
      <c r="F340" s="3">
        <v>624</v>
      </c>
      <c r="G340" s="3" t="s">
        <v>2101</v>
      </c>
      <c r="H340" s="3" t="s">
        <v>710</v>
      </c>
      <c r="I340" s="3" t="s">
        <v>717</v>
      </c>
      <c r="J340" s="3" t="s">
        <v>722</v>
      </c>
      <c r="K340" s="3" t="s">
        <v>102</v>
      </c>
      <c r="L340" s="3" t="s">
        <v>741</v>
      </c>
      <c r="M340" s="3" t="s">
        <v>199</v>
      </c>
      <c r="N340" s="3">
        <v>0.8</v>
      </c>
      <c r="O340" s="3" t="s">
        <v>3035</v>
      </c>
      <c r="P340" s="3" t="s">
        <v>716</v>
      </c>
      <c r="Q340" s="3" t="s">
        <v>1142</v>
      </c>
      <c r="R340" s="3" t="s">
        <v>1332</v>
      </c>
      <c r="S340" s="3">
        <v>5701</v>
      </c>
      <c r="T340" s="4">
        <v>42095</v>
      </c>
      <c r="U340" s="4">
        <v>42095</v>
      </c>
      <c r="V340" s="3">
        <v>-281.17583999999999</v>
      </c>
      <c r="W340" s="3">
        <v>2</v>
      </c>
      <c r="X340" s="3">
        <v>99.36</v>
      </c>
      <c r="Y340" s="5">
        <v>91433</v>
      </c>
    </row>
    <row r="341" spans="1:25" ht="12.75" customHeight="1" x14ac:dyDescent="0.25">
      <c r="A341" s="3">
        <v>21718</v>
      </c>
      <c r="B341" s="3" t="s">
        <v>978</v>
      </c>
      <c r="C341" s="3">
        <v>0.02</v>
      </c>
      <c r="D341" s="3">
        <v>419.19</v>
      </c>
      <c r="E341" s="3">
        <v>19.989999999999998</v>
      </c>
      <c r="F341" s="3">
        <v>627</v>
      </c>
      <c r="G341" s="3" t="s">
        <v>2102</v>
      </c>
      <c r="H341" s="3" t="s">
        <v>710</v>
      </c>
      <c r="I341" s="3" t="s">
        <v>720</v>
      </c>
      <c r="J341" s="3" t="s">
        <v>721</v>
      </c>
      <c r="K341" s="3" t="s">
        <v>730</v>
      </c>
      <c r="L341" s="3" t="s">
        <v>739</v>
      </c>
      <c r="M341" s="3" t="s">
        <v>883</v>
      </c>
      <c r="N341" s="3">
        <v>0.57999999999999996</v>
      </c>
      <c r="O341" s="3" t="s">
        <v>3035</v>
      </c>
      <c r="P341" s="3" t="s">
        <v>716</v>
      </c>
      <c r="Q341" s="3" t="s">
        <v>1065</v>
      </c>
      <c r="R341" s="3" t="s">
        <v>1609</v>
      </c>
      <c r="S341" s="3">
        <v>43952</v>
      </c>
      <c r="T341" s="4">
        <v>42115</v>
      </c>
      <c r="U341" s="4">
        <v>42116</v>
      </c>
      <c r="V341" s="3">
        <v>6610.2</v>
      </c>
      <c r="W341" s="3">
        <v>22</v>
      </c>
      <c r="X341" s="3">
        <v>9580</v>
      </c>
      <c r="Y341" s="5">
        <v>90469</v>
      </c>
    </row>
    <row r="342" spans="1:25" ht="12.75" customHeight="1" x14ac:dyDescent="0.25">
      <c r="A342" s="3">
        <v>19364</v>
      </c>
      <c r="B342" s="3" t="s">
        <v>977</v>
      </c>
      <c r="C342" s="3">
        <v>0.01</v>
      </c>
      <c r="D342" s="3">
        <v>2.08</v>
      </c>
      <c r="E342" s="3">
        <v>5.33</v>
      </c>
      <c r="F342" s="3">
        <v>635</v>
      </c>
      <c r="G342" s="3" t="s">
        <v>2103</v>
      </c>
      <c r="H342" s="3" t="s">
        <v>710</v>
      </c>
      <c r="I342" s="3" t="s">
        <v>720</v>
      </c>
      <c r="J342" s="3" t="s">
        <v>723</v>
      </c>
      <c r="K342" s="3" t="s">
        <v>732</v>
      </c>
      <c r="L342" s="3" t="s">
        <v>739</v>
      </c>
      <c r="M342" s="3" t="s">
        <v>910</v>
      </c>
      <c r="N342" s="3">
        <v>0.43</v>
      </c>
      <c r="O342" s="3" t="s">
        <v>3035</v>
      </c>
      <c r="P342" s="3" t="s">
        <v>714</v>
      </c>
      <c r="Q342" s="3" t="s">
        <v>1039</v>
      </c>
      <c r="R342" s="3" t="s">
        <v>1367</v>
      </c>
      <c r="S342" s="3">
        <v>55106</v>
      </c>
      <c r="T342" s="4">
        <v>42099</v>
      </c>
      <c r="U342" s="4">
        <v>42099</v>
      </c>
      <c r="V342" s="3">
        <v>-103.7124</v>
      </c>
      <c r="W342" s="3">
        <v>12</v>
      </c>
      <c r="X342" s="3">
        <v>28.32</v>
      </c>
      <c r="Y342" s="5">
        <v>89284</v>
      </c>
    </row>
    <row r="343" spans="1:25" ht="12.75" customHeight="1" x14ac:dyDescent="0.25">
      <c r="A343" s="3">
        <v>19365</v>
      </c>
      <c r="B343" s="3" t="s">
        <v>977</v>
      </c>
      <c r="C343" s="3">
        <v>0.03</v>
      </c>
      <c r="D343" s="3">
        <v>370.98</v>
      </c>
      <c r="E343" s="3">
        <v>99</v>
      </c>
      <c r="F343" s="3">
        <v>635</v>
      </c>
      <c r="G343" s="3" t="s">
        <v>2103</v>
      </c>
      <c r="H343" s="3" t="s">
        <v>712</v>
      </c>
      <c r="I343" s="3" t="s">
        <v>720</v>
      </c>
      <c r="J343" s="3" t="s">
        <v>721</v>
      </c>
      <c r="K343" s="3" t="s">
        <v>730</v>
      </c>
      <c r="L343" s="3" t="s">
        <v>740</v>
      </c>
      <c r="M343" s="3" t="s">
        <v>57</v>
      </c>
      <c r="N343" s="3">
        <v>0.65</v>
      </c>
      <c r="O343" s="3" t="s">
        <v>3035</v>
      </c>
      <c r="P343" s="3" t="s">
        <v>714</v>
      </c>
      <c r="Q343" s="3" t="s">
        <v>1039</v>
      </c>
      <c r="R343" s="3" t="s">
        <v>1367</v>
      </c>
      <c r="S343" s="3">
        <v>55106</v>
      </c>
      <c r="T343" s="4">
        <v>42099</v>
      </c>
      <c r="U343" s="4">
        <v>42100</v>
      </c>
      <c r="V343" s="3">
        <v>-124.2864</v>
      </c>
      <c r="W343" s="3">
        <v>6</v>
      </c>
      <c r="X343" s="3">
        <v>2309.4899999999998</v>
      </c>
      <c r="Y343" s="5">
        <v>89284</v>
      </c>
    </row>
    <row r="344" spans="1:25" ht="12.75" customHeight="1" x14ac:dyDescent="0.25">
      <c r="A344" s="3">
        <v>19539</v>
      </c>
      <c r="B344" s="3" t="s">
        <v>980</v>
      </c>
      <c r="C344" s="3">
        <v>0.06</v>
      </c>
      <c r="D344" s="3">
        <v>160.97999999999999</v>
      </c>
      <c r="E344" s="3">
        <v>35.020000000000003</v>
      </c>
      <c r="F344" s="3">
        <v>637</v>
      </c>
      <c r="G344" s="3" t="s">
        <v>2104</v>
      </c>
      <c r="H344" s="3" t="s">
        <v>712</v>
      </c>
      <c r="I344" s="3" t="s">
        <v>719</v>
      </c>
      <c r="J344" s="3" t="s">
        <v>723</v>
      </c>
      <c r="K344" s="3" t="s">
        <v>734</v>
      </c>
      <c r="L344" s="3" t="s">
        <v>742</v>
      </c>
      <c r="M344" s="3" t="s">
        <v>512</v>
      </c>
      <c r="N344" s="3">
        <v>0.72</v>
      </c>
      <c r="O344" s="3" t="s">
        <v>3035</v>
      </c>
      <c r="P344" s="3" t="s">
        <v>715</v>
      </c>
      <c r="Q344" s="3" t="s">
        <v>1037</v>
      </c>
      <c r="R344" s="3" t="s">
        <v>1232</v>
      </c>
      <c r="S344" s="3">
        <v>95051</v>
      </c>
      <c r="T344" s="4">
        <v>42083</v>
      </c>
      <c r="U344" s="4">
        <v>42087</v>
      </c>
      <c r="V344" s="3">
        <v>-229.68</v>
      </c>
      <c r="W344" s="3">
        <v>8</v>
      </c>
      <c r="X344" s="3">
        <v>1232.01</v>
      </c>
      <c r="Y344" s="5">
        <v>87953</v>
      </c>
    </row>
    <row r="345" spans="1:25" ht="12.75" customHeight="1" x14ac:dyDescent="0.25">
      <c r="A345" s="3">
        <v>24387</v>
      </c>
      <c r="B345" s="3" t="s">
        <v>981</v>
      </c>
      <c r="C345" s="3">
        <v>0.06</v>
      </c>
      <c r="D345" s="3">
        <v>65.989999999999995</v>
      </c>
      <c r="E345" s="3">
        <v>8.8000000000000007</v>
      </c>
      <c r="F345" s="3">
        <v>638</v>
      </c>
      <c r="G345" s="3" t="s">
        <v>2105</v>
      </c>
      <c r="H345" s="3" t="s">
        <v>711</v>
      </c>
      <c r="I345" s="3" t="s">
        <v>719</v>
      </c>
      <c r="J345" s="3" t="s">
        <v>722</v>
      </c>
      <c r="K345" s="3" t="s">
        <v>102</v>
      </c>
      <c r="L345" s="3" t="s">
        <v>739</v>
      </c>
      <c r="M345" s="3" t="s">
        <v>164</v>
      </c>
      <c r="N345" s="3">
        <v>0.57999999999999996</v>
      </c>
      <c r="O345" s="3" t="s">
        <v>3035</v>
      </c>
      <c r="P345" s="3" t="s">
        <v>715</v>
      </c>
      <c r="Q345" s="3" t="s">
        <v>1037</v>
      </c>
      <c r="R345" s="3" t="s">
        <v>1858</v>
      </c>
      <c r="S345" s="3">
        <v>95062</v>
      </c>
      <c r="T345" s="4">
        <v>42124</v>
      </c>
      <c r="U345" s="4">
        <v>42125</v>
      </c>
      <c r="V345" s="3">
        <v>288.08999999999997</v>
      </c>
      <c r="W345" s="3">
        <v>9</v>
      </c>
      <c r="X345" s="3">
        <v>506.38</v>
      </c>
      <c r="Y345" s="5">
        <v>87954</v>
      </c>
    </row>
    <row r="346" spans="1:25" ht="12.75" customHeight="1" x14ac:dyDescent="0.25">
      <c r="A346" s="3">
        <v>24388</v>
      </c>
      <c r="B346" s="3" t="s">
        <v>981</v>
      </c>
      <c r="C346" s="3">
        <v>0</v>
      </c>
      <c r="D346" s="3">
        <v>195.99</v>
      </c>
      <c r="E346" s="3">
        <v>4.2</v>
      </c>
      <c r="F346" s="3">
        <v>638</v>
      </c>
      <c r="G346" s="3" t="s">
        <v>2105</v>
      </c>
      <c r="H346" s="3" t="s">
        <v>711</v>
      </c>
      <c r="I346" s="3" t="s">
        <v>719</v>
      </c>
      <c r="J346" s="3" t="s">
        <v>722</v>
      </c>
      <c r="K346" s="3" t="s">
        <v>102</v>
      </c>
      <c r="L346" s="3" t="s">
        <v>739</v>
      </c>
      <c r="M346" s="3" t="s">
        <v>289</v>
      </c>
      <c r="N346" s="3">
        <v>0.56999999999999995</v>
      </c>
      <c r="O346" s="3" t="s">
        <v>3035</v>
      </c>
      <c r="P346" s="3" t="s">
        <v>715</v>
      </c>
      <c r="Q346" s="3" t="s">
        <v>1037</v>
      </c>
      <c r="R346" s="3" t="s">
        <v>1858</v>
      </c>
      <c r="S346" s="3">
        <v>95062</v>
      </c>
      <c r="T346" s="4">
        <v>42124</v>
      </c>
      <c r="U346" s="4">
        <v>42126</v>
      </c>
      <c r="V346" s="3">
        <v>719.47679999999991</v>
      </c>
      <c r="W346" s="3">
        <v>6</v>
      </c>
      <c r="X346" s="3">
        <v>1042.72</v>
      </c>
      <c r="Y346" s="5">
        <v>87954</v>
      </c>
    </row>
    <row r="347" spans="1:25" ht="12.75" customHeight="1" x14ac:dyDescent="0.25">
      <c r="A347" s="3">
        <v>25893</v>
      </c>
      <c r="B347" s="3" t="s">
        <v>979</v>
      </c>
      <c r="C347" s="3">
        <v>0</v>
      </c>
      <c r="D347" s="3">
        <v>236.97</v>
      </c>
      <c r="E347" s="3">
        <v>59.24</v>
      </c>
      <c r="F347" s="3">
        <v>639</v>
      </c>
      <c r="G347" s="3" t="s">
        <v>2106</v>
      </c>
      <c r="H347" s="3" t="s">
        <v>712</v>
      </c>
      <c r="I347" s="3" t="s">
        <v>719</v>
      </c>
      <c r="J347" s="3" t="s">
        <v>723</v>
      </c>
      <c r="K347" s="3" t="s">
        <v>731</v>
      </c>
      <c r="L347" s="3" t="s">
        <v>742</v>
      </c>
      <c r="M347" s="3" t="s">
        <v>210</v>
      </c>
      <c r="N347" s="3">
        <v>0.61</v>
      </c>
      <c r="O347" s="3" t="s">
        <v>3035</v>
      </c>
      <c r="P347" s="3" t="s">
        <v>715</v>
      </c>
      <c r="Q347" s="3" t="s">
        <v>1037</v>
      </c>
      <c r="R347" s="3" t="s">
        <v>1235</v>
      </c>
      <c r="S347" s="3">
        <v>93454</v>
      </c>
      <c r="T347" s="4">
        <v>42049</v>
      </c>
      <c r="U347" s="4">
        <v>42050</v>
      </c>
      <c r="V347" s="3">
        <v>1192.04</v>
      </c>
      <c r="W347" s="3">
        <v>9</v>
      </c>
      <c r="X347" s="3">
        <v>1769.91</v>
      </c>
      <c r="Y347" s="5">
        <v>87952</v>
      </c>
    </row>
    <row r="348" spans="1:25" ht="12.75" customHeight="1" x14ac:dyDescent="0.25">
      <c r="A348" s="3">
        <v>7893</v>
      </c>
      <c r="B348" s="3" t="s">
        <v>979</v>
      </c>
      <c r="C348" s="3">
        <v>0</v>
      </c>
      <c r="D348" s="3">
        <v>236.97</v>
      </c>
      <c r="E348" s="3">
        <v>59.24</v>
      </c>
      <c r="F348" s="3">
        <v>640</v>
      </c>
      <c r="G348" s="3" t="s">
        <v>2107</v>
      </c>
      <c r="H348" s="3" t="s">
        <v>712</v>
      </c>
      <c r="I348" s="3" t="s">
        <v>719</v>
      </c>
      <c r="J348" s="3" t="s">
        <v>723</v>
      </c>
      <c r="K348" s="3" t="s">
        <v>731</v>
      </c>
      <c r="L348" s="3" t="s">
        <v>742</v>
      </c>
      <c r="M348" s="3" t="s">
        <v>210</v>
      </c>
      <c r="N348" s="3">
        <v>0.61</v>
      </c>
      <c r="O348" s="3" t="s">
        <v>3035</v>
      </c>
      <c r="P348" s="3" t="s">
        <v>715</v>
      </c>
      <c r="Q348" s="3" t="s">
        <v>737</v>
      </c>
      <c r="R348" s="3" t="s">
        <v>999</v>
      </c>
      <c r="S348" s="3">
        <v>98119</v>
      </c>
      <c r="T348" s="4">
        <v>42049</v>
      </c>
      <c r="U348" s="4">
        <v>42050</v>
      </c>
      <c r="V348" s="3">
        <v>1192.04</v>
      </c>
      <c r="W348" s="3">
        <v>34</v>
      </c>
      <c r="X348" s="3">
        <v>6686.34</v>
      </c>
      <c r="Y348" s="5">
        <v>56452</v>
      </c>
    </row>
    <row r="349" spans="1:25" ht="12.75" customHeight="1" x14ac:dyDescent="0.25">
      <c r="A349" s="3">
        <v>1539</v>
      </c>
      <c r="B349" s="3" t="s">
        <v>980</v>
      </c>
      <c r="C349" s="3">
        <v>0.06</v>
      </c>
      <c r="D349" s="3">
        <v>160.97999999999999</v>
      </c>
      <c r="E349" s="3">
        <v>35.020000000000003</v>
      </c>
      <c r="F349" s="3">
        <v>640</v>
      </c>
      <c r="G349" s="3" t="s">
        <v>2107</v>
      </c>
      <c r="H349" s="3" t="s">
        <v>712</v>
      </c>
      <c r="I349" s="3" t="s">
        <v>719</v>
      </c>
      <c r="J349" s="3" t="s">
        <v>723</v>
      </c>
      <c r="K349" s="3" t="s">
        <v>734</v>
      </c>
      <c r="L349" s="3" t="s">
        <v>742</v>
      </c>
      <c r="M349" s="3" t="s">
        <v>512</v>
      </c>
      <c r="N349" s="3">
        <v>0.72</v>
      </c>
      <c r="O349" s="3" t="s">
        <v>3035</v>
      </c>
      <c r="P349" s="3" t="s">
        <v>715</v>
      </c>
      <c r="Q349" s="3" t="s">
        <v>737</v>
      </c>
      <c r="R349" s="3" t="s">
        <v>999</v>
      </c>
      <c r="S349" s="3">
        <v>98119</v>
      </c>
      <c r="T349" s="4">
        <v>42083</v>
      </c>
      <c r="U349" s="4">
        <v>42087</v>
      </c>
      <c r="V349" s="3">
        <v>-229.68</v>
      </c>
      <c r="W349" s="3">
        <v>30</v>
      </c>
      <c r="X349" s="3">
        <v>4620.05</v>
      </c>
      <c r="Y349" s="5">
        <v>11077</v>
      </c>
    </row>
    <row r="350" spans="1:25" ht="12.75" customHeight="1" x14ac:dyDescent="0.25">
      <c r="A350" s="3">
        <v>6387</v>
      </c>
      <c r="B350" s="3" t="s">
        <v>981</v>
      </c>
      <c r="C350" s="3">
        <v>0.06</v>
      </c>
      <c r="D350" s="3">
        <v>65.989999999999995</v>
      </c>
      <c r="E350" s="3">
        <v>8.8000000000000007</v>
      </c>
      <c r="F350" s="3">
        <v>640</v>
      </c>
      <c r="G350" s="3" t="s">
        <v>2107</v>
      </c>
      <c r="H350" s="3" t="s">
        <v>711</v>
      </c>
      <c r="I350" s="3" t="s">
        <v>719</v>
      </c>
      <c r="J350" s="3" t="s">
        <v>722</v>
      </c>
      <c r="K350" s="3" t="s">
        <v>102</v>
      </c>
      <c r="L350" s="3" t="s">
        <v>739</v>
      </c>
      <c r="M350" s="3" t="s">
        <v>164</v>
      </c>
      <c r="N350" s="3">
        <v>0.57999999999999996</v>
      </c>
      <c r="O350" s="3" t="s">
        <v>3035</v>
      </c>
      <c r="P350" s="3" t="s">
        <v>715</v>
      </c>
      <c r="Q350" s="3" t="s">
        <v>737</v>
      </c>
      <c r="R350" s="3" t="s">
        <v>999</v>
      </c>
      <c r="S350" s="3">
        <v>98119</v>
      </c>
      <c r="T350" s="4">
        <v>42124</v>
      </c>
      <c r="U350" s="4">
        <v>42125</v>
      </c>
      <c r="V350" s="3">
        <v>288.08999999999997</v>
      </c>
      <c r="W350" s="3">
        <v>34</v>
      </c>
      <c r="X350" s="3">
        <v>1912.98</v>
      </c>
      <c r="Y350" s="5">
        <v>45380</v>
      </c>
    </row>
    <row r="351" spans="1:25" ht="12.75" customHeight="1" x14ac:dyDescent="0.25">
      <c r="A351" s="3">
        <v>6388</v>
      </c>
      <c r="B351" s="3" t="s">
        <v>981</v>
      </c>
      <c r="C351" s="3">
        <v>0</v>
      </c>
      <c r="D351" s="3">
        <v>195.99</v>
      </c>
      <c r="E351" s="3">
        <v>4.2</v>
      </c>
      <c r="F351" s="3">
        <v>640</v>
      </c>
      <c r="G351" s="3" t="s">
        <v>2107</v>
      </c>
      <c r="H351" s="3" t="s">
        <v>711</v>
      </c>
      <c r="I351" s="3" t="s">
        <v>719</v>
      </c>
      <c r="J351" s="3" t="s">
        <v>722</v>
      </c>
      <c r="K351" s="3" t="s">
        <v>102</v>
      </c>
      <c r="L351" s="3" t="s">
        <v>739</v>
      </c>
      <c r="M351" s="3" t="s">
        <v>289</v>
      </c>
      <c r="N351" s="3">
        <v>0.56999999999999995</v>
      </c>
      <c r="O351" s="3" t="s">
        <v>3035</v>
      </c>
      <c r="P351" s="3" t="s">
        <v>715</v>
      </c>
      <c r="Q351" s="3" t="s">
        <v>737</v>
      </c>
      <c r="R351" s="3" t="s">
        <v>999</v>
      </c>
      <c r="S351" s="3">
        <v>98119</v>
      </c>
      <c r="T351" s="4">
        <v>42124</v>
      </c>
      <c r="U351" s="4">
        <v>42126</v>
      </c>
      <c r="V351" s="3">
        <v>1030.509</v>
      </c>
      <c r="W351" s="3">
        <v>24</v>
      </c>
      <c r="X351" s="3">
        <v>4170.87</v>
      </c>
      <c r="Y351" s="5">
        <v>45380</v>
      </c>
    </row>
    <row r="352" spans="1:25" ht="12.75" customHeight="1" x14ac:dyDescent="0.25">
      <c r="A352" s="3">
        <v>24869</v>
      </c>
      <c r="B352" s="3" t="s">
        <v>980</v>
      </c>
      <c r="C352" s="3">
        <v>0.03</v>
      </c>
      <c r="D352" s="3">
        <v>51.75</v>
      </c>
      <c r="E352" s="3">
        <v>19.989999999999998</v>
      </c>
      <c r="F352" s="3">
        <v>646</v>
      </c>
      <c r="G352" s="3" t="s">
        <v>2108</v>
      </c>
      <c r="H352" s="3" t="s">
        <v>710</v>
      </c>
      <c r="I352" s="3" t="s">
        <v>720</v>
      </c>
      <c r="J352" s="3" t="s">
        <v>723</v>
      </c>
      <c r="K352" s="3" t="s">
        <v>732</v>
      </c>
      <c r="L352" s="3" t="s">
        <v>739</v>
      </c>
      <c r="M352" s="3" t="s">
        <v>11</v>
      </c>
      <c r="N352" s="3">
        <v>0.55000000000000004</v>
      </c>
      <c r="O352" s="3" t="s">
        <v>3035</v>
      </c>
      <c r="P352" s="3" t="s">
        <v>714</v>
      </c>
      <c r="Q352" s="3" t="s">
        <v>1039</v>
      </c>
      <c r="R352" s="3" t="s">
        <v>1568</v>
      </c>
      <c r="S352" s="3">
        <v>55379</v>
      </c>
      <c r="T352" s="4">
        <v>42172</v>
      </c>
      <c r="U352" s="4">
        <v>42177</v>
      </c>
      <c r="V352" s="3">
        <v>261.44400000000002</v>
      </c>
      <c r="W352" s="3">
        <v>16</v>
      </c>
      <c r="X352" s="3">
        <v>818.81</v>
      </c>
      <c r="Y352" s="5">
        <v>90735</v>
      </c>
    </row>
    <row r="353" spans="1:25" ht="12.75" customHeight="1" x14ac:dyDescent="0.25">
      <c r="A353" s="3">
        <v>21760</v>
      </c>
      <c r="B353" s="3" t="s">
        <v>979</v>
      </c>
      <c r="C353" s="3">
        <v>0.02</v>
      </c>
      <c r="D353" s="3">
        <v>25.38</v>
      </c>
      <c r="E353" s="3">
        <v>8.99</v>
      </c>
      <c r="F353" s="3">
        <v>648</v>
      </c>
      <c r="G353" s="3" t="s">
        <v>2109</v>
      </c>
      <c r="H353" s="3" t="s">
        <v>710</v>
      </c>
      <c r="I353" s="3" t="s">
        <v>717</v>
      </c>
      <c r="J353" s="3" t="s">
        <v>723</v>
      </c>
      <c r="K353" s="3" t="s">
        <v>732</v>
      </c>
      <c r="L353" s="3" t="s">
        <v>741</v>
      </c>
      <c r="M353" s="3" t="s">
        <v>90</v>
      </c>
      <c r="N353" s="3">
        <v>0.5</v>
      </c>
      <c r="O353" s="3" t="s">
        <v>3035</v>
      </c>
      <c r="P353" s="3" t="s">
        <v>714</v>
      </c>
      <c r="Q353" s="3" t="s">
        <v>1008</v>
      </c>
      <c r="R353" s="3" t="s">
        <v>1742</v>
      </c>
      <c r="S353" s="3">
        <v>60440</v>
      </c>
      <c r="T353" s="4">
        <v>42176</v>
      </c>
      <c r="U353" s="4">
        <v>42177</v>
      </c>
      <c r="V353" s="3">
        <v>-10.36</v>
      </c>
      <c r="W353" s="3">
        <v>1</v>
      </c>
      <c r="X353" s="3">
        <v>34.11</v>
      </c>
      <c r="Y353" s="5">
        <v>91365</v>
      </c>
    </row>
    <row r="354" spans="1:25" ht="12.75" customHeight="1" x14ac:dyDescent="0.25">
      <c r="A354" s="3">
        <v>23154</v>
      </c>
      <c r="B354" s="3" t="s">
        <v>978</v>
      </c>
      <c r="C354" s="3">
        <v>0.02</v>
      </c>
      <c r="D354" s="3">
        <v>3.78</v>
      </c>
      <c r="E354" s="3">
        <v>0.71</v>
      </c>
      <c r="F354" s="3">
        <v>649</v>
      </c>
      <c r="G354" s="3" t="s">
        <v>2110</v>
      </c>
      <c r="H354" s="3" t="s">
        <v>710</v>
      </c>
      <c r="I354" s="3" t="s">
        <v>717</v>
      </c>
      <c r="J354" s="3" t="s">
        <v>721</v>
      </c>
      <c r="K354" s="3" t="s">
        <v>733</v>
      </c>
      <c r="L354" s="3" t="s">
        <v>738</v>
      </c>
      <c r="M354" s="3" t="s">
        <v>158</v>
      </c>
      <c r="N354" s="3">
        <v>0.39</v>
      </c>
      <c r="O354" s="3" t="s">
        <v>3035</v>
      </c>
      <c r="P354" s="3" t="s">
        <v>714</v>
      </c>
      <c r="Q354" s="3" t="s">
        <v>1008</v>
      </c>
      <c r="R354" s="3" t="s">
        <v>1468</v>
      </c>
      <c r="S354" s="3">
        <v>60089</v>
      </c>
      <c r="T354" s="4">
        <v>42153</v>
      </c>
      <c r="U354" s="4">
        <v>42154</v>
      </c>
      <c r="V354" s="3">
        <v>106.7499</v>
      </c>
      <c r="W354" s="3">
        <v>40</v>
      </c>
      <c r="X354" s="3">
        <v>154.71</v>
      </c>
      <c r="Y354" s="5">
        <v>91366</v>
      </c>
    </row>
    <row r="355" spans="1:25" ht="12.75" customHeight="1" x14ac:dyDescent="0.25">
      <c r="A355" s="3">
        <v>24199</v>
      </c>
      <c r="B355" s="3" t="s">
        <v>977</v>
      </c>
      <c r="C355" s="3">
        <v>0.08</v>
      </c>
      <c r="D355" s="3">
        <v>15.99</v>
      </c>
      <c r="E355" s="3">
        <v>13.18</v>
      </c>
      <c r="F355" s="3">
        <v>651</v>
      </c>
      <c r="G355" s="3" t="s">
        <v>2111</v>
      </c>
      <c r="H355" s="3" t="s">
        <v>710</v>
      </c>
      <c r="I355" s="3" t="s">
        <v>719</v>
      </c>
      <c r="J355" s="3" t="s">
        <v>721</v>
      </c>
      <c r="K355" s="3" t="s">
        <v>103</v>
      </c>
      <c r="L355" s="3" t="s">
        <v>739</v>
      </c>
      <c r="M355" s="3" t="s">
        <v>947</v>
      </c>
      <c r="N355" s="3">
        <v>0.37</v>
      </c>
      <c r="O355" s="3" t="s">
        <v>3035</v>
      </c>
      <c r="P355" s="3" t="s">
        <v>715</v>
      </c>
      <c r="Q355" s="3" t="s">
        <v>1322</v>
      </c>
      <c r="R355" s="3" t="s">
        <v>1375</v>
      </c>
      <c r="S355" s="3">
        <v>89115</v>
      </c>
      <c r="T355" s="4">
        <v>42011</v>
      </c>
      <c r="U355" s="4">
        <v>42012</v>
      </c>
      <c r="V355" s="3">
        <v>-246.92615999999998</v>
      </c>
      <c r="W355" s="3">
        <v>12</v>
      </c>
      <c r="X355" s="3">
        <v>192.33</v>
      </c>
      <c r="Y355" s="5">
        <v>91575</v>
      </c>
    </row>
    <row r="356" spans="1:25" ht="12.75" customHeight="1" x14ac:dyDescent="0.25">
      <c r="A356" s="3">
        <v>23433</v>
      </c>
      <c r="B356" s="3" t="s">
        <v>980</v>
      </c>
      <c r="C356" s="3">
        <v>0.04</v>
      </c>
      <c r="D356" s="3">
        <v>880.98</v>
      </c>
      <c r="E356" s="3">
        <v>44.55</v>
      </c>
      <c r="F356" s="3">
        <v>651</v>
      </c>
      <c r="G356" s="3" t="s">
        <v>2111</v>
      </c>
      <c r="H356" s="3" t="s">
        <v>712</v>
      </c>
      <c r="I356" s="3" t="s">
        <v>719</v>
      </c>
      <c r="J356" s="3" t="s">
        <v>723</v>
      </c>
      <c r="K356" s="3" t="s">
        <v>734</v>
      </c>
      <c r="L356" s="3" t="s">
        <v>742</v>
      </c>
      <c r="M356" s="3" t="s">
        <v>66</v>
      </c>
      <c r="N356" s="3">
        <v>0.62</v>
      </c>
      <c r="O356" s="3" t="s">
        <v>3035</v>
      </c>
      <c r="P356" s="3" t="s">
        <v>715</v>
      </c>
      <c r="Q356" s="3" t="s">
        <v>1322</v>
      </c>
      <c r="R356" s="3" t="s">
        <v>1375</v>
      </c>
      <c r="S356" s="3">
        <v>89115</v>
      </c>
      <c r="T356" s="4">
        <v>42050</v>
      </c>
      <c r="U356" s="4">
        <v>42054</v>
      </c>
      <c r="V356" s="3">
        <v>4233.2587999999996</v>
      </c>
      <c r="W356" s="3">
        <v>8</v>
      </c>
      <c r="X356" s="3">
        <v>6901.25</v>
      </c>
      <c r="Y356" s="5">
        <v>91576</v>
      </c>
    </row>
    <row r="357" spans="1:25" ht="12.75" customHeight="1" x14ac:dyDescent="0.25">
      <c r="A357" s="3">
        <v>23434</v>
      </c>
      <c r="B357" s="3" t="s">
        <v>980</v>
      </c>
      <c r="C357" s="3">
        <v>7.0000000000000007E-2</v>
      </c>
      <c r="D357" s="3">
        <v>13.4</v>
      </c>
      <c r="E357" s="3">
        <v>4.95</v>
      </c>
      <c r="F357" s="3">
        <v>651</v>
      </c>
      <c r="G357" s="3" t="s">
        <v>2111</v>
      </c>
      <c r="H357" s="3" t="s">
        <v>710</v>
      </c>
      <c r="I357" s="3" t="s">
        <v>719</v>
      </c>
      <c r="J357" s="3" t="s">
        <v>723</v>
      </c>
      <c r="K357" s="3" t="s">
        <v>732</v>
      </c>
      <c r="L357" s="3" t="s">
        <v>741</v>
      </c>
      <c r="M357" s="3" t="s">
        <v>28</v>
      </c>
      <c r="N357" s="3">
        <v>0.37</v>
      </c>
      <c r="O357" s="3" t="s">
        <v>3035</v>
      </c>
      <c r="P357" s="3" t="s">
        <v>715</v>
      </c>
      <c r="Q357" s="3" t="s">
        <v>1322</v>
      </c>
      <c r="R357" s="3" t="s">
        <v>1375</v>
      </c>
      <c r="S357" s="3">
        <v>89115</v>
      </c>
      <c r="T357" s="4">
        <v>42050</v>
      </c>
      <c r="U357" s="4">
        <v>42055</v>
      </c>
      <c r="V357" s="3">
        <v>102.76859999999999</v>
      </c>
      <c r="W357" s="3">
        <v>11</v>
      </c>
      <c r="X357" s="3">
        <v>148.94</v>
      </c>
      <c r="Y357" s="5">
        <v>91576</v>
      </c>
    </row>
    <row r="358" spans="1:25" ht="12.75" customHeight="1" x14ac:dyDescent="0.25">
      <c r="A358" s="3">
        <v>23435</v>
      </c>
      <c r="B358" s="3" t="s">
        <v>980</v>
      </c>
      <c r="C358" s="3">
        <v>0.01</v>
      </c>
      <c r="D358" s="3">
        <v>15.99</v>
      </c>
      <c r="E358" s="3">
        <v>11.28</v>
      </c>
      <c r="F358" s="3">
        <v>651</v>
      </c>
      <c r="G358" s="3" t="s">
        <v>2111</v>
      </c>
      <c r="H358" s="3" t="s">
        <v>710</v>
      </c>
      <c r="I358" s="3" t="s">
        <v>719</v>
      </c>
      <c r="J358" s="3" t="s">
        <v>722</v>
      </c>
      <c r="K358" s="3" t="s">
        <v>736</v>
      </c>
      <c r="L358" s="3" t="s">
        <v>743</v>
      </c>
      <c r="M358" s="3" t="s">
        <v>446</v>
      </c>
      <c r="N358" s="3">
        <v>0.38</v>
      </c>
      <c r="O358" s="3" t="s">
        <v>3035</v>
      </c>
      <c r="P358" s="3" t="s">
        <v>715</v>
      </c>
      <c r="Q358" s="3" t="s">
        <v>1322</v>
      </c>
      <c r="R358" s="3" t="s">
        <v>1375</v>
      </c>
      <c r="S358" s="3">
        <v>89115</v>
      </c>
      <c r="T358" s="4">
        <v>42050</v>
      </c>
      <c r="U358" s="4">
        <v>42057</v>
      </c>
      <c r="V358" s="3">
        <v>-36.671543999999997</v>
      </c>
      <c r="W358" s="3">
        <v>12</v>
      </c>
      <c r="X358" s="3">
        <v>200.68</v>
      </c>
      <c r="Y358" s="5">
        <v>91576</v>
      </c>
    </row>
    <row r="359" spans="1:25" ht="12.75" customHeight="1" x14ac:dyDescent="0.25">
      <c r="A359" s="3">
        <v>25055</v>
      </c>
      <c r="B359" s="3" t="s">
        <v>979</v>
      </c>
      <c r="C359" s="3">
        <v>0</v>
      </c>
      <c r="D359" s="3">
        <v>2.78</v>
      </c>
      <c r="E359" s="3">
        <v>1.49</v>
      </c>
      <c r="F359" s="3">
        <v>653</v>
      </c>
      <c r="G359" s="3" t="s">
        <v>2112</v>
      </c>
      <c r="H359" s="3" t="s">
        <v>711</v>
      </c>
      <c r="I359" s="3" t="s">
        <v>719</v>
      </c>
      <c r="J359" s="3" t="s">
        <v>721</v>
      </c>
      <c r="K359" s="3" t="s">
        <v>103</v>
      </c>
      <c r="L359" s="3" t="s">
        <v>739</v>
      </c>
      <c r="M359" s="3" t="s">
        <v>973</v>
      </c>
      <c r="N359" s="3">
        <v>0.36</v>
      </c>
      <c r="O359" s="3" t="s">
        <v>3035</v>
      </c>
      <c r="P359" s="3" t="s">
        <v>715</v>
      </c>
      <c r="Q359" s="3" t="s">
        <v>1037</v>
      </c>
      <c r="R359" s="3" t="s">
        <v>1153</v>
      </c>
      <c r="S359" s="3">
        <v>91730</v>
      </c>
      <c r="T359" s="4">
        <v>42110</v>
      </c>
      <c r="U359" s="4">
        <v>42111</v>
      </c>
      <c r="V359" s="3">
        <v>20.6448</v>
      </c>
      <c r="W359" s="3">
        <v>9</v>
      </c>
      <c r="X359" s="3">
        <v>29.92</v>
      </c>
      <c r="Y359" s="5">
        <v>91213</v>
      </c>
    </row>
    <row r="360" spans="1:25" ht="12.75" customHeight="1" x14ac:dyDescent="0.25">
      <c r="A360" s="3">
        <v>20874</v>
      </c>
      <c r="B360" s="3" t="s">
        <v>981</v>
      </c>
      <c r="C360" s="3">
        <v>0.1</v>
      </c>
      <c r="D360" s="3">
        <v>18.97</v>
      </c>
      <c r="E360" s="3">
        <v>9.0299999999999994</v>
      </c>
      <c r="F360" s="3">
        <v>657</v>
      </c>
      <c r="G360" s="3" t="s">
        <v>2113</v>
      </c>
      <c r="H360" s="3" t="s">
        <v>710</v>
      </c>
      <c r="I360" s="3" t="s">
        <v>719</v>
      </c>
      <c r="J360" s="3" t="s">
        <v>721</v>
      </c>
      <c r="K360" s="3" t="s">
        <v>726</v>
      </c>
      <c r="L360" s="3" t="s">
        <v>739</v>
      </c>
      <c r="M360" s="3" t="s">
        <v>491</v>
      </c>
      <c r="N360" s="3">
        <v>0.37</v>
      </c>
      <c r="O360" s="3" t="s">
        <v>3035</v>
      </c>
      <c r="P360" s="3" t="s">
        <v>716</v>
      </c>
      <c r="Q360" s="3" t="s">
        <v>1901</v>
      </c>
      <c r="R360" s="3" t="s">
        <v>1552</v>
      </c>
      <c r="S360" s="3">
        <v>1540</v>
      </c>
      <c r="T360" s="4">
        <v>42023</v>
      </c>
      <c r="U360" s="4">
        <v>42025</v>
      </c>
      <c r="V360" s="3">
        <v>-24.204799999999999</v>
      </c>
      <c r="W360" s="3">
        <v>1</v>
      </c>
      <c r="X360" s="3">
        <v>19.73</v>
      </c>
      <c r="Y360" s="5">
        <v>91212</v>
      </c>
    </row>
    <row r="361" spans="1:25" ht="12.75" customHeight="1" x14ac:dyDescent="0.25">
      <c r="A361" s="3">
        <v>20875</v>
      </c>
      <c r="B361" s="3" t="s">
        <v>981</v>
      </c>
      <c r="C361" s="3">
        <v>0</v>
      </c>
      <c r="D361" s="3">
        <v>119.99</v>
      </c>
      <c r="E361" s="3">
        <v>56.14</v>
      </c>
      <c r="F361" s="3">
        <v>659</v>
      </c>
      <c r="G361" s="3" t="s">
        <v>2114</v>
      </c>
      <c r="H361" s="3" t="s">
        <v>712</v>
      </c>
      <c r="I361" s="3" t="s">
        <v>719</v>
      </c>
      <c r="J361" s="3" t="s">
        <v>722</v>
      </c>
      <c r="K361" s="3" t="s">
        <v>736</v>
      </c>
      <c r="L361" s="3" t="s">
        <v>742</v>
      </c>
      <c r="M361" s="3" t="s">
        <v>634</v>
      </c>
      <c r="N361" s="3">
        <v>0.39</v>
      </c>
      <c r="O361" s="3" t="s">
        <v>3035</v>
      </c>
      <c r="P361" s="3" t="s">
        <v>716</v>
      </c>
      <c r="Q361" s="3" t="s">
        <v>1142</v>
      </c>
      <c r="R361" s="3" t="s">
        <v>1311</v>
      </c>
      <c r="S361" s="3">
        <v>5403</v>
      </c>
      <c r="T361" s="4">
        <v>42023</v>
      </c>
      <c r="U361" s="4">
        <v>42024</v>
      </c>
      <c r="V361" s="3">
        <v>-126.05777999999999</v>
      </c>
      <c r="W361" s="3">
        <v>5</v>
      </c>
      <c r="X361" s="3">
        <v>615.54</v>
      </c>
      <c r="Y361" s="5">
        <v>91212</v>
      </c>
    </row>
    <row r="362" spans="1:25" ht="12.75" customHeight="1" x14ac:dyDescent="0.25">
      <c r="A362" s="3">
        <v>23487</v>
      </c>
      <c r="B362" s="3" t="s">
        <v>981</v>
      </c>
      <c r="C362" s="3">
        <v>0.02</v>
      </c>
      <c r="D362" s="3">
        <v>14.58</v>
      </c>
      <c r="E362" s="3">
        <v>7.4</v>
      </c>
      <c r="F362" s="3">
        <v>663</v>
      </c>
      <c r="G362" s="3" t="s">
        <v>2115</v>
      </c>
      <c r="H362" s="3" t="s">
        <v>710</v>
      </c>
      <c r="I362" s="3" t="s">
        <v>717</v>
      </c>
      <c r="J362" s="3" t="s">
        <v>723</v>
      </c>
      <c r="K362" s="3" t="s">
        <v>732</v>
      </c>
      <c r="L362" s="3" t="s">
        <v>739</v>
      </c>
      <c r="M362" s="3" t="s">
        <v>305</v>
      </c>
      <c r="N362" s="3">
        <v>0.48</v>
      </c>
      <c r="O362" s="3" t="s">
        <v>3035</v>
      </c>
      <c r="P362" s="3" t="s">
        <v>716</v>
      </c>
      <c r="Q362" s="3" t="s">
        <v>1065</v>
      </c>
      <c r="R362" s="3" t="s">
        <v>1609</v>
      </c>
      <c r="S362" s="3">
        <v>43952</v>
      </c>
      <c r="T362" s="4">
        <v>42153</v>
      </c>
      <c r="U362" s="4">
        <v>42156</v>
      </c>
      <c r="V362" s="3">
        <v>10.802000000000001</v>
      </c>
      <c r="W362" s="3">
        <v>17</v>
      </c>
      <c r="X362" s="3">
        <v>261.33999999999997</v>
      </c>
      <c r="Y362" s="5">
        <v>90922</v>
      </c>
    </row>
    <row r="363" spans="1:25" ht="12.75" customHeight="1" x14ac:dyDescent="0.25">
      <c r="A363" s="3">
        <v>21086</v>
      </c>
      <c r="B363" s="3" t="s">
        <v>980</v>
      </c>
      <c r="C363" s="3">
        <v>0.04</v>
      </c>
      <c r="D363" s="3">
        <v>22.72</v>
      </c>
      <c r="E363" s="3">
        <v>8.99</v>
      </c>
      <c r="F363" s="3">
        <v>665</v>
      </c>
      <c r="G363" s="3" t="s">
        <v>2116</v>
      </c>
      <c r="H363" s="3" t="s">
        <v>710</v>
      </c>
      <c r="I363" s="3" t="s">
        <v>720</v>
      </c>
      <c r="J363" s="3" t="s">
        <v>723</v>
      </c>
      <c r="K363" s="3" t="s">
        <v>732</v>
      </c>
      <c r="L363" s="3" t="s">
        <v>741</v>
      </c>
      <c r="M363" s="3" t="s">
        <v>575</v>
      </c>
      <c r="N363" s="3">
        <v>0.44</v>
      </c>
      <c r="O363" s="3" t="s">
        <v>3035</v>
      </c>
      <c r="P363" s="3" t="s">
        <v>713</v>
      </c>
      <c r="Q363" s="3" t="s">
        <v>1027</v>
      </c>
      <c r="R363" s="3" t="s">
        <v>1302</v>
      </c>
      <c r="S363" s="3">
        <v>37130</v>
      </c>
      <c r="T363" s="4">
        <v>42020</v>
      </c>
      <c r="U363" s="4">
        <v>42024</v>
      </c>
      <c r="V363" s="3">
        <v>-678.49599999999998</v>
      </c>
      <c r="W363" s="3">
        <v>9</v>
      </c>
      <c r="X363" s="3">
        <v>202.41</v>
      </c>
      <c r="Y363" s="5">
        <v>88677</v>
      </c>
    </row>
    <row r="364" spans="1:25" ht="12.75" customHeight="1" x14ac:dyDescent="0.25">
      <c r="A364" s="3">
        <v>18667</v>
      </c>
      <c r="B364" s="3" t="s">
        <v>981</v>
      </c>
      <c r="C364" s="3">
        <v>0.02</v>
      </c>
      <c r="D364" s="3">
        <v>130.97999999999999</v>
      </c>
      <c r="E364" s="3">
        <v>30</v>
      </c>
      <c r="F364" s="3">
        <v>665</v>
      </c>
      <c r="G364" s="3" t="s">
        <v>2116</v>
      </c>
      <c r="H364" s="3" t="s">
        <v>712</v>
      </c>
      <c r="I364" s="3" t="s">
        <v>720</v>
      </c>
      <c r="J364" s="3" t="s">
        <v>723</v>
      </c>
      <c r="K364" s="3" t="s">
        <v>727</v>
      </c>
      <c r="L364" s="3" t="s">
        <v>740</v>
      </c>
      <c r="M364" s="3" t="s">
        <v>525</v>
      </c>
      <c r="N364" s="3">
        <v>0.78</v>
      </c>
      <c r="O364" s="3" t="s">
        <v>3035</v>
      </c>
      <c r="P364" s="3" t="s">
        <v>713</v>
      </c>
      <c r="Q364" s="3" t="s">
        <v>1027</v>
      </c>
      <c r="R364" s="3" t="s">
        <v>1302</v>
      </c>
      <c r="S364" s="3">
        <v>37130</v>
      </c>
      <c r="T364" s="4">
        <v>42112</v>
      </c>
      <c r="U364" s="4">
        <v>42113</v>
      </c>
      <c r="V364" s="3">
        <v>90.762</v>
      </c>
      <c r="W364" s="3">
        <v>6</v>
      </c>
      <c r="X364" s="3">
        <v>793.39</v>
      </c>
      <c r="Y364" s="5">
        <v>88678</v>
      </c>
    </row>
    <row r="365" spans="1:25" ht="12.75" customHeight="1" x14ac:dyDescent="0.25">
      <c r="A365" s="3">
        <v>24776</v>
      </c>
      <c r="B365" s="3" t="s">
        <v>980</v>
      </c>
      <c r="C365" s="3">
        <v>0.02</v>
      </c>
      <c r="D365" s="3">
        <v>4.57</v>
      </c>
      <c r="E365" s="3">
        <v>5.42</v>
      </c>
      <c r="F365" s="3">
        <v>666</v>
      </c>
      <c r="G365" s="3" t="s">
        <v>2117</v>
      </c>
      <c r="H365" s="3" t="s">
        <v>710</v>
      </c>
      <c r="I365" s="3" t="s">
        <v>720</v>
      </c>
      <c r="J365" s="3" t="s">
        <v>721</v>
      </c>
      <c r="K365" s="3" t="s">
        <v>103</v>
      </c>
      <c r="L365" s="3" t="s">
        <v>739</v>
      </c>
      <c r="M365" s="3" t="s">
        <v>670</v>
      </c>
      <c r="N365" s="3">
        <v>0.37</v>
      </c>
      <c r="O365" s="3" t="s">
        <v>3035</v>
      </c>
      <c r="P365" s="3" t="s">
        <v>713</v>
      </c>
      <c r="Q365" s="3" t="s">
        <v>1027</v>
      </c>
      <c r="R365" s="3" t="s">
        <v>1469</v>
      </c>
      <c r="S365" s="3">
        <v>37211</v>
      </c>
      <c r="T365" s="4">
        <v>42116</v>
      </c>
      <c r="U365" s="4">
        <v>42120</v>
      </c>
      <c r="V365" s="3">
        <v>-352.81399999999996</v>
      </c>
      <c r="W365" s="3">
        <v>11</v>
      </c>
      <c r="X365" s="3">
        <v>54.04</v>
      </c>
      <c r="Y365" s="5">
        <v>88679</v>
      </c>
    </row>
    <row r="366" spans="1:25" ht="12.75" customHeight="1" x14ac:dyDescent="0.25">
      <c r="A366" s="3">
        <v>3086</v>
      </c>
      <c r="B366" s="3" t="s">
        <v>980</v>
      </c>
      <c r="C366" s="3">
        <v>0.04</v>
      </c>
      <c r="D366" s="3">
        <v>22.72</v>
      </c>
      <c r="E366" s="3">
        <v>8.99</v>
      </c>
      <c r="F366" s="3">
        <v>667</v>
      </c>
      <c r="G366" s="3" t="s">
        <v>2118</v>
      </c>
      <c r="H366" s="3" t="s">
        <v>710</v>
      </c>
      <c r="I366" s="3" t="s">
        <v>720</v>
      </c>
      <c r="J366" s="3" t="s">
        <v>723</v>
      </c>
      <c r="K366" s="3" t="s">
        <v>732</v>
      </c>
      <c r="L366" s="3" t="s">
        <v>741</v>
      </c>
      <c r="M366" s="3" t="s">
        <v>575</v>
      </c>
      <c r="N366" s="3">
        <v>0.44</v>
      </c>
      <c r="O366" s="3" t="s">
        <v>3035</v>
      </c>
      <c r="P366" s="3" t="s">
        <v>714</v>
      </c>
      <c r="Q366" s="3" t="s">
        <v>1015</v>
      </c>
      <c r="R366" s="3" t="s">
        <v>997</v>
      </c>
      <c r="S366" s="3">
        <v>75203</v>
      </c>
      <c r="T366" s="4">
        <v>42020</v>
      </c>
      <c r="U366" s="4">
        <v>42024</v>
      </c>
      <c r="V366" s="3">
        <v>70.028000000000006</v>
      </c>
      <c r="W366" s="3">
        <v>37</v>
      </c>
      <c r="X366" s="3">
        <v>832.14</v>
      </c>
      <c r="Y366" s="5">
        <v>22147</v>
      </c>
    </row>
    <row r="367" spans="1:25" ht="12.75" customHeight="1" x14ac:dyDescent="0.25">
      <c r="A367" s="3">
        <v>6776</v>
      </c>
      <c r="B367" s="3" t="s">
        <v>980</v>
      </c>
      <c r="C367" s="3">
        <v>0.02</v>
      </c>
      <c r="D367" s="3">
        <v>4.57</v>
      </c>
      <c r="E367" s="3">
        <v>5.42</v>
      </c>
      <c r="F367" s="3">
        <v>667</v>
      </c>
      <c r="G367" s="3" t="s">
        <v>2118</v>
      </c>
      <c r="H367" s="3" t="s">
        <v>710</v>
      </c>
      <c r="I367" s="3" t="s">
        <v>720</v>
      </c>
      <c r="J367" s="3" t="s">
        <v>721</v>
      </c>
      <c r="K367" s="3" t="s">
        <v>103</v>
      </c>
      <c r="L367" s="3" t="s">
        <v>739</v>
      </c>
      <c r="M367" s="3" t="s">
        <v>670</v>
      </c>
      <c r="N367" s="3">
        <v>0.37</v>
      </c>
      <c r="O367" s="3" t="s">
        <v>3035</v>
      </c>
      <c r="P367" s="3" t="s">
        <v>714</v>
      </c>
      <c r="Q367" s="3" t="s">
        <v>1015</v>
      </c>
      <c r="R367" s="3" t="s">
        <v>997</v>
      </c>
      <c r="S367" s="3">
        <v>75203</v>
      </c>
      <c r="T367" s="4">
        <v>42116</v>
      </c>
      <c r="U367" s="4">
        <v>42120</v>
      </c>
      <c r="V367" s="3">
        <v>-124.28049999999999</v>
      </c>
      <c r="W367" s="3">
        <v>45</v>
      </c>
      <c r="X367" s="3">
        <v>221.06</v>
      </c>
      <c r="Y367" s="5">
        <v>48257</v>
      </c>
    </row>
    <row r="368" spans="1:25" ht="12.75" customHeight="1" x14ac:dyDescent="0.25">
      <c r="A368" s="3">
        <v>24882</v>
      </c>
      <c r="B368" s="3" t="s">
        <v>978</v>
      </c>
      <c r="C368" s="3">
        <v>0.09</v>
      </c>
      <c r="D368" s="3">
        <v>2.89</v>
      </c>
      <c r="E368" s="3">
        <v>0.5</v>
      </c>
      <c r="F368" s="3">
        <v>669</v>
      </c>
      <c r="G368" s="3" t="s">
        <v>2119</v>
      </c>
      <c r="H368" s="3" t="s">
        <v>710</v>
      </c>
      <c r="I368" s="3" t="s">
        <v>717</v>
      </c>
      <c r="J368" s="3" t="s">
        <v>721</v>
      </c>
      <c r="K368" s="3" t="s">
        <v>735</v>
      </c>
      <c r="L368" s="3" t="s">
        <v>739</v>
      </c>
      <c r="M368" s="3" t="s">
        <v>414</v>
      </c>
      <c r="N368" s="3">
        <v>0.38</v>
      </c>
      <c r="O368" s="3" t="s">
        <v>3035</v>
      </c>
      <c r="P368" s="3" t="s">
        <v>714</v>
      </c>
      <c r="Q368" s="3" t="s">
        <v>1012</v>
      </c>
      <c r="R368" s="3" t="s">
        <v>1249</v>
      </c>
      <c r="S368" s="3">
        <v>52501</v>
      </c>
      <c r="T368" s="4">
        <v>42083</v>
      </c>
      <c r="U368" s="4">
        <v>42085</v>
      </c>
      <c r="V368" s="3">
        <v>40.482299999999995</v>
      </c>
      <c r="W368" s="3">
        <v>22</v>
      </c>
      <c r="X368" s="3">
        <v>58.67</v>
      </c>
      <c r="Y368" s="5">
        <v>88475</v>
      </c>
    </row>
    <row r="369" spans="1:25" ht="12.75" customHeight="1" x14ac:dyDescent="0.25">
      <c r="A369" s="3">
        <v>24883</v>
      </c>
      <c r="B369" s="3" t="s">
        <v>978</v>
      </c>
      <c r="C369" s="3">
        <v>0.02</v>
      </c>
      <c r="D369" s="3">
        <v>48.91</v>
      </c>
      <c r="E369" s="3">
        <v>5.81</v>
      </c>
      <c r="F369" s="3">
        <v>669</v>
      </c>
      <c r="G369" s="3" t="s">
        <v>2119</v>
      </c>
      <c r="H369" s="3" t="s">
        <v>710</v>
      </c>
      <c r="I369" s="3" t="s">
        <v>717</v>
      </c>
      <c r="J369" s="3" t="s">
        <v>721</v>
      </c>
      <c r="K369" s="3" t="s">
        <v>726</v>
      </c>
      <c r="L369" s="3" t="s">
        <v>739</v>
      </c>
      <c r="M369" s="3" t="s">
        <v>460</v>
      </c>
      <c r="N369" s="3">
        <v>0.38</v>
      </c>
      <c r="O369" s="3" t="s">
        <v>3035</v>
      </c>
      <c r="P369" s="3" t="s">
        <v>714</v>
      </c>
      <c r="Q369" s="3" t="s">
        <v>1012</v>
      </c>
      <c r="R369" s="3" t="s">
        <v>1249</v>
      </c>
      <c r="S369" s="3">
        <v>52501</v>
      </c>
      <c r="T369" s="4">
        <v>42083</v>
      </c>
      <c r="U369" s="4">
        <v>42084</v>
      </c>
      <c r="V369" s="3">
        <v>32.86</v>
      </c>
      <c r="W369" s="3">
        <v>2</v>
      </c>
      <c r="X369" s="3">
        <v>101.06</v>
      </c>
      <c r="Y369" s="5">
        <v>88475</v>
      </c>
    </row>
    <row r="370" spans="1:25" ht="12.75" customHeight="1" x14ac:dyDescent="0.25">
      <c r="A370" s="3">
        <v>18808</v>
      </c>
      <c r="B370" s="3" t="s">
        <v>980</v>
      </c>
      <c r="C370" s="3">
        <v>0.08</v>
      </c>
      <c r="D370" s="3">
        <v>296.18</v>
      </c>
      <c r="E370" s="3">
        <v>54.12</v>
      </c>
      <c r="F370" s="3">
        <v>670</v>
      </c>
      <c r="G370" s="3" t="s">
        <v>2120</v>
      </c>
      <c r="H370" s="3" t="s">
        <v>712</v>
      </c>
      <c r="I370" s="3" t="s">
        <v>717</v>
      </c>
      <c r="J370" s="3" t="s">
        <v>723</v>
      </c>
      <c r="K370" s="3" t="s">
        <v>731</v>
      </c>
      <c r="L370" s="3" t="s">
        <v>742</v>
      </c>
      <c r="M370" s="3" t="s">
        <v>453</v>
      </c>
      <c r="N370" s="3">
        <v>0.76</v>
      </c>
      <c r="O370" s="3" t="s">
        <v>3035</v>
      </c>
      <c r="P370" s="3" t="s">
        <v>713</v>
      </c>
      <c r="Q370" s="3" t="s">
        <v>1110</v>
      </c>
      <c r="R370" s="3" t="s">
        <v>1281</v>
      </c>
      <c r="S370" s="3">
        <v>22025</v>
      </c>
      <c r="T370" s="4">
        <v>42068</v>
      </c>
      <c r="U370" s="4">
        <v>42075</v>
      </c>
      <c r="V370" s="3">
        <v>-187.22199999999998</v>
      </c>
      <c r="W370" s="3">
        <v>5</v>
      </c>
      <c r="X370" s="3">
        <v>1429.81</v>
      </c>
      <c r="Y370" s="5">
        <v>88474</v>
      </c>
    </row>
    <row r="371" spans="1:25" ht="12.75" customHeight="1" x14ac:dyDescent="0.25">
      <c r="A371" s="3">
        <v>19423</v>
      </c>
      <c r="B371" s="3" t="s">
        <v>980</v>
      </c>
      <c r="C371" s="3">
        <v>7.0000000000000007E-2</v>
      </c>
      <c r="D371" s="3">
        <v>2.88</v>
      </c>
      <c r="E371" s="3">
        <v>1.01</v>
      </c>
      <c r="F371" s="3">
        <v>672</v>
      </c>
      <c r="G371" s="3" t="s">
        <v>2121</v>
      </c>
      <c r="H371" s="3" t="s">
        <v>710</v>
      </c>
      <c r="I371" s="3" t="s">
        <v>718</v>
      </c>
      <c r="J371" s="3" t="s">
        <v>721</v>
      </c>
      <c r="K371" s="3" t="s">
        <v>724</v>
      </c>
      <c r="L371" s="3" t="s">
        <v>738</v>
      </c>
      <c r="M371" s="3" t="s">
        <v>77</v>
      </c>
      <c r="N371" s="3">
        <v>0.55000000000000004</v>
      </c>
      <c r="O371" s="3" t="s">
        <v>3035</v>
      </c>
      <c r="P371" s="3" t="s">
        <v>714</v>
      </c>
      <c r="Q371" s="3" t="s">
        <v>1012</v>
      </c>
      <c r="R371" s="3" t="s">
        <v>1414</v>
      </c>
      <c r="S371" s="3">
        <v>50208</v>
      </c>
      <c r="T371" s="4">
        <v>42040</v>
      </c>
      <c r="U371" s="4">
        <v>42044</v>
      </c>
      <c r="V371" s="3">
        <v>9.59</v>
      </c>
      <c r="W371" s="3">
        <v>12</v>
      </c>
      <c r="X371" s="3">
        <v>34.97</v>
      </c>
      <c r="Y371" s="5">
        <v>88173</v>
      </c>
    </row>
    <row r="372" spans="1:25" ht="12.75" customHeight="1" x14ac:dyDescent="0.25">
      <c r="A372" s="3">
        <v>19424</v>
      </c>
      <c r="B372" s="3" t="s">
        <v>980</v>
      </c>
      <c r="C372" s="3">
        <v>0.1</v>
      </c>
      <c r="D372" s="3">
        <v>195.99</v>
      </c>
      <c r="E372" s="3">
        <v>3.99</v>
      </c>
      <c r="F372" s="3">
        <v>672</v>
      </c>
      <c r="G372" s="3" t="s">
        <v>2121</v>
      </c>
      <c r="H372" s="3" t="s">
        <v>710</v>
      </c>
      <c r="I372" s="3" t="s">
        <v>718</v>
      </c>
      <c r="J372" s="3" t="s">
        <v>722</v>
      </c>
      <c r="K372" s="3" t="s">
        <v>102</v>
      </c>
      <c r="L372" s="3" t="s">
        <v>739</v>
      </c>
      <c r="M372" s="3" t="s">
        <v>3</v>
      </c>
      <c r="N372" s="3">
        <v>0.57999999999999996</v>
      </c>
      <c r="O372" s="3" t="s">
        <v>3035</v>
      </c>
      <c r="P372" s="3" t="s">
        <v>714</v>
      </c>
      <c r="Q372" s="3" t="s">
        <v>1012</v>
      </c>
      <c r="R372" s="3" t="s">
        <v>1414</v>
      </c>
      <c r="S372" s="3">
        <v>50208</v>
      </c>
      <c r="T372" s="4">
        <v>42040</v>
      </c>
      <c r="U372" s="4">
        <v>42047</v>
      </c>
      <c r="V372" s="3">
        <v>-655.42399999999998</v>
      </c>
      <c r="W372" s="3">
        <v>2</v>
      </c>
      <c r="X372" s="3">
        <v>308.86</v>
      </c>
      <c r="Y372" s="5">
        <v>88173</v>
      </c>
    </row>
    <row r="373" spans="1:25" ht="12.75" customHeight="1" x14ac:dyDescent="0.25">
      <c r="A373" s="3">
        <v>25059</v>
      </c>
      <c r="B373" s="3" t="s">
        <v>981</v>
      </c>
      <c r="C373" s="3">
        <v>0.06</v>
      </c>
      <c r="D373" s="3">
        <v>161.55000000000001</v>
      </c>
      <c r="E373" s="3">
        <v>19.989999999999998</v>
      </c>
      <c r="F373" s="3">
        <v>674</v>
      </c>
      <c r="G373" s="3" t="s">
        <v>2122</v>
      </c>
      <c r="H373" s="3" t="s">
        <v>710</v>
      </c>
      <c r="I373" s="3" t="s">
        <v>718</v>
      </c>
      <c r="J373" s="3" t="s">
        <v>721</v>
      </c>
      <c r="K373" s="3" t="s">
        <v>730</v>
      </c>
      <c r="L373" s="3" t="s">
        <v>739</v>
      </c>
      <c r="M373" s="3" t="s">
        <v>8</v>
      </c>
      <c r="N373" s="3">
        <v>0.66</v>
      </c>
      <c r="O373" s="3" t="s">
        <v>3035</v>
      </c>
      <c r="P373" s="3" t="s">
        <v>714</v>
      </c>
      <c r="Q373" s="3" t="s">
        <v>1904</v>
      </c>
      <c r="R373" s="3" t="s">
        <v>1797</v>
      </c>
      <c r="S373" s="3">
        <v>64133</v>
      </c>
      <c r="T373" s="4">
        <v>42006</v>
      </c>
      <c r="U373" s="4">
        <v>42007</v>
      </c>
      <c r="V373" s="3">
        <v>-7.5800000000000409</v>
      </c>
      <c r="W373" s="3">
        <v>3</v>
      </c>
      <c r="X373" s="3">
        <v>485.01</v>
      </c>
      <c r="Y373" s="5">
        <v>88174</v>
      </c>
    </row>
    <row r="374" spans="1:25" ht="12.75" customHeight="1" x14ac:dyDescent="0.25">
      <c r="A374" s="3">
        <v>19326</v>
      </c>
      <c r="B374" s="3" t="s">
        <v>978</v>
      </c>
      <c r="C374" s="3">
        <v>0.04</v>
      </c>
      <c r="D374" s="3">
        <v>15.42</v>
      </c>
      <c r="E374" s="3">
        <v>10.68</v>
      </c>
      <c r="F374" s="3">
        <v>678</v>
      </c>
      <c r="G374" s="3" t="s">
        <v>2123</v>
      </c>
      <c r="H374" s="3" t="s">
        <v>711</v>
      </c>
      <c r="I374" s="3" t="s">
        <v>720</v>
      </c>
      <c r="J374" s="3" t="s">
        <v>721</v>
      </c>
      <c r="K374" s="3" t="s">
        <v>730</v>
      </c>
      <c r="L374" s="3" t="s">
        <v>739</v>
      </c>
      <c r="M374" s="3" t="s">
        <v>806</v>
      </c>
      <c r="N374" s="3">
        <v>0.57999999999999996</v>
      </c>
      <c r="O374" s="3" t="s">
        <v>3035</v>
      </c>
      <c r="P374" s="3" t="s">
        <v>713</v>
      </c>
      <c r="Q374" s="3" t="s">
        <v>1110</v>
      </c>
      <c r="R374" s="3" t="s">
        <v>1163</v>
      </c>
      <c r="S374" s="3">
        <v>24281</v>
      </c>
      <c r="T374" s="4">
        <v>42116</v>
      </c>
      <c r="U374" s="4">
        <v>42117</v>
      </c>
      <c r="V374" s="3">
        <v>-109.70400000000001</v>
      </c>
      <c r="W374" s="3">
        <v>5</v>
      </c>
      <c r="X374" s="3">
        <v>81.14</v>
      </c>
      <c r="Y374" s="5">
        <v>88889</v>
      </c>
    </row>
    <row r="375" spans="1:25" ht="12.75" customHeight="1" x14ac:dyDescent="0.25">
      <c r="A375" s="3">
        <v>21609</v>
      </c>
      <c r="B375" s="3" t="s">
        <v>978</v>
      </c>
      <c r="C375" s="3">
        <v>0.01</v>
      </c>
      <c r="D375" s="3">
        <v>3.95</v>
      </c>
      <c r="E375" s="3">
        <v>5.13</v>
      </c>
      <c r="F375" s="3">
        <v>679</v>
      </c>
      <c r="G375" s="3" t="s">
        <v>2124</v>
      </c>
      <c r="H375" s="3" t="s">
        <v>710</v>
      </c>
      <c r="I375" s="3" t="s">
        <v>720</v>
      </c>
      <c r="J375" s="3" t="s">
        <v>721</v>
      </c>
      <c r="K375" s="3" t="s">
        <v>729</v>
      </c>
      <c r="L375" s="3" t="s">
        <v>739</v>
      </c>
      <c r="M375" s="3" t="s">
        <v>602</v>
      </c>
      <c r="N375" s="3">
        <v>0.59</v>
      </c>
      <c r="O375" s="3" t="s">
        <v>3035</v>
      </c>
      <c r="P375" s="3" t="s">
        <v>715</v>
      </c>
      <c r="Q375" s="3" t="s">
        <v>737</v>
      </c>
      <c r="R375" s="3" t="s">
        <v>1500</v>
      </c>
      <c r="S375" s="3">
        <v>98387</v>
      </c>
      <c r="T375" s="4">
        <v>42067</v>
      </c>
      <c r="U375" s="4">
        <v>42068</v>
      </c>
      <c r="V375" s="3">
        <v>-19.93</v>
      </c>
      <c r="W375" s="3">
        <v>2</v>
      </c>
      <c r="X375" s="3">
        <v>10.11</v>
      </c>
      <c r="Y375" s="5">
        <v>88890</v>
      </c>
    </row>
    <row r="376" spans="1:25" ht="12.75" customHeight="1" x14ac:dyDescent="0.25">
      <c r="A376" s="3">
        <v>21610</v>
      </c>
      <c r="B376" s="3" t="s">
        <v>978</v>
      </c>
      <c r="C376" s="3">
        <v>0.02</v>
      </c>
      <c r="D376" s="3">
        <v>367.99</v>
      </c>
      <c r="E376" s="3">
        <v>19.989999999999998</v>
      </c>
      <c r="F376" s="3">
        <v>679</v>
      </c>
      <c r="G376" s="3" t="s">
        <v>2124</v>
      </c>
      <c r="H376" s="3" t="s">
        <v>710</v>
      </c>
      <c r="I376" s="3" t="s">
        <v>720</v>
      </c>
      <c r="J376" s="3" t="s">
        <v>721</v>
      </c>
      <c r="K376" s="3" t="s">
        <v>103</v>
      </c>
      <c r="L376" s="3" t="s">
        <v>739</v>
      </c>
      <c r="M376" s="3" t="s">
        <v>616</v>
      </c>
      <c r="N376" s="3">
        <v>0.4</v>
      </c>
      <c r="O376" s="3" t="s">
        <v>3035</v>
      </c>
      <c r="P376" s="3" t="s">
        <v>715</v>
      </c>
      <c r="Q376" s="3" t="s">
        <v>737</v>
      </c>
      <c r="R376" s="3" t="s">
        <v>1500</v>
      </c>
      <c r="S376" s="3">
        <v>98387</v>
      </c>
      <c r="T376" s="4">
        <v>42067</v>
      </c>
      <c r="U376" s="4">
        <v>42068</v>
      </c>
      <c r="V376" s="3">
        <v>4568.6072999999997</v>
      </c>
      <c r="W376" s="3">
        <v>17</v>
      </c>
      <c r="X376" s="3">
        <v>6621.17</v>
      </c>
      <c r="Y376" s="5">
        <v>88890</v>
      </c>
    </row>
    <row r="377" spans="1:25" ht="12.75" customHeight="1" x14ac:dyDescent="0.25">
      <c r="A377" s="3">
        <v>21612</v>
      </c>
      <c r="B377" s="3" t="s">
        <v>978</v>
      </c>
      <c r="C377" s="3">
        <v>0.04</v>
      </c>
      <c r="D377" s="3">
        <v>95.99</v>
      </c>
      <c r="E377" s="3">
        <v>4.9000000000000004</v>
      </c>
      <c r="F377" s="3">
        <v>680</v>
      </c>
      <c r="G377" s="3" t="s">
        <v>2125</v>
      </c>
      <c r="H377" s="3" t="s">
        <v>710</v>
      </c>
      <c r="I377" s="3" t="s">
        <v>720</v>
      </c>
      <c r="J377" s="3" t="s">
        <v>722</v>
      </c>
      <c r="K377" s="3" t="s">
        <v>102</v>
      </c>
      <c r="L377" s="3" t="s">
        <v>739</v>
      </c>
      <c r="M377" s="3" t="s">
        <v>857</v>
      </c>
      <c r="N377" s="3">
        <v>0.56000000000000005</v>
      </c>
      <c r="O377" s="3" t="s">
        <v>3035</v>
      </c>
      <c r="P377" s="3" t="s">
        <v>715</v>
      </c>
      <c r="Q377" s="3" t="s">
        <v>737</v>
      </c>
      <c r="R377" s="3" t="s">
        <v>1734</v>
      </c>
      <c r="S377" s="3">
        <v>99207</v>
      </c>
      <c r="T377" s="4">
        <v>42067</v>
      </c>
      <c r="U377" s="4">
        <v>42069</v>
      </c>
      <c r="V377" s="3">
        <v>-258.22500000000002</v>
      </c>
      <c r="W377" s="3">
        <v>3</v>
      </c>
      <c r="X377" s="3">
        <v>253.78</v>
      </c>
      <c r="Y377" s="5">
        <v>88890</v>
      </c>
    </row>
    <row r="378" spans="1:25" ht="12.75" customHeight="1" x14ac:dyDescent="0.25">
      <c r="A378" s="3">
        <v>18555</v>
      </c>
      <c r="B378" s="3" t="s">
        <v>978</v>
      </c>
      <c r="C378" s="3">
        <v>0.06</v>
      </c>
      <c r="D378" s="3">
        <v>17.670000000000002</v>
      </c>
      <c r="E378" s="3">
        <v>8.99</v>
      </c>
      <c r="F378" s="3">
        <v>683</v>
      </c>
      <c r="G378" s="3" t="s">
        <v>2126</v>
      </c>
      <c r="H378" s="3" t="s">
        <v>711</v>
      </c>
      <c r="I378" s="3" t="s">
        <v>718</v>
      </c>
      <c r="J378" s="3" t="s">
        <v>723</v>
      </c>
      <c r="K378" s="3" t="s">
        <v>732</v>
      </c>
      <c r="L378" s="3" t="s">
        <v>741</v>
      </c>
      <c r="M378" s="3" t="s">
        <v>842</v>
      </c>
      <c r="N378" s="3">
        <v>0.47</v>
      </c>
      <c r="O378" s="3" t="s">
        <v>3035</v>
      </c>
      <c r="P378" s="3" t="s">
        <v>714</v>
      </c>
      <c r="Q378" s="3" t="s">
        <v>1129</v>
      </c>
      <c r="R378" s="3" t="s">
        <v>1128</v>
      </c>
      <c r="S378" s="3">
        <v>68046</v>
      </c>
      <c r="T378" s="4">
        <v>42101</v>
      </c>
      <c r="U378" s="4">
        <v>42102</v>
      </c>
      <c r="V378" s="3">
        <v>38.06</v>
      </c>
      <c r="W378" s="3">
        <v>4</v>
      </c>
      <c r="X378" s="3">
        <v>69.959999999999994</v>
      </c>
      <c r="Y378" s="5">
        <v>87765</v>
      </c>
    </row>
    <row r="379" spans="1:25" ht="12.75" customHeight="1" x14ac:dyDescent="0.25">
      <c r="A379" s="3">
        <v>21411</v>
      </c>
      <c r="B379" s="3" t="s">
        <v>981</v>
      </c>
      <c r="C379" s="3">
        <v>7.0000000000000007E-2</v>
      </c>
      <c r="D379" s="3">
        <v>279.48</v>
      </c>
      <c r="E379" s="3">
        <v>35</v>
      </c>
      <c r="F379" s="3">
        <v>688</v>
      </c>
      <c r="G379" s="3" t="s">
        <v>2127</v>
      </c>
      <c r="H379" s="3" t="s">
        <v>710</v>
      </c>
      <c r="I379" s="3" t="s">
        <v>718</v>
      </c>
      <c r="J379" s="3" t="s">
        <v>721</v>
      </c>
      <c r="K379" s="3" t="s">
        <v>730</v>
      </c>
      <c r="L379" s="3" t="s">
        <v>744</v>
      </c>
      <c r="M379" s="3" t="s">
        <v>824</v>
      </c>
      <c r="N379" s="3">
        <v>0.8</v>
      </c>
      <c r="O379" s="3" t="s">
        <v>3035</v>
      </c>
      <c r="P379" s="3" t="s">
        <v>714</v>
      </c>
      <c r="Q379" s="3" t="s">
        <v>1904</v>
      </c>
      <c r="R379" s="3" t="s">
        <v>1284</v>
      </c>
      <c r="S379" s="3">
        <v>63116</v>
      </c>
      <c r="T379" s="4">
        <v>42140</v>
      </c>
      <c r="U379" s="4">
        <v>42140</v>
      </c>
      <c r="V379" s="3">
        <v>-207.28</v>
      </c>
      <c r="W379" s="3">
        <v>10</v>
      </c>
      <c r="X379" s="3">
        <v>2716.09</v>
      </c>
      <c r="Y379" s="5">
        <v>88503</v>
      </c>
    </row>
    <row r="380" spans="1:25" ht="12.75" customHeight="1" x14ac:dyDescent="0.25">
      <c r="A380" s="3">
        <v>19325</v>
      </c>
      <c r="B380" s="3" t="s">
        <v>980</v>
      </c>
      <c r="C380" s="3">
        <v>0.06</v>
      </c>
      <c r="D380" s="3">
        <v>4.18</v>
      </c>
      <c r="E380" s="3">
        <v>2.99</v>
      </c>
      <c r="F380" s="3">
        <v>688</v>
      </c>
      <c r="G380" s="3" t="s">
        <v>2127</v>
      </c>
      <c r="H380" s="3" t="s">
        <v>710</v>
      </c>
      <c r="I380" s="3" t="s">
        <v>718</v>
      </c>
      <c r="J380" s="3" t="s">
        <v>721</v>
      </c>
      <c r="K380" s="3" t="s">
        <v>103</v>
      </c>
      <c r="L380" s="3" t="s">
        <v>739</v>
      </c>
      <c r="M380" s="3" t="s">
        <v>843</v>
      </c>
      <c r="N380" s="3">
        <v>0.37</v>
      </c>
      <c r="O380" s="3" t="s">
        <v>3035</v>
      </c>
      <c r="P380" s="3" t="s">
        <v>714</v>
      </c>
      <c r="Q380" s="3" t="s">
        <v>1904</v>
      </c>
      <c r="R380" s="3" t="s">
        <v>1284</v>
      </c>
      <c r="S380" s="3">
        <v>63116</v>
      </c>
      <c r="T380" s="4">
        <v>42069</v>
      </c>
      <c r="U380" s="4">
        <v>42071</v>
      </c>
      <c r="V380" s="3">
        <v>-12.719000000000001</v>
      </c>
      <c r="W380" s="3">
        <v>5</v>
      </c>
      <c r="X380" s="3">
        <v>21.34</v>
      </c>
      <c r="Y380" s="5">
        <v>88504</v>
      </c>
    </row>
    <row r="381" spans="1:25" ht="12.75" customHeight="1" x14ac:dyDescent="0.25">
      <c r="A381" s="3">
        <v>26321</v>
      </c>
      <c r="B381" s="3" t="s">
        <v>978</v>
      </c>
      <c r="C381" s="3">
        <v>7.0000000000000007E-2</v>
      </c>
      <c r="D381" s="3">
        <v>1.7</v>
      </c>
      <c r="E381" s="3">
        <v>1.99</v>
      </c>
      <c r="F381" s="3">
        <v>689</v>
      </c>
      <c r="G381" s="3" t="s">
        <v>2128</v>
      </c>
      <c r="H381" s="3" t="s">
        <v>710</v>
      </c>
      <c r="I381" s="3" t="s">
        <v>718</v>
      </c>
      <c r="J381" s="3" t="s">
        <v>722</v>
      </c>
      <c r="K381" s="3" t="s">
        <v>725</v>
      </c>
      <c r="L381" s="3" t="s">
        <v>741</v>
      </c>
      <c r="M381" s="3" t="s">
        <v>70</v>
      </c>
      <c r="N381" s="3">
        <v>0.51</v>
      </c>
      <c r="O381" s="3" t="s">
        <v>3035</v>
      </c>
      <c r="P381" s="3" t="s">
        <v>714</v>
      </c>
      <c r="Q381" s="3" t="s">
        <v>1904</v>
      </c>
      <c r="R381" s="3" t="s">
        <v>1340</v>
      </c>
      <c r="S381" s="3">
        <v>63376</v>
      </c>
      <c r="T381" s="4">
        <v>42039</v>
      </c>
      <c r="U381" s="4">
        <v>42040</v>
      </c>
      <c r="V381" s="3">
        <v>-51.42</v>
      </c>
      <c r="W381" s="3">
        <v>10</v>
      </c>
      <c r="X381" s="3">
        <v>17.420000000000002</v>
      </c>
      <c r="Y381" s="5">
        <v>88502</v>
      </c>
    </row>
    <row r="382" spans="1:25" ht="12.75" customHeight="1" x14ac:dyDescent="0.25">
      <c r="A382" s="3">
        <v>19933</v>
      </c>
      <c r="B382" s="3" t="s">
        <v>977</v>
      </c>
      <c r="C382" s="3">
        <v>0.09</v>
      </c>
      <c r="D382" s="3">
        <v>6.48</v>
      </c>
      <c r="E382" s="3">
        <v>6.35</v>
      </c>
      <c r="F382" s="3">
        <v>691</v>
      </c>
      <c r="G382" s="3" t="s">
        <v>2129</v>
      </c>
      <c r="H382" s="3" t="s">
        <v>710</v>
      </c>
      <c r="I382" s="3" t="s">
        <v>717</v>
      </c>
      <c r="J382" s="3" t="s">
        <v>721</v>
      </c>
      <c r="K382" s="3" t="s">
        <v>726</v>
      </c>
      <c r="L382" s="3" t="s">
        <v>739</v>
      </c>
      <c r="M382" s="3" t="s">
        <v>140</v>
      </c>
      <c r="N382" s="3">
        <v>0.37</v>
      </c>
      <c r="O382" s="3" t="s">
        <v>3035</v>
      </c>
      <c r="P382" s="3" t="s">
        <v>715</v>
      </c>
      <c r="Q382" s="3" t="s">
        <v>737</v>
      </c>
      <c r="R382" s="3" t="s">
        <v>1447</v>
      </c>
      <c r="S382" s="3">
        <v>98408</v>
      </c>
      <c r="T382" s="4">
        <v>42084</v>
      </c>
      <c r="U382" s="4">
        <v>42085</v>
      </c>
      <c r="V382" s="3">
        <v>-88.6</v>
      </c>
      <c r="W382" s="3">
        <v>8</v>
      </c>
      <c r="X382" s="3">
        <v>49.81</v>
      </c>
      <c r="Y382" s="5">
        <v>89915</v>
      </c>
    </row>
    <row r="383" spans="1:25" ht="12.75" customHeight="1" x14ac:dyDescent="0.25">
      <c r="A383" s="3">
        <v>19400</v>
      </c>
      <c r="B383" s="3" t="s">
        <v>980</v>
      </c>
      <c r="C383" s="3">
        <v>0.02</v>
      </c>
      <c r="D383" s="3">
        <v>500.98</v>
      </c>
      <c r="E383" s="3">
        <v>41.44</v>
      </c>
      <c r="F383" s="3">
        <v>693</v>
      </c>
      <c r="G383" s="3" t="s">
        <v>2130</v>
      </c>
      <c r="H383" s="3" t="s">
        <v>712</v>
      </c>
      <c r="I383" s="3" t="s">
        <v>718</v>
      </c>
      <c r="J383" s="3" t="s">
        <v>723</v>
      </c>
      <c r="K383" s="3" t="s">
        <v>734</v>
      </c>
      <c r="L383" s="3" t="s">
        <v>742</v>
      </c>
      <c r="M383" s="3" t="s">
        <v>144</v>
      </c>
      <c r="N383" s="3">
        <v>0.66</v>
      </c>
      <c r="O383" s="3" t="s">
        <v>3035</v>
      </c>
      <c r="P383" s="3" t="s">
        <v>715</v>
      </c>
      <c r="Q383" s="3" t="s">
        <v>1073</v>
      </c>
      <c r="R383" s="3" t="s">
        <v>1279</v>
      </c>
      <c r="S383" s="3">
        <v>80229</v>
      </c>
      <c r="T383" s="4">
        <v>42088</v>
      </c>
      <c r="U383" s="4">
        <v>42088</v>
      </c>
      <c r="V383" s="3">
        <v>2568.4628999999995</v>
      </c>
      <c r="W383" s="3">
        <v>7</v>
      </c>
      <c r="X383" s="3">
        <v>3722.41</v>
      </c>
      <c r="Y383" s="5">
        <v>87811</v>
      </c>
    </row>
    <row r="384" spans="1:25" ht="12.75" customHeight="1" x14ac:dyDescent="0.25">
      <c r="A384" s="3">
        <v>18736</v>
      </c>
      <c r="B384" s="3" t="s">
        <v>980</v>
      </c>
      <c r="C384" s="3">
        <v>0.09</v>
      </c>
      <c r="D384" s="3">
        <v>5.34</v>
      </c>
      <c r="E384" s="3">
        <v>2.99</v>
      </c>
      <c r="F384" s="3">
        <v>693</v>
      </c>
      <c r="G384" s="3" t="s">
        <v>2130</v>
      </c>
      <c r="H384" s="3" t="s">
        <v>711</v>
      </c>
      <c r="I384" s="3" t="s">
        <v>718</v>
      </c>
      <c r="J384" s="3" t="s">
        <v>721</v>
      </c>
      <c r="K384" s="3" t="s">
        <v>103</v>
      </c>
      <c r="L384" s="3" t="s">
        <v>739</v>
      </c>
      <c r="M384" s="3" t="s">
        <v>245</v>
      </c>
      <c r="N384" s="3">
        <v>0.38</v>
      </c>
      <c r="O384" s="3" t="s">
        <v>3035</v>
      </c>
      <c r="P384" s="3" t="s">
        <v>715</v>
      </c>
      <c r="Q384" s="3" t="s">
        <v>1073</v>
      </c>
      <c r="R384" s="3" t="s">
        <v>1279</v>
      </c>
      <c r="S384" s="3">
        <v>80229</v>
      </c>
      <c r="T384" s="4">
        <v>42071</v>
      </c>
      <c r="U384" s="4">
        <v>42078</v>
      </c>
      <c r="V384" s="3">
        <v>9.4860000000000007</v>
      </c>
      <c r="W384" s="3">
        <v>17</v>
      </c>
      <c r="X384" s="3">
        <v>95.1</v>
      </c>
      <c r="Y384" s="5">
        <v>87812</v>
      </c>
    </row>
    <row r="385" spans="1:25" ht="12.75" customHeight="1" x14ac:dyDescent="0.25">
      <c r="A385" s="3">
        <v>18737</v>
      </c>
      <c r="B385" s="3" t="s">
        <v>980</v>
      </c>
      <c r="C385" s="3">
        <v>7.0000000000000007E-2</v>
      </c>
      <c r="D385" s="3">
        <v>140.97999999999999</v>
      </c>
      <c r="E385" s="3">
        <v>53.48</v>
      </c>
      <c r="F385" s="3">
        <v>693</v>
      </c>
      <c r="G385" s="3" t="s">
        <v>2130</v>
      </c>
      <c r="H385" s="3" t="s">
        <v>712</v>
      </c>
      <c r="I385" s="3" t="s">
        <v>718</v>
      </c>
      <c r="J385" s="3" t="s">
        <v>723</v>
      </c>
      <c r="K385" s="3" t="s">
        <v>734</v>
      </c>
      <c r="L385" s="3" t="s">
        <v>742</v>
      </c>
      <c r="M385" s="3" t="s">
        <v>868</v>
      </c>
      <c r="N385" s="3">
        <v>0.65</v>
      </c>
      <c r="O385" s="3" t="s">
        <v>3035</v>
      </c>
      <c r="P385" s="3" t="s">
        <v>715</v>
      </c>
      <c r="Q385" s="3" t="s">
        <v>1073</v>
      </c>
      <c r="R385" s="3" t="s">
        <v>1279</v>
      </c>
      <c r="S385" s="3">
        <v>80229</v>
      </c>
      <c r="T385" s="4">
        <v>42071</v>
      </c>
      <c r="U385" s="4">
        <v>42078</v>
      </c>
      <c r="V385" s="3">
        <v>-263.64999999999998</v>
      </c>
      <c r="W385" s="3">
        <v>5</v>
      </c>
      <c r="X385" s="3">
        <v>734.74</v>
      </c>
      <c r="Y385" s="5">
        <v>87812</v>
      </c>
    </row>
    <row r="386" spans="1:25" ht="12.75" customHeight="1" x14ac:dyDescent="0.25">
      <c r="A386" s="3">
        <v>18738</v>
      </c>
      <c r="B386" s="3" t="s">
        <v>980</v>
      </c>
      <c r="C386" s="3">
        <v>0.06</v>
      </c>
      <c r="D386" s="3">
        <v>205.99</v>
      </c>
      <c r="E386" s="3">
        <v>5.26</v>
      </c>
      <c r="F386" s="3">
        <v>693</v>
      </c>
      <c r="G386" s="3" t="s">
        <v>2130</v>
      </c>
      <c r="H386" s="3" t="s">
        <v>710</v>
      </c>
      <c r="I386" s="3" t="s">
        <v>718</v>
      </c>
      <c r="J386" s="3" t="s">
        <v>722</v>
      </c>
      <c r="K386" s="3" t="s">
        <v>102</v>
      </c>
      <c r="L386" s="3" t="s">
        <v>739</v>
      </c>
      <c r="M386" s="3" t="s">
        <v>1</v>
      </c>
      <c r="N386" s="3">
        <v>0.56000000000000005</v>
      </c>
      <c r="O386" s="3" t="s">
        <v>3035</v>
      </c>
      <c r="P386" s="3" t="s">
        <v>715</v>
      </c>
      <c r="Q386" s="3" t="s">
        <v>1073</v>
      </c>
      <c r="R386" s="3" t="s">
        <v>1279</v>
      </c>
      <c r="S386" s="3">
        <v>80229</v>
      </c>
      <c r="T386" s="4">
        <v>42071</v>
      </c>
      <c r="U386" s="4">
        <v>42078</v>
      </c>
      <c r="V386" s="3">
        <v>890.18100000000004</v>
      </c>
      <c r="W386" s="3">
        <v>11</v>
      </c>
      <c r="X386" s="3">
        <v>1882.87</v>
      </c>
      <c r="Y386" s="5">
        <v>87812</v>
      </c>
    </row>
    <row r="387" spans="1:25" ht="12.75" customHeight="1" x14ac:dyDescent="0.25">
      <c r="A387" s="3">
        <v>18810</v>
      </c>
      <c r="B387" s="3" t="s">
        <v>977</v>
      </c>
      <c r="C387" s="3">
        <v>0</v>
      </c>
      <c r="D387" s="3">
        <v>230.98</v>
      </c>
      <c r="E387" s="3">
        <v>23.78</v>
      </c>
      <c r="F387" s="3">
        <v>693</v>
      </c>
      <c r="G387" s="3" t="s">
        <v>2130</v>
      </c>
      <c r="H387" s="3" t="s">
        <v>712</v>
      </c>
      <c r="I387" s="3" t="s">
        <v>718</v>
      </c>
      <c r="J387" s="3" t="s">
        <v>723</v>
      </c>
      <c r="K387" s="3" t="s">
        <v>731</v>
      </c>
      <c r="L387" s="3" t="s">
        <v>742</v>
      </c>
      <c r="M387" s="3" t="s">
        <v>569</v>
      </c>
      <c r="N387" s="3">
        <v>0.6</v>
      </c>
      <c r="O387" s="3" t="s">
        <v>3035</v>
      </c>
      <c r="P387" s="3" t="s">
        <v>715</v>
      </c>
      <c r="Q387" s="3" t="s">
        <v>1073</v>
      </c>
      <c r="R387" s="3" t="s">
        <v>1279</v>
      </c>
      <c r="S387" s="3">
        <v>80229</v>
      </c>
      <c r="T387" s="4">
        <v>42129</v>
      </c>
      <c r="U387" s="4">
        <v>42131</v>
      </c>
      <c r="V387" s="3">
        <v>6095.8601999999992</v>
      </c>
      <c r="W387" s="3">
        <v>36</v>
      </c>
      <c r="X387" s="3">
        <v>8834.58</v>
      </c>
      <c r="Y387" s="5">
        <v>87813</v>
      </c>
    </row>
    <row r="388" spans="1:25" ht="12.75" customHeight="1" x14ac:dyDescent="0.25">
      <c r="A388" s="3">
        <v>22613</v>
      </c>
      <c r="B388" s="3" t="s">
        <v>978</v>
      </c>
      <c r="C388" s="3">
        <v>0.06</v>
      </c>
      <c r="D388" s="3">
        <v>8.1199999999999992</v>
      </c>
      <c r="E388" s="3">
        <v>2.83</v>
      </c>
      <c r="F388" s="3">
        <v>696</v>
      </c>
      <c r="G388" s="3" t="s">
        <v>2131</v>
      </c>
      <c r="H388" s="3" t="s">
        <v>710</v>
      </c>
      <c r="I388" s="3" t="s">
        <v>720</v>
      </c>
      <c r="J388" s="3" t="s">
        <v>722</v>
      </c>
      <c r="K388" s="3" t="s">
        <v>725</v>
      </c>
      <c r="L388" s="3" t="s">
        <v>741</v>
      </c>
      <c r="M388" s="3" t="s">
        <v>214</v>
      </c>
      <c r="N388" s="3">
        <v>0.77</v>
      </c>
      <c r="O388" s="3" t="s">
        <v>3035</v>
      </c>
      <c r="P388" s="3" t="s">
        <v>714</v>
      </c>
      <c r="Q388" s="3" t="s">
        <v>1086</v>
      </c>
      <c r="R388" s="3" t="s">
        <v>1436</v>
      </c>
      <c r="S388" s="3">
        <v>46307</v>
      </c>
      <c r="T388" s="4">
        <v>42090</v>
      </c>
      <c r="U388" s="4">
        <v>42091</v>
      </c>
      <c r="V388" s="3">
        <v>-82.83</v>
      </c>
      <c r="W388" s="3">
        <v>10</v>
      </c>
      <c r="X388" s="3">
        <v>78.540000000000006</v>
      </c>
      <c r="Y388" s="5">
        <v>89847</v>
      </c>
    </row>
    <row r="389" spans="1:25" ht="12.75" customHeight="1" x14ac:dyDescent="0.25">
      <c r="A389" s="3">
        <v>22614</v>
      </c>
      <c r="B389" s="3" t="s">
        <v>978</v>
      </c>
      <c r="C389" s="3">
        <v>0.05</v>
      </c>
      <c r="D389" s="3">
        <v>51.65</v>
      </c>
      <c r="E389" s="3">
        <v>18.45</v>
      </c>
      <c r="F389" s="3">
        <v>696</v>
      </c>
      <c r="G389" s="3" t="s">
        <v>2131</v>
      </c>
      <c r="H389" s="3" t="s">
        <v>710</v>
      </c>
      <c r="I389" s="3" t="s">
        <v>720</v>
      </c>
      <c r="J389" s="3" t="s">
        <v>723</v>
      </c>
      <c r="K389" s="3" t="s">
        <v>732</v>
      </c>
      <c r="L389" s="3" t="s">
        <v>743</v>
      </c>
      <c r="M389" s="3" t="s">
        <v>941</v>
      </c>
      <c r="N389" s="3">
        <v>0.65</v>
      </c>
      <c r="O389" s="3" t="s">
        <v>3035</v>
      </c>
      <c r="P389" s="3" t="s">
        <v>714</v>
      </c>
      <c r="Q389" s="3" t="s">
        <v>1086</v>
      </c>
      <c r="R389" s="3" t="s">
        <v>1436</v>
      </c>
      <c r="S389" s="3">
        <v>46307</v>
      </c>
      <c r="T389" s="4">
        <v>42090</v>
      </c>
      <c r="U389" s="4">
        <v>42091</v>
      </c>
      <c r="V389" s="3">
        <v>25.04</v>
      </c>
      <c r="W389" s="3">
        <v>12</v>
      </c>
      <c r="X389" s="3">
        <v>605.1</v>
      </c>
      <c r="Y389" s="5">
        <v>89847</v>
      </c>
    </row>
    <row r="390" spans="1:25" ht="12.75" customHeight="1" x14ac:dyDescent="0.25">
      <c r="A390" s="3">
        <v>19225</v>
      </c>
      <c r="B390" s="3" t="s">
        <v>980</v>
      </c>
      <c r="C390" s="3">
        <v>0.1</v>
      </c>
      <c r="D390" s="3">
        <v>40.479999999999997</v>
      </c>
      <c r="E390" s="3">
        <v>19.989999999999998</v>
      </c>
      <c r="F390" s="3">
        <v>696</v>
      </c>
      <c r="G390" s="3" t="s">
        <v>2131</v>
      </c>
      <c r="H390" s="3" t="s">
        <v>710</v>
      </c>
      <c r="I390" s="3" t="s">
        <v>720</v>
      </c>
      <c r="J390" s="3" t="s">
        <v>722</v>
      </c>
      <c r="K390" s="3" t="s">
        <v>725</v>
      </c>
      <c r="L390" s="3" t="s">
        <v>739</v>
      </c>
      <c r="M390" s="3" t="s">
        <v>30</v>
      </c>
      <c r="N390" s="3">
        <v>0.77</v>
      </c>
      <c r="O390" s="3" t="s">
        <v>3035</v>
      </c>
      <c r="P390" s="3" t="s">
        <v>714</v>
      </c>
      <c r="Q390" s="3" t="s">
        <v>1086</v>
      </c>
      <c r="R390" s="3" t="s">
        <v>1436</v>
      </c>
      <c r="S390" s="3">
        <v>46307</v>
      </c>
      <c r="T390" s="4">
        <v>42101</v>
      </c>
      <c r="U390" s="4">
        <v>42103</v>
      </c>
      <c r="V390" s="3">
        <v>-580.32000000000005</v>
      </c>
      <c r="W390" s="3">
        <v>9</v>
      </c>
      <c r="X390" s="3">
        <v>355.84</v>
      </c>
      <c r="Y390" s="5">
        <v>89848</v>
      </c>
    </row>
    <row r="391" spans="1:25" ht="12.75" customHeight="1" x14ac:dyDescent="0.25">
      <c r="A391" s="3">
        <v>22616</v>
      </c>
      <c r="B391" s="3" t="s">
        <v>978</v>
      </c>
      <c r="C391" s="3">
        <v>0.1</v>
      </c>
      <c r="D391" s="3">
        <v>175.99</v>
      </c>
      <c r="E391" s="3">
        <v>8.99</v>
      </c>
      <c r="F391" s="3">
        <v>697</v>
      </c>
      <c r="G391" s="3" t="s">
        <v>2132</v>
      </c>
      <c r="H391" s="3" t="s">
        <v>710</v>
      </c>
      <c r="I391" s="3" t="s">
        <v>720</v>
      </c>
      <c r="J391" s="3" t="s">
        <v>722</v>
      </c>
      <c r="K391" s="3" t="s">
        <v>102</v>
      </c>
      <c r="L391" s="3" t="s">
        <v>739</v>
      </c>
      <c r="M391" s="3" t="s">
        <v>539</v>
      </c>
      <c r="N391" s="3">
        <v>0.56999999999999995</v>
      </c>
      <c r="O391" s="3" t="s">
        <v>3035</v>
      </c>
      <c r="P391" s="3" t="s">
        <v>714</v>
      </c>
      <c r="Q391" s="3" t="s">
        <v>1086</v>
      </c>
      <c r="R391" s="3" t="s">
        <v>1558</v>
      </c>
      <c r="S391" s="3">
        <v>46312</v>
      </c>
      <c r="T391" s="4">
        <v>42090</v>
      </c>
      <c r="U391" s="4">
        <v>42091</v>
      </c>
      <c r="V391" s="3">
        <v>928.96079999999984</v>
      </c>
      <c r="W391" s="3">
        <v>10</v>
      </c>
      <c r="X391" s="3">
        <v>1346.32</v>
      </c>
      <c r="Y391" s="5">
        <v>89847</v>
      </c>
    </row>
    <row r="392" spans="1:25" ht="12.75" customHeight="1" x14ac:dyDescent="0.25">
      <c r="A392" s="3">
        <v>25480</v>
      </c>
      <c r="B392" s="3" t="s">
        <v>981</v>
      </c>
      <c r="C392" s="3">
        <v>0.08</v>
      </c>
      <c r="D392" s="3">
        <v>14.81</v>
      </c>
      <c r="E392" s="3">
        <v>13.32</v>
      </c>
      <c r="F392" s="3">
        <v>697</v>
      </c>
      <c r="G392" s="3" t="s">
        <v>2132</v>
      </c>
      <c r="H392" s="3" t="s">
        <v>710</v>
      </c>
      <c r="I392" s="3" t="s">
        <v>720</v>
      </c>
      <c r="J392" s="3" t="s">
        <v>721</v>
      </c>
      <c r="K392" s="3" t="s">
        <v>729</v>
      </c>
      <c r="L392" s="3" t="s">
        <v>739</v>
      </c>
      <c r="M392" s="3" t="s">
        <v>541</v>
      </c>
      <c r="N392" s="3">
        <v>0.43</v>
      </c>
      <c r="O392" s="3" t="s">
        <v>3035</v>
      </c>
      <c r="P392" s="3" t="s">
        <v>714</v>
      </c>
      <c r="Q392" s="3" t="s">
        <v>1086</v>
      </c>
      <c r="R392" s="3" t="s">
        <v>1558</v>
      </c>
      <c r="S392" s="3">
        <v>46312</v>
      </c>
      <c r="T392" s="4">
        <v>42042</v>
      </c>
      <c r="U392" s="4">
        <v>42044</v>
      </c>
      <c r="V392" s="3">
        <v>-131.61720000000003</v>
      </c>
      <c r="W392" s="3">
        <v>20</v>
      </c>
      <c r="X392" s="3">
        <v>292.18</v>
      </c>
      <c r="Y392" s="5">
        <v>89849</v>
      </c>
    </row>
    <row r="393" spans="1:25" ht="12.75" customHeight="1" x14ac:dyDescent="0.25">
      <c r="A393" s="3">
        <v>4613</v>
      </c>
      <c r="B393" s="3" t="s">
        <v>978</v>
      </c>
      <c r="C393" s="3">
        <v>0.06</v>
      </c>
      <c r="D393" s="3">
        <v>8.1199999999999992</v>
      </c>
      <c r="E393" s="3">
        <v>2.83</v>
      </c>
      <c r="F393" s="3">
        <v>698</v>
      </c>
      <c r="G393" s="3" t="s">
        <v>2133</v>
      </c>
      <c r="H393" s="3" t="s">
        <v>710</v>
      </c>
      <c r="I393" s="3" t="s">
        <v>720</v>
      </c>
      <c r="J393" s="3" t="s">
        <v>722</v>
      </c>
      <c r="K393" s="3" t="s">
        <v>725</v>
      </c>
      <c r="L393" s="3" t="s">
        <v>741</v>
      </c>
      <c r="M393" s="3" t="s">
        <v>214</v>
      </c>
      <c r="N393" s="3">
        <v>0.77</v>
      </c>
      <c r="O393" s="3" t="s">
        <v>3035</v>
      </c>
      <c r="P393" s="3" t="s">
        <v>715</v>
      </c>
      <c r="Q393" s="3" t="s">
        <v>737</v>
      </c>
      <c r="R393" s="3" t="s">
        <v>999</v>
      </c>
      <c r="S393" s="3">
        <v>98105</v>
      </c>
      <c r="T393" s="4">
        <v>42090</v>
      </c>
      <c r="U393" s="4">
        <v>42091</v>
      </c>
      <c r="V393" s="3">
        <v>-82.83</v>
      </c>
      <c r="W393" s="3">
        <v>41</v>
      </c>
      <c r="X393" s="3">
        <v>322.02999999999997</v>
      </c>
      <c r="Y393" s="5">
        <v>32869</v>
      </c>
    </row>
    <row r="394" spans="1:25" ht="12.75" customHeight="1" x14ac:dyDescent="0.25">
      <c r="A394" s="3">
        <v>4614</v>
      </c>
      <c r="B394" s="3" t="s">
        <v>978</v>
      </c>
      <c r="C394" s="3">
        <v>0.05</v>
      </c>
      <c r="D394" s="3">
        <v>51.65</v>
      </c>
      <c r="E394" s="3">
        <v>18.45</v>
      </c>
      <c r="F394" s="3">
        <v>698</v>
      </c>
      <c r="G394" s="3" t="s">
        <v>2133</v>
      </c>
      <c r="H394" s="3" t="s">
        <v>710</v>
      </c>
      <c r="I394" s="3" t="s">
        <v>720</v>
      </c>
      <c r="J394" s="3" t="s">
        <v>723</v>
      </c>
      <c r="K394" s="3" t="s">
        <v>732</v>
      </c>
      <c r="L394" s="3" t="s">
        <v>743</v>
      </c>
      <c r="M394" s="3" t="s">
        <v>941</v>
      </c>
      <c r="N394" s="3">
        <v>0.65</v>
      </c>
      <c r="O394" s="3" t="s">
        <v>3035</v>
      </c>
      <c r="P394" s="3" t="s">
        <v>715</v>
      </c>
      <c r="Q394" s="3" t="s">
        <v>737</v>
      </c>
      <c r="R394" s="3" t="s">
        <v>999</v>
      </c>
      <c r="S394" s="3">
        <v>98105</v>
      </c>
      <c r="T394" s="4">
        <v>42090</v>
      </c>
      <c r="U394" s="4">
        <v>42091</v>
      </c>
      <c r="V394" s="3">
        <v>25.04</v>
      </c>
      <c r="W394" s="3">
        <v>49</v>
      </c>
      <c r="X394" s="3">
        <v>2470.84</v>
      </c>
      <c r="Y394" s="5">
        <v>32869</v>
      </c>
    </row>
    <row r="395" spans="1:25" ht="12.75" customHeight="1" x14ac:dyDescent="0.25">
      <c r="A395" s="3">
        <v>4616</v>
      </c>
      <c r="B395" s="3" t="s">
        <v>978</v>
      </c>
      <c r="C395" s="3">
        <v>0.1</v>
      </c>
      <c r="D395" s="3">
        <v>175.99</v>
      </c>
      <c r="E395" s="3">
        <v>8.99</v>
      </c>
      <c r="F395" s="3">
        <v>698</v>
      </c>
      <c r="G395" s="3" t="s">
        <v>2133</v>
      </c>
      <c r="H395" s="3" t="s">
        <v>710</v>
      </c>
      <c r="I395" s="3" t="s">
        <v>720</v>
      </c>
      <c r="J395" s="3" t="s">
        <v>722</v>
      </c>
      <c r="K395" s="3" t="s">
        <v>102</v>
      </c>
      <c r="L395" s="3" t="s">
        <v>739</v>
      </c>
      <c r="M395" s="3" t="s">
        <v>539</v>
      </c>
      <c r="N395" s="3">
        <v>0.56999999999999995</v>
      </c>
      <c r="O395" s="3" t="s">
        <v>3035</v>
      </c>
      <c r="P395" s="3" t="s">
        <v>715</v>
      </c>
      <c r="Q395" s="3" t="s">
        <v>737</v>
      </c>
      <c r="R395" s="3" t="s">
        <v>999</v>
      </c>
      <c r="S395" s="3">
        <v>98105</v>
      </c>
      <c r="T395" s="4">
        <v>42090</v>
      </c>
      <c r="U395" s="4">
        <v>42091</v>
      </c>
      <c r="V395" s="3">
        <v>930.98700000000008</v>
      </c>
      <c r="W395" s="3">
        <v>39</v>
      </c>
      <c r="X395" s="3">
        <v>5250.66</v>
      </c>
      <c r="Y395" s="5">
        <v>32869</v>
      </c>
    </row>
    <row r="396" spans="1:25" ht="12.75" customHeight="1" x14ac:dyDescent="0.25">
      <c r="A396" s="3">
        <v>1225</v>
      </c>
      <c r="B396" s="3" t="s">
        <v>980</v>
      </c>
      <c r="C396" s="3">
        <v>0.1</v>
      </c>
      <c r="D396" s="3">
        <v>40.479999999999997</v>
      </c>
      <c r="E396" s="3">
        <v>19.989999999999998</v>
      </c>
      <c r="F396" s="3">
        <v>698</v>
      </c>
      <c r="G396" s="3" t="s">
        <v>2133</v>
      </c>
      <c r="H396" s="3" t="s">
        <v>710</v>
      </c>
      <c r="I396" s="3" t="s">
        <v>720</v>
      </c>
      <c r="J396" s="3" t="s">
        <v>722</v>
      </c>
      <c r="K396" s="3" t="s">
        <v>725</v>
      </c>
      <c r="L396" s="3" t="s">
        <v>739</v>
      </c>
      <c r="M396" s="3" t="s">
        <v>30</v>
      </c>
      <c r="N396" s="3">
        <v>0.77</v>
      </c>
      <c r="O396" s="3" t="s">
        <v>3035</v>
      </c>
      <c r="P396" s="3" t="s">
        <v>715</v>
      </c>
      <c r="Q396" s="3" t="s">
        <v>737</v>
      </c>
      <c r="R396" s="3" t="s">
        <v>999</v>
      </c>
      <c r="S396" s="3">
        <v>98105</v>
      </c>
      <c r="T396" s="4">
        <v>42101</v>
      </c>
      <c r="U396" s="4">
        <v>42103</v>
      </c>
      <c r="V396" s="3">
        <v>-580.32000000000005</v>
      </c>
      <c r="W396" s="3">
        <v>36</v>
      </c>
      <c r="X396" s="3">
        <v>1423.35</v>
      </c>
      <c r="Y396" s="5">
        <v>8994</v>
      </c>
    </row>
    <row r="397" spans="1:25" ht="12.75" customHeight="1" x14ac:dyDescent="0.25">
      <c r="A397" s="3">
        <v>7480</v>
      </c>
      <c r="B397" s="3" t="s">
        <v>981</v>
      </c>
      <c r="C397" s="3">
        <v>0.08</v>
      </c>
      <c r="D397" s="3">
        <v>14.81</v>
      </c>
      <c r="E397" s="3">
        <v>13.32</v>
      </c>
      <c r="F397" s="3">
        <v>698</v>
      </c>
      <c r="G397" s="3" t="s">
        <v>2133</v>
      </c>
      <c r="H397" s="3" t="s">
        <v>710</v>
      </c>
      <c r="I397" s="3" t="s">
        <v>720</v>
      </c>
      <c r="J397" s="3" t="s">
        <v>721</v>
      </c>
      <c r="K397" s="3" t="s">
        <v>729</v>
      </c>
      <c r="L397" s="3" t="s">
        <v>739</v>
      </c>
      <c r="M397" s="3" t="s">
        <v>541</v>
      </c>
      <c r="N397" s="3">
        <v>0.43</v>
      </c>
      <c r="O397" s="3" t="s">
        <v>3035</v>
      </c>
      <c r="P397" s="3" t="s">
        <v>715</v>
      </c>
      <c r="Q397" s="3" t="s">
        <v>737</v>
      </c>
      <c r="R397" s="3" t="s">
        <v>999</v>
      </c>
      <c r="S397" s="3">
        <v>98105</v>
      </c>
      <c r="T397" s="4">
        <v>42042</v>
      </c>
      <c r="U397" s="4">
        <v>42044</v>
      </c>
      <c r="V397" s="3">
        <v>-253.11</v>
      </c>
      <c r="W397" s="3">
        <v>79</v>
      </c>
      <c r="X397" s="3">
        <v>1154.1199999999999</v>
      </c>
      <c r="Y397" s="5">
        <v>53410</v>
      </c>
    </row>
    <row r="398" spans="1:25" ht="12.75" customHeight="1" x14ac:dyDescent="0.25">
      <c r="A398" s="3">
        <v>6289</v>
      </c>
      <c r="B398" s="3" t="s">
        <v>978</v>
      </c>
      <c r="C398" s="3">
        <v>0.03</v>
      </c>
      <c r="D398" s="3">
        <v>5.28</v>
      </c>
      <c r="E398" s="3">
        <v>5.61</v>
      </c>
      <c r="F398" s="3">
        <v>699</v>
      </c>
      <c r="G398" s="3" t="s">
        <v>2134</v>
      </c>
      <c r="H398" s="3" t="s">
        <v>710</v>
      </c>
      <c r="I398" s="3" t="s">
        <v>719</v>
      </c>
      <c r="J398" s="3" t="s">
        <v>721</v>
      </c>
      <c r="K398" s="3" t="s">
        <v>726</v>
      </c>
      <c r="L398" s="3" t="s">
        <v>739</v>
      </c>
      <c r="M398" s="3" t="s">
        <v>454</v>
      </c>
      <c r="N398" s="3">
        <v>0.4</v>
      </c>
      <c r="O398" s="3" t="s">
        <v>3035</v>
      </c>
      <c r="P398" s="3" t="s">
        <v>715</v>
      </c>
      <c r="Q398" s="3" t="s">
        <v>1037</v>
      </c>
      <c r="R398" s="3" t="s">
        <v>1003</v>
      </c>
      <c r="S398" s="3">
        <v>90041</v>
      </c>
      <c r="T398" s="4">
        <v>42117</v>
      </c>
      <c r="U398" s="4">
        <v>42118</v>
      </c>
      <c r="V398" s="3">
        <v>-16.670000000000002</v>
      </c>
      <c r="W398" s="3">
        <v>5</v>
      </c>
      <c r="X398" s="3">
        <v>32.5</v>
      </c>
      <c r="Y398" s="5">
        <v>44517</v>
      </c>
    </row>
    <row r="399" spans="1:25" ht="12.75" customHeight="1" x14ac:dyDescent="0.25">
      <c r="A399" s="3">
        <v>7733</v>
      </c>
      <c r="B399" s="3" t="s">
        <v>981</v>
      </c>
      <c r="C399" s="3">
        <v>0.02</v>
      </c>
      <c r="D399" s="3">
        <v>6.47</v>
      </c>
      <c r="E399" s="3">
        <v>1.22</v>
      </c>
      <c r="F399" s="3">
        <v>699</v>
      </c>
      <c r="G399" s="3" t="s">
        <v>2134</v>
      </c>
      <c r="H399" s="3" t="s">
        <v>710</v>
      </c>
      <c r="I399" s="3" t="s">
        <v>719</v>
      </c>
      <c r="J399" s="3" t="s">
        <v>721</v>
      </c>
      <c r="K399" s="3" t="s">
        <v>724</v>
      </c>
      <c r="L399" s="3" t="s">
        <v>738</v>
      </c>
      <c r="M399" s="3" t="s">
        <v>776</v>
      </c>
      <c r="N399" s="3">
        <v>0.4</v>
      </c>
      <c r="O399" s="3" t="s">
        <v>3035</v>
      </c>
      <c r="P399" s="3" t="s">
        <v>715</v>
      </c>
      <c r="Q399" s="3" t="s">
        <v>1037</v>
      </c>
      <c r="R399" s="3" t="s">
        <v>1003</v>
      </c>
      <c r="S399" s="3">
        <v>90041</v>
      </c>
      <c r="T399" s="4">
        <v>42161</v>
      </c>
      <c r="U399" s="4">
        <v>42162</v>
      </c>
      <c r="V399" s="3">
        <v>40.200000000000003</v>
      </c>
      <c r="W399" s="3">
        <v>30</v>
      </c>
      <c r="X399" s="3">
        <v>193.95</v>
      </c>
      <c r="Y399" s="5">
        <v>55392</v>
      </c>
    </row>
    <row r="400" spans="1:25" ht="12.75" customHeight="1" x14ac:dyDescent="0.25">
      <c r="A400" s="3">
        <v>7734</v>
      </c>
      <c r="B400" s="3" t="s">
        <v>981</v>
      </c>
      <c r="C400" s="3">
        <v>7.0000000000000007E-2</v>
      </c>
      <c r="D400" s="3">
        <v>2.84</v>
      </c>
      <c r="E400" s="3">
        <v>0.93</v>
      </c>
      <c r="F400" s="3">
        <v>699</v>
      </c>
      <c r="G400" s="3" t="s">
        <v>2134</v>
      </c>
      <c r="H400" s="3" t="s">
        <v>710</v>
      </c>
      <c r="I400" s="3" t="s">
        <v>719</v>
      </c>
      <c r="J400" s="3" t="s">
        <v>721</v>
      </c>
      <c r="K400" s="3" t="s">
        <v>724</v>
      </c>
      <c r="L400" s="3" t="s">
        <v>738</v>
      </c>
      <c r="M400" s="3" t="s">
        <v>250</v>
      </c>
      <c r="N400" s="3">
        <v>0.54</v>
      </c>
      <c r="O400" s="3" t="s">
        <v>3035</v>
      </c>
      <c r="P400" s="3" t="s">
        <v>715</v>
      </c>
      <c r="Q400" s="3" t="s">
        <v>1037</v>
      </c>
      <c r="R400" s="3" t="s">
        <v>1003</v>
      </c>
      <c r="S400" s="3">
        <v>90041</v>
      </c>
      <c r="T400" s="4">
        <v>42161</v>
      </c>
      <c r="U400" s="4">
        <v>42163</v>
      </c>
      <c r="V400" s="3">
        <v>3.21</v>
      </c>
      <c r="W400" s="3">
        <v>59</v>
      </c>
      <c r="X400" s="3">
        <v>158.80000000000001</v>
      </c>
      <c r="Y400" s="5">
        <v>55392</v>
      </c>
    </row>
    <row r="401" spans="1:25" ht="12.75" customHeight="1" x14ac:dyDescent="0.25">
      <c r="A401" s="3">
        <v>5140</v>
      </c>
      <c r="B401" s="3" t="s">
        <v>977</v>
      </c>
      <c r="C401" s="3">
        <v>0.01</v>
      </c>
      <c r="D401" s="3">
        <v>7.89</v>
      </c>
      <c r="E401" s="3">
        <v>2.82</v>
      </c>
      <c r="F401" s="3">
        <v>699</v>
      </c>
      <c r="G401" s="3" t="s">
        <v>2134</v>
      </c>
      <c r="H401" s="3" t="s">
        <v>710</v>
      </c>
      <c r="I401" s="3" t="s">
        <v>719</v>
      </c>
      <c r="J401" s="3" t="s">
        <v>721</v>
      </c>
      <c r="K401" s="3" t="s">
        <v>733</v>
      </c>
      <c r="L401" s="3" t="s">
        <v>738</v>
      </c>
      <c r="M401" s="3" t="s">
        <v>396</v>
      </c>
      <c r="N401" s="3">
        <v>0.4</v>
      </c>
      <c r="O401" s="3" t="s">
        <v>3035</v>
      </c>
      <c r="P401" s="3" t="s">
        <v>715</v>
      </c>
      <c r="Q401" s="3" t="s">
        <v>1037</v>
      </c>
      <c r="R401" s="3" t="s">
        <v>1003</v>
      </c>
      <c r="S401" s="3">
        <v>90041</v>
      </c>
      <c r="T401" s="4">
        <v>42185</v>
      </c>
      <c r="U401" s="4">
        <v>42186</v>
      </c>
      <c r="V401" s="3">
        <v>38.700000000000003</v>
      </c>
      <c r="W401" s="3">
        <v>32</v>
      </c>
      <c r="X401" s="3">
        <v>274.26</v>
      </c>
      <c r="Y401" s="5">
        <v>36647</v>
      </c>
    </row>
    <row r="402" spans="1:25" ht="12.75" customHeight="1" x14ac:dyDescent="0.25">
      <c r="A402" s="3">
        <v>5141</v>
      </c>
      <c r="B402" s="3" t="s">
        <v>977</v>
      </c>
      <c r="C402" s="3">
        <v>0.09</v>
      </c>
      <c r="D402" s="3">
        <v>3.68</v>
      </c>
      <c r="E402" s="3">
        <v>1.32</v>
      </c>
      <c r="F402" s="3">
        <v>699</v>
      </c>
      <c r="G402" s="3" t="s">
        <v>2134</v>
      </c>
      <c r="H402" s="3" t="s">
        <v>710</v>
      </c>
      <c r="I402" s="3" t="s">
        <v>719</v>
      </c>
      <c r="J402" s="3" t="s">
        <v>721</v>
      </c>
      <c r="K402" s="3" t="s">
        <v>104</v>
      </c>
      <c r="L402" s="3" t="s">
        <v>738</v>
      </c>
      <c r="M402" s="3" t="s">
        <v>443</v>
      </c>
      <c r="N402" s="3">
        <v>0.83</v>
      </c>
      <c r="O402" s="3" t="s">
        <v>3035</v>
      </c>
      <c r="P402" s="3" t="s">
        <v>715</v>
      </c>
      <c r="Q402" s="3" t="s">
        <v>1037</v>
      </c>
      <c r="R402" s="3" t="s">
        <v>1003</v>
      </c>
      <c r="S402" s="3">
        <v>90041</v>
      </c>
      <c r="T402" s="4">
        <v>42185</v>
      </c>
      <c r="U402" s="4">
        <v>42186</v>
      </c>
      <c r="V402" s="3">
        <v>-21.91</v>
      </c>
      <c r="W402" s="3">
        <v>24</v>
      </c>
      <c r="X402" s="3">
        <v>83.16</v>
      </c>
      <c r="Y402" s="5">
        <v>36647</v>
      </c>
    </row>
    <row r="403" spans="1:25" ht="12.75" customHeight="1" x14ac:dyDescent="0.25">
      <c r="A403" s="3">
        <v>5142</v>
      </c>
      <c r="B403" s="3" t="s">
        <v>977</v>
      </c>
      <c r="C403" s="3">
        <v>0.1</v>
      </c>
      <c r="D403" s="3">
        <v>9.7100000000000009</v>
      </c>
      <c r="E403" s="3">
        <v>9.4499999999999993</v>
      </c>
      <c r="F403" s="3">
        <v>699</v>
      </c>
      <c r="G403" s="3" t="s">
        <v>2134</v>
      </c>
      <c r="H403" s="3" t="s">
        <v>710</v>
      </c>
      <c r="I403" s="3" t="s">
        <v>719</v>
      </c>
      <c r="J403" s="3" t="s">
        <v>721</v>
      </c>
      <c r="K403" s="3" t="s">
        <v>730</v>
      </c>
      <c r="L403" s="3" t="s">
        <v>739</v>
      </c>
      <c r="M403" s="3" t="s">
        <v>404</v>
      </c>
      <c r="N403" s="3">
        <v>0.6</v>
      </c>
      <c r="O403" s="3" t="s">
        <v>3035</v>
      </c>
      <c r="P403" s="3" t="s">
        <v>715</v>
      </c>
      <c r="Q403" s="3" t="s">
        <v>1037</v>
      </c>
      <c r="R403" s="3" t="s">
        <v>1003</v>
      </c>
      <c r="S403" s="3">
        <v>90041</v>
      </c>
      <c r="T403" s="4">
        <v>42185</v>
      </c>
      <c r="U403" s="4">
        <v>42188</v>
      </c>
      <c r="V403" s="3">
        <v>-119.77</v>
      </c>
      <c r="W403" s="3">
        <v>27</v>
      </c>
      <c r="X403" s="3">
        <v>261.93</v>
      </c>
      <c r="Y403" s="5">
        <v>36647</v>
      </c>
    </row>
    <row r="404" spans="1:25" ht="12.75" customHeight="1" x14ac:dyDescent="0.25">
      <c r="A404" s="3">
        <v>4556</v>
      </c>
      <c r="B404" s="3" t="s">
        <v>978</v>
      </c>
      <c r="C404" s="3">
        <v>7.0000000000000007E-2</v>
      </c>
      <c r="D404" s="3">
        <v>5.0199999999999996</v>
      </c>
      <c r="E404" s="3">
        <v>5.14</v>
      </c>
      <c r="F404" s="3">
        <v>699</v>
      </c>
      <c r="G404" s="3" t="s">
        <v>2134</v>
      </c>
      <c r="H404" s="3" t="s">
        <v>710</v>
      </c>
      <c r="I404" s="3" t="s">
        <v>719</v>
      </c>
      <c r="J404" s="3" t="s">
        <v>722</v>
      </c>
      <c r="K404" s="3" t="s">
        <v>725</v>
      </c>
      <c r="L404" s="3" t="s">
        <v>741</v>
      </c>
      <c r="M404" s="3" t="s">
        <v>952</v>
      </c>
      <c r="N404" s="3">
        <v>0.79</v>
      </c>
      <c r="O404" s="3" t="s">
        <v>3035</v>
      </c>
      <c r="P404" s="3" t="s">
        <v>715</v>
      </c>
      <c r="Q404" s="3" t="s">
        <v>1037</v>
      </c>
      <c r="R404" s="3" t="s">
        <v>1003</v>
      </c>
      <c r="S404" s="3">
        <v>90041</v>
      </c>
      <c r="T404" s="4">
        <v>42033</v>
      </c>
      <c r="U404" s="4">
        <v>42035</v>
      </c>
      <c r="V404" s="3">
        <v>-168.72</v>
      </c>
      <c r="W404" s="3">
        <v>42</v>
      </c>
      <c r="X404" s="3">
        <v>210.1</v>
      </c>
      <c r="Y404" s="5">
        <v>32420</v>
      </c>
    </row>
    <row r="405" spans="1:25" ht="12.75" customHeight="1" x14ac:dyDescent="0.25">
      <c r="A405" s="3">
        <v>4557</v>
      </c>
      <c r="B405" s="3" t="s">
        <v>978</v>
      </c>
      <c r="C405" s="3">
        <v>7.0000000000000007E-2</v>
      </c>
      <c r="D405" s="3">
        <v>280.98</v>
      </c>
      <c r="E405" s="3">
        <v>57</v>
      </c>
      <c r="F405" s="3">
        <v>699</v>
      </c>
      <c r="G405" s="3" t="s">
        <v>2134</v>
      </c>
      <c r="H405" s="3" t="s">
        <v>712</v>
      </c>
      <c r="I405" s="3" t="s">
        <v>719</v>
      </c>
      <c r="J405" s="3" t="s">
        <v>723</v>
      </c>
      <c r="K405" s="3" t="s">
        <v>727</v>
      </c>
      <c r="L405" s="3" t="s">
        <v>740</v>
      </c>
      <c r="M405" s="3" t="s">
        <v>35</v>
      </c>
      <c r="N405" s="3">
        <v>0.78</v>
      </c>
      <c r="O405" s="3" t="s">
        <v>3035</v>
      </c>
      <c r="P405" s="3" t="s">
        <v>715</v>
      </c>
      <c r="Q405" s="3" t="s">
        <v>1037</v>
      </c>
      <c r="R405" s="3" t="s">
        <v>1003</v>
      </c>
      <c r="S405" s="3">
        <v>90041</v>
      </c>
      <c r="T405" s="4">
        <v>42033</v>
      </c>
      <c r="U405" s="4">
        <v>42035</v>
      </c>
      <c r="V405" s="3">
        <v>-439.62</v>
      </c>
      <c r="W405" s="3">
        <v>23</v>
      </c>
      <c r="X405" s="3">
        <v>6499.87</v>
      </c>
      <c r="Y405" s="5">
        <v>32420</v>
      </c>
    </row>
    <row r="406" spans="1:25" ht="12.75" customHeight="1" x14ac:dyDescent="0.25">
      <c r="A406" s="3">
        <v>448</v>
      </c>
      <c r="B406" s="3" t="s">
        <v>978</v>
      </c>
      <c r="C406" s="3">
        <v>0.1</v>
      </c>
      <c r="D406" s="3">
        <v>4.26</v>
      </c>
      <c r="E406" s="3">
        <v>1.2</v>
      </c>
      <c r="F406" s="3">
        <v>699</v>
      </c>
      <c r="G406" s="3" t="s">
        <v>2134</v>
      </c>
      <c r="H406" s="3" t="s">
        <v>710</v>
      </c>
      <c r="I406" s="3" t="s">
        <v>719</v>
      </c>
      <c r="J406" s="3" t="s">
        <v>721</v>
      </c>
      <c r="K406" s="3" t="s">
        <v>724</v>
      </c>
      <c r="L406" s="3" t="s">
        <v>738</v>
      </c>
      <c r="M406" s="3" t="s">
        <v>240</v>
      </c>
      <c r="N406" s="3">
        <v>0.44</v>
      </c>
      <c r="O406" s="3" t="s">
        <v>3035</v>
      </c>
      <c r="P406" s="3" t="s">
        <v>715</v>
      </c>
      <c r="Q406" s="3" t="s">
        <v>1037</v>
      </c>
      <c r="R406" s="3" t="s">
        <v>1003</v>
      </c>
      <c r="S406" s="3">
        <v>90041</v>
      </c>
      <c r="T406" s="4">
        <v>42144</v>
      </c>
      <c r="U406" s="4">
        <v>42145</v>
      </c>
      <c r="V406" s="3">
        <v>15.42</v>
      </c>
      <c r="W406" s="3">
        <v>88</v>
      </c>
      <c r="X406" s="3">
        <v>351.56</v>
      </c>
      <c r="Y406" s="5">
        <v>3042</v>
      </c>
    </row>
    <row r="407" spans="1:25" ht="12.75" customHeight="1" x14ac:dyDescent="0.25">
      <c r="A407" s="3">
        <v>18448</v>
      </c>
      <c r="B407" s="3" t="s">
        <v>978</v>
      </c>
      <c r="C407" s="3">
        <v>0.1</v>
      </c>
      <c r="D407" s="3">
        <v>4.26</v>
      </c>
      <c r="E407" s="3">
        <v>1.2</v>
      </c>
      <c r="F407" s="3">
        <v>700</v>
      </c>
      <c r="G407" s="3" t="s">
        <v>2135</v>
      </c>
      <c r="H407" s="3" t="s">
        <v>710</v>
      </c>
      <c r="I407" s="3" t="s">
        <v>719</v>
      </c>
      <c r="J407" s="3" t="s">
        <v>721</v>
      </c>
      <c r="K407" s="3" t="s">
        <v>724</v>
      </c>
      <c r="L407" s="3" t="s">
        <v>738</v>
      </c>
      <c r="M407" s="3" t="s">
        <v>240</v>
      </c>
      <c r="N407" s="3">
        <v>0.44</v>
      </c>
      <c r="O407" s="3" t="s">
        <v>3035</v>
      </c>
      <c r="P407" s="3" t="s">
        <v>715</v>
      </c>
      <c r="Q407" s="3" t="s">
        <v>1037</v>
      </c>
      <c r="R407" s="3" t="s">
        <v>1235</v>
      </c>
      <c r="S407" s="3">
        <v>93454</v>
      </c>
      <c r="T407" s="4">
        <v>42144</v>
      </c>
      <c r="U407" s="4">
        <v>42145</v>
      </c>
      <c r="V407" s="3">
        <v>33.923999999999999</v>
      </c>
      <c r="W407" s="3">
        <v>22</v>
      </c>
      <c r="X407" s="3">
        <v>87.89</v>
      </c>
      <c r="Y407" s="5">
        <v>87980</v>
      </c>
    </row>
    <row r="408" spans="1:25" ht="12.75" customHeight="1" x14ac:dyDescent="0.25">
      <c r="A408" s="3">
        <v>24289</v>
      </c>
      <c r="B408" s="3" t="s">
        <v>978</v>
      </c>
      <c r="C408" s="3">
        <v>0.03</v>
      </c>
      <c r="D408" s="3">
        <v>5.28</v>
      </c>
      <c r="E408" s="3">
        <v>5.61</v>
      </c>
      <c r="F408" s="3">
        <v>702</v>
      </c>
      <c r="G408" s="3" t="s">
        <v>2136</v>
      </c>
      <c r="H408" s="3" t="s">
        <v>710</v>
      </c>
      <c r="I408" s="3" t="s">
        <v>719</v>
      </c>
      <c r="J408" s="3" t="s">
        <v>721</v>
      </c>
      <c r="K408" s="3" t="s">
        <v>726</v>
      </c>
      <c r="L408" s="3" t="s">
        <v>739</v>
      </c>
      <c r="M408" s="3" t="s">
        <v>454</v>
      </c>
      <c r="N408" s="3">
        <v>0.4</v>
      </c>
      <c r="O408" s="3" t="s">
        <v>3035</v>
      </c>
      <c r="P408" s="3" t="s">
        <v>715</v>
      </c>
      <c r="Q408" s="3" t="s">
        <v>1037</v>
      </c>
      <c r="R408" s="3" t="s">
        <v>1827</v>
      </c>
      <c r="S408" s="3">
        <v>95404</v>
      </c>
      <c r="T408" s="4">
        <v>42117</v>
      </c>
      <c r="U408" s="4">
        <v>42118</v>
      </c>
      <c r="V408" s="3">
        <v>-16.670000000000002</v>
      </c>
      <c r="W408" s="3">
        <v>1</v>
      </c>
      <c r="X408" s="3">
        <v>6.5</v>
      </c>
      <c r="Y408" s="5">
        <v>87977</v>
      </c>
    </row>
    <row r="409" spans="1:25" ht="12.75" customHeight="1" x14ac:dyDescent="0.25">
      <c r="A409" s="3">
        <v>23140</v>
      </c>
      <c r="B409" s="3" t="s">
        <v>977</v>
      </c>
      <c r="C409" s="3">
        <v>0.01</v>
      </c>
      <c r="D409" s="3">
        <v>7.89</v>
      </c>
      <c r="E409" s="3">
        <v>2.82</v>
      </c>
      <c r="F409" s="3">
        <v>702</v>
      </c>
      <c r="G409" s="3" t="s">
        <v>2136</v>
      </c>
      <c r="H409" s="3" t="s">
        <v>710</v>
      </c>
      <c r="I409" s="3" t="s">
        <v>719</v>
      </c>
      <c r="J409" s="3" t="s">
        <v>721</v>
      </c>
      <c r="K409" s="3" t="s">
        <v>733</v>
      </c>
      <c r="L409" s="3" t="s">
        <v>738</v>
      </c>
      <c r="M409" s="3" t="s">
        <v>396</v>
      </c>
      <c r="N409" s="3">
        <v>0.4</v>
      </c>
      <c r="O409" s="3" t="s">
        <v>3035</v>
      </c>
      <c r="P409" s="3" t="s">
        <v>715</v>
      </c>
      <c r="Q409" s="3" t="s">
        <v>1037</v>
      </c>
      <c r="R409" s="3" t="s">
        <v>1827</v>
      </c>
      <c r="S409" s="3">
        <v>95404</v>
      </c>
      <c r="T409" s="4">
        <v>42185</v>
      </c>
      <c r="U409" s="4">
        <v>42186</v>
      </c>
      <c r="V409" s="3">
        <v>46.440000000000005</v>
      </c>
      <c r="W409" s="3">
        <v>8</v>
      </c>
      <c r="X409" s="3">
        <v>68.56</v>
      </c>
      <c r="Y409" s="5">
        <v>87979</v>
      </c>
    </row>
    <row r="410" spans="1:25" ht="12.75" customHeight="1" x14ac:dyDescent="0.25">
      <c r="A410" s="3">
        <v>23141</v>
      </c>
      <c r="B410" s="3" t="s">
        <v>977</v>
      </c>
      <c r="C410" s="3">
        <v>0.09</v>
      </c>
      <c r="D410" s="3">
        <v>3.68</v>
      </c>
      <c r="E410" s="3">
        <v>1.32</v>
      </c>
      <c r="F410" s="3">
        <v>702</v>
      </c>
      <c r="G410" s="3" t="s">
        <v>2136</v>
      </c>
      <c r="H410" s="3" t="s">
        <v>710</v>
      </c>
      <c r="I410" s="3" t="s">
        <v>719</v>
      </c>
      <c r="J410" s="3" t="s">
        <v>721</v>
      </c>
      <c r="K410" s="3" t="s">
        <v>104</v>
      </c>
      <c r="L410" s="3" t="s">
        <v>738</v>
      </c>
      <c r="M410" s="3" t="s">
        <v>443</v>
      </c>
      <c r="N410" s="3">
        <v>0.83</v>
      </c>
      <c r="O410" s="3" t="s">
        <v>3035</v>
      </c>
      <c r="P410" s="3" t="s">
        <v>715</v>
      </c>
      <c r="Q410" s="3" t="s">
        <v>1037</v>
      </c>
      <c r="R410" s="3" t="s">
        <v>1827</v>
      </c>
      <c r="S410" s="3">
        <v>95404</v>
      </c>
      <c r="T410" s="4">
        <v>42185</v>
      </c>
      <c r="U410" s="4">
        <v>42186</v>
      </c>
      <c r="V410" s="3">
        <v>-17.527999999999999</v>
      </c>
      <c r="W410" s="3">
        <v>6</v>
      </c>
      <c r="X410" s="3">
        <v>20.79</v>
      </c>
      <c r="Y410" s="5">
        <v>87979</v>
      </c>
    </row>
    <row r="411" spans="1:25" ht="12.75" customHeight="1" x14ac:dyDescent="0.25">
      <c r="A411" s="3">
        <v>23142</v>
      </c>
      <c r="B411" s="3" t="s">
        <v>977</v>
      </c>
      <c r="C411" s="3">
        <v>0.1</v>
      </c>
      <c r="D411" s="3">
        <v>9.7100000000000009</v>
      </c>
      <c r="E411" s="3">
        <v>9.4499999999999993</v>
      </c>
      <c r="F411" s="3">
        <v>702</v>
      </c>
      <c r="G411" s="3" t="s">
        <v>2136</v>
      </c>
      <c r="H411" s="3" t="s">
        <v>710</v>
      </c>
      <c r="I411" s="3" t="s">
        <v>719</v>
      </c>
      <c r="J411" s="3" t="s">
        <v>721</v>
      </c>
      <c r="K411" s="3" t="s">
        <v>730</v>
      </c>
      <c r="L411" s="3" t="s">
        <v>739</v>
      </c>
      <c r="M411" s="3" t="s">
        <v>404</v>
      </c>
      <c r="N411" s="3">
        <v>0.6</v>
      </c>
      <c r="O411" s="3" t="s">
        <v>3035</v>
      </c>
      <c r="P411" s="3" t="s">
        <v>715</v>
      </c>
      <c r="Q411" s="3" t="s">
        <v>1037</v>
      </c>
      <c r="R411" s="3" t="s">
        <v>1827</v>
      </c>
      <c r="S411" s="3">
        <v>95404</v>
      </c>
      <c r="T411" s="4">
        <v>42185</v>
      </c>
      <c r="U411" s="4">
        <v>42188</v>
      </c>
      <c r="V411" s="3">
        <v>-95.816000000000003</v>
      </c>
      <c r="W411" s="3">
        <v>7</v>
      </c>
      <c r="X411" s="3">
        <v>67.91</v>
      </c>
      <c r="Y411" s="5">
        <v>87979</v>
      </c>
    </row>
    <row r="412" spans="1:25" ht="12.75" customHeight="1" x14ac:dyDescent="0.25">
      <c r="A412" s="3">
        <v>25734</v>
      </c>
      <c r="B412" s="3" t="s">
        <v>981</v>
      </c>
      <c r="C412" s="3">
        <v>7.0000000000000007E-2</v>
      </c>
      <c r="D412" s="3">
        <v>2.84</v>
      </c>
      <c r="E412" s="3">
        <v>0.93</v>
      </c>
      <c r="F412" s="3">
        <v>711</v>
      </c>
      <c r="G412" s="3" t="s">
        <v>2137</v>
      </c>
      <c r="H412" s="3" t="s">
        <v>710</v>
      </c>
      <c r="I412" s="3" t="s">
        <v>719</v>
      </c>
      <c r="J412" s="3" t="s">
        <v>721</v>
      </c>
      <c r="K412" s="3" t="s">
        <v>724</v>
      </c>
      <c r="L412" s="3" t="s">
        <v>738</v>
      </c>
      <c r="M412" s="3" t="s">
        <v>250</v>
      </c>
      <c r="N412" s="3">
        <v>0.54</v>
      </c>
      <c r="O412" s="3" t="s">
        <v>3035</v>
      </c>
      <c r="P412" s="3" t="s">
        <v>716</v>
      </c>
      <c r="Q412" s="3" t="s">
        <v>1901</v>
      </c>
      <c r="R412" s="3" t="s">
        <v>1896</v>
      </c>
      <c r="S412" s="3">
        <v>2152</v>
      </c>
      <c r="T412" s="4">
        <v>42161</v>
      </c>
      <c r="U412" s="4">
        <v>42163</v>
      </c>
      <c r="V412" s="3">
        <v>3.8519999999999999</v>
      </c>
      <c r="W412" s="3">
        <v>15</v>
      </c>
      <c r="X412" s="3">
        <v>40.369999999999997</v>
      </c>
      <c r="Y412" s="5">
        <v>87978</v>
      </c>
    </row>
    <row r="413" spans="1:25" ht="12.75" customHeight="1" x14ac:dyDescent="0.25">
      <c r="A413" s="3">
        <v>20789</v>
      </c>
      <c r="B413" s="3" t="s">
        <v>979</v>
      </c>
      <c r="C413" s="3">
        <v>0</v>
      </c>
      <c r="D413" s="3">
        <v>8.5</v>
      </c>
      <c r="E413" s="3">
        <v>1.99</v>
      </c>
      <c r="F413" s="3">
        <v>719</v>
      </c>
      <c r="G413" s="3" t="s">
        <v>2138</v>
      </c>
      <c r="H413" s="3" t="s">
        <v>710</v>
      </c>
      <c r="I413" s="3" t="s">
        <v>720</v>
      </c>
      <c r="J413" s="3" t="s">
        <v>722</v>
      </c>
      <c r="K413" s="3" t="s">
        <v>725</v>
      </c>
      <c r="L413" s="3" t="s">
        <v>741</v>
      </c>
      <c r="M413" s="3" t="s">
        <v>878</v>
      </c>
      <c r="N413" s="3">
        <v>0.49</v>
      </c>
      <c r="O413" s="3" t="s">
        <v>3035</v>
      </c>
      <c r="P413" s="3" t="s">
        <v>715</v>
      </c>
      <c r="Q413" s="3" t="s">
        <v>1322</v>
      </c>
      <c r="R413" s="3" t="s">
        <v>1662</v>
      </c>
      <c r="S413" s="3">
        <v>89041</v>
      </c>
      <c r="T413" s="4">
        <v>42063</v>
      </c>
      <c r="U413" s="4">
        <v>42065</v>
      </c>
      <c r="V413" s="3">
        <v>71.735600000000005</v>
      </c>
      <c r="W413" s="3">
        <v>14</v>
      </c>
      <c r="X413" s="3">
        <v>122.25</v>
      </c>
      <c r="Y413" s="5">
        <v>89344</v>
      </c>
    </row>
    <row r="414" spans="1:25" ht="12.75" customHeight="1" x14ac:dyDescent="0.25">
      <c r="A414" s="3">
        <v>20790</v>
      </c>
      <c r="B414" s="3" t="s">
        <v>979</v>
      </c>
      <c r="C414" s="3">
        <v>0.03</v>
      </c>
      <c r="D414" s="3">
        <v>95.43</v>
      </c>
      <c r="E414" s="3">
        <v>19.989999999999998</v>
      </c>
      <c r="F414" s="3">
        <v>719</v>
      </c>
      <c r="G414" s="3" t="s">
        <v>2138</v>
      </c>
      <c r="H414" s="3" t="s">
        <v>710</v>
      </c>
      <c r="I414" s="3" t="s">
        <v>720</v>
      </c>
      <c r="J414" s="3" t="s">
        <v>721</v>
      </c>
      <c r="K414" s="3" t="s">
        <v>730</v>
      </c>
      <c r="L414" s="3" t="s">
        <v>739</v>
      </c>
      <c r="M414" s="3" t="s">
        <v>817</v>
      </c>
      <c r="N414" s="3">
        <v>0.79</v>
      </c>
      <c r="O414" s="3" t="s">
        <v>3035</v>
      </c>
      <c r="P414" s="3" t="s">
        <v>715</v>
      </c>
      <c r="Q414" s="3" t="s">
        <v>1322</v>
      </c>
      <c r="R414" s="3" t="s">
        <v>1662</v>
      </c>
      <c r="S414" s="3">
        <v>89041</v>
      </c>
      <c r="T414" s="4">
        <v>42063</v>
      </c>
      <c r="U414" s="4">
        <v>42065</v>
      </c>
      <c r="V414" s="3">
        <v>-79.320800000000006</v>
      </c>
      <c r="W414" s="3">
        <v>2</v>
      </c>
      <c r="X414" s="3">
        <v>206.09</v>
      </c>
      <c r="Y414" s="5">
        <v>89344</v>
      </c>
    </row>
    <row r="415" spans="1:25" ht="12.75" customHeight="1" x14ac:dyDescent="0.25">
      <c r="A415" s="3">
        <v>20633</v>
      </c>
      <c r="B415" s="3" t="s">
        <v>979</v>
      </c>
      <c r="C415" s="3">
        <v>0.04</v>
      </c>
      <c r="D415" s="3">
        <v>10.64</v>
      </c>
      <c r="E415" s="3">
        <v>5.16</v>
      </c>
      <c r="F415" s="3">
        <v>721</v>
      </c>
      <c r="G415" s="3" t="s">
        <v>2139</v>
      </c>
      <c r="H415" s="3" t="s">
        <v>710</v>
      </c>
      <c r="I415" s="3" t="s">
        <v>720</v>
      </c>
      <c r="J415" s="3" t="s">
        <v>723</v>
      </c>
      <c r="K415" s="3" t="s">
        <v>732</v>
      </c>
      <c r="L415" s="3" t="s">
        <v>739</v>
      </c>
      <c r="M415" s="3" t="s">
        <v>586</v>
      </c>
      <c r="N415" s="3">
        <v>0.56999999999999995</v>
      </c>
      <c r="O415" s="3" t="s">
        <v>3035</v>
      </c>
      <c r="P415" s="3" t="s">
        <v>714</v>
      </c>
      <c r="Q415" s="3" t="s">
        <v>1086</v>
      </c>
      <c r="R415" s="3" t="s">
        <v>1641</v>
      </c>
      <c r="S415" s="3">
        <v>46041</v>
      </c>
      <c r="T415" s="4">
        <v>42179</v>
      </c>
      <c r="U415" s="4">
        <v>42180</v>
      </c>
      <c r="V415" s="3">
        <v>24.095999999999997</v>
      </c>
      <c r="W415" s="3">
        <v>6</v>
      </c>
      <c r="X415" s="3">
        <v>66.900000000000006</v>
      </c>
      <c r="Y415" s="5">
        <v>91053</v>
      </c>
    </row>
    <row r="416" spans="1:25" ht="12.75" customHeight="1" x14ac:dyDescent="0.25">
      <c r="A416" s="3">
        <v>20634</v>
      </c>
      <c r="B416" s="3" t="s">
        <v>979</v>
      </c>
      <c r="C416" s="3">
        <v>0.03</v>
      </c>
      <c r="D416" s="3">
        <v>2.78</v>
      </c>
      <c r="E416" s="3">
        <v>1.34</v>
      </c>
      <c r="F416" s="3">
        <v>721</v>
      </c>
      <c r="G416" s="3" t="s">
        <v>2139</v>
      </c>
      <c r="H416" s="3" t="s">
        <v>711</v>
      </c>
      <c r="I416" s="3" t="s">
        <v>720</v>
      </c>
      <c r="J416" s="3" t="s">
        <v>721</v>
      </c>
      <c r="K416" s="3" t="s">
        <v>724</v>
      </c>
      <c r="L416" s="3" t="s">
        <v>738</v>
      </c>
      <c r="M416" s="3" t="s">
        <v>499</v>
      </c>
      <c r="N416" s="3">
        <v>0.45</v>
      </c>
      <c r="O416" s="3" t="s">
        <v>3035</v>
      </c>
      <c r="P416" s="3" t="s">
        <v>714</v>
      </c>
      <c r="Q416" s="3" t="s">
        <v>1086</v>
      </c>
      <c r="R416" s="3" t="s">
        <v>1641</v>
      </c>
      <c r="S416" s="3">
        <v>46041</v>
      </c>
      <c r="T416" s="4">
        <v>42179</v>
      </c>
      <c r="U416" s="4">
        <v>42181</v>
      </c>
      <c r="V416" s="3">
        <v>6.9719999999999995</v>
      </c>
      <c r="W416" s="3">
        <v>15</v>
      </c>
      <c r="X416" s="3">
        <v>43.13</v>
      </c>
      <c r="Y416" s="5">
        <v>91053</v>
      </c>
    </row>
    <row r="417" spans="1:25" ht="12.75" customHeight="1" x14ac:dyDescent="0.25">
      <c r="A417" s="3">
        <v>24574</v>
      </c>
      <c r="B417" s="3" t="s">
        <v>978</v>
      </c>
      <c r="C417" s="3">
        <v>0.01</v>
      </c>
      <c r="D417" s="3">
        <v>7.28</v>
      </c>
      <c r="E417" s="3">
        <v>11.15</v>
      </c>
      <c r="F417" s="3">
        <v>721</v>
      </c>
      <c r="G417" s="3" t="s">
        <v>2139</v>
      </c>
      <c r="H417" s="3" t="s">
        <v>710</v>
      </c>
      <c r="I417" s="3" t="s">
        <v>720</v>
      </c>
      <c r="J417" s="3" t="s">
        <v>721</v>
      </c>
      <c r="K417" s="3" t="s">
        <v>726</v>
      </c>
      <c r="L417" s="3" t="s">
        <v>739</v>
      </c>
      <c r="M417" s="3" t="s">
        <v>121</v>
      </c>
      <c r="N417" s="3">
        <v>0.37</v>
      </c>
      <c r="O417" s="3" t="s">
        <v>3035</v>
      </c>
      <c r="P417" s="3" t="s">
        <v>714</v>
      </c>
      <c r="Q417" s="3" t="s">
        <v>1086</v>
      </c>
      <c r="R417" s="3" t="s">
        <v>1641</v>
      </c>
      <c r="S417" s="3">
        <v>46041</v>
      </c>
      <c r="T417" s="4">
        <v>42105</v>
      </c>
      <c r="U417" s="4">
        <v>42107</v>
      </c>
      <c r="V417" s="3">
        <v>-24.245999999999999</v>
      </c>
      <c r="W417" s="3">
        <v>1</v>
      </c>
      <c r="X417" s="3">
        <v>11.21</v>
      </c>
      <c r="Y417" s="5">
        <v>91054</v>
      </c>
    </row>
    <row r="418" spans="1:25" ht="12.75" customHeight="1" x14ac:dyDescent="0.25">
      <c r="A418" s="3">
        <v>19601</v>
      </c>
      <c r="B418" s="3" t="s">
        <v>978</v>
      </c>
      <c r="C418" s="3">
        <v>0.09</v>
      </c>
      <c r="D418" s="3">
        <v>125.99</v>
      </c>
      <c r="E418" s="3">
        <v>8.99</v>
      </c>
      <c r="F418" s="3">
        <v>724</v>
      </c>
      <c r="G418" s="3" t="s">
        <v>2140</v>
      </c>
      <c r="H418" s="3" t="s">
        <v>710</v>
      </c>
      <c r="I418" s="3" t="s">
        <v>719</v>
      </c>
      <c r="J418" s="3" t="s">
        <v>722</v>
      </c>
      <c r="K418" s="3" t="s">
        <v>102</v>
      </c>
      <c r="L418" s="3" t="s">
        <v>739</v>
      </c>
      <c r="M418" s="3" t="s">
        <v>603</v>
      </c>
      <c r="N418" s="3">
        <v>0.55000000000000004</v>
      </c>
      <c r="O418" s="3" t="s">
        <v>3035</v>
      </c>
      <c r="P418" s="3" t="s">
        <v>716</v>
      </c>
      <c r="Q418" s="3" t="s">
        <v>1123</v>
      </c>
      <c r="R418" s="3" t="s">
        <v>1511</v>
      </c>
      <c r="S418" s="3">
        <v>6614</v>
      </c>
      <c r="T418" s="4">
        <v>42078</v>
      </c>
      <c r="U418" s="4">
        <v>42079</v>
      </c>
      <c r="V418" s="3">
        <v>-605.37400000000002</v>
      </c>
      <c r="W418" s="3">
        <v>1</v>
      </c>
      <c r="X418" s="3">
        <v>100.38</v>
      </c>
      <c r="Y418" s="5">
        <v>90359</v>
      </c>
    </row>
    <row r="419" spans="1:25" ht="12.75" customHeight="1" x14ac:dyDescent="0.25">
      <c r="A419" s="3">
        <v>19600</v>
      </c>
      <c r="B419" s="3" t="s">
        <v>978</v>
      </c>
      <c r="C419" s="3">
        <v>0.1</v>
      </c>
      <c r="D419" s="3">
        <v>17.98</v>
      </c>
      <c r="E419" s="3">
        <v>4</v>
      </c>
      <c r="F419" s="3">
        <v>727</v>
      </c>
      <c r="G419" s="3" t="s">
        <v>2141</v>
      </c>
      <c r="H419" s="3" t="s">
        <v>710</v>
      </c>
      <c r="I419" s="3" t="s">
        <v>719</v>
      </c>
      <c r="J419" s="3" t="s">
        <v>722</v>
      </c>
      <c r="K419" s="3" t="s">
        <v>725</v>
      </c>
      <c r="L419" s="3" t="s">
        <v>739</v>
      </c>
      <c r="M419" s="3" t="s">
        <v>805</v>
      </c>
      <c r="N419" s="3">
        <v>0.79</v>
      </c>
      <c r="O419" s="3" t="s">
        <v>3035</v>
      </c>
      <c r="P419" s="3" t="s">
        <v>716</v>
      </c>
      <c r="Q419" s="3" t="s">
        <v>1030</v>
      </c>
      <c r="R419" s="3" t="s">
        <v>1029</v>
      </c>
      <c r="S419" s="3">
        <v>4240</v>
      </c>
      <c r="T419" s="4">
        <v>42078</v>
      </c>
      <c r="U419" s="4">
        <v>42079</v>
      </c>
      <c r="V419" s="3">
        <v>-99.55</v>
      </c>
      <c r="W419" s="3">
        <v>4</v>
      </c>
      <c r="X419" s="3">
        <v>66.319999999999993</v>
      </c>
      <c r="Y419" s="5">
        <v>90359</v>
      </c>
    </row>
    <row r="420" spans="1:25" ht="12.75" customHeight="1" x14ac:dyDescent="0.25">
      <c r="A420" s="3">
        <v>23436</v>
      </c>
      <c r="B420" s="3" t="s">
        <v>977</v>
      </c>
      <c r="C420" s="3">
        <v>0.09</v>
      </c>
      <c r="D420" s="3">
        <v>101.41</v>
      </c>
      <c r="E420" s="3">
        <v>35</v>
      </c>
      <c r="F420" s="3">
        <v>731</v>
      </c>
      <c r="G420" s="3" t="s">
        <v>2142</v>
      </c>
      <c r="H420" s="3" t="s">
        <v>710</v>
      </c>
      <c r="I420" s="3" t="s">
        <v>719</v>
      </c>
      <c r="J420" s="3" t="s">
        <v>721</v>
      </c>
      <c r="K420" s="3" t="s">
        <v>730</v>
      </c>
      <c r="L420" s="3" t="s">
        <v>744</v>
      </c>
      <c r="M420" s="3" t="s">
        <v>260</v>
      </c>
      <c r="N420" s="3">
        <v>0.82</v>
      </c>
      <c r="O420" s="3" t="s">
        <v>3035</v>
      </c>
      <c r="P420" s="3" t="s">
        <v>716</v>
      </c>
      <c r="Q420" s="3" t="s">
        <v>1901</v>
      </c>
      <c r="R420" s="3" t="s">
        <v>1141</v>
      </c>
      <c r="S420" s="3">
        <v>1803</v>
      </c>
      <c r="T420" s="4">
        <v>42120</v>
      </c>
      <c r="U420" s="4">
        <v>42121</v>
      </c>
      <c r="V420" s="3">
        <v>-801.15479999999991</v>
      </c>
      <c r="W420" s="3">
        <v>12</v>
      </c>
      <c r="X420" s="3">
        <v>1178.32</v>
      </c>
      <c r="Y420" s="5">
        <v>90362</v>
      </c>
    </row>
    <row r="421" spans="1:25" ht="12.75" customHeight="1" x14ac:dyDescent="0.25">
      <c r="A421" s="3">
        <v>21950</v>
      </c>
      <c r="B421" s="3" t="s">
        <v>979</v>
      </c>
      <c r="C421" s="3">
        <v>0.06</v>
      </c>
      <c r="D421" s="3">
        <v>350.98</v>
      </c>
      <c r="E421" s="3">
        <v>30</v>
      </c>
      <c r="F421" s="3">
        <v>736</v>
      </c>
      <c r="G421" s="3" t="s">
        <v>2143</v>
      </c>
      <c r="H421" s="3" t="s">
        <v>712</v>
      </c>
      <c r="I421" s="3" t="s">
        <v>719</v>
      </c>
      <c r="J421" s="3" t="s">
        <v>723</v>
      </c>
      <c r="K421" s="3" t="s">
        <v>727</v>
      </c>
      <c r="L421" s="3" t="s">
        <v>740</v>
      </c>
      <c r="M421" s="3" t="s">
        <v>771</v>
      </c>
      <c r="N421" s="3">
        <v>0.61</v>
      </c>
      <c r="O421" s="3" t="s">
        <v>3035</v>
      </c>
      <c r="P421" s="3" t="s">
        <v>716</v>
      </c>
      <c r="Q421" s="3" t="s">
        <v>1045</v>
      </c>
      <c r="R421" s="3" t="s">
        <v>1502</v>
      </c>
      <c r="S421" s="3">
        <v>3079</v>
      </c>
      <c r="T421" s="4">
        <v>42170</v>
      </c>
      <c r="U421" s="4">
        <v>42172</v>
      </c>
      <c r="V421" s="3">
        <v>797.85599999999999</v>
      </c>
      <c r="W421" s="3">
        <v>6</v>
      </c>
      <c r="X421" s="3">
        <v>2016.32</v>
      </c>
      <c r="Y421" s="5">
        <v>90361</v>
      </c>
    </row>
    <row r="422" spans="1:25" ht="12.75" customHeight="1" x14ac:dyDescent="0.25">
      <c r="A422" s="3">
        <v>23613</v>
      </c>
      <c r="B422" s="3" t="s">
        <v>980</v>
      </c>
      <c r="C422" s="3">
        <v>0.02</v>
      </c>
      <c r="D422" s="3">
        <v>48.04</v>
      </c>
      <c r="E422" s="3">
        <v>5.79</v>
      </c>
      <c r="F422" s="3">
        <v>737</v>
      </c>
      <c r="G422" s="3" t="s">
        <v>2144</v>
      </c>
      <c r="H422" s="3" t="s">
        <v>710</v>
      </c>
      <c r="I422" s="3" t="s">
        <v>719</v>
      </c>
      <c r="J422" s="3" t="s">
        <v>721</v>
      </c>
      <c r="K422" s="3" t="s">
        <v>726</v>
      </c>
      <c r="L422" s="3" t="s">
        <v>739</v>
      </c>
      <c r="M422" s="3" t="s">
        <v>668</v>
      </c>
      <c r="N422" s="3">
        <v>0.37</v>
      </c>
      <c r="O422" s="3" t="s">
        <v>3035</v>
      </c>
      <c r="P422" s="3" t="s">
        <v>716</v>
      </c>
      <c r="Q422" s="3" t="s">
        <v>1028</v>
      </c>
      <c r="R422" s="3" t="s">
        <v>1810</v>
      </c>
      <c r="S422" s="3">
        <v>7003</v>
      </c>
      <c r="T422" s="4">
        <v>42162</v>
      </c>
      <c r="U422" s="4">
        <v>42169</v>
      </c>
      <c r="V422" s="3">
        <v>422.45249999999999</v>
      </c>
      <c r="W422" s="3">
        <v>12</v>
      </c>
      <c r="X422" s="3">
        <v>612.25</v>
      </c>
      <c r="Y422" s="5">
        <v>90360</v>
      </c>
    </row>
    <row r="423" spans="1:25" ht="12.75" customHeight="1" x14ac:dyDescent="0.25">
      <c r="A423" s="3">
        <v>21949</v>
      </c>
      <c r="B423" s="3" t="s">
        <v>979</v>
      </c>
      <c r="C423" s="3">
        <v>0.02</v>
      </c>
      <c r="D423" s="3">
        <v>70.98</v>
      </c>
      <c r="E423" s="3">
        <v>46.74</v>
      </c>
      <c r="F423" s="3">
        <v>738</v>
      </c>
      <c r="G423" s="3" t="s">
        <v>2145</v>
      </c>
      <c r="H423" s="3" t="s">
        <v>712</v>
      </c>
      <c r="I423" s="3" t="s">
        <v>719</v>
      </c>
      <c r="J423" s="3" t="s">
        <v>723</v>
      </c>
      <c r="K423" s="3" t="s">
        <v>734</v>
      </c>
      <c r="L423" s="3" t="s">
        <v>742</v>
      </c>
      <c r="M423" s="3" t="s">
        <v>802</v>
      </c>
      <c r="N423" s="3">
        <v>0.56000000000000005</v>
      </c>
      <c r="O423" s="3" t="s">
        <v>3035</v>
      </c>
      <c r="P423" s="3" t="s">
        <v>716</v>
      </c>
      <c r="Q423" s="3" t="s">
        <v>1028</v>
      </c>
      <c r="R423" s="3" t="s">
        <v>1754</v>
      </c>
      <c r="S423" s="3">
        <v>7016</v>
      </c>
      <c r="T423" s="4">
        <v>42170</v>
      </c>
      <c r="U423" s="4">
        <v>42171</v>
      </c>
      <c r="V423" s="3">
        <v>-178.21600000000001</v>
      </c>
      <c r="W423" s="3">
        <v>4</v>
      </c>
      <c r="X423" s="3">
        <v>313.63</v>
      </c>
      <c r="Y423" s="5">
        <v>90361</v>
      </c>
    </row>
    <row r="424" spans="1:25" ht="12.75" customHeight="1" x14ac:dyDescent="0.25">
      <c r="A424" s="3">
        <v>21951</v>
      </c>
      <c r="B424" s="3" t="s">
        <v>979</v>
      </c>
      <c r="C424" s="3">
        <v>0.04</v>
      </c>
      <c r="D424" s="3">
        <v>27.48</v>
      </c>
      <c r="E424" s="3">
        <v>4</v>
      </c>
      <c r="F424" s="3">
        <v>741</v>
      </c>
      <c r="G424" s="3" t="s">
        <v>2146</v>
      </c>
      <c r="H424" s="3" t="s">
        <v>710</v>
      </c>
      <c r="I424" s="3" t="s">
        <v>719</v>
      </c>
      <c r="J424" s="3" t="s">
        <v>722</v>
      </c>
      <c r="K424" s="3" t="s">
        <v>725</v>
      </c>
      <c r="L424" s="3" t="s">
        <v>739</v>
      </c>
      <c r="M424" s="3" t="s">
        <v>911</v>
      </c>
      <c r="N424" s="3">
        <v>0.75</v>
      </c>
      <c r="O424" s="3" t="s">
        <v>3035</v>
      </c>
      <c r="P424" s="3" t="s">
        <v>716</v>
      </c>
      <c r="Q424" s="3" t="s">
        <v>1028</v>
      </c>
      <c r="R424" s="3" t="s">
        <v>1755</v>
      </c>
      <c r="S424" s="3">
        <v>7901</v>
      </c>
      <c r="T424" s="4">
        <v>42170</v>
      </c>
      <c r="U424" s="4">
        <v>42172</v>
      </c>
      <c r="V424" s="3">
        <v>-26.655999999999999</v>
      </c>
      <c r="W424" s="3">
        <v>15</v>
      </c>
      <c r="X424" s="3">
        <v>397.17</v>
      </c>
      <c r="Y424" s="5">
        <v>90361</v>
      </c>
    </row>
    <row r="425" spans="1:25" x14ac:dyDescent="0.25">
      <c r="A425" s="3">
        <v>19209</v>
      </c>
      <c r="B425" s="3" t="s">
        <v>980</v>
      </c>
      <c r="C425" s="3">
        <v>0.02</v>
      </c>
      <c r="D425" s="3">
        <v>59.98</v>
      </c>
      <c r="E425" s="3">
        <v>3.99</v>
      </c>
      <c r="F425" s="3">
        <v>744</v>
      </c>
      <c r="G425" s="3" t="s">
        <v>2147</v>
      </c>
      <c r="H425" s="3" t="s">
        <v>710</v>
      </c>
      <c r="I425" s="3" t="s">
        <v>720</v>
      </c>
      <c r="J425" s="3" t="s">
        <v>721</v>
      </c>
      <c r="K425" s="3" t="s">
        <v>729</v>
      </c>
      <c r="L425" s="3" t="s">
        <v>739</v>
      </c>
      <c r="M425" s="3" t="s">
        <v>846</v>
      </c>
      <c r="N425" s="3">
        <v>0.56999999999999995</v>
      </c>
      <c r="O425" s="3" t="s">
        <v>3035</v>
      </c>
      <c r="P425" s="3" t="s">
        <v>715</v>
      </c>
      <c r="Q425" s="3" t="s">
        <v>1023</v>
      </c>
      <c r="R425" s="3" t="s">
        <v>1206</v>
      </c>
      <c r="S425" s="3">
        <v>85737</v>
      </c>
      <c r="T425" s="4">
        <v>42032</v>
      </c>
      <c r="U425" s="4">
        <v>42041</v>
      </c>
      <c r="V425" s="3">
        <v>-54.622</v>
      </c>
      <c r="W425" s="3">
        <v>1</v>
      </c>
      <c r="X425" s="3">
        <v>63.48</v>
      </c>
      <c r="Y425" s="5">
        <v>87725</v>
      </c>
    </row>
    <row r="426" spans="1:25" x14ac:dyDescent="0.25">
      <c r="A426" s="3">
        <v>19210</v>
      </c>
      <c r="B426" s="3" t="s">
        <v>980</v>
      </c>
      <c r="C426" s="3">
        <v>0.03</v>
      </c>
      <c r="D426" s="3">
        <v>5.18</v>
      </c>
      <c r="E426" s="3">
        <v>5.74</v>
      </c>
      <c r="F426" s="3">
        <v>744</v>
      </c>
      <c r="G426" s="3" t="s">
        <v>2147</v>
      </c>
      <c r="H426" s="3" t="s">
        <v>710</v>
      </c>
      <c r="I426" s="3" t="s">
        <v>720</v>
      </c>
      <c r="J426" s="3" t="s">
        <v>721</v>
      </c>
      <c r="K426" s="3" t="s">
        <v>103</v>
      </c>
      <c r="L426" s="3" t="s">
        <v>739</v>
      </c>
      <c r="M426" s="3" t="s">
        <v>187</v>
      </c>
      <c r="N426" s="3">
        <v>0.36</v>
      </c>
      <c r="O426" s="3" t="s">
        <v>3035</v>
      </c>
      <c r="P426" s="3" t="s">
        <v>715</v>
      </c>
      <c r="Q426" s="3" t="s">
        <v>1023</v>
      </c>
      <c r="R426" s="3" t="s">
        <v>1206</v>
      </c>
      <c r="S426" s="3">
        <v>85737</v>
      </c>
      <c r="T426" s="4">
        <v>42032</v>
      </c>
      <c r="U426" s="4">
        <v>42036</v>
      </c>
      <c r="V426" s="3">
        <v>-126.81418000000001</v>
      </c>
      <c r="W426" s="3">
        <v>9</v>
      </c>
      <c r="X426" s="3">
        <v>47.64</v>
      </c>
      <c r="Y426" s="5">
        <v>87725</v>
      </c>
    </row>
    <row r="427" spans="1:25" x14ac:dyDescent="0.25">
      <c r="A427" s="3">
        <v>19638</v>
      </c>
      <c r="B427" s="3" t="s">
        <v>978</v>
      </c>
      <c r="C427" s="3">
        <v>0.03</v>
      </c>
      <c r="D427" s="3">
        <v>119.99</v>
      </c>
      <c r="E427" s="3">
        <v>56.14</v>
      </c>
      <c r="F427" s="3">
        <v>744</v>
      </c>
      <c r="G427" s="3" t="s">
        <v>2147</v>
      </c>
      <c r="H427" s="3" t="s">
        <v>712</v>
      </c>
      <c r="I427" s="3" t="s">
        <v>719</v>
      </c>
      <c r="J427" s="3" t="s">
        <v>722</v>
      </c>
      <c r="K427" s="3" t="s">
        <v>736</v>
      </c>
      <c r="L427" s="3" t="s">
        <v>742</v>
      </c>
      <c r="M427" s="3" t="s">
        <v>634</v>
      </c>
      <c r="N427" s="3">
        <v>0.39</v>
      </c>
      <c r="O427" s="3" t="s">
        <v>3035</v>
      </c>
      <c r="P427" s="3" t="s">
        <v>715</v>
      </c>
      <c r="Q427" s="3" t="s">
        <v>1023</v>
      </c>
      <c r="R427" s="3" t="s">
        <v>1206</v>
      </c>
      <c r="S427" s="3">
        <v>85737</v>
      </c>
      <c r="T427" s="4">
        <v>42021</v>
      </c>
      <c r="U427" s="4">
        <v>42023</v>
      </c>
      <c r="V427" s="3">
        <v>1400.1</v>
      </c>
      <c r="W427" s="3">
        <v>13</v>
      </c>
      <c r="X427" s="3">
        <v>1545.58</v>
      </c>
      <c r="Y427" s="5">
        <v>87726</v>
      </c>
    </row>
    <row r="428" spans="1:25" x14ac:dyDescent="0.25">
      <c r="A428" s="3">
        <v>19505</v>
      </c>
      <c r="B428" s="3" t="s">
        <v>980</v>
      </c>
      <c r="C428" s="3">
        <v>0.09</v>
      </c>
      <c r="D428" s="3">
        <v>125.99</v>
      </c>
      <c r="E428" s="3">
        <v>8.99</v>
      </c>
      <c r="F428" s="3">
        <v>744</v>
      </c>
      <c r="G428" s="3" t="s">
        <v>2147</v>
      </c>
      <c r="H428" s="3" t="s">
        <v>710</v>
      </c>
      <c r="I428" s="3" t="s">
        <v>719</v>
      </c>
      <c r="J428" s="3" t="s">
        <v>722</v>
      </c>
      <c r="K428" s="3" t="s">
        <v>102</v>
      </c>
      <c r="L428" s="3" t="s">
        <v>739</v>
      </c>
      <c r="M428" s="3" t="s">
        <v>603</v>
      </c>
      <c r="N428" s="3">
        <v>0.55000000000000004</v>
      </c>
      <c r="O428" s="3" t="s">
        <v>3035</v>
      </c>
      <c r="P428" s="3" t="s">
        <v>715</v>
      </c>
      <c r="Q428" s="3" t="s">
        <v>1023</v>
      </c>
      <c r="R428" s="3" t="s">
        <v>1206</v>
      </c>
      <c r="S428" s="3">
        <v>85737</v>
      </c>
      <c r="T428" s="4">
        <v>42149</v>
      </c>
      <c r="U428" s="4">
        <v>42157</v>
      </c>
      <c r="V428" s="3">
        <v>916.68060000000014</v>
      </c>
      <c r="W428" s="3">
        <v>20</v>
      </c>
      <c r="X428" s="3">
        <v>2104.9899999999998</v>
      </c>
      <c r="Y428" s="5">
        <v>87727</v>
      </c>
    </row>
    <row r="429" spans="1:25" x14ac:dyDescent="0.25">
      <c r="A429" s="3">
        <v>19639</v>
      </c>
      <c r="B429" s="3" t="s">
        <v>978</v>
      </c>
      <c r="C429" s="3">
        <v>0.05</v>
      </c>
      <c r="D429" s="3">
        <v>115.79</v>
      </c>
      <c r="E429" s="3">
        <v>1.99</v>
      </c>
      <c r="F429" s="3">
        <v>745</v>
      </c>
      <c r="G429" s="3" t="s">
        <v>2148</v>
      </c>
      <c r="H429" s="3" t="s">
        <v>710</v>
      </c>
      <c r="I429" s="3" t="s">
        <v>719</v>
      </c>
      <c r="J429" s="3" t="s">
        <v>722</v>
      </c>
      <c r="K429" s="3" t="s">
        <v>725</v>
      </c>
      <c r="L429" s="3" t="s">
        <v>741</v>
      </c>
      <c r="M429" s="3" t="s">
        <v>191</v>
      </c>
      <c r="N429" s="3">
        <v>0.49</v>
      </c>
      <c r="O429" s="3" t="s">
        <v>3035</v>
      </c>
      <c r="P429" s="3" t="s">
        <v>715</v>
      </c>
      <c r="Q429" s="3" t="s">
        <v>1023</v>
      </c>
      <c r="R429" s="3" t="s">
        <v>1517</v>
      </c>
      <c r="S429" s="3">
        <v>85345</v>
      </c>
      <c r="T429" s="4">
        <v>42021</v>
      </c>
      <c r="U429" s="4">
        <v>42023</v>
      </c>
      <c r="V429" s="3">
        <v>67.599999999999923</v>
      </c>
      <c r="W429" s="3">
        <v>3</v>
      </c>
      <c r="X429" s="3">
        <v>353.1</v>
      </c>
      <c r="Y429" s="5">
        <v>87726</v>
      </c>
    </row>
    <row r="430" spans="1:25" ht="12.75" customHeight="1" x14ac:dyDescent="0.25">
      <c r="A430" s="3">
        <v>20855</v>
      </c>
      <c r="B430" s="3" t="s">
        <v>979</v>
      </c>
      <c r="C430" s="3">
        <v>0.09</v>
      </c>
      <c r="D430" s="3">
        <v>27.75</v>
      </c>
      <c r="E430" s="3">
        <v>19.989999999999998</v>
      </c>
      <c r="F430" s="3">
        <v>750</v>
      </c>
      <c r="G430" s="3" t="s">
        <v>2149</v>
      </c>
      <c r="H430" s="3" t="s">
        <v>710</v>
      </c>
      <c r="I430" s="3" t="s">
        <v>720</v>
      </c>
      <c r="J430" s="3" t="s">
        <v>721</v>
      </c>
      <c r="K430" s="3" t="s">
        <v>730</v>
      </c>
      <c r="L430" s="3" t="s">
        <v>739</v>
      </c>
      <c r="M430" s="3" t="s">
        <v>594</v>
      </c>
      <c r="N430" s="3">
        <v>0.67</v>
      </c>
      <c r="O430" s="3" t="s">
        <v>3035</v>
      </c>
      <c r="P430" s="3" t="s">
        <v>713</v>
      </c>
      <c r="Q430" s="3" t="s">
        <v>1080</v>
      </c>
      <c r="R430" s="3" t="s">
        <v>1445</v>
      </c>
      <c r="S430" s="3">
        <v>41042</v>
      </c>
      <c r="T430" s="4">
        <v>42016</v>
      </c>
      <c r="U430" s="4">
        <v>42017</v>
      </c>
      <c r="V430" s="3">
        <v>-224.64400000000001</v>
      </c>
      <c r="W430" s="3">
        <v>10</v>
      </c>
      <c r="X430" s="3">
        <v>257.52</v>
      </c>
      <c r="Y430" s="5">
        <v>91200</v>
      </c>
    </row>
    <row r="431" spans="1:25" ht="12.75" customHeight="1" x14ac:dyDescent="0.25">
      <c r="A431" s="3">
        <v>23629</v>
      </c>
      <c r="B431" s="3" t="s">
        <v>980</v>
      </c>
      <c r="C431" s="3">
        <v>0.06</v>
      </c>
      <c r="D431" s="3">
        <v>130.97999999999999</v>
      </c>
      <c r="E431" s="3">
        <v>54.74</v>
      </c>
      <c r="F431" s="3">
        <v>751</v>
      </c>
      <c r="G431" s="3" t="s">
        <v>2150</v>
      </c>
      <c r="H431" s="3" t="s">
        <v>712</v>
      </c>
      <c r="I431" s="3" t="s">
        <v>720</v>
      </c>
      <c r="J431" s="3" t="s">
        <v>723</v>
      </c>
      <c r="K431" s="3" t="s">
        <v>734</v>
      </c>
      <c r="L431" s="3" t="s">
        <v>742</v>
      </c>
      <c r="M431" s="3" t="s">
        <v>698</v>
      </c>
      <c r="N431" s="3">
        <v>0.69</v>
      </c>
      <c r="O431" s="3" t="s">
        <v>3035</v>
      </c>
      <c r="P431" s="3" t="s">
        <v>713</v>
      </c>
      <c r="Q431" s="3" t="s">
        <v>1080</v>
      </c>
      <c r="R431" s="3" t="s">
        <v>1185</v>
      </c>
      <c r="S431" s="3">
        <v>40324</v>
      </c>
      <c r="T431" s="4">
        <v>42062</v>
      </c>
      <c r="U431" s="4">
        <v>42069</v>
      </c>
      <c r="V431" s="3">
        <v>14.76</v>
      </c>
      <c r="W431" s="3">
        <v>3</v>
      </c>
      <c r="X431" s="3">
        <v>411.64</v>
      </c>
      <c r="Y431" s="5">
        <v>91201</v>
      </c>
    </row>
    <row r="432" spans="1:25" x14ac:dyDescent="0.25">
      <c r="A432" s="3">
        <v>19679</v>
      </c>
      <c r="B432" s="3" t="s">
        <v>981</v>
      </c>
      <c r="C432" s="3">
        <v>0.06</v>
      </c>
      <c r="D432" s="3">
        <v>2.61</v>
      </c>
      <c r="E432" s="3">
        <v>0.5</v>
      </c>
      <c r="F432" s="3">
        <v>753</v>
      </c>
      <c r="G432" s="3" t="s">
        <v>2151</v>
      </c>
      <c r="H432" s="3" t="s">
        <v>711</v>
      </c>
      <c r="I432" s="3" t="s">
        <v>720</v>
      </c>
      <c r="J432" s="3" t="s">
        <v>721</v>
      </c>
      <c r="K432" s="3" t="s">
        <v>735</v>
      </c>
      <c r="L432" s="3" t="s">
        <v>739</v>
      </c>
      <c r="M432" s="3" t="s">
        <v>801</v>
      </c>
      <c r="N432" s="3">
        <v>0.39</v>
      </c>
      <c r="O432" s="3" t="s">
        <v>3035</v>
      </c>
      <c r="P432" s="3" t="s">
        <v>715</v>
      </c>
      <c r="Q432" s="3" t="s">
        <v>1023</v>
      </c>
      <c r="R432" s="3" t="s">
        <v>1522</v>
      </c>
      <c r="S432" s="3">
        <v>86301</v>
      </c>
      <c r="T432" s="4">
        <v>42074</v>
      </c>
      <c r="U432" s="4">
        <v>42074</v>
      </c>
      <c r="V432" s="3">
        <v>10.85</v>
      </c>
      <c r="W432" s="3">
        <v>1</v>
      </c>
      <c r="X432" s="3">
        <v>17.59</v>
      </c>
      <c r="Y432" s="5">
        <v>90438</v>
      </c>
    </row>
    <row r="433" spans="1:25" x14ac:dyDescent="0.25">
      <c r="A433" s="3">
        <v>19680</v>
      </c>
      <c r="B433" s="3" t="s">
        <v>981</v>
      </c>
      <c r="C433" s="3">
        <v>0.01</v>
      </c>
      <c r="D433" s="3">
        <v>6.35</v>
      </c>
      <c r="E433" s="3">
        <v>1.02</v>
      </c>
      <c r="F433" s="3">
        <v>753</v>
      </c>
      <c r="G433" s="3" t="s">
        <v>2151</v>
      </c>
      <c r="H433" s="3" t="s">
        <v>710</v>
      </c>
      <c r="I433" s="3" t="s">
        <v>720</v>
      </c>
      <c r="J433" s="3" t="s">
        <v>721</v>
      </c>
      <c r="K433" s="3" t="s">
        <v>726</v>
      </c>
      <c r="L433" s="3" t="s">
        <v>738</v>
      </c>
      <c r="M433" s="3" t="s">
        <v>149</v>
      </c>
      <c r="N433" s="3">
        <v>0.39</v>
      </c>
      <c r="O433" s="3" t="s">
        <v>3035</v>
      </c>
      <c r="P433" s="3" t="s">
        <v>715</v>
      </c>
      <c r="Q433" s="3" t="s">
        <v>1023</v>
      </c>
      <c r="R433" s="3" t="s">
        <v>1522</v>
      </c>
      <c r="S433" s="3">
        <v>86301</v>
      </c>
      <c r="T433" s="4">
        <v>42074</v>
      </c>
      <c r="U433" s="4">
        <v>42076</v>
      </c>
      <c r="V433" s="3">
        <v>97.662599999999983</v>
      </c>
      <c r="W433" s="3">
        <v>22</v>
      </c>
      <c r="X433" s="3">
        <v>141.54</v>
      </c>
      <c r="Y433" s="5">
        <v>90438</v>
      </c>
    </row>
    <row r="434" spans="1:25" x14ac:dyDescent="0.25">
      <c r="A434" s="3">
        <v>25291</v>
      </c>
      <c r="B434" s="3" t="s">
        <v>977</v>
      </c>
      <c r="C434" s="3">
        <v>0.06</v>
      </c>
      <c r="D434" s="3">
        <v>218.75</v>
      </c>
      <c r="E434" s="3">
        <v>69.64</v>
      </c>
      <c r="F434" s="3">
        <v>754</v>
      </c>
      <c r="G434" s="3" t="s">
        <v>2152</v>
      </c>
      <c r="H434" s="3" t="s">
        <v>712</v>
      </c>
      <c r="I434" s="3" t="s">
        <v>720</v>
      </c>
      <c r="J434" s="3" t="s">
        <v>723</v>
      </c>
      <c r="K434" s="3" t="s">
        <v>731</v>
      </c>
      <c r="L434" s="3" t="s">
        <v>742</v>
      </c>
      <c r="M434" s="3" t="s">
        <v>165</v>
      </c>
      <c r="N434" s="3">
        <v>0.77</v>
      </c>
      <c r="O434" s="3" t="s">
        <v>3035</v>
      </c>
      <c r="P434" s="3" t="s">
        <v>715</v>
      </c>
      <c r="Q434" s="3" t="s">
        <v>1023</v>
      </c>
      <c r="R434" s="3" t="s">
        <v>1022</v>
      </c>
      <c r="S434" s="3">
        <v>86314</v>
      </c>
      <c r="T434" s="4">
        <v>42159</v>
      </c>
      <c r="U434" s="4">
        <v>42160</v>
      </c>
      <c r="V434" s="3">
        <v>-453.2</v>
      </c>
      <c r="W434" s="3">
        <v>4</v>
      </c>
      <c r="X434" s="3">
        <v>905.4</v>
      </c>
      <c r="Y434" s="5">
        <v>90437</v>
      </c>
    </row>
    <row r="435" spans="1:25" x14ac:dyDescent="0.25">
      <c r="A435" s="3">
        <v>25117</v>
      </c>
      <c r="B435" s="3" t="s">
        <v>980</v>
      </c>
      <c r="C435" s="3">
        <v>0.06</v>
      </c>
      <c r="D435" s="3">
        <v>119.99</v>
      </c>
      <c r="E435" s="3">
        <v>14</v>
      </c>
      <c r="F435" s="3">
        <v>754</v>
      </c>
      <c r="G435" s="3" t="s">
        <v>2152</v>
      </c>
      <c r="H435" s="3" t="s">
        <v>712</v>
      </c>
      <c r="I435" s="3" t="s">
        <v>719</v>
      </c>
      <c r="J435" s="3" t="s">
        <v>722</v>
      </c>
      <c r="K435" s="3" t="s">
        <v>736</v>
      </c>
      <c r="L435" s="3" t="s">
        <v>740</v>
      </c>
      <c r="M435" s="3" t="s">
        <v>225</v>
      </c>
      <c r="N435" s="3">
        <v>0.36</v>
      </c>
      <c r="O435" s="3" t="s">
        <v>3035</v>
      </c>
      <c r="P435" s="3" t="s">
        <v>715</v>
      </c>
      <c r="Q435" s="3" t="s">
        <v>1023</v>
      </c>
      <c r="R435" s="3" t="s">
        <v>1022</v>
      </c>
      <c r="S435" s="3">
        <v>86314</v>
      </c>
      <c r="T435" s="4">
        <v>42106</v>
      </c>
      <c r="U435" s="4">
        <v>42113</v>
      </c>
      <c r="V435" s="3">
        <v>-207.679788</v>
      </c>
      <c r="W435" s="3">
        <v>2</v>
      </c>
      <c r="X435" s="3">
        <v>243.86</v>
      </c>
      <c r="Y435" s="5">
        <v>90439</v>
      </c>
    </row>
    <row r="436" spans="1:25" ht="12.75" customHeight="1" x14ac:dyDescent="0.25">
      <c r="A436" s="3">
        <v>25856</v>
      </c>
      <c r="B436" s="3" t="s">
        <v>979</v>
      </c>
      <c r="C436" s="3">
        <v>0.03</v>
      </c>
      <c r="D436" s="3">
        <v>37.94</v>
      </c>
      <c r="E436" s="3">
        <v>5.08</v>
      </c>
      <c r="F436" s="3">
        <v>757</v>
      </c>
      <c r="G436" s="3" t="s">
        <v>2153</v>
      </c>
      <c r="H436" s="3" t="s">
        <v>710</v>
      </c>
      <c r="I436" s="3" t="s">
        <v>717</v>
      </c>
      <c r="J436" s="3" t="s">
        <v>721</v>
      </c>
      <c r="K436" s="3" t="s">
        <v>726</v>
      </c>
      <c r="L436" s="3" t="s">
        <v>738</v>
      </c>
      <c r="M436" s="3" t="s">
        <v>798</v>
      </c>
      <c r="N436" s="3">
        <v>0.38</v>
      </c>
      <c r="O436" s="3" t="s">
        <v>3035</v>
      </c>
      <c r="P436" s="3" t="s">
        <v>715</v>
      </c>
      <c r="Q436" s="3" t="s">
        <v>1013</v>
      </c>
      <c r="R436" s="3" t="s">
        <v>1299</v>
      </c>
      <c r="S436" s="3">
        <v>97062</v>
      </c>
      <c r="T436" s="4">
        <v>42046</v>
      </c>
      <c r="U436" s="4">
        <v>42048</v>
      </c>
      <c r="V436" s="3">
        <v>-7.5244000000000009</v>
      </c>
      <c r="W436" s="3">
        <v>1</v>
      </c>
      <c r="X436" s="3">
        <v>39.97</v>
      </c>
      <c r="Y436" s="5">
        <v>90258</v>
      </c>
    </row>
    <row r="437" spans="1:25" ht="12.75" customHeight="1" x14ac:dyDescent="0.25">
      <c r="A437" s="3">
        <v>21110</v>
      </c>
      <c r="B437" s="3" t="s">
        <v>980</v>
      </c>
      <c r="C437" s="3">
        <v>0</v>
      </c>
      <c r="D437" s="3">
        <v>20.99</v>
      </c>
      <c r="E437" s="3">
        <v>3.3</v>
      </c>
      <c r="F437" s="3">
        <v>759</v>
      </c>
      <c r="G437" s="3" t="s">
        <v>2154</v>
      </c>
      <c r="H437" s="3" t="s">
        <v>710</v>
      </c>
      <c r="I437" s="3" t="s">
        <v>718</v>
      </c>
      <c r="J437" s="3" t="s">
        <v>722</v>
      </c>
      <c r="K437" s="3" t="s">
        <v>102</v>
      </c>
      <c r="L437" s="3" t="s">
        <v>741</v>
      </c>
      <c r="M437" s="3" t="s">
        <v>69</v>
      </c>
      <c r="N437" s="3">
        <v>0.81</v>
      </c>
      <c r="O437" s="3" t="s">
        <v>3035</v>
      </c>
      <c r="P437" s="3" t="s">
        <v>714</v>
      </c>
      <c r="Q437" s="3" t="s">
        <v>1008</v>
      </c>
      <c r="R437" s="3" t="s">
        <v>1111</v>
      </c>
      <c r="S437" s="3">
        <v>62301</v>
      </c>
      <c r="T437" s="4">
        <v>42153</v>
      </c>
      <c r="U437" s="4">
        <v>42160</v>
      </c>
      <c r="V437" s="3">
        <v>-92.961000000000013</v>
      </c>
      <c r="W437" s="3">
        <v>5</v>
      </c>
      <c r="X437" s="3">
        <v>92.96</v>
      </c>
      <c r="Y437" s="5">
        <v>86639</v>
      </c>
    </row>
    <row r="438" spans="1:25" ht="12.75" customHeight="1" x14ac:dyDescent="0.25">
      <c r="A438" s="3">
        <v>20377</v>
      </c>
      <c r="B438" s="3" t="s">
        <v>979</v>
      </c>
      <c r="C438" s="3">
        <v>0</v>
      </c>
      <c r="D438" s="3">
        <v>125.99</v>
      </c>
      <c r="E438" s="3">
        <v>8.99</v>
      </c>
      <c r="F438" s="3">
        <v>762</v>
      </c>
      <c r="G438" s="3" t="s">
        <v>2155</v>
      </c>
      <c r="H438" s="3" t="s">
        <v>710</v>
      </c>
      <c r="I438" s="3" t="s">
        <v>718</v>
      </c>
      <c r="J438" s="3" t="s">
        <v>722</v>
      </c>
      <c r="K438" s="3" t="s">
        <v>102</v>
      </c>
      <c r="L438" s="3" t="s">
        <v>739</v>
      </c>
      <c r="M438" s="3" t="s">
        <v>365</v>
      </c>
      <c r="N438" s="3">
        <v>0.56999999999999995</v>
      </c>
      <c r="O438" s="3" t="s">
        <v>3035</v>
      </c>
      <c r="P438" s="3" t="s">
        <v>715</v>
      </c>
      <c r="Q438" s="3" t="s">
        <v>737</v>
      </c>
      <c r="R438" s="3" t="s">
        <v>1188</v>
      </c>
      <c r="S438" s="3">
        <v>98661</v>
      </c>
      <c r="T438" s="4">
        <v>42121</v>
      </c>
      <c r="U438" s="4">
        <v>42123</v>
      </c>
      <c r="V438" s="3">
        <v>613.89576</v>
      </c>
      <c r="W438" s="3">
        <v>12</v>
      </c>
      <c r="X438" s="3">
        <v>1362.2</v>
      </c>
      <c r="Y438" s="5">
        <v>87525</v>
      </c>
    </row>
    <row r="439" spans="1:25" ht="12.75" customHeight="1" x14ac:dyDescent="0.25">
      <c r="A439" s="3">
        <v>18735</v>
      </c>
      <c r="B439" s="3" t="s">
        <v>981</v>
      </c>
      <c r="C439" s="3">
        <v>0.1</v>
      </c>
      <c r="D439" s="3">
        <v>31.78</v>
      </c>
      <c r="E439" s="3">
        <v>1.99</v>
      </c>
      <c r="F439" s="3">
        <v>767</v>
      </c>
      <c r="G439" s="3" t="s">
        <v>2156</v>
      </c>
      <c r="H439" s="3" t="s">
        <v>710</v>
      </c>
      <c r="I439" s="3" t="s">
        <v>720</v>
      </c>
      <c r="J439" s="3" t="s">
        <v>722</v>
      </c>
      <c r="K439" s="3" t="s">
        <v>725</v>
      </c>
      <c r="L439" s="3" t="s">
        <v>741</v>
      </c>
      <c r="M439" s="3" t="s">
        <v>544</v>
      </c>
      <c r="N439" s="3">
        <v>0.42</v>
      </c>
      <c r="O439" s="3" t="s">
        <v>3035</v>
      </c>
      <c r="P439" s="3" t="s">
        <v>714</v>
      </c>
      <c r="Q439" s="3" t="s">
        <v>1008</v>
      </c>
      <c r="R439" s="3" t="s">
        <v>1074</v>
      </c>
      <c r="S439" s="3">
        <v>61201</v>
      </c>
      <c r="T439" s="4">
        <v>42034</v>
      </c>
      <c r="U439" s="4">
        <v>42036</v>
      </c>
      <c r="V439" s="3">
        <v>232.28159999999997</v>
      </c>
      <c r="W439" s="3">
        <v>11</v>
      </c>
      <c r="X439" s="3">
        <v>336.64</v>
      </c>
      <c r="Y439" s="5">
        <v>86279</v>
      </c>
    </row>
    <row r="440" spans="1:25" ht="12.75" customHeight="1" x14ac:dyDescent="0.25">
      <c r="A440" s="3">
        <v>18659</v>
      </c>
      <c r="B440" s="3" t="s">
        <v>981</v>
      </c>
      <c r="C440" s="3">
        <v>0.08</v>
      </c>
      <c r="D440" s="3">
        <v>30.73</v>
      </c>
      <c r="E440" s="3">
        <v>4</v>
      </c>
      <c r="F440" s="3">
        <v>770</v>
      </c>
      <c r="G440" s="3" t="s">
        <v>2157</v>
      </c>
      <c r="H440" s="3" t="s">
        <v>710</v>
      </c>
      <c r="I440" s="3" t="s">
        <v>718</v>
      </c>
      <c r="J440" s="3" t="s">
        <v>722</v>
      </c>
      <c r="K440" s="3" t="s">
        <v>725</v>
      </c>
      <c r="L440" s="3" t="s">
        <v>739</v>
      </c>
      <c r="M440" s="3" t="s">
        <v>503</v>
      </c>
      <c r="N440" s="3">
        <v>0.75</v>
      </c>
      <c r="O440" s="3" t="s">
        <v>3035</v>
      </c>
      <c r="P440" s="3" t="s">
        <v>715</v>
      </c>
      <c r="Q440" s="3" t="s">
        <v>1013</v>
      </c>
      <c r="R440" s="3" t="s">
        <v>1299</v>
      </c>
      <c r="S440" s="3">
        <v>97062</v>
      </c>
      <c r="T440" s="4">
        <v>42082</v>
      </c>
      <c r="U440" s="4">
        <v>42082</v>
      </c>
      <c r="V440" s="3">
        <v>-45.07</v>
      </c>
      <c r="W440" s="3">
        <v>14</v>
      </c>
      <c r="X440" s="3">
        <v>429.33</v>
      </c>
      <c r="Y440" s="5">
        <v>88667</v>
      </c>
    </row>
    <row r="441" spans="1:25" ht="12.75" customHeight="1" x14ac:dyDescent="0.25">
      <c r="A441" s="3">
        <v>18660</v>
      </c>
      <c r="B441" s="3" t="s">
        <v>981</v>
      </c>
      <c r="C441" s="3">
        <v>0.05</v>
      </c>
      <c r="D441" s="3">
        <v>14.56</v>
      </c>
      <c r="E441" s="3">
        <v>3.5</v>
      </c>
      <c r="F441" s="3">
        <v>771</v>
      </c>
      <c r="G441" s="3" t="s">
        <v>2158</v>
      </c>
      <c r="H441" s="3" t="s">
        <v>710</v>
      </c>
      <c r="I441" s="3" t="s">
        <v>718</v>
      </c>
      <c r="J441" s="3" t="s">
        <v>721</v>
      </c>
      <c r="K441" s="3" t="s">
        <v>729</v>
      </c>
      <c r="L441" s="3" t="s">
        <v>739</v>
      </c>
      <c r="M441" s="3" t="s">
        <v>511</v>
      </c>
      <c r="N441" s="3">
        <v>0.57999999999999996</v>
      </c>
      <c r="O441" s="3" t="s">
        <v>3035</v>
      </c>
      <c r="P441" s="3" t="s">
        <v>715</v>
      </c>
      <c r="Q441" s="3" t="s">
        <v>1013</v>
      </c>
      <c r="R441" s="3" t="s">
        <v>1036</v>
      </c>
      <c r="S441" s="3">
        <v>97068</v>
      </c>
      <c r="T441" s="4">
        <v>42082</v>
      </c>
      <c r="U441" s="4">
        <v>42084</v>
      </c>
      <c r="V441" s="3">
        <v>-8.5299999999999994</v>
      </c>
      <c r="W441" s="3">
        <v>3</v>
      </c>
      <c r="X441" s="3">
        <v>44.66</v>
      </c>
      <c r="Y441" s="5">
        <v>88667</v>
      </c>
    </row>
    <row r="442" spans="1:25" ht="12.75" customHeight="1" x14ac:dyDescent="0.25">
      <c r="A442" s="3">
        <v>18661</v>
      </c>
      <c r="B442" s="3" t="s">
        <v>981</v>
      </c>
      <c r="C442" s="3">
        <v>0</v>
      </c>
      <c r="D442" s="3">
        <v>299.99</v>
      </c>
      <c r="E442" s="3">
        <v>11.64</v>
      </c>
      <c r="F442" s="3">
        <v>771</v>
      </c>
      <c r="G442" s="3" t="s">
        <v>2158</v>
      </c>
      <c r="H442" s="3" t="s">
        <v>710</v>
      </c>
      <c r="I442" s="3" t="s">
        <v>718</v>
      </c>
      <c r="J442" s="3" t="s">
        <v>722</v>
      </c>
      <c r="K442" s="3" t="s">
        <v>105</v>
      </c>
      <c r="L442" s="3" t="s">
        <v>744</v>
      </c>
      <c r="M442" s="3" t="s">
        <v>882</v>
      </c>
      <c r="N442" s="3">
        <v>0.5</v>
      </c>
      <c r="O442" s="3" t="s">
        <v>3035</v>
      </c>
      <c r="P442" s="3" t="s">
        <v>715</v>
      </c>
      <c r="Q442" s="3" t="s">
        <v>1013</v>
      </c>
      <c r="R442" s="3" t="s">
        <v>1036</v>
      </c>
      <c r="S442" s="3">
        <v>97068</v>
      </c>
      <c r="T442" s="4">
        <v>42082</v>
      </c>
      <c r="U442" s="4">
        <v>42084</v>
      </c>
      <c r="V442" s="3">
        <v>285.95</v>
      </c>
      <c r="W442" s="3">
        <v>5</v>
      </c>
      <c r="X442" s="3">
        <v>1619.95</v>
      </c>
      <c r="Y442" s="5">
        <v>88667</v>
      </c>
    </row>
    <row r="443" spans="1:25" ht="12.75" customHeight="1" x14ac:dyDescent="0.25">
      <c r="A443" s="3">
        <v>22875</v>
      </c>
      <c r="B443" s="3" t="s">
        <v>981</v>
      </c>
      <c r="C443" s="3">
        <v>0.08</v>
      </c>
      <c r="D443" s="3">
        <v>7.77</v>
      </c>
      <c r="E443" s="3">
        <v>9.23</v>
      </c>
      <c r="F443" s="3">
        <v>772</v>
      </c>
      <c r="G443" s="3" t="s">
        <v>2159</v>
      </c>
      <c r="H443" s="3" t="s">
        <v>710</v>
      </c>
      <c r="I443" s="3" t="s">
        <v>718</v>
      </c>
      <c r="J443" s="3" t="s">
        <v>721</v>
      </c>
      <c r="K443" s="3" t="s">
        <v>729</v>
      </c>
      <c r="L443" s="3" t="s">
        <v>739</v>
      </c>
      <c r="M443" s="3" t="s">
        <v>357</v>
      </c>
      <c r="N443" s="3">
        <v>0.57999999999999996</v>
      </c>
      <c r="O443" s="3" t="s">
        <v>3035</v>
      </c>
      <c r="P443" s="3" t="s">
        <v>716</v>
      </c>
      <c r="Q443" s="3" t="s">
        <v>1071</v>
      </c>
      <c r="R443" s="3" t="s">
        <v>1620</v>
      </c>
      <c r="S443" s="3">
        <v>18103</v>
      </c>
      <c r="T443" s="4">
        <v>42018</v>
      </c>
      <c r="U443" s="4">
        <v>42020</v>
      </c>
      <c r="V443" s="3">
        <v>-209.25</v>
      </c>
      <c r="W443" s="3">
        <v>7</v>
      </c>
      <c r="X443" s="3">
        <v>56.44</v>
      </c>
      <c r="Y443" s="5">
        <v>88666</v>
      </c>
    </row>
    <row r="444" spans="1:25" ht="12.75" customHeight="1" x14ac:dyDescent="0.25">
      <c r="A444" s="3">
        <v>22877</v>
      </c>
      <c r="B444" s="3" t="s">
        <v>981</v>
      </c>
      <c r="C444" s="3">
        <v>0.1</v>
      </c>
      <c r="D444" s="3">
        <v>18.97</v>
      </c>
      <c r="E444" s="3">
        <v>9.5399999999999991</v>
      </c>
      <c r="F444" s="3">
        <v>772</v>
      </c>
      <c r="G444" s="3" t="s">
        <v>2159</v>
      </c>
      <c r="H444" s="3" t="s">
        <v>711</v>
      </c>
      <c r="I444" s="3" t="s">
        <v>718</v>
      </c>
      <c r="J444" s="3" t="s">
        <v>721</v>
      </c>
      <c r="K444" s="3" t="s">
        <v>726</v>
      </c>
      <c r="L444" s="3" t="s">
        <v>739</v>
      </c>
      <c r="M444" s="3" t="s">
        <v>664</v>
      </c>
      <c r="N444" s="3">
        <v>0.37</v>
      </c>
      <c r="O444" s="3" t="s">
        <v>3035</v>
      </c>
      <c r="P444" s="3" t="s">
        <v>716</v>
      </c>
      <c r="Q444" s="3" t="s">
        <v>1071</v>
      </c>
      <c r="R444" s="3" t="s">
        <v>1620</v>
      </c>
      <c r="S444" s="3">
        <v>18103</v>
      </c>
      <c r="T444" s="4">
        <v>42018</v>
      </c>
      <c r="U444" s="4">
        <v>42020</v>
      </c>
      <c r="V444" s="3">
        <v>-9.1635999999999989</v>
      </c>
      <c r="W444" s="3">
        <v>3</v>
      </c>
      <c r="X444" s="3">
        <v>56.73</v>
      </c>
      <c r="Y444" s="5">
        <v>88666</v>
      </c>
    </row>
    <row r="445" spans="1:25" ht="12.75" customHeight="1" x14ac:dyDescent="0.25">
      <c r="A445" s="3">
        <v>20967</v>
      </c>
      <c r="B445" s="3" t="s">
        <v>980</v>
      </c>
      <c r="C445" s="3">
        <v>0.02</v>
      </c>
      <c r="D445" s="3">
        <v>4.0599999999999996</v>
      </c>
      <c r="E445" s="3">
        <v>6.89</v>
      </c>
      <c r="F445" s="3">
        <v>772</v>
      </c>
      <c r="G445" s="3" t="s">
        <v>2159</v>
      </c>
      <c r="H445" s="3" t="s">
        <v>711</v>
      </c>
      <c r="I445" s="3" t="s">
        <v>718</v>
      </c>
      <c r="J445" s="3" t="s">
        <v>721</v>
      </c>
      <c r="K445" s="3" t="s">
        <v>729</v>
      </c>
      <c r="L445" s="3" t="s">
        <v>739</v>
      </c>
      <c r="M445" s="3" t="s">
        <v>175</v>
      </c>
      <c r="N445" s="3">
        <v>0.6</v>
      </c>
      <c r="O445" s="3" t="s">
        <v>3035</v>
      </c>
      <c r="P445" s="3" t="s">
        <v>716</v>
      </c>
      <c r="Q445" s="3" t="s">
        <v>1071</v>
      </c>
      <c r="R445" s="3" t="s">
        <v>1620</v>
      </c>
      <c r="S445" s="3">
        <v>18103</v>
      </c>
      <c r="T445" s="4">
        <v>42141</v>
      </c>
      <c r="U445" s="4">
        <v>42145</v>
      </c>
      <c r="V445" s="3">
        <v>12.706000000000017</v>
      </c>
      <c r="W445" s="3">
        <v>12</v>
      </c>
      <c r="X445" s="3">
        <v>64.41</v>
      </c>
      <c r="Y445" s="5">
        <v>88668</v>
      </c>
    </row>
    <row r="446" spans="1:25" ht="12.75" customHeight="1" x14ac:dyDescent="0.25">
      <c r="A446" s="3">
        <v>20968</v>
      </c>
      <c r="B446" s="3" t="s">
        <v>980</v>
      </c>
      <c r="C446" s="3">
        <v>7.0000000000000007E-2</v>
      </c>
      <c r="D446" s="3">
        <v>9.49</v>
      </c>
      <c r="E446" s="3">
        <v>5.76</v>
      </c>
      <c r="F446" s="3">
        <v>772</v>
      </c>
      <c r="G446" s="3" t="s">
        <v>2159</v>
      </c>
      <c r="H446" s="3" t="s">
        <v>710</v>
      </c>
      <c r="I446" s="3" t="s">
        <v>718</v>
      </c>
      <c r="J446" s="3" t="s">
        <v>722</v>
      </c>
      <c r="K446" s="3" t="s">
        <v>736</v>
      </c>
      <c r="L446" s="3" t="s">
        <v>743</v>
      </c>
      <c r="M446" s="3" t="s">
        <v>293</v>
      </c>
      <c r="N446" s="3">
        <v>0.39</v>
      </c>
      <c r="O446" s="3" t="s">
        <v>3035</v>
      </c>
      <c r="P446" s="3" t="s">
        <v>716</v>
      </c>
      <c r="Q446" s="3" t="s">
        <v>1071</v>
      </c>
      <c r="R446" s="3" t="s">
        <v>1620</v>
      </c>
      <c r="S446" s="3">
        <v>18103</v>
      </c>
      <c r="T446" s="4">
        <v>42141</v>
      </c>
      <c r="U446" s="4">
        <v>42145</v>
      </c>
      <c r="V446" s="3">
        <v>7.7151600000000045</v>
      </c>
      <c r="W446" s="3">
        <v>37</v>
      </c>
      <c r="X446" s="3">
        <v>344.57</v>
      </c>
      <c r="Y446" s="5">
        <v>88668</v>
      </c>
    </row>
    <row r="447" spans="1:25" ht="12.75" customHeight="1" x14ac:dyDescent="0.25">
      <c r="A447" s="3">
        <v>20434</v>
      </c>
      <c r="B447" s="3" t="s">
        <v>977</v>
      </c>
      <c r="C447" s="3">
        <v>0.04</v>
      </c>
      <c r="D447" s="3">
        <v>34.76</v>
      </c>
      <c r="E447" s="3">
        <v>5.49</v>
      </c>
      <c r="F447" s="3">
        <v>782</v>
      </c>
      <c r="G447" s="3" t="s">
        <v>2160</v>
      </c>
      <c r="H447" s="3" t="s">
        <v>710</v>
      </c>
      <c r="I447" s="3" t="s">
        <v>718</v>
      </c>
      <c r="J447" s="3" t="s">
        <v>721</v>
      </c>
      <c r="K447" s="3" t="s">
        <v>730</v>
      </c>
      <c r="L447" s="3" t="s">
        <v>739</v>
      </c>
      <c r="M447" s="3" t="s">
        <v>136</v>
      </c>
      <c r="N447" s="3">
        <v>0.6</v>
      </c>
      <c r="O447" s="3" t="s">
        <v>3035</v>
      </c>
      <c r="P447" s="3" t="s">
        <v>715</v>
      </c>
      <c r="Q447" s="3" t="s">
        <v>1037</v>
      </c>
      <c r="R447" s="3" t="s">
        <v>1621</v>
      </c>
      <c r="S447" s="3">
        <v>90604</v>
      </c>
      <c r="T447" s="4">
        <v>42123</v>
      </c>
      <c r="U447" s="4">
        <v>42124</v>
      </c>
      <c r="V447" s="3">
        <v>192.51689999999999</v>
      </c>
      <c r="W447" s="3">
        <v>8</v>
      </c>
      <c r="X447" s="3">
        <v>279.01</v>
      </c>
      <c r="Y447" s="5">
        <v>90962</v>
      </c>
    </row>
    <row r="448" spans="1:25" ht="12.75" customHeight="1" x14ac:dyDescent="0.25">
      <c r="A448" s="3">
        <v>24773</v>
      </c>
      <c r="B448" s="3" t="s">
        <v>980</v>
      </c>
      <c r="C448" s="3">
        <v>0.02</v>
      </c>
      <c r="D448" s="3">
        <v>100.98</v>
      </c>
      <c r="E448" s="3">
        <v>35.840000000000003</v>
      </c>
      <c r="F448" s="3">
        <v>783</v>
      </c>
      <c r="G448" s="3" t="s">
        <v>2161</v>
      </c>
      <c r="H448" s="3" t="s">
        <v>712</v>
      </c>
      <c r="I448" s="3" t="s">
        <v>718</v>
      </c>
      <c r="J448" s="3" t="s">
        <v>723</v>
      </c>
      <c r="K448" s="3" t="s">
        <v>734</v>
      </c>
      <c r="L448" s="3" t="s">
        <v>742</v>
      </c>
      <c r="M448" s="3" t="s">
        <v>562</v>
      </c>
      <c r="N448" s="3">
        <v>0.62</v>
      </c>
      <c r="O448" s="3" t="s">
        <v>3035</v>
      </c>
      <c r="P448" s="3" t="s">
        <v>716</v>
      </c>
      <c r="Q448" s="3" t="s">
        <v>1123</v>
      </c>
      <c r="R448" s="3" t="s">
        <v>1330</v>
      </c>
      <c r="S448" s="3">
        <v>6010</v>
      </c>
      <c r="T448" s="4">
        <v>42010</v>
      </c>
      <c r="U448" s="4">
        <v>42010</v>
      </c>
      <c r="V448" s="3">
        <v>-134.91200000000001</v>
      </c>
      <c r="W448" s="3">
        <v>6</v>
      </c>
      <c r="X448" s="3">
        <v>614.99</v>
      </c>
      <c r="Y448" s="5">
        <v>90961</v>
      </c>
    </row>
    <row r="449" spans="1:25" ht="12.75" customHeight="1" x14ac:dyDescent="0.25">
      <c r="A449" s="3">
        <v>22969</v>
      </c>
      <c r="B449" s="3" t="s">
        <v>978</v>
      </c>
      <c r="C449" s="3">
        <v>0</v>
      </c>
      <c r="D449" s="3">
        <v>8.34</v>
      </c>
      <c r="E449" s="3">
        <v>4.82</v>
      </c>
      <c r="F449" s="3">
        <v>786</v>
      </c>
      <c r="G449" s="3" t="s">
        <v>2162</v>
      </c>
      <c r="H449" s="3" t="s">
        <v>710</v>
      </c>
      <c r="I449" s="3" t="s">
        <v>717</v>
      </c>
      <c r="J449" s="3" t="s">
        <v>721</v>
      </c>
      <c r="K449" s="3" t="s">
        <v>726</v>
      </c>
      <c r="L449" s="3" t="s">
        <v>739</v>
      </c>
      <c r="M449" s="3" t="s">
        <v>853</v>
      </c>
      <c r="N449" s="3">
        <v>0.4</v>
      </c>
      <c r="O449" s="3" t="s">
        <v>3035</v>
      </c>
      <c r="P449" s="3" t="s">
        <v>715</v>
      </c>
      <c r="Q449" s="3" t="s">
        <v>1037</v>
      </c>
      <c r="R449" s="3" t="s">
        <v>1809</v>
      </c>
      <c r="S449" s="3">
        <v>92691</v>
      </c>
      <c r="T449" s="4">
        <v>42100</v>
      </c>
      <c r="U449" s="4">
        <v>42101</v>
      </c>
      <c r="V449" s="3">
        <v>-5.05</v>
      </c>
      <c r="W449" s="3">
        <v>9</v>
      </c>
      <c r="X449" s="3">
        <v>76.23</v>
      </c>
      <c r="Y449" s="5">
        <v>91513</v>
      </c>
    </row>
    <row r="450" spans="1:25" ht="12.75" customHeight="1" x14ac:dyDescent="0.25">
      <c r="A450" s="3">
        <v>24629</v>
      </c>
      <c r="B450" s="3" t="s">
        <v>979</v>
      </c>
      <c r="C450" s="3">
        <v>0.09</v>
      </c>
      <c r="D450" s="3">
        <v>6.48</v>
      </c>
      <c r="E450" s="3">
        <v>9.68</v>
      </c>
      <c r="F450" s="3">
        <v>792</v>
      </c>
      <c r="G450" s="3" t="s">
        <v>2163</v>
      </c>
      <c r="H450" s="3" t="s">
        <v>710</v>
      </c>
      <c r="I450" s="3" t="s">
        <v>720</v>
      </c>
      <c r="J450" s="3" t="s">
        <v>721</v>
      </c>
      <c r="K450" s="3" t="s">
        <v>726</v>
      </c>
      <c r="L450" s="3" t="s">
        <v>739</v>
      </c>
      <c r="M450" s="3" t="s">
        <v>880</v>
      </c>
      <c r="N450" s="3">
        <v>0.36</v>
      </c>
      <c r="O450" s="3" t="s">
        <v>3035</v>
      </c>
      <c r="P450" s="3" t="s">
        <v>714</v>
      </c>
      <c r="Q450" s="3" t="s">
        <v>1025</v>
      </c>
      <c r="R450" s="3" t="s">
        <v>1745</v>
      </c>
      <c r="S450" s="3">
        <v>73064</v>
      </c>
      <c r="T450" s="4">
        <v>42176</v>
      </c>
      <c r="U450" s="4">
        <v>42177</v>
      </c>
      <c r="V450" s="3">
        <v>-204.16</v>
      </c>
      <c r="W450" s="3">
        <v>16</v>
      </c>
      <c r="X450" s="3">
        <v>99.92</v>
      </c>
      <c r="Y450" s="5">
        <v>88753</v>
      </c>
    </row>
    <row r="451" spans="1:25" ht="12.75" customHeight="1" x14ac:dyDescent="0.25">
      <c r="A451" s="3">
        <v>18347</v>
      </c>
      <c r="B451" s="3" t="s">
        <v>979</v>
      </c>
      <c r="C451" s="3">
        <v>0.06</v>
      </c>
      <c r="D451" s="3">
        <v>8.6</v>
      </c>
      <c r="E451" s="3">
        <v>6.19</v>
      </c>
      <c r="F451" s="3">
        <v>796</v>
      </c>
      <c r="G451" s="3" t="s">
        <v>2164</v>
      </c>
      <c r="H451" s="3" t="s">
        <v>710</v>
      </c>
      <c r="I451" s="3" t="s">
        <v>720</v>
      </c>
      <c r="J451" s="3" t="s">
        <v>721</v>
      </c>
      <c r="K451" s="3" t="s">
        <v>103</v>
      </c>
      <c r="L451" s="3" t="s">
        <v>739</v>
      </c>
      <c r="M451" s="3" t="s">
        <v>956</v>
      </c>
      <c r="N451" s="3">
        <v>0.38</v>
      </c>
      <c r="O451" s="3" t="s">
        <v>3035</v>
      </c>
      <c r="P451" s="3" t="s">
        <v>714</v>
      </c>
      <c r="Q451" s="3" t="s">
        <v>1129</v>
      </c>
      <c r="R451" s="3" t="s">
        <v>1128</v>
      </c>
      <c r="S451" s="3">
        <v>68046</v>
      </c>
      <c r="T451" s="4">
        <v>42074</v>
      </c>
      <c r="U451" s="4">
        <v>42075</v>
      </c>
      <c r="V451" s="3">
        <v>-46.115000000000002</v>
      </c>
      <c r="W451" s="3">
        <v>9</v>
      </c>
      <c r="X451" s="3">
        <v>79.400000000000006</v>
      </c>
      <c r="Y451" s="5">
        <v>86867</v>
      </c>
    </row>
    <row r="452" spans="1:25" ht="12.75" customHeight="1" x14ac:dyDescent="0.25">
      <c r="A452" s="3">
        <v>18184</v>
      </c>
      <c r="B452" s="3" t="s">
        <v>979</v>
      </c>
      <c r="C452" s="3">
        <v>0.1</v>
      </c>
      <c r="D452" s="3">
        <v>14.42</v>
      </c>
      <c r="E452" s="3">
        <v>6.75</v>
      </c>
      <c r="F452" s="3">
        <v>796</v>
      </c>
      <c r="G452" s="3" t="s">
        <v>2164</v>
      </c>
      <c r="H452" s="3" t="s">
        <v>710</v>
      </c>
      <c r="I452" s="3" t="s">
        <v>720</v>
      </c>
      <c r="J452" s="3" t="s">
        <v>721</v>
      </c>
      <c r="K452" s="3" t="s">
        <v>729</v>
      </c>
      <c r="L452" s="3" t="s">
        <v>743</v>
      </c>
      <c r="M452" s="3" t="s">
        <v>563</v>
      </c>
      <c r="N452" s="3">
        <v>0.52</v>
      </c>
      <c r="O452" s="3" t="s">
        <v>3035</v>
      </c>
      <c r="P452" s="3" t="s">
        <v>714</v>
      </c>
      <c r="Q452" s="3" t="s">
        <v>1129</v>
      </c>
      <c r="R452" s="3" t="s">
        <v>1128</v>
      </c>
      <c r="S452" s="3">
        <v>68046</v>
      </c>
      <c r="T452" s="4">
        <v>42174</v>
      </c>
      <c r="U452" s="4">
        <v>42177</v>
      </c>
      <c r="V452" s="3">
        <v>-20.103999999999999</v>
      </c>
      <c r="W452" s="3">
        <v>1</v>
      </c>
      <c r="X452" s="3">
        <v>15.49</v>
      </c>
      <c r="Y452" s="5">
        <v>86869</v>
      </c>
    </row>
    <row r="453" spans="1:25" ht="12.75" customHeight="1" x14ac:dyDescent="0.25">
      <c r="A453" s="3">
        <v>19011</v>
      </c>
      <c r="B453" s="3" t="s">
        <v>979</v>
      </c>
      <c r="C453" s="3">
        <v>0.04</v>
      </c>
      <c r="D453" s="3">
        <v>9.11</v>
      </c>
      <c r="E453" s="3">
        <v>2.25</v>
      </c>
      <c r="F453" s="3">
        <v>797</v>
      </c>
      <c r="G453" s="3" t="s">
        <v>2165</v>
      </c>
      <c r="H453" s="3" t="s">
        <v>710</v>
      </c>
      <c r="I453" s="3" t="s">
        <v>720</v>
      </c>
      <c r="J453" s="3" t="s">
        <v>721</v>
      </c>
      <c r="K453" s="3" t="s">
        <v>724</v>
      </c>
      <c r="L453" s="3" t="s">
        <v>738</v>
      </c>
      <c r="M453" s="3" t="s">
        <v>285</v>
      </c>
      <c r="N453" s="3">
        <v>0.52</v>
      </c>
      <c r="O453" s="3" t="s">
        <v>3035</v>
      </c>
      <c r="P453" s="3" t="s">
        <v>715</v>
      </c>
      <c r="Q453" s="3" t="s">
        <v>1063</v>
      </c>
      <c r="R453" s="3" t="s">
        <v>1393</v>
      </c>
      <c r="S453" s="3">
        <v>84067</v>
      </c>
      <c r="T453" s="4">
        <v>42156</v>
      </c>
      <c r="U453" s="4">
        <v>42159</v>
      </c>
      <c r="V453" s="3">
        <v>-3.496</v>
      </c>
      <c r="W453" s="3">
        <v>2</v>
      </c>
      <c r="X453" s="3">
        <v>18.59</v>
      </c>
      <c r="Y453" s="5">
        <v>86868</v>
      </c>
    </row>
    <row r="454" spans="1:25" ht="12.75" customHeight="1" x14ac:dyDescent="0.25">
      <c r="A454" s="3">
        <v>19012</v>
      </c>
      <c r="B454" s="3" t="s">
        <v>979</v>
      </c>
      <c r="C454" s="3">
        <v>7.0000000000000007E-2</v>
      </c>
      <c r="D454" s="3">
        <v>64.650000000000006</v>
      </c>
      <c r="E454" s="3">
        <v>35</v>
      </c>
      <c r="F454" s="3">
        <v>797</v>
      </c>
      <c r="G454" s="3" t="s">
        <v>2165</v>
      </c>
      <c r="H454" s="3" t="s">
        <v>710</v>
      </c>
      <c r="I454" s="3" t="s">
        <v>720</v>
      </c>
      <c r="J454" s="3" t="s">
        <v>721</v>
      </c>
      <c r="K454" s="3" t="s">
        <v>730</v>
      </c>
      <c r="L454" s="3" t="s">
        <v>744</v>
      </c>
      <c r="M454" s="3" t="s">
        <v>85</v>
      </c>
      <c r="N454" s="3">
        <v>0.8</v>
      </c>
      <c r="O454" s="3" t="s">
        <v>3035</v>
      </c>
      <c r="P454" s="3" t="s">
        <v>715</v>
      </c>
      <c r="Q454" s="3" t="s">
        <v>1063</v>
      </c>
      <c r="R454" s="3" t="s">
        <v>1393</v>
      </c>
      <c r="S454" s="3">
        <v>84067</v>
      </c>
      <c r="T454" s="4">
        <v>42156</v>
      </c>
      <c r="U454" s="4">
        <v>42158</v>
      </c>
      <c r="V454" s="3">
        <v>-717.072</v>
      </c>
      <c r="W454" s="3">
        <v>13</v>
      </c>
      <c r="X454" s="3">
        <v>834.08</v>
      </c>
      <c r="Y454" s="5">
        <v>86868</v>
      </c>
    </row>
    <row r="455" spans="1:25" ht="12.75" customHeight="1" x14ac:dyDescent="0.25">
      <c r="A455" s="3">
        <v>24851</v>
      </c>
      <c r="B455" s="3" t="s">
        <v>980</v>
      </c>
      <c r="C455" s="3">
        <v>0.09</v>
      </c>
      <c r="D455" s="3">
        <v>6.48</v>
      </c>
      <c r="E455" s="3">
        <v>6.86</v>
      </c>
      <c r="F455" s="3">
        <v>797</v>
      </c>
      <c r="G455" s="3" t="s">
        <v>2165</v>
      </c>
      <c r="H455" s="3" t="s">
        <v>710</v>
      </c>
      <c r="I455" s="3" t="s">
        <v>720</v>
      </c>
      <c r="J455" s="3" t="s">
        <v>721</v>
      </c>
      <c r="K455" s="3" t="s">
        <v>726</v>
      </c>
      <c r="L455" s="3" t="s">
        <v>739</v>
      </c>
      <c r="M455" s="3" t="s">
        <v>336</v>
      </c>
      <c r="N455" s="3">
        <v>0.37</v>
      </c>
      <c r="O455" s="3" t="s">
        <v>3035</v>
      </c>
      <c r="P455" s="3" t="s">
        <v>715</v>
      </c>
      <c r="Q455" s="3" t="s">
        <v>1063</v>
      </c>
      <c r="R455" s="3" t="s">
        <v>1393</v>
      </c>
      <c r="S455" s="3">
        <v>84067</v>
      </c>
      <c r="T455" s="4">
        <v>42069</v>
      </c>
      <c r="U455" s="4">
        <v>42071</v>
      </c>
      <c r="V455" s="3">
        <v>-62.23</v>
      </c>
      <c r="W455" s="3">
        <v>8</v>
      </c>
      <c r="X455" s="3">
        <v>50.88</v>
      </c>
      <c r="Y455" s="5">
        <v>86870</v>
      </c>
    </row>
    <row r="456" spans="1:25" ht="12.75" customHeight="1" x14ac:dyDescent="0.25">
      <c r="A456" s="3">
        <v>20001</v>
      </c>
      <c r="B456" s="3" t="s">
        <v>979</v>
      </c>
      <c r="C456" s="3">
        <v>0.01</v>
      </c>
      <c r="D456" s="3">
        <v>150.97999999999999</v>
      </c>
      <c r="E456" s="3">
        <v>30</v>
      </c>
      <c r="F456" s="3">
        <v>799</v>
      </c>
      <c r="G456" s="3" t="s">
        <v>2166</v>
      </c>
      <c r="H456" s="3" t="s">
        <v>712</v>
      </c>
      <c r="I456" s="3" t="s">
        <v>719</v>
      </c>
      <c r="J456" s="3" t="s">
        <v>723</v>
      </c>
      <c r="K456" s="3" t="s">
        <v>727</v>
      </c>
      <c r="L456" s="3" t="s">
        <v>740</v>
      </c>
      <c r="M456" s="3" t="s">
        <v>286</v>
      </c>
      <c r="N456" s="3">
        <v>0.74</v>
      </c>
      <c r="O456" s="3" t="s">
        <v>3035</v>
      </c>
      <c r="P456" s="3" t="s">
        <v>713</v>
      </c>
      <c r="Q456" s="3" t="s">
        <v>1051</v>
      </c>
      <c r="R456" s="3" t="s">
        <v>1222</v>
      </c>
      <c r="S456" s="3">
        <v>29915</v>
      </c>
      <c r="T456" s="4">
        <v>42010</v>
      </c>
      <c r="U456" s="4">
        <v>42012</v>
      </c>
      <c r="V456" s="3">
        <v>131.38200000000001</v>
      </c>
      <c r="W456" s="3">
        <v>6</v>
      </c>
      <c r="X456" s="3">
        <v>958.46</v>
      </c>
      <c r="Y456" s="5">
        <v>89909</v>
      </c>
    </row>
    <row r="457" spans="1:25" ht="12.75" customHeight="1" x14ac:dyDescent="0.25">
      <c r="A457" s="3">
        <v>20002</v>
      </c>
      <c r="B457" s="3" t="s">
        <v>979</v>
      </c>
      <c r="C457" s="3">
        <v>0.01</v>
      </c>
      <c r="D457" s="3">
        <v>28.28</v>
      </c>
      <c r="E457" s="3">
        <v>13.99</v>
      </c>
      <c r="F457" s="3">
        <v>799</v>
      </c>
      <c r="G457" s="3" t="s">
        <v>2166</v>
      </c>
      <c r="H457" s="3" t="s">
        <v>711</v>
      </c>
      <c r="I457" s="3" t="s">
        <v>719</v>
      </c>
      <c r="J457" s="3" t="s">
        <v>721</v>
      </c>
      <c r="K457" s="3" t="s">
        <v>730</v>
      </c>
      <c r="L457" s="3" t="s">
        <v>743</v>
      </c>
      <c r="M457" s="3" t="s">
        <v>41</v>
      </c>
      <c r="N457" s="3">
        <v>0.57999999999999996</v>
      </c>
      <c r="O457" s="3" t="s">
        <v>3035</v>
      </c>
      <c r="P457" s="3" t="s">
        <v>713</v>
      </c>
      <c r="Q457" s="3" t="s">
        <v>1051</v>
      </c>
      <c r="R457" s="3" t="s">
        <v>1222</v>
      </c>
      <c r="S457" s="3">
        <v>29915</v>
      </c>
      <c r="T457" s="4">
        <v>42010</v>
      </c>
      <c r="U457" s="4">
        <v>42012</v>
      </c>
      <c r="V457" s="3">
        <v>-89.292000000000002</v>
      </c>
      <c r="W457" s="3">
        <v>12</v>
      </c>
      <c r="X457" s="3">
        <v>368.84</v>
      </c>
      <c r="Y457" s="5">
        <v>89909</v>
      </c>
    </row>
    <row r="458" spans="1:25" ht="12.75" customHeight="1" x14ac:dyDescent="0.25">
      <c r="A458" s="3">
        <v>20003</v>
      </c>
      <c r="B458" s="3" t="s">
        <v>979</v>
      </c>
      <c r="C458" s="3">
        <v>0.03</v>
      </c>
      <c r="D458" s="3">
        <v>35.99</v>
      </c>
      <c r="E458" s="3">
        <v>1.1000000000000001</v>
      </c>
      <c r="F458" s="3">
        <v>799</v>
      </c>
      <c r="G458" s="3" t="s">
        <v>2166</v>
      </c>
      <c r="H458" s="3" t="s">
        <v>710</v>
      </c>
      <c r="I458" s="3" t="s">
        <v>719</v>
      </c>
      <c r="J458" s="3" t="s">
        <v>722</v>
      </c>
      <c r="K458" s="3" t="s">
        <v>102</v>
      </c>
      <c r="L458" s="3" t="s">
        <v>739</v>
      </c>
      <c r="M458" s="3" t="s">
        <v>788</v>
      </c>
      <c r="N458" s="3">
        <v>0.55000000000000004</v>
      </c>
      <c r="O458" s="3" t="s">
        <v>3035</v>
      </c>
      <c r="P458" s="3" t="s">
        <v>713</v>
      </c>
      <c r="Q458" s="3" t="s">
        <v>1051</v>
      </c>
      <c r="R458" s="3" t="s">
        <v>1222</v>
      </c>
      <c r="S458" s="3">
        <v>29915</v>
      </c>
      <c r="T458" s="4">
        <v>42010</v>
      </c>
      <c r="U458" s="4">
        <v>42011</v>
      </c>
      <c r="V458" s="3">
        <v>-211.036</v>
      </c>
      <c r="W458" s="3">
        <v>1</v>
      </c>
      <c r="X458" s="3">
        <v>30.86</v>
      </c>
      <c r="Y458" s="5">
        <v>89909</v>
      </c>
    </row>
    <row r="459" spans="1:25" ht="12.75" customHeight="1" x14ac:dyDescent="0.25">
      <c r="A459" s="3">
        <v>19265</v>
      </c>
      <c r="B459" s="3" t="s">
        <v>980</v>
      </c>
      <c r="C459" s="3">
        <v>0.04</v>
      </c>
      <c r="D459" s="3">
        <v>50.98</v>
      </c>
      <c r="E459" s="3">
        <v>6.5</v>
      </c>
      <c r="F459" s="3">
        <v>800</v>
      </c>
      <c r="G459" s="3" t="s">
        <v>2167</v>
      </c>
      <c r="H459" s="3" t="s">
        <v>710</v>
      </c>
      <c r="I459" s="3" t="s">
        <v>719</v>
      </c>
      <c r="J459" s="3" t="s">
        <v>722</v>
      </c>
      <c r="K459" s="3" t="s">
        <v>725</v>
      </c>
      <c r="L459" s="3" t="s">
        <v>739</v>
      </c>
      <c r="M459" s="3" t="s">
        <v>60</v>
      </c>
      <c r="N459" s="3">
        <v>0.73</v>
      </c>
      <c r="O459" s="3" t="s">
        <v>3035</v>
      </c>
      <c r="P459" s="3" t="s">
        <v>715</v>
      </c>
      <c r="Q459" s="3" t="s">
        <v>1063</v>
      </c>
      <c r="R459" s="3" t="s">
        <v>1393</v>
      </c>
      <c r="S459" s="3">
        <v>84067</v>
      </c>
      <c r="T459" s="4">
        <v>42091</v>
      </c>
      <c r="U459" s="4">
        <v>42097</v>
      </c>
      <c r="V459" s="3">
        <v>-13.28</v>
      </c>
      <c r="W459" s="3">
        <v>11</v>
      </c>
      <c r="X459" s="3">
        <v>568.25</v>
      </c>
      <c r="Y459" s="5">
        <v>89910</v>
      </c>
    </row>
    <row r="460" spans="1:25" ht="12.75" customHeight="1" x14ac:dyDescent="0.25">
      <c r="A460" s="3">
        <v>19266</v>
      </c>
      <c r="B460" s="3" t="s">
        <v>980</v>
      </c>
      <c r="C460" s="3">
        <v>0.02</v>
      </c>
      <c r="D460" s="3">
        <v>6.48</v>
      </c>
      <c r="E460" s="3">
        <v>5.14</v>
      </c>
      <c r="F460" s="3">
        <v>800</v>
      </c>
      <c r="G460" s="3" t="s">
        <v>2167</v>
      </c>
      <c r="H460" s="3" t="s">
        <v>710</v>
      </c>
      <c r="I460" s="3" t="s">
        <v>719</v>
      </c>
      <c r="J460" s="3" t="s">
        <v>721</v>
      </c>
      <c r="K460" s="3" t="s">
        <v>726</v>
      </c>
      <c r="L460" s="3" t="s">
        <v>739</v>
      </c>
      <c r="M460" s="3" t="s">
        <v>766</v>
      </c>
      <c r="N460" s="3">
        <v>0.37</v>
      </c>
      <c r="O460" s="3" t="s">
        <v>3035</v>
      </c>
      <c r="P460" s="3" t="s">
        <v>715</v>
      </c>
      <c r="Q460" s="3" t="s">
        <v>1063</v>
      </c>
      <c r="R460" s="3" t="s">
        <v>1393</v>
      </c>
      <c r="S460" s="3">
        <v>84067</v>
      </c>
      <c r="T460" s="4">
        <v>42091</v>
      </c>
      <c r="U460" s="4">
        <v>42093</v>
      </c>
      <c r="V460" s="3">
        <v>-48.68</v>
      </c>
      <c r="W460" s="3">
        <v>19</v>
      </c>
      <c r="X460" s="3">
        <v>126.66</v>
      </c>
      <c r="Y460" s="5">
        <v>89910</v>
      </c>
    </row>
    <row r="461" spans="1:25" ht="12.75" customHeight="1" x14ac:dyDescent="0.25">
      <c r="A461" s="3">
        <v>22484</v>
      </c>
      <c r="B461" s="3" t="s">
        <v>978</v>
      </c>
      <c r="C461" s="3">
        <v>0.03</v>
      </c>
      <c r="D461" s="3">
        <v>35.99</v>
      </c>
      <c r="E461" s="3">
        <v>5</v>
      </c>
      <c r="F461" s="3">
        <v>803</v>
      </c>
      <c r="G461" s="3" t="s">
        <v>2168</v>
      </c>
      <c r="H461" s="3" t="s">
        <v>710</v>
      </c>
      <c r="I461" s="3" t="s">
        <v>718</v>
      </c>
      <c r="J461" s="3" t="s">
        <v>722</v>
      </c>
      <c r="K461" s="3" t="s">
        <v>102</v>
      </c>
      <c r="L461" s="3" t="s">
        <v>739</v>
      </c>
      <c r="M461" s="3" t="s">
        <v>34</v>
      </c>
      <c r="N461" s="3">
        <v>0.85</v>
      </c>
      <c r="O461" s="3" t="s">
        <v>3035</v>
      </c>
      <c r="P461" s="3" t="s">
        <v>713</v>
      </c>
      <c r="Q461" s="3" t="s">
        <v>1034</v>
      </c>
      <c r="R461" s="3" t="s">
        <v>1761</v>
      </c>
      <c r="S461" s="3">
        <v>32168</v>
      </c>
      <c r="T461" s="4">
        <v>42123</v>
      </c>
      <c r="U461" s="4">
        <v>42124</v>
      </c>
      <c r="V461" s="3">
        <v>-184.548</v>
      </c>
      <c r="W461" s="3">
        <v>3</v>
      </c>
      <c r="X461" s="3">
        <v>93.82</v>
      </c>
      <c r="Y461" s="5">
        <v>90048</v>
      </c>
    </row>
    <row r="462" spans="1:25" ht="12.75" customHeight="1" x14ac:dyDescent="0.25">
      <c r="A462" s="3">
        <v>5722</v>
      </c>
      <c r="B462" s="3" t="s">
        <v>981</v>
      </c>
      <c r="C462" s="3">
        <v>0.06</v>
      </c>
      <c r="D462" s="3">
        <v>179.99</v>
      </c>
      <c r="E462" s="3">
        <v>13.99</v>
      </c>
      <c r="F462" s="3">
        <v>806</v>
      </c>
      <c r="G462" s="3" t="s">
        <v>2169</v>
      </c>
      <c r="H462" s="3" t="s">
        <v>711</v>
      </c>
      <c r="I462" s="3" t="s">
        <v>718</v>
      </c>
      <c r="J462" s="3" t="s">
        <v>722</v>
      </c>
      <c r="K462" s="3" t="s">
        <v>102</v>
      </c>
      <c r="L462" s="3" t="s">
        <v>743</v>
      </c>
      <c r="M462" s="3" t="s">
        <v>967</v>
      </c>
      <c r="N462" s="3">
        <v>0.56999999999999995</v>
      </c>
      <c r="O462" s="3" t="s">
        <v>3035</v>
      </c>
      <c r="P462" s="3" t="s">
        <v>713</v>
      </c>
      <c r="Q462" s="3" t="s">
        <v>1034</v>
      </c>
      <c r="R462" s="3" t="s">
        <v>985</v>
      </c>
      <c r="S462" s="3">
        <v>33132</v>
      </c>
      <c r="T462" s="4">
        <v>42013</v>
      </c>
      <c r="U462" s="4">
        <v>42015</v>
      </c>
      <c r="V462" s="3">
        <v>1220.03784</v>
      </c>
      <c r="W462" s="3">
        <v>54</v>
      </c>
      <c r="X462" s="3">
        <v>8332.91</v>
      </c>
      <c r="Y462" s="5">
        <v>40547</v>
      </c>
    </row>
    <row r="463" spans="1:25" ht="12.75" customHeight="1" x14ac:dyDescent="0.25">
      <c r="A463" s="3">
        <v>21942</v>
      </c>
      <c r="B463" s="3" t="s">
        <v>980</v>
      </c>
      <c r="C463" s="3">
        <v>0.09</v>
      </c>
      <c r="D463" s="3">
        <v>5.84</v>
      </c>
      <c r="E463" s="3">
        <v>0.83</v>
      </c>
      <c r="F463" s="3">
        <v>820</v>
      </c>
      <c r="G463" s="3" t="s">
        <v>2170</v>
      </c>
      <c r="H463" s="3" t="s">
        <v>710</v>
      </c>
      <c r="I463" s="3" t="s">
        <v>718</v>
      </c>
      <c r="J463" s="3" t="s">
        <v>721</v>
      </c>
      <c r="K463" s="3" t="s">
        <v>724</v>
      </c>
      <c r="L463" s="3" t="s">
        <v>738</v>
      </c>
      <c r="M463" s="3" t="s">
        <v>676</v>
      </c>
      <c r="N463" s="3">
        <v>0.49</v>
      </c>
      <c r="O463" s="3" t="s">
        <v>3035</v>
      </c>
      <c r="P463" s="3" t="s">
        <v>715</v>
      </c>
      <c r="Q463" s="3" t="s">
        <v>737</v>
      </c>
      <c r="R463" s="3" t="s">
        <v>1512</v>
      </c>
      <c r="S463" s="3">
        <v>99362</v>
      </c>
      <c r="T463" s="4">
        <v>42145</v>
      </c>
      <c r="U463" s="4">
        <v>42149</v>
      </c>
      <c r="V463" s="3">
        <v>-2.87</v>
      </c>
      <c r="W463" s="3">
        <v>1</v>
      </c>
      <c r="X463" s="3">
        <v>5.9</v>
      </c>
      <c r="Y463" s="5">
        <v>90244</v>
      </c>
    </row>
    <row r="464" spans="1:25" ht="12.75" customHeight="1" x14ac:dyDescent="0.25">
      <c r="A464" s="3">
        <v>20661</v>
      </c>
      <c r="B464" s="3" t="s">
        <v>980</v>
      </c>
      <c r="C464" s="3">
        <v>0.04</v>
      </c>
      <c r="D464" s="3">
        <v>6.24</v>
      </c>
      <c r="E464" s="3">
        <v>5.22</v>
      </c>
      <c r="F464" s="3">
        <v>823</v>
      </c>
      <c r="G464" s="3" t="s">
        <v>2171</v>
      </c>
      <c r="H464" s="3" t="s">
        <v>710</v>
      </c>
      <c r="I464" s="3" t="s">
        <v>718</v>
      </c>
      <c r="J464" s="3" t="s">
        <v>723</v>
      </c>
      <c r="K464" s="3" t="s">
        <v>732</v>
      </c>
      <c r="L464" s="3" t="s">
        <v>739</v>
      </c>
      <c r="M464" s="3" t="s">
        <v>206</v>
      </c>
      <c r="N464" s="3">
        <v>0.6</v>
      </c>
      <c r="O464" s="3" t="s">
        <v>3035</v>
      </c>
      <c r="P464" s="3" t="s">
        <v>713</v>
      </c>
      <c r="Q464" s="3" t="s">
        <v>1027</v>
      </c>
      <c r="R464" s="3" t="s">
        <v>1498</v>
      </c>
      <c r="S464" s="3">
        <v>37167</v>
      </c>
      <c r="T464" s="4">
        <v>42016</v>
      </c>
      <c r="U464" s="4">
        <v>42021</v>
      </c>
      <c r="V464" s="3">
        <v>4.3808999999999996</v>
      </c>
      <c r="W464" s="3">
        <v>13</v>
      </c>
      <c r="X464" s="3">
        <v>80.23</v>
      </c>
      <c r="Y464" s="5">
        <v>89257</v>
      </c>
    </row>
    <row r="465" spans="1:25" ht="12.75" customHeight="1" x14ac:dyDescent="0.25">
      <c r="A465" s="3">
        <v>20663</v>
      </c>
      <c r="B465" s="3" t="s">
        <v>980</v>
      </c>
      <c r="C465" s="3">
        <v>0.09</v>
      </c>
      <c r="D465" s="3">
        <v>260.98</v>
      </c>
      <c r="E465" s="3">
        <v>41.91</v>
      </c>
      <c r="F465" s="3">
        <v>824</v>
      </c>
      <c r="G465" s="3" t="s">
        <v>2172</v>
      </c>
      <c r="H465" s="3" t="s">
        <v>712</v>
      </c>
      <c r="I465" s="3" t="s">
        <v>718</v>
      </c>
      <c r="J465" s="3" t="s">
        <v>723</v>
      </c>
      <c r="K465" s="3" t="s">
        <v>734</v>
      </c>
      <c r="L465" s="3" t="s">
        <v>742</v>
      </c>
      <c r="M465" s="3" t="s">
        <v>622</v>
      </c>
      <c r="N465" s="3">
        <v>0.59</v>
      </c>
      <c r="O465" s="3" t="s">
        <v>3035</v>
      </c>
      <c r="P465" s="3" t="s">
        <v>713</v>
      </c>
      <c r="Q465" s="3" t="s">
        <v>1027</v>
      </c>
      <c r="R465" s="3" t="s">
        <v>1579</v>
      </c>
      <c r="S465" s="3">
        <v>37174</v>
      </c>
      <c r="T465" s="4">
        <v>42016</v>
      </c>
      <c r="U465" s="4">
        <v>42023</v>
      </c>
      <c r="V465" s="3">
        <v>-100.744</v>
      </c>
      <c r="W465" s="3">
        <v>8</v>
      </c>
      <c r="X465" s="3">
        <v>2044.9</v>
      </c>
      <c r="Y465" s="5">
        <v>89257</v>
      </c>
    </row>
    <row r="466" spans="1:25" ht="12.75" customHeight="1" x14ac:dyDescent="0.25">
      <c r="A466" s="3">
        <v>21350</v>
      </c>
      <c r="B466" s="3" t="s">
        <v>981</v>
      </c>
      <c r="C466" s="3">
        <v>0</v>
      </c>
      <c r="D466" s="3">
        <v>11.97</v>
      </c>
      <c r="E466" s="3">
        <v>4.9800000000000004</v>
      </c>
      <c r="F466" s="3">
        <v>825</v>
      </c>
      <c r="G466" s="3" t="s">
        <v>2173</v>
      </c>
      <c r="H466" s="3" t="s">
        <v>710</v>
      </c>
      <c r="I466" s="3" t="s">
        <v>717</v>
      </c>
      <c r="J466" s="3" t="s">
        <v>721</v>
      </c>
      <c r="K466" s="3" t="s">
        <v>729</v>
      </c>
      <c r="L466" s="3" t="s">
        <v>739</v>
      </c>
      <c r="M466" s="3" t="s">
        <v>389</v>
      </c>
      <c r="N466" s="3">
        <v>0.57999999999999996</v>
      </c>
      <c r="O466" s="3" t="s">
        <v>3035</v>
      </c>
      <c r="P466" s="3" t="s">
        <v>714</v>
      </c>
      <c r="Q466" s="3" t="s">
        <v>1015</v>
      </c>
      <c r="R466" s="3" t="s">
        <v>1716</v>
      </c>
      <c r="S466" s="3">
        <v>79605</v>
      </c>
      <c r="T466" s="4">
        <v>42145</v>
      </c>
      <c r="U466" s="4">
        <v>42148</v>
      </c>
      <c r="V466" s="3">
        <v>3.3840000000000039</v>
      </c>
      <c r="W466" s="3">
        <v>4</v>
      </c>
      <c r="X466" s="3">
        <v>53.3</v>
      </c>
      <c r="Y466" s="5">
        <v>89258</v>
      </c>
    </row>
    <row r="467" spans="1:25" ht="12.75" customHeight="1" x14ac:dyDescent="0.25">
      <c r="A467" s="3">
        <v>24842</v>
      </c>
      <c r="B467" s="3" t="s">
        <v>978</v>
      </c>
      <c r="C467" s="3">
        <v>0.01</v>
      </c>
      <c r="D467" s="3">
        <v>6.98</v>
      </c>
      <c r="E467" s="3">
        <v>1.6</v>
      </c>
      <c r="F467" s="3">
        <v>827</v>
      </c>
      <c r="G467" s="3" t="s">
        <v>2174</v>
      </c>
      <c r="H467" s="3" t="s">
        <v>710</v>
      </c>
      <c r="I467" s="3" t="s">
        <v>717</v>
      </c>
      <c r="J467" s="3" t="s">
        <v>721</v>
      </c>
      <c r="K467" s="3" t="s">
        <v>726</v>
      </c>
      <c r="L467" s="3" t="s">
        <v>738</v>
      </c>
      <c r="M467" s="3" t="s">
        <v>290</v>
      </c>
      <c r="N467" s="3">
        <v>0.38</v>
      </c>
      <c r="O467" s="3" t="s">
        <v>3035</v>
      </c>
      <c r="P467" s="3" t="s">
        <v>714</v>
      </c>
      <c r="Q467" s="3" t="s">
        <v>1015</v>
      </c>
      <c r="R467" s="3" t="s">
        <v>1399</v>
      </c>
      <c r="S467" s="3">
        <v>79109</v>
      </c>
      <c r="T467" s="4">
        <v>42149</v>
      </c>
      <c r="U467" s="4">
        <v>42150</v>
      </c>
      <c r="V467" s="3">
        <v>0.34600000000000009</v>
      </c>
      <c r="W467" s="3">
        <v>3</v>
      </c>
      <c r="X467" s="3">
        <v>21.93</v>
      </c>
      <c r="Y467" s="5">
        <v>89259</v>
      </c>
    </row>
    <row r="468" spans="1:25" ht="12.75" customHeight="1" x14ac:dyDescent="0.25">
      <c r="A468" s="3">
        <v>24236</v>
      </c>
      <c r="B468" s="3" t="s">
        <v>979</v>
      </c>
      <c r="C468" s="3">
        <v>0.01</v>
      </c>
      <c r="D468" s="3">
        <v>5.18</v>
      </c>
      <c r="E468" s="3">
        <v>2.04</v>
      </c>
      <c r="F468" s="3">
        <v>829</v>
      </c>
      <c r="G468" s="3" t="s">
        <v>2175</v>
      </c>
      <c r="H468" s="3" t="s">
        <v>710</v>
      </c>
      <c r="I468" s="3" t="s">
        <v>720</v>
      </c>
      <c r="J468" s="3" t="s">
        <v>721</v>
      </c>
      <c r="K468" s="3" t="s">
        <v>726</v>
      </c>
      <c r="L468" s="3" t="s">
        <v>738</v>
      </c>
      <c r="M468" s="3" t="s">
        <v>170</v>
      </c>
      <c r="N468" s="3">
        <v>0.36</v>
      </c>
      <c r="O468" s="3" t="s">
        <v>3035</v>
      </c>
      <c r="P468" s="3" t="s">
        <v>713</v>
      </c>
      <c r="Q468" s="3" t="s">
        <v>1021</v>
      </c>
      <c r="R468" s="3" t="s">
        <v>1490</v>
      </c>
      <c r="S468" s="3">
        <v>71854</v>
      </c>
      <c r="T468" s="4">
        <v>42057</v>
      </c>
      <c r="U468" s="4">
        <v>42059</v>
      </c>
      <c r="V468" s="3">
        <v>-17.654</v>
      </c>
      <c r="W468" s="3">
        <v>5</v>
      </c>
      <c r="X468" s="3">
        <v>28.46</v>
      </c>
      <c r="Y468" s="5">
        <v>90271</v>
      </c>
    </row>
    <row r="469" spans="1:25" ht="12.75" customHeight="1" x14ac:dyDescent="0.25">
      <c r="A469" s="3">
        <v>20664</v>
      </c>
      <c r="B469" s="3" t="s">
        <v>977</v>
      </c>
      <c r="C469" s="3">
        <v>0.01</v>
      </c>
      <c r="D469" s="3">
        <v>14.42</v>
      </c>
      <c r="E469" s="3">
        <v>6.75</v>
      </c>
      <c r="F469" s="3">
        <v>830</v>
      </c>
      <c r="G469" s="3" t="s">
        <v>2176</v>
      </c>
      <c r="H469" s="3" t="s">
        <v>710</v>
      </c>
      <c r="I469" s="3" t="s">
        <v>720</v>
      </c>
      <c r="J469" s="3" t="s">
        <v>721</v>
      </c>
      <c r="K469" s="3" t="s">
        <v>729</v>
      </c>
      <c r="L469" s="3" t="s">
        <v>743</v>
      </c>
      <c r="M469" s="3" t="s">
        <v>563</v>
      </c>
      <c r="N469" s="3">
        <v>0.52</v>
      </c>
      <c r="O469" s="3" t="s">
        <v>3035</v>
      </c>
      <c r="P469" s="3" t="s">
        <v>715</v>
      </c>
      <c r="Q469" s="3" t="s">
        <v>1073</v>
      </c>
      <c r="R469" s="3" t="s">
        <v>1497</v>
      </c>
      <c r="S469" s="3">
        <v>80033</v>
      </c>
      <c r="T469" s="4">
        <v>42028</v>
      </c>
      <c r="U469" s="4">
        <v>42028</v>
      </c>
      <c r="V469" s="3">
        <v>-13.826000000000001</v>
      </c>
      <c r="W469" s="3">
        <v>6</v>
      </c>
      <c r="X469" s="3">
        <v>89.91</v>
      </c>
      <c r="Y469" s="5">
        <v>90270</v>
      </c>
    </row>
    <row r="470" spans="1:25" ht="12.75" customHeight="1" x14ac:dyDescent="0.25">
      <c r="A470" s="3">
        <v>19173</v>
      </c>
      <c r="B470" s="3" t="s">
        <v>977</v>
      </c>
      <c r="C470" s="3">
        <v>0</v>
      </c>
      <c r="D470" s="3">
        <v>11.66</v>
      </c>
      <c r="E470" s="3">
        <v>8.99</v>
      </c>
      <c r="F470" s="3">
        <v>833</v>
      </c>
      <c r="G470" s="3" t="s">
        <v>2177</v>
      </c>
      <c r="H470" s="3" t="s">
        <v>711</v>
      </c>
      <c r="I470" s="3" t="s">
        <v>720</v>
      </c>
      <c r="J470" s="3" t="s">
        <v>721</v>
      </c>
      <c r="K470" s="3" t="s">
        <v>724</v>
      </c>
      <c r="L470" s="3" t="s">
        <v>741</v>
      </c>
      <c r="M470" s="3" t="s">
        <v>50</v>
      </c>
      <c r="N470" s="3">
        <v>0.59</v>
      </c>
      <c r="O470" s="3" t="s">
        <v>3035</v>
      </c>
      <c r="P470" s="3" t="s">
        <v>715</v>
      </c>
      <c r="Q470" s="3" t="s">
        <v>1037</v>
      </c>
      <c r="R470" s="3" t="s">
        <v>1427</v>
      </c>
      <c r="S470" s="3">
        <v>95020</v>
      </c>
      <c r="T470" s="4">
        <v>42013</v>
      </c>
      <c r="U470" s="4">
        <v>42015</v>
      </c>
      <c r="V470" s="3">
        <v>-203.67000000000002</v>
      </c>
      <c r="W470" s="3">
        <v>11</v>
      </c>
      <c r="X470" s="3">
        <v>138.51</v>
      </c>
      <c r="Y470" s="5">
        <v>89770</v>
      </c>
    </row>
    <row r="471" spans="1:25" ht="12.75" customHeight="1" x14ac:dyDescent="0.25">
      <c r="A471" s="3">
        <v>19383</v>
      </c>
      <c r="B471" s="3" t="s">
        <v>979</v>
      </c>
      <c r="C471" s="3">
        <v>7.0000000000000007E-2</v>
      </c>
      <c r="D471" s="3">
        <v>6.08</v>
      </c>
      <c r="E471" s="3">
        <v>0.91</v>
      </c>
      <c r="F471" s="3">
        <v>850</v>
      </c>
      <c r="G471" s="3" t="s">
        <v>2178</v>
      </c>
      <c r="H471" s="3" t="s">
        <v>710</v>
      </c>
      <c r="I471" s="3" t="s">
        <v>720</v>
      </c>
      <c r="J471" s="3" t="s">
        <v>721</v>
      </c>
      <c r="K471" s="3" t="s">
        <v>724</v>
      </c>
      <c r="L471" s="3" t="s">
        <v>738</v>
      </c>
      <c r="M471" s="3" t="s">
        <v>686</v>
      </c>
      <c r="N471" s="3">
        <v>0.51</v>
      </c>
      <c r="O471" s="3" t="s">
        <v>3035</v>
      </c>
      <c r="P471" s="3" t="s">
        <v>715</v>
      </c>
      <c r="Q471" s="3" t="s">
        <v>1037</v>
      </c>
      <c r="R471" s="3" t="s">
        <v>1289</v>
      </c>
      <c r="S471" s="3">
        <v>93117</v>
      </c>
      <c r="T471" s="4">
        <v>42070</v>
      </c>
      <c r="U471" s="4">
        <v>42071</v>
      </c>
      <c r="V471" s="3">
        <v>19.57</v>
      </c>
      <c r="W471" s="3">
        <v>7</v>
      </c>
      <c r="X471" s="3">
        <v>41.96</v>
      </c>
      <c r="Y471" s="5">
        <v>88569</v>
      </c>
    </row>
    <row r="472" spans="1:25" ht="12.75" customHeight="1" x14ac:dyDescent="0.25">
      <c r="A472" s="3">
        <v>20604</v>
      </c>
      <c r="B472" s="3" t="s">
        <v>980</v>
      </c>
      <c r="C472" s="3">
        <v>0.1</v>
      </c>
      <c r="D472" s="3">
        <v>50.98</v>
      </c>
      <c r="E472" s="3">
        <v>22.24</v>
      </c>
      <c r="F472" s="3">
        <v>851</v>
      </c>
      <c r="G472" s="3" t="s">
        <v>2179</v>
      </c>
      <c r="H472" s="3" t="s">
        <v>710</v>
      </c>
      <c r="I472" s="3" t="s">
        <v>720</v>
      </c>
      <c r="J472" s="3" t="s">
        <v>723</v>
      </c>
      <c r="K472" s="3" t="s">
        <v>732</v>
      </c>
      <c r="L472" s="3" t="s">
        <v>744</v>
      </c>
      <c r="M472" s="3" t="s">
        <v>251</v>
      </c>
      <c r="N472" s="3">
        <v>0.55000000000000004</v>
      </c>
      <c r="O472" s="3" t="s">
        <v>3035</v>
      </c>
      <c r="P472" s="3" t="s">
        <v>715</v>
      </c>
      <c r="Q472" s="3" t="s">
        <v>1037</v>
      </c>
      <c r="R472" s="3" t="s">
        <v>1444</v>
      </c>
      <c r="S472" s="3">
        <v>91745</v>
      </c>
      <c r="T472" s="4">
        <v>42060</v>
      </c>
      <c r="U472" s="4">
        <v>42062</v>
      </c>
      <c r="V472" s="3">
        <v>98.12</v>
      </c>
      <c r="W472" s="3">
        <v>6</v>
      </c>
      <c r="X472" s="3">
        <v>300.63</v>
      </c>
      <c r="Y472" s="5">
        <v>88568</v>
      </c>
    </row>
    <row r="473" spans="1:25" ht="12.75" customHeight="1" x14ac:dyDescent="0.25">
      <c r="A473" s="3">
        <v>19384</v>
      </c>
      <c r="B473" s="3" t="s">
        <v>979</v>
      </c>
      <c r="C473" s="3">
        <v>0.08</v>
      </c>
      <c r="D473" s="3">
        <v>19.899999999999999</v>
      </c>
      <c r="E473" s="3">
        <v>5.29</v>
      </c>
      <c r="F473" s="3">
        <v>851</v>
      </c>
      <c r="G473" s="3" t="s">
        <v>2179</v>
      </c>
      <c r="H473" s="3" t="s">
        <v>710</v>
      </c>
      <c r="I473" s="3" t="s">
        <v>720</v>
      </c>
      <c r="J473" s="3" t="s">
        <v>721</v>
      </c>
      <c r="K473" s="3" t="s">
        <v>729</v>
      </c>
      <c r="L473" s="3" t="s">
        <v>743</v>
      </c>
      <c r="M473" s="3" t="s">
        <v>820</v>
      </c>
      <c r="N473" s="3">
        <v>0.4</v>
      </c>
      <c r="O473" s="3" t="s">
        <v>3035</v>
      </c>
      <c r="P473" s="3" t="s">
        <v>715</v>
      </c>
      <c r="Q473" s="3" t="s">
        <v>1037</v>
      </c>
      <c r="R473" s="3" t="s">
        <v>1444</v>
      </c>
      <c r="S473" s="3">
        <v>91745</v>
      </c>
      <c r="T473" s="4">
        <v>42070</v>
      </c>
      <c r="U473" s="4">
        <v>42072</v>
      </c>
      <c r="V473" s="3">
        <v>107.11</v>
      </c>
      <c r="W473" s="3">
        <v>13</v>
      </c>
      <c r="X473" s="3">
        <v>240.46</v>
      </c>
      <c r="Y473" s="5">
        <v>88569</v>
      </c>
    </row>
    <row r="474" spans="1:25" ht="12.75" customHeight="1" x14ac:dyDescent="0.25">
      <c r="A474" s="3">
        <v>19385</v>
      </c>
      <c r="B474" s="3" t="s">
        <v>979</v>
      </c>
      <c r="C474" s="3">
        <v>0.02</v>
      </c>
      <c r="D474" s="3">
        <v>3.36</v>
      </c>
      <c r="E474" s="3">
        <v>6.27</v>
      </c>
      <c r="F474" s="3">
        <v>851</v>
      </c>
      <c r="G474" s="3" t="s">
        <v>2179</v>
      </c>
      <c r="H474" s="3" t="s">
        <v>710</v>
      </c>
      <c r="I474" s="3" t="s">
        <v>720</v>
      </c>
      <c r="J474" s="3" t="s">
        <v>721</v>
      </c>
      <c r="K474" s="3" t="s">
        <v>103</v>
      </c>
      <c r="L474" s="3" t="s">
        <v>739</v>
      </c>
      <c r="M474" s="3" t="s">
        <v>56</v>
      </c>
      <c r="N474" s="3">
        <v>0.4</v>
      </c>
      <c r="O474" s="3" t="s">
        <v>3035</v>
      </c>
      <c r="P474" s="3" t="s">
        <v>715</v>
      </c>
      <c r="Q474" s="3" t="s">
        <v>1037</v>
      </c>
      <c r="R474" s="3" t="s">
        <v>1444</v>
      </c>
      <c r="S474" s="3">
        <v>91745</v>
      </c>
      <c r="T474" s="4">
        <v>42070</v>
      </c>
      <c r="U474" s="4">
        <v>42072</v>
      </c>
      <c r="V474" s="3">
        <v>-216.154</v>
      </c>
      <c r="W474" s="3">
        <v>21</v>
      </c>
      <c r="X474" s="3">
        <v>74.08</v>
      </c>
      <c r="Y474" s="5">
        <v>88569</v>
      </c>
    </row>
    <row r="475" spans="1:25" ht="12.75" customHeight="1" x14ac:dyDescent="0.25">
      <c r="A475" s="3">
        <v>21353</v>
      </c>
      <c r="B475" s="3" t="s">
        <v>981</v>
      </c>
      <c r="C475" s="3">
        <v>0.06</v>
      </c>
      <c r="D475" s="3">
        <v>1.26</v>
      </c>
      <c r="E475" s="3">
        <v>0.7</v>
      </c>
      <c r="F475" s="3">
        <v>851</v>
      </c>
      <c r="G475" s="3" t="s">
        <v>2179</v>
      </c>
      <c r="H475" s="3" t="s">
        <v>710</v>
      </c>
      <c r="I475" s="3" t="s">
        <v>720</v>
      </c>
      <c r="J475" s="3" t="s">
        <v>721</v>
      </c>
      <c r="K475" s="3" t="s">
        <v>733</v>
      </c>
      <c r="L475" s="3" t="s">
        <v>738</v>
      </c>
      <c r="M475" s="3" t="s">
        <v>536</v>
      </c>
      <c r="N475" s="3">
        <v>0.81</v>
      </c>
      <c r="O475" s="3" t="s">
        <v>3035</v>
      </c>
      <c r="P475" s="3" t="s">
        <v>715</v>
      </c>
      <c r="Q475" s="3" t="s">
        <v>1037</v>
      </c>
      <c r="R475" s="3" t="s">
        <v>1444</v>
      </c>
      <c r="S475" s="3">
        <v>91745</v>
      </c>
      <c r="T475" s="4">
        <v>42124</v>
      </c>
      <c r="U475" s="4">
        <v>42124</v>
      </c>
      <c r="V475" s="3">
        <v>-6.6096000000000004</v>
      </c>
      <c r="W475" s="3">
        <v>4</v>
      </c>
      <c r="X475" s="3">
        <v>5.28</v>
      </c>
      <c r="Y475" s="5">
        <v>88571</v>
      </c>
    </row>
    <row r="476" spans="1:25" ht="12.75" customHeight="1" x14ac:dyDescent="0.25">
      <c r="A476" s="3">
        <v>26093</v>
      </c>
      <c r="B476" s="3" t="s">
        <v>977</v>
      </c>
      <c r="C476" s="3">
        <v>0.05</v>
      </c>
      <c r="D476" s="3">
        <v>4.24</v>
      </c>
      <c r="E476" s="3">
        <v>5.41</v>
      </c>
      <c r="F476" s="3">
        <v>853</v>
      </c>
      <c r="G476" s="3" t="s">
        <v>2180</v>
      </c>
      <c r="H476" s="3" t="s">
        <v>710</v>
      </c>
      <c r="I476" s="3" t="s">
        <v>718</v>
      </c>
      <c r="J476" s="3" t="s">
        <v>721</v>
      </c>
      <c r="K476" s="3" t="s">
        <v>103</v>
      </c>
      <c r="L476" s="3" t="s">
        <v>739</v>
      </c>
      <c r="M476" s="3" t="s">
        <v>615</v>
      </c>
      <c r="N476" s="3">
        <v>0.35</v>
      </c>
      <c r="O476" s="3" t="s">
        <v>3035</v>
      </c>
      <c r="P476" s="3" t="s">
        <v>715</v>
      </c>
      <c r="Q476" s="3" t="s">
        <v>1037</v>
      </c>
      <c r="R476" s="3" t="s">
        <v>1881</v>
      </c>
      <c r="S476" s="3">
        <v>92345</v>
      </c>
      <c r="T476" s="4">
        <v>42079</v>
      </c>
      <c r="U476" s="4">
        <v>42081</v>
      </c>
      <c r="V476" s="3">
        <v>-89.216999999999999</v>
      </c>
      <c r="W476" s="3">
        <v>12</v>
      </c>
      <c r="X476" s="3">
        <v>50.83</v>
      </c>
      <c r="Y476" s="5">
        <v>88570</v>
      </c>
    </row>
    <row r="477" spans="1:25" ht="12.75" customHeight="1" x14ac:dyDescent="0.25">
      <c r="A477" s="3">
        <v>21351</v>
      </c>
      <c r="B477" s="3" t="s">
        <v>981</v>
      </c>
      <c r="C477" s="3">
        <v>0.06</v>
      </c>
      <c r="D477" s="3">
        <v>1.76</v>
      </c>
      <c r="E477" s="3">
        <v>0.7</v>
      </c>
      <c r="F477" s="3">
        <v>854</v>
      </c>
      <c r="G477" s="3" t="s">
        <v>2181</v>
      </c>
      <c r="H477" s="3" t="s">
        <v>710</v>
      </c>
      <c r="I477" s="3" t="s">
        <v>720</v>
      </c>
      <c r="J477" s="3" t="s">
        <v>721</v>
      </c>
      <c r="K477" s="3" t="s">
        <v>724</v>
      </c>
      <c r="L477" s="3" t="s">
        <v>738</v>
      </c>
      <c r="M477" s="3" t="s">
        <v>813</v>
      </c>
      <c r="N477" s="3">
        <v>0.56000000000000005</v>
      </c>
      <c r="O477" s="3" t="s">
        <v>3035</v>
      </c>
      <c r="P477" s="3" t="s">
        <v>716</v>
      </c>
      <c r="Q477" s="3" t="s">
        <v>1123</v>
      </c>
      <c r="R477" s="3" t="s">
        <v>1717</v>
      </c>
      <c r="S477" s="3">
        <v>6405</v>
      </c>
      <c r="T477" s="4">
        <v>42124</v>
      </c>
      <c r="U477" s="4">
        <v>42126</v>
      </c>
      <c r="V477" s="3">
        <v>1.2236</v>
      </c>
      <c r="W477" s="3">
        <v>22</v>
      </c>
      <c r="X477" s="3">
        <v>39.26</v>
      </c>
      <c r="Y477" s="5">
        <v>88571</v>
      </c>
    </row>
    <row r="478" spans="1:25" ht="12.75" customHeight="1" x14ac:dyDescent="0.25">
      <c r="A478" s="3">
        <v>21352</v>
      </c>
      <c r="B478" s="3" t="s">
        <v>981</v>
      </c>
      <c r="C478" s="3">
        <v>0.02</v>
      </c>
      <c r="D478" s="3">
        <v>24.98</v>
      </c>
      <c r="E478" s="3">
        <v>8.7899999999999991</v>
      </c>
      <c r="F478" s="3">
        <v>855</v>
      </c>
      <c r="G478" s="3" t="s">
        <v>2182</v>
      </c>
      <c r="H478" s="3" t="s">
        <v>710</v>
      </c>
      <c r="I478" s="3" t="s">
        <v>720</v>
      </c>
      <c r="J478" s="3" t="s">
        <v>721</v>
      </c>
      <c r="K478" s="3" t="s">
        <v>730</v>
      </c>
      <c r="L478" s="3" t="s">
        <v>739</v>
      </c>
      <c r="M478" s="3" t="s">
        <v>934</v>
      </c>
      <c r="N478" s="3">
        <v>0.66</v>
      </c>
      <c r="O478" s="3" t="s">
        <v>3035</v>
      </c>
      <c r="P478" s="3" t="s">
        <v>716</v>
      </c>
      <c r="Q478" s="3" t="s">
        <v>1123</v>
      </c>
      <c r="R478" s="3" t="s">
        <v>1718</v>
      </c>
      <c r="S478" s="3">
        <v>6810</v>
      </c>
      <c r="T478" s="4">
        <v>42124</v>
      </c>
      <c r="U478" s="4">
        <v>42125</v>
      </c>
      <c r="V478" s="3">
        <v>4.3148</v>
      </c>
      <c r="W478" s="3">
        <v>23</v>
      </c>
      <c r="X478" s="3">
        <v>606.51</v>
      </c>
      <c r="Y478" s="5">
        <v>88571</v>
      </c>
    </row>
    <row r="479" spans="1:25" ht="12.75" customHeight="1" x14ac:dyDescent="0.25">
      <c r="A479" s="3">
        <v>21354</v>
      </c>
      <c r="B479" s="3" t="s">
        <v>981</v>
      </c>
      <c r="C479" s="3">
        <v>0.05</v>
      </c>
      <c r="D479" s="3">
        <v>35.99</v>
      </c>
      <c r="E479" s="3">
        <v>5.99</v>
      </c>
      <c r="F479" s="3">
        <v>858</v>
      </c>
      <c r="G479" s="3" t="s">
        <v>2183</v>
      </c>
      <c r="H479" s="3" t="s">
        <v>711</v>
      </c>
      <c r="I479" s="3" t="s">
        <v>720</v>
      </c>
      <c r="J479" s="3" t="s">
        <v>722</v>
      </c>
      <c r="K479" s="3" t="s">
        <v>102</v>
      </c>
      <c r="L479" s="3" t="s">
        <v>738</v>
      </c>
      <c r="M479" s="3" t="s">
        <v>7</v>
      </c>
      <c r="N479" s="3">
        <v>0.38</v>
      </c>
      <c r="O479" s="3" t="s">
        <v>3035</v>
      </c>
      <c r="P479" s="3" t="s">
        <v>716</v>
      </c>
      <c r="Q479" s="3" t="s">
        <v>1030</v>
      </c>
      <c r="R479" s="3" t="s">
        <v>1029</v>
      </c>
      <c r="S479" s="3">
        <v>4240</v>
      </c>
      <c r="T479" s="4">
        <v>42124</v>
      </c>
      <c r="U479" s="4">
        <v>42126</v>
      </c>
      <c r="V479" s="3">
        <v>-125.83296</v>
      </c>
      <c r="W479" s="3">
        <v>2</v>
      </c>
      <c r="X479" s="3">
        <v>64.89</v>
      </c>
      <c r="Y479" s="5">
        <v>88571</v>
      </c>
    </row>
    <row r="480" spans="1:25" ht="12.75" customHeight="1" x14ac:dyDescent="0.25">
      <c r="A480" s="3">
        <v>21214</v>
      </c>
      <c r="B480" s="3" t="s">
        <v>981</v>
      </c>
      <c r="C480" s="3">
        <v>0.03</v>
      </c>
      <c r="D480" s="3">
        <v>14.2</v>
      </c>
      <c r="E480" s="3">
        <v>5.3</v>
      </c>
      <c r="F480" s="3">
        <v>865</v>
      </c>
      <c r="G480" s="3" t="s">
        <v>2184</v>
      </c>
      <c r="H480" s="3" t="s">
        <v>710</v>
      </c>
      <c r="I480" s="3" t="s">
        <v>720</v>
      </c>
      <c r="J480" s="3" t="s">
        <v>723</v>
      </c>
      <c r="K480" s="3" t="s">
        <v>732</v>
      </c>
      <c r="L480" s="3" t="s">
        <v>738</v>
      </c>
      <c r="M480" s="3" t="s">
        <v>822</v>
      </c>
      <c r="N480" s="3">
        <v>0.46</v>
      </c>
      <c r="O480" s="3" t="s">
        <v>3035</v>
      </c>
      <c r="P480" s="3" t="s">
        <v>714</v>
      </c>
      <c r="Q480" s="3" t="s">
        <v>1086</v>
      </c>
      <c r="R480" s="3" t="s">
        <v>1558</v>
      </c>
      <c r="S480" s="3">
        <v>46312</v>
      </c>
      <c r="T480" s="4">
        <v>42151</v>
      </c>
      <c r="U480" s="4">
        <v>42152</v>
      </c>
      <c r="V480" s="3">
        <v>122.21</v>
      </c>
      <c r="W480" s="3">
        <v>18</v>
      </c>
      <c r="X480" s="3">
        <v>267.2</v>
      </c>
      <c r="Y480" s="5">
        <v>90674</v>
      </c>
    </row>
    <row r="481" spans="1:25" ht="12.75" customHeight="1" x14ac:dyDescent="0.25">
      <c r="A481" s="3">
        <v>19947</v>
      </c>
      <c r="B481" s="3" t="s">
        <v>980</v>
      </c>
      <c r="C481" s="3">
        <v>0.04</v>
      </c>
      <c r="D481" s="3">
        <v>6.48</v>
      </c>
      <c r="E481" s="3">
        <v>5.16</v>
      </c>
      <c r="F481" s="3">
        <v>865</v>
      </c>
      <c r="G481" s="3" t="s">
        <v>2184</v>
      </c>
      <c r="H481" s="3" t="s">
        <v>711</v>
      </c>
      <c r="I481" s="3" t="s">
        <v>720</v>
      </c>
      <c r="J481" s="3" t="s">
        <v>721</v>
      </c>
      <c r="K481" s="3" t="s">
        <v>726</v>
      </c>
      <c r="L481" s="3" t="s">
        <v>739</v>
      </c>
      <c r="M481" s="3" t="s">
        <v>610</v>
      </c>
      <c r="N481" s="3">
        <v>0.37</v>
      </c>
      <c r="O481" s="3" t="s">
        <v>3035</v>
      </c>
      <c r="P481" s="3" t="s">
        <v>714</v>
      </c>
      <c r="Q481" s="3" t="s">
        <v>1086</v>
      </c>
      <c r="R481" s="3" t="s">
        <v>1558</v>
      </c>
      <c r="S481" s="3">
        <v>46312</v>
      </c>
      <c r="T481" s="4">
        <v>42061</v>
      </c>
      <c r="U481" s="4">
        <v>42065</v>
      </c>
      <c r="V481" s="3">
        <v>-11.1332</v>
      </c>
      <c r="W481" s="3">
        <v>12</v>
      </c>
      <c r="X481" s="3">
        <v>86.79</v>
      </c>
      <c r="Y481" s="5">
        <v>90675</v>
      </c>
    </row>
    <row r="482" spans="1:25" ht="12.75" customHeight="1" x14ac:dyDescent="0.25">
      <c r="A482" s="3">
        <v>24774</v>
      </c>
      <c r="B482" s="3" t="s">
        <v>979</v>
      </c>
      <c r="C482" s="3">
        <v>0.04</v>
      </c>
      <c r="D482" s="3">
        <v>29.18</v>
      </c>
      <c r="E482" s="3">
        <v>8.5500000000000007</v>
      </c>
      <c r="F482" s="3">
        <v>868</v>
      </c>
      <c r="G482" s="3" t="s">
        <v>2185</v>
      </c>
      <c r="H482" s="3" t="s">
        <v>711</v>
      </c>
      <c r="I482" s="3" t="s">
        <v>720</v>
      </c>
      <c r="J482" s="3" t="s">
        <v>723</v>
      </c>
      <c r="K482" s="3" t="s">
        <v>732</v>
      </c>
      <c r="L482" s="3" t="s">
        <v>739</v>
      </c>
      <c r="M482" s="3" t="s">
        <v>629</v>
      </c>
      <c r="N482" s="3">
        <v>0.42</v>
      </c>
      <c r="O482" s="3" t="s">
        <v>3035</v>
      </c>
      <c r="P482" s="3" t="s">
        <v>714</v>
      </c>
      <c r="Q482" s="3" t="s">
        <v>1039</v>
      </c>
      <c r="R482" s="3" t="s">
        <v>1297</v>
      </c>
      <c r="S482" s="3">
        <v>55126</v>
      </c>
      <c r="T482" s="4">
        <v>42060</v>
      </c>
      <c r="U482" s="4">
        <v>42062</v>
      </c>
      <c r="V482" s="3">
        <v>201.7353</v>
      </c>
      <c r="W482" s="3">
        <v>10</v>
      </c>
      <c r="X482" s="3">
        <v>292.37</v>
      </c>
      <c r="Y482" s="5">
        <v>91194</v>
      </c>
    </row>
    <row r="483" spans="1:25" ht="12.75" customHeight="1" x14ac:dyDescent="0.25">
      <c r="A483" s="3">
        <v>24775</v>
      </c>
      <c r="B483" s="3" t="s">
        <v>979</v>
      </c>
      <c r="C483" s="3">
        <v>0</v>
      </c>
      <c r="D483" s="3">
        <v>80.98</v>
      </c>
      <c r="E483" s="3">
        <v>35</v>
      </c>
      <c r="F483" s="3">
        <v>868</v>
      </c>
      <c r="G483" s="3" t="s">
        <v>2185</v>
      </c>
      <c r="H483" s="3" t="s">
        <v>710</v>
      </c>
      <c r="I483" s="3" t="s">
        <v>720</v>
      </c>
      <c r="J483" s="3" t="s">
        <v>721</v>
      </c>
      <c r="K483" s="3" t="s">
        <v>730</v>
      </c>
      <c r="L483" s="3" t="s">
        <v>744</v>
      </c>
      <c r="M483" s="3" t="s">
        <v>708</v>
      </c>
      <c r="N483" s="3">
        <v>0.83</v>
      </c>
      <c r="O483" s="3" t="s">
        <v>3035</v>
      </c>
      <c r="P483" s="3" t="s">
        <v>714</v>
      </c>
      <c r="Q483" s="3" t="s">
        <v>1039</v>
      </c>
      <c r="R483" s="3" t="s">
        <v>1297</v>
      </c>
      <c r="S483" s="3">
        <v>55126</v>
      </c>
      <c r="T483" s="4">
        <v>42060</v>
      </c>
      <c r="U483" s="4">
        <v>42062</v>
      </c>
      <c r="V483" s="3">
        <v>-684.78</v>
      </c>
      <c r="W483" s="3">
        <v>8</v>
      </c>
      <c r="X483" s="3">
        <v>682.79</v>
      </c>
      <c r="Y483" s="5">
        <v>91194</v>
      </c>
    </row>
    <row r="484" spans="1:25" ht="12.75" customHeight="1" x14ac:dyDescent="0.25">
      <c r="A484" s="3">
        <v>24763</v>
      </c>
      <c r="B484" s="3" t="s">
        <v>981</v>
      </c>
      <c r="C484" s="3">
        <v>0.06</v>
      </c>
      <c r="D484" s="3">
        <v>6.48</v>
      </c>
      <c r="E484" s="3">
        <v>8.8800000000000008</v>
      </c>
      <c r="F484" s="3">
        <v>868</v>
      </c>
      <c r="G484" s="3" t="s">
        <v>2185</v>
      </c>
      <c r="H484" s="3" t="s">
        <v>710</v>
      </c>
      <c r="I484" s="3" t="s">
        <v>720</v>
      </c>
      <c r="J484" s="3" t="s">
        <v>721</v>
      </c>
      <c r="K484" s="3" t="s">
        <v>726</v>
      </c>
      <c r="L484" s="3" t="s">
        <v>739</v>
      </c>
      <c r="M484" s="3" t="s">
        <v>397</v>
      </c>
      <c r="N484" s="3">
        <v>0.37</v>
      </c>
      <c r="O484" s="3" t="s">
        <v>3035</v>
      </c>
      <c r="P484" s="3" t="s">
        <v>714</v>
      </c>
      <c r="Q484" s="3" t="s">
        <v>1039</v>
      </c>
      <c r="R484" s="3" t="s">
        <v>1297</v>
      </c>
      <c r="S484" s="3">
        <v>55126</v>
      </c>
      <c r="T484" s="4">
        <v>42069</v>
      </c>
      <c r="U484" s="4">
        <v>42070</v>
      </c>
      <c r="V484" s="3">
        <v>-237.47</v>
      </c>
      <c r="W484" s="3">
        <v>20</v>
      </c>
      <c r="X484" s="3">
        <v>125.77</v>
      </c>
      <c r="Y484" s="5">
        <v>91195</v>
      </c>
    </row>
    <row r="485" spans="1:25" ht="12.75" customHeight="1" x14ac:dyDescent="0.25">
      <c r="A485" s="3">
        <v>24764</v>
      </c>
      <c r="B485" s="3" t="s">
        <v>981</v>
      </c>
      <c r="C485" s="3">
        <v>0.09</v>
      </c>
      <c r="D485" s="3">
        <v>349.45</v>
      </c>
      <c r="E485" s="3">
        <v>60</v>
      </c>
      <c r="F485" s="3">
        <v>868</v>
      </c>
      <c r="G485" s="3" t="s">
        <v>2185</v>
      </c>
      <c r="H485" s="3" t="s">
        <v>712</v>
      </c>
      <c r="I485" s="3" t="s">
        <v>720</v>
      </c>
      <c r="J485" s="3" t="s">
        <v>723</v>
      </c>
      <c r="K485" s="3" t="s">
        <v>731</v>
      </c>
      <c r="L485" s="3" t="s">
        <v>740</v>
      </c>
      <c r="M485" s="3" t="s">
        <v>923</v>
      </c>
      <c r="O485" s="3" t="s">
        <v>3035</v>
      </c>
      <c r="P485" s="3" t="s">
        <v>714</v>
      </c>
      <c r="Q485" s="3" t="s">
        <v>1039</v>
      </c>
      <c r="R485" s="3" t="s">
        <v>1297</v>
      </c>
      <c r="S485" s="3">
        <v>55126</v>
      </c>
      <c r="T485" s="4">
        <v>42069</v>
      </c>
      <c r="U485" s="4">
        <v>42070</v>
      </c>
      <c r="V485" s="3">
        <v>-2946.0509999999999</v>
      </c>
      <c r="W485" s="3">
        <v>12</v>
      </c>
      <c r="X485" s="3">
        <v>3918.98</v>
      </c>
      <c r="Y485" s="5">
        <v>91195</v>
      </c>
    </row>
    <row r="486" spans="1:25" ht="12.75" customHeight="1" x14ac:dyDescent="0.25">
      <c r="A486" s="3">
        <v>25507</v>
      </c>
      <c r="B486" s="3" t="s">
        <v>979</v>
      </c>
      <c r="C486" s="3">
        <v>0.03</v>
      </c>
      <c r="D486" s="3">
        <v>14.2</v>
      </c>
      <c r="E486" s="3">
        <v>5.3</v>
      </c>
      <c r="F486" s="3">
        <v>871</v>
      </c>
      <c r="G486" s="3" t="s">
        <v>2186</v>
      </c>
      <c r="H486" s="3" t="s">
        <v>710</v>
      </c>
      <c r="I486" s="3" t="s">
        <v>717</v>
      </c>
      <c r="J486" s="3" t="s">
        <v>723</v>
      </c>
      <c r="K486" s="3" t="s">
        <v>732</v>
      </c>
      <c r="L486" s="3" t="s">
        <v>738</v>
      </c>
      <c r="M486" s="3" t="s">
        <v>822</v>
      </c>
      <c r="N486" s="3">
        <v>0.46</v>
      </c>
      <c r="O486" s="3" t="s">
        <v>3035</v>
      </c>
      <c r="P486" s="3" t="s">
        <v>715</v>
      </c>
      <c r="Q486" s="3" t="s">
        <v>1322</v>
      </c>
      <c r="R486" s="3" t="s">
        <v>1537</v>
      </c>
      <c r="S486" s="3">
        <v>89502</v>
      </c>
      <c r="T486" s="4">
        <v>42078</v>
      </c>
      <c r="U486" s="4">
        <v>42080</v>
      </c>
      <c r="V486" s="3">
        <v>21.555599999999998</v>
      </c>
      <c r="W486" s="3">
        <v>2</v>
      </c>
      <c r="X486" s="3">
        <v>31.24</v>
      </c>
      <c r="Y486" s="5">
        <v>90577</v>
      </c>
    </row>
    <row r="487" spans="1:25" ht="12.75" customHeight="1" x14ac:dyDescent="0.25">
      <c r="A487" s="3">
        <v>22547</v>
      </c>
      <c r="B487" s="3" t="s">
        <v>979</v>
      </c>
      <c r="C487" s="3">
        <v>0.01</v>
      </c>
      <c r="D487" s="3">
        <v>5.94</v>
      </c>
      <c r="E487" s="3">
        <v>9.92</v>
      </c>
      <c r="F487" s="3">
        <v>871</v>
      </c>
      <c r="G487" s="3" t="s">
        <v>2186</v>
      </c>
      <c r="H487" s="3" t="s">
        <v>710</v>
      </c>
      <c r="I487" s="3" t="s">
        <v>717</v>
      </c>
      <c r="J487" s="3" t="s">
        <v>721</v>
      </c>
      <c r="K487" s="3" t="s">
        <v>103</v>
      </c>
      <c r="L487" s="3" t="s">
        <v>739</v>
      </c>
      <c r="M487" s="3" t="s">
        <v>474</v>
      </c>
      <c r="N487" s="3">
        <v>0.38</v>
      </c>
      <c r="O487" s="3" t="s">
        <v>3035</v>
      </c>
      <c r="P487" s="3" t="s">
        <v>715</v>
      </c>
      <c r="Q487" s="3" t="s">
        <v>1322</v>
      </c>
      <c r="R487" s="3" t="s">
        <v>1537</v>
      </c>
      <c r="S487" s="3">
        <v>89502</v>
      </c>
      <c r="T487" s="4">
        <v>42144</v>
      </c>
      <c r="U487" s="4">
        <v>42147</v>
      </c>
      <c r="V487" s="3">
        <v>-239.315</v>
      </c>
      <c r="W487" s="3">
        <v>12</v>
      </c>
      <c r="X487" s="3">
        <v>74.77</v>
      </c>
      <c r="Y487" s="5">
        <v>90578</v>
      </c>
    </row>
    <row r="488" spans="1:25" ht="12.75" customHeight="1" x14ac:dyDescent="0.25">
      <c r="A488" s="3">
        <v>22548</v>
      </c>
      <c r="B488" s="3" t="s">
        <v>979</v>
      </c>
      <c r="C488" s="3">
        <v>0</v>
      </c>
      <c r="D488" s="3">
        <v>6.48</v>
      </c>
      <c r="E488" s="3">
        <v>5.1100000000000003</v>
      </c>
      <c r="F488" s="3">
        <v>871</v>
      </c>
      <c r="G488" s="3" t="s">
        <v>2186</v>
      </c>
      <c r="H488" s="3" t="s">
        <v>710</v>
      </c>
      <c r="I488" s="3" t="s">
        <v>717</v>
      </c>
      <c r="J488" s="3" t="s">
        <v>721</v>
      </c>
      <c r="K488" s="3" t="s">
        <v>726</v>
      </c>
      <c r="L488" s="3" t="s">
        <v>739</v>
      </c>
      <c r="M488" s="3" t="s">
        <v>618</v>
      </c>
      <c r="N488" s="3">
        <v>0.37</v>
      </c>
      <c r="O488" s="3" t="s">
        <v>3035</v>
      </c>
      <c r="P488" s="3" t="s">
        <v>715</v>
      </c>
      <c r="Q488" s="3" t="s">
        <v>1322</v>
      </c>
      <c r="R488" s="3" t="s">
        <v>1537</v>
      </c>
      <c r="S488" s="3">
        <v>89502</v>
      </c>
      <c r="T488" s="4">
        <v>42144</v>
      </c>
      <c r="U488" s="4">
        <v>42146</v>
      </c>
      <c r="V488" s="3">
        <v>-33.31</v>
      </c>
      <c r="W488" s="3">
        <v>18</v>
      </c>
      <c r="X488" s="3">
        <v>127.81</v>
      </c>
      <c r="Y488" s="5">
        <v>90578</v>
      </c>
    </row>
    <row r="489" spans="1:25" ht="12.75" customHeight="1" x14ac:dyDescent="0.25">
      <c r="A489" s="3">
        <v>19262</v>
      </c>
      <c r="B489" s="3" t="s">
        <v>977</v>
      </c>
      <c r="C489" s="3">
        <v>0.04</v>
      </c>
      <c r="D489" s="3">
        <v>4.37</v>
      </c>
      <c r="E489" s="3">
        <v>5.15</v>
      </c>
      <c r="F489" s="3">
        <v>875</v>
      </c>
      <c r="G489" s="3" t="s">
        <v>2187</v>
      </c>
      <c r="H489" s="3" t="s">
        <v>710</v>
      </c>
      <c r="I489" s="3" t="s">
        <v>718</v>
      </c>
      <c r="J489" s="3" t="s">
        <v>721</v>
      </c>
      <c r="K489" s="3" t="s">
        <v>729</v>
      </c>
      <c r="L489" s="3" t="s">
        <v>739</v>
      </c>
      <c r="M489" s="3" t="s">
        <v>360</v>
      </c>
      <c r="N489" s="3">
        <v>0.59</v>
      </c>
      <c r="O489" s="3" t="s">
        <v>3035</v>
      </c>
      <c r="P489" s="3" t="s">
        <v>715</v>
      </c>
      <c r="Q489" s="3" t="s">
        <v>1063</v>
      </c>
      <c r="R489" s="3" t="s">
        <v>1339</v>
      </c>
      <c r="S489" s="3">
        <v>84106</v>
      </c>
      <c r="T489" s="4">
        <v>42056</v>
      </c>
      <c r="U489" s="4">
        <v>42057</v>
      </c>
      <c r="V489" s="3">
        <v>-74.479599999999991</v>
      </c>
      <c r="W489" s="3">
        <v>18</v>
      </c>
      <c r="X489" s="3">
        <v>78.59</v>
      </c>
      <c r="Y489" s="5">
        <v>89059</v>
      </c>
    </row>
    <row r="490" spans="1:25" ht="12.75" customHeight="1" x14ac:dyDescent="0.25">
      <c r="A490" s="3">
        <v>19263</v>
      </c>
      <c r="B490" s="3" t="s">
        <v>977</v>
      </c>
      <c r="C490" s="3">
        <v>0.09</v>
      </c>
      <c r="D490" s="3">
        <v>155.99</v>
      </c>
      <c r="E490" s="3">
        <v>8.99</v>
      </c>
      <c r="F490" s="3">
        <v>875</v>
      </c>
      <c r="G490" s="3" t="s">
        <v>2187</v>
      </c>
      <c r="H490" s="3" t="s">
        <v>710</v>
      </c>
      <c r="I490" s="3" t="s">
        <v>718</v>
      </c>
      <c r="J490" s="3" t="s">
        <v>722</v>
      </c>
      <c r="K490" s="3" t="s">
        <v>102</v>
      </c>
      <c r="L490" s="3" t="s">
        <v>739</v>
      </c>
      <c r="M490" s="3" t="s">
        <v>758</v>
      </c>
      <c r="N490" s="3">
        <v>0.57999999999999996</v>
      </c>
      <c r="O490" s="3" t="s">
        <v>3035</v>
      </c>
      <c r="P490" s="3" t="s">
        <v>715</v>
      </c>
      <c r="Q490" s="3" t="s">
        <v>1063</v>
      </c>
      <c r="R490" s="3" t="s">
        <v>1339</v>
      </c>
      <c r="S490" s="3">
        <v>84106</v>
      </c>
      <c r="T490" s="4">
        <v>42056</v>
      </c>
      <c r="U490" s="4">
        <v>42058</v>
      </c>
      <c r="V490" s="3">
        <v>-232.22056000000003</v>
      </c>
      <c r="W490" s="3">
        <v>4</v>
      </c>
      <c r="X490" s="3">
        <v>497.11</v>
      </c>
      <c r="Y490" s="5">
        <v>89059</v>
      </c>
    </row>
    <row r="491" spans="1:25" x14ac:dyDescent="0.25">
      <c r="A491" s="3">
        <v>18054</v>
      </c>
      <c r="B491" s="3" t="s">
        <v>981</v>
      </c>
      <c r="C491" s="3">
        <v>7.0000000000000007E-2</v>
      </c>
      <c r="D491" s="3">
        <v>5.68</v>
      </c>
      <c r="E491" s="3">
        <v>1.39</v>
      </c>
      <c r="F491" s="3">
        <v>880</v>
      </c>
      <c r="G491" s="3" t="s">
        <v>2188</v>
      </c>
      <c r="H491" s="3" t="s">
        <v>710</v>
      </c>
      <c r="I491" s="3" t="s">
        <v>718</v>
      </c>
      <c r="J491" s="3" t="s">
        <v>721</v>
      </c>
      <c r="K491" s="3" t="s">
        <v>728</v>
      </c>
      <c r="L491" s="3" t="s">
        <v>739</v>
      </c>
      <c r="M491" s="3" t="s">
        <v>534</v>
      </c>
      <c r="N491" s="3">
        <v>0.38</v>
      </c>
      <c r="O491" s="3" t="s">
        <v>3035</v>
      </c>
      <c r="P491" s="3" t="s">
        <v>715</v>
      </c>
      <c r="Q491" s="3" t="s">
        <v>1023</v>
      </c>
      <c r="R491" s="3" t="s">
        <v>1054</v>
      </c>
      <c r="S491" s="3">
        <v>85254</v>
      </c>
      <c r="T491" s="4">
        <v>42088</v>
      </c>
      <c r="U491" s="4">
        <v>42090</v>
      </c>
      <c r="V491" s="3">
        <v>18.643799999999999</v>
      </c>
      <c r="W491" s="3">
        <v>5</v>
      </c>
      <c r="X491" s="3">
        <v>27.02</v>
      </c>
      <c r="Y491" s="5">
        <v>86153</v>
      </c>
    </row>
    <row r="492" spans="1:25" x14ac:dyDescent="0.25">
      <c r="A492" s="3">
        <v>18055</v>
      </c>
      <c r="B492" s="3" t="s">
        <v>981</v>
      </c>
      <c r="C492" s="3">
        <v>0.06</v>
      </c>
      <c r="D492" s="3">
        <v>22.84</v>
      </c>
      <c r="E492" s="3">
        <v>11.54</v>
      </c>
      <c r="F492" s="3">
        <v>880</v>
      </c>
      <c r="G492" s="3" t="s">
        <v>2188</v>
      </c>
      <c r="H492" s="3" t="s">
        <v>710</v>
      </c>
      <c r="I492" s="3" t="s">
        <v>718</v>
      </c>
      <c r="J492" s="3" t="s">
        <v>721</v>
      </c>
      <c r="K492" s="3" t="s">
        <v>726</v>
      </c>
      <c r="L492" s="3" t="s">
        <v>739</v>
      </c>
      <c r="M492" s="3" t="s">
        <v>87</v>
      </c>
      <c r="N492" s="3">
        <v>0.39</v>
      </c>
      <c r="O492" s="3" t="s">
        <v>3035</v>
      </c>
      <c r="P492" s="3" t="s">
        <v>715</v>
      </c>
      <c r="Q492" s="3" t="s">
        <v>1023</v>
      </c>
      <c r="R492" s="3" t="s">
        <v>1054</v>
      </c>
      <c r="S492" s="3">
        <v>85254</v>
      </c>
      <c r="T492" s="4">
        <v>42088</v>
      </c>
      <c r="U492" s="4">
        <v>42090</v>
      </c>
      <c r="V492" s="3">
        <v>-31.24</v>
      </c>
      <c r="W492" s="3">
        <v>1</v>
      </c>
      <c r="X492" s="3">
        <v>27.67</v>
      </c>
      <c r="Y492" s="5">
        <v>86153</v>
      </c>
    </row>
    <row r="493" spans="1:25" ht="12.75" customHeight="1" x14ac:dyDescent="0.25">
      <c r="A493" s="3">
        <v>19401</v>
      </c>
      <c r="B493" s="3" t="s">
        <v>981</v>
      </c>
      <c r="C493" s="3">
        <v>0.06</v>
      </c>
      <c r="D493" s="3">
        <v>25.98</v>
      </c>
      <c r="E493" s="3">
        <v>14.36</v>
      </c>
      <c r="F493" s="3">
        <v>885</v>
      </c>
      <c r="G493" s="3" t="s">
        <v>2189</v>
      </c>
      <c r="H493" s="3" t="s">
        <v>712</v>
      </c>
      <c r="I493" s="3" t="s">
        <v>720</v>
      </c>
      <c r="J493" s="3" t="s">
        <v>723</v>
      </c>
      <c r="K493" s="3" t="s">
        <v>727</v>
      </c>
      <c r="L493" s="3" t="s">
        <v>740</v>
      </c>
      <c r="M493" s="3" t="s">
        <v>649</v>
      </c>
      <c r="N493" s="3">
        <v>0.6</v>
      </c>
      <c r="O493" s="3" t="s">
        <v>3035</v>
      </c>
      <c r="P493" s="3" t="s">
        <v>714</v>
      </c>
      <c r="Q493" s="3" t="s">
        <v>1015</v>
      </c>
      <c r="R493" s="3" t="s">
        <v>1399</v>
      </c>
      <c r="S493" s="3">
        <v>79109</v>
      </c>
      <c r="T493" s="4">
        <v>42148</v>
      </c>
      <c r="U493" s="4">
        <v>42149</v>
      </c>
      <c r="V493" s="3">
        <v>55.888000000000034</v>
      </c>
      <c r="W493" s="3">
        <v>41</v>
      </c>
      <c r="X493" s="3">
        <v>1033.56</v>
      </c>
      <c r="Y493" s="5">
        <v>89537</v>
      </c>
    </row>
    <row r="494" spans="1:25" ht="12.75" customHeight="1" x14ac:dyDescent="0.25">
      <c r="A494" s="3">
        <v>26011</v>
      </c>
      <c r="B494" s="3" t="s">
        <v>981</v>
      </c>
      <c r="C494" s="3">
        <v>0.08</v>
      </c>
      <c r="D494" s="3">
        <v>1.81</v>
      </c>
      <c r="E494" s="3">
        <v>0.75</v>
      </c>
      <c r="F494" s="3">
        <v>890</v>
      </c>
      <c r="G494" s="3" t="s">
        <v>2190</v>
      </c>
      <c r="H494" s="3" t="s">
        <v>710</v>
      </c>
      <c r="I494" s="3" t="s">
        <v>719</v>
      </c>
      <c r="J494" s="3" t="s">
        <v>723</v>
      </c>
      <c r="K494" s="3" t="s">
        <v>727</v>
      </c>
      <c r="L494" s="3" t="s">
        <v>740</v>
      </c>
      <c r="M494" s="3" t="s">
        <v>266</v>
      </c>
      <c r="N494" s="3">
        <v>0.57999999999999996</v>
      </c>
      <c r="O494" s="3" t="s">
        <v>3035</v>
      </c>
      <c r="P494" s="3" t="s">
        <v>714</v>
      </c>
      <c r="Q494" s="3" t="s">
        <v>1015</v>
      </c>
      <c r="R494" s="3" t="s">
        <v>1439</v>
      </c>
      <c r="S494" s="3">
        <v>76021</v>
      </c>
      <c r="T494" s="4">
        <v>42009</v>
      </c>
      <c r="U494" s="4">
        <v>42010</v>
      </c>
      <c r="V494" s="3">
        <v>1.3224</v>
      </c>
      <c r="W494" s="3">
        <v>11</v>
      </c>
      <c r="X494" s="3">
        <v>19.97</v>
      </c>
      <c r="Y494" s="5">
        <v>89536</v>
      </c>
    </row>
    <row r="495" spans="1:25" ht="12.75" customHeight="1" x14ac:dyDescent="0.25">
      <c r="A495" s="3">
        <v>26015</v>
      </c>
      <c r="B495" s="3" t="s">
        <v>981</v>
      </c>
      <c r="C495" s="3">
        <v>0.04</v>
      </c>
      <c r="D495" s="3">
        <v>125.99</v>
      </c>
      <c r="E495" s="3">
        <v>5.26</v>
      </c>
      <c r="F495" s="3">
        <v>890</v>
      </c>
      <c r="G495" s="3" t="s">
        <v>2190</v>
      </c>
      <c r="H495" s="3" t="s">
        <v>710</v>
      </c>
      <c r="I495" s="3" t="s">
        <v>719</v>
      </c>
      <c r="J495" s="3" t="s">
        <v>722</v>
      </c>
      <c r="K495" s="3" t="s">
        <v>102</v>
      </c>
      <c r="L495" s="3" t="s">
        <v>739</v>
      </c>
      <c r="M495" s="3" t="s">
        <v>498</v>
      </c>
      <c r="N495" s="3">
        <v>0.55000000000000004</v>
      </c>
      <c r="O495" s="3" t="s">
        <v>3035</v>
      </c>
      <c r="P495" s="3" t="s">
        <v>714</v>
      </c>
      <c r="Q495" s="3" t="s">
        <v>1015</v>
      </c>
      <c r="R495" s="3" t="s">
        <v>1439</v>
      </c>
      <c r="S495" s="3">
        <v>76021</v>
      </c>
      <c r="T495" s="4">
        <v>42009</v>
      </c>
      <c r="U495" s="4">
        <v>42009</v>
      </c>
      <c r="V495" s="3">
        <v>455.42069999999995</v>
      </c>
      <c r="W495" s="3">
        <v>6</v>
      </c>
      <c r="X495" s="3">
        <v>660.03</v>
      </c>
      <c r="Y495" s="5">
        <v>89536</v>
      </c>
    </row>
    <row r="496" spans="1:25" ht="12.75" customHeight="1" x14ac:dyDescent="0.25">
      <c r="A496" s="3">
        <v>2045</v>
      </c>
      <c r="B496" s="3" t="s">
        <v>981</v>
      </c>
      <c r="C496" s="3">
        <v>0.01</v>
      </c>
      <c r="D496" s="3">
        <v>8.34</v>
      </c>
      <c r="E496" s="3">
        <v>0.96</v>
      </c>
      <c r="F496" s="3">
        <v>894</v>
      </c>
      <c r="G496" s="3" t="s">
        <v>2191</v>
      </c>
      <c r="H496" s="3" t="s">
        <v>710</v>
      </c>
      <c r="I496" s="3" t="s">
        <v>720</v>
      </c>
      <c r="J496" s="3" t="s">
        <v>723</v>
      </c>
      <c r="K496" s="3" t="s">
        <v>732</v>
      </c>
      <c r="L496" s="3" t="s">
        <v>738</v>
      </c>
      <c r="M496" s="3" t="s">
        <v>185</v>
      </c>
      <c r="N496" s="3">
        <v>0.43</v>
      </c>
      <c r="O496" s="3" t="s">
        <v>3035</v>
      </c>
      <c r="P496" s="3" t="s">
        <v>716</v>
      </c>
      <c r="Q496" s="3" t="s">
        <v>1902</v>
      </c>
      <c r="R496" s="3" t="s">
        <v>737</v>
      </c>
      <c r="S496" s="3">
        <v>20024</v>
      </c>
      <c r="T496" s="4">
        <v>42014</v>
      </c>
      <c r="U496" s="4">
        <v>42016</v>
      </c>
      <c r="V496" s="3">
        <v>29.332000000000001</v>
      </c>
      <c r="W496" s="3">
        <v>24</v>
      </c>
      <c r="X496" s="3">
        <v>199.12</v>
      </c>
      <c r="Y496" s="5">
        <v>14596</v>
      </c>
    </row>
    <row r="497" spans="1:25" ht="12.75" customHeight="1" x14ac:dyDescent="0.25">
      <c r="A497" s="3">
        <v>2046</v>
      </c>
      <c r="B497" s="3" t="s">
        <v>981</v>
      </c>
      <c r="C497" s="3">
        <v>0.06</v>
      </c>
      <c r="D497" s="3">
        <v>3.28</v>
      </c>
      <c r="E497" s="3">
        <v>3.97</v>
      </c>
      <c r="F497" s="3">
        <v>894</v>
      </c>
      <c r="G497" s="3" t="s">
        <v>2191</v>
      </c>
      <c r="H497" s="3" t="s">
        <v>710</v>
      </c>
      <c r="I497" s="3" t="s">
        <v>720</v>
      </c>
      <c r="J497" s="3" t="s">
        <v>721</v>
      </c>
      <c r="K497" s="3" t="s">
        <v>724</v>
      </c>
      <c r="L497" s="3" t="s">
        <v>738</v>
      </c>
      <c r="M497" s="3" t="s">
        <v>613</v>
      </c>
      <c r="N497" s="3">
        <v>0.56000000000000005</v>
      </c>
      <c r="O497" s="3" t="s">
        <v>3035</v>
      </c>
      <c r="P497" s="3" t="s">
        <v>716</v>
      </c>
      <c r="Q497" s="3" t="s">
        <v>1902</v>
      </c>
      <c r="R497" s="3" t="s">
        <v>737</v>
      </c>
      <c r="S497" s="3">
        <v>20024</v>
      </c>
      <c r="T497" s="4">
        <v>42014</v>
      </c>
      <c r="U497" s="4">
        <v>42015</v>
      </c>
      <c r="V497" s="3">
        <v>-86</v>
      </c>
      <c r="W497" s="3">
        <v>19</v>
      </c>
      <c r="X497" s="3">
        <v>63.14</v>
      </c>
      <c r="Y497" s="5">
        <v>14596</v>
      </c>
    </row>
    <row r="498" spans="1:25" ht="12.75" customHeight="1" x14ac:dyDescent="0.25">
      <c r="A498" s="3">
        <v>5421</v>
      </c>
      <c r="B498" s="3" t="s">
        <v>980</v>
      </c>
      <c r="C498" s="3">
        <v>0.02</v>
      </c>
      <c r="D498" s="3">
        <v>1.1399999999999999</v>
      </c>
      <c r="E498" s="3">
        <v>0.7</v>
      </c>
      <c r="F498" s="3">
        <v>894</v>
      </c>
      <c r="G498" s="3" t="s">
        <v>2191</v>
      </c>
      <c r="H498" s="3" t="s">
        <v>710</v>
      </c>
      <c r="I498" s="3" t="s">
        <v>720</v>
      </c>
      <c r="J498" s="3" t="s">
        <v>721</v>
      </c>
      <c r="K498" s="3" t="s">
        <v>733</v>
      </c>
      <c r="L498" s="3" t="s">
        <v>738</v>
      </c>
      <c r="M498" s="3" t="s">
        <v>896</v>
      </c>
      <c r="N498" s="3">
        <v>0.38</v>
      </c>
      <c r="O498" s="3" t="s">
        <v>3035</v>
      </c>
      <c r="P498" s="3" t="s">
        <v>716</v>
      </c>
      <c r="Q498" s="3" t="s">
        <v>1902</v>
      </c>
      <c r="R498" s="3" t="s">
        <v>737</v>
      </c>
      <c r="S498" s="3">
        <v>20024</v>
      </c>
      <c r="T498" s="4">
        <v>42037</v>
      </c>
      <c r="U498" s="4">
        <v>42037</v>
      </c>
      <c r="V498" s="3">
        <v>-0.49</v>
      </c>
      <c r="W498" s="3">
        <v>38</v>
      </c>
      <c r="X498" s="3">
        <v>44.85</v>
      </c>
      <c r="Y498" s="5">
        <v>38529</v>
      </c>
    </row>
    <row r="499" spans="1:25" ht="12.75" customHeight="1" x14ac:dyDescent="0.25">
      <c r="A499" s="3">
        <v>20045</v>
      </c>
      <c r="B499" s="3" t="s">
        <v>981</v>
      </c>
      <c r="C499" s="3">
        <v>0.01</v>
      </c>
      <c r="D499" s="3">
        <v>8.34</v>
      </c>
      <c r="E499" s="3">
        <v>0.96</v>
      </c>
      <c r="F499" s="3">
        <v>896</v>
      </c>
      <c r="G499" s="3" t="s">
        <v>2192</v>
      </c>
      <c r="H499" s="3" t="s">
        <v>710</v>
      </c>
      <c r="I499" s="3" t="s">
        <v>720</v>
      </c>
      <c r="J499" s="3" t="s">
        <v>723</v>
      </c>
      <c r="K499" s="3" t="s">
        <v>732</v>
      </c>
      <c r="L499" s="3" t="s">
        <v>738</v>
      </c>
      <c r="M499" s="3" t="s">
        <v>185</v>
      </c>
      <c r="N499" s="3">
        <v>0.43</v>
      </c>
      <c r="O499" s="3" t="s">
        <v>3035</v>
      </c>
      <c r="P499" s="3" t="s">
        <v>714</v>
      </c>
      <c r="Q499" s="3" t="s">
        <v>1015</v>
      </c>
      <c r="R499" s="3" t="s">
        <v>1486</v>
      </c>
      <c r="S499" s="3">
        <v>76201</v>
      </c>
      <c r="T499" s="4">
        <v>42014</v>
      </c>
      <c r="U499" s="4">
        <v>42016</v>
      </c>
      <c r="V499" s="3">
        <v>34.348199999999999</v>
      </c>
      <c r="W499" s="3">
        <v>6</v>
      </c>
      <c r="X499" s="3">
        <v>49.78</v>
      </c>
      <c r="Y499" s="5">
        <v>90166</v>
      </c>
    </row>
    <row r="500" spans="1:25" ht="12.75" customHeight="1" x14ac:dyDescent="0.25">
      <c r="A500" s="3">
        <v>20046</v>
      </c>
      <c r="B500" s="3" t="s">
        <v>981</v>
      </c>
      <c r="C500" s="3">
        <v>0.06</v>
      </c>
      <c r="D500" s="3">
        <v>3.28</v>
      </c>
      <c r="E500" s="3">
        <v>3.97</v>
      </c>
      <c r="F500" s="3">
        <v>896</v>
      </c>
      <c r="G500" s="3" t="s">
        <v>2192</v>
      </c>
      <c r="H500" s="3" t="s">
        <v>710</v>
      </c>
      <c r="I500" s="3" t="s">
        <v>720</v>
      </c>
      <c r="J500" s="3" t="s">
        <v>721</v>
      </c>
      <c r="K500" s="3" t="s">
        <v>724</v>
      </c>
      <c r="L500" s="3" t="s">
        <v>738</v>
      </c>
      <c r="M500" s="3" t="s">
        <v>613</v>
      </c>
      <c r="N500" s="3">
        <v>0.56000000000000005</v>
      </c>
      <c r="O500" s="3" t="s">
        <v>3035</v>
      </c>
      <c r="P500" s="3" t="s">
        <v>714</v>
      </c>
      <c r="Q500" s="3" t="s">
        <v>1015</v>
      </c>
      <c r="R500" s="3" t="s">
        <v>1486</v>
      </c>
      <c r="S500" s="3">
        <v>76201</v>
      </c>
      <c r="T500" s="4">
        <v>42014</v>
      </c>
      <c r="U500" s="4">
        <v>42015</v>
      </c>
      <c r="V500" s="3">
        <v>-66.650000000000006</v>
      </c>
      <c r="W500" s="3">
        <v>5</v>
      </c>
      <c r="X500" s="3">
        <v>16.62</v>
      </c>
      <c r="Y500" s="5">
        <v>90166</v>
      </c>
    </row>
    <row r="501" spans="1:25" ht="12.75" customHeight="1" x14ac:dyDescent="0.25">
      <c r="A501" s="3">
        <v>19470</v>
      </c>
      <c r="B501" s="3" t="s">
        <v>981</v>
      </c>
      <c r="C501" s="3">
        <v>0.06</v>
      </c>
      <c r="D501" s="3">
        <v>47.98</v>
      </c>
      <c r="E501" s="3">
        <v>3.61</v>
      </c>
      <c r="F501" s="3">
        <v>896</v>
      </c>
      <c r="G501" s="3" t="s">
        <v>2192</v>
      </c>
      <c r="H501" s="3" t="s">
        <v>710</v>
      </c>
      <c r="I501" s="3" t="s">
        <v>720</v>
      </c>
      <c r="J501" s="3" t="s">
        <v>722</v>
      </c>
      <c r="K501" s="3" t="s">
        <v>725</v>
      </c>
      <c r="L501" s="3" t="s">
        <v>741</v>
      </c>
      <c r="M501" s="3" t="s">
        <v>386</v>
      </c>
      <c r="N501" s="3">
        <v>0.71</v>
      </c>
      <c r="O501" s="3" t="s">
        <v>3035</v>
      </c>
      <c r="P501" s="3" t="s">
        <v>714</v>
      </c>
      <c r="Q501" s="3" t="s">
        <v>1015</v>
      </c>
      <c r="R501" s="3" t="s">
        <v>1486</v>
      </c>
      <c r="S501" s="3">
        <v>76201</v>
      </c>
      <c r="T501" s="4">
        <v>42175</v>
      </c>
      <c r="U501" s="4">
        <v>42177</v>
      </c>
      <c r="V501" s="3">
        <v>35.954999999999998</v>
      </c>
      <c r="W501" s="3">
        <v>11</v>
      </c>
      <c r="X501" s="3">
        <v>517.67999999999995</v>
      </c>
      <c r="Y501" s="5">
        <v>90167</v>
      </c>
    </row>
    <row r="502" spans="1:25" ht="12.75" customHeight="1" x14ac:dyDescent="0.25">
      <c r="A502" s="3">
        <v>4724</v>
      </c>
      <c r="B502" s="3" t="s">
        <v>977</v>
      </c>
      <c r="C502" s="3">
        <v>0.04</v>
      </c>
      <c r="D502" s="3">
        <v>90.97</v>
      </c>
      <c r="E502" s="3">
        <v>28</v>
      </c>
      <c r="F502" s="3">
        <v>898</v>
      </c>
      <c r="G502" s="3" t="s">
        <v>2193</v>
      </c>
      <c r="H502" s="3" t="s">
        <v>712</v>
      </c>
      <c r="I502" s="3" t="s">
        <v>718</v>
      </c>
      <c r="J502" s="3" t="s">
        <v>722</v>
      </c>
      <c r="K502" s="3" t="s">
        <v>736</v>
      </c>
      <c r="L502" s="3" t="s">
        <v>740</v>
      </c>
      <c r="M502" s="3" t="s">
        <v>821</v>
      </c>
      <c r="N502" s="3">
        <v>0.38</v>
      </c>
      <c r="O502" s="3" t="s">
        <v>3035</v>
      </c>
      <c r="P502" s="3" t="s">
        <v>716</v>
      </c>
      <c r="Q502" s="3" t="s">
        <v>1019</v>
      </c>
      <c r="R502" s="3" t="s">
        <v>1004</v>
      </c>
      <c r="S502" s="3">
        <v>10039</v>
      </c>
      <c r="T502" s="4">
        <v>42016</v>
      </c>
      <c r="U502" s="4">
        <v>42017</v>
      </c>
      <c r="V502" s="3">
        <v>-173.09520000000001</v>
      </c>
      <c r="W502" s="3">
        <v>6</v>
      </c>
      <c r="X502" s="3">
        <v>573.30999999999995</v>
      </c>
      <c r="Y502" s="5">
        <v>33635</v>
      </c>
    </row>
    <row r="503" spans="1:25" ht="12.75" customHeight="1" x14ac:dyDescent="0.25">
      <c r="A503" s="3">
        <v>4725</v>
      </c>
      <c r="B503" s="3" t="s">
        <v>977</v>
      </c>
      <c r="C503" s="3">
        <v>7.0000000000000007E-2</v>
      </c>
      <c r="D503" s="3">
        <v>20.34</v>
      </c>
      <c r="E503" s="3">
        <v>35</v>
      </c>
      <c r="F503" s="3">
        <v>898</v>
      </c>
      <c r="G503" s="3" t="s">
        <v>2193</v>
      </c>
      <c r="H503" s="3" t="s">
        <v>710</v>
      </c>
      <c r="I503" s="3" t="s">
        <v>718</v>
      </c>
      <c r="J503" s="3" t="s">
        <v>721</v>
      </c>
      <c r="K503" s="3" t="s">
        <v>730</v>
      </c>
      <c r="L503" s="3" t="s">
        <v>744</v>
      </c>
      <c r="M503" s="3" t="s">
        <v>235</v>
      </c>
      <c r="N503" s="3">
        <v>0.84</v>
      </c>
      <c r="O503" s="3" t="s">
        <v>3035</v>
      </c>
      <c r="P503" s="3" t="s">
        <v>716</v>
      </c>
      <c r="Q503" s="3" t="s">
        <v>1019</v>
      </c>
      <c r="R503" s="3" t="s">
        <v>1004</v>
      </c>
      <c r="S503" s="3">
        <v>10039</v>
      </c>
      <c r="T503" s="4">
        <v>42016</v>
      </c>
      <c r="U503" s="4">
        <v>42017</v>
      </c>
      <c r="V503" s="3">
        <v>-96.16</v>
      </c>
      <c r="W503" s="3">
        <v>5</v>
      </c>
      <c r="X503" s="3">
        <v>140.22999999999999</v>
      </c>
      <c r="Y503" s="5">
        <v>33635</v>
      </c>
    </row>
    <row r="504" spans="1:25" ht="12.75" customHeight="1" x14ac:dyDescent="0.25">
      <c r="A504" s="3">
        <v>1311</v>
      </c>
      <c r="B504" s="3" t="s">
        <v>979</v>
      </c>
      <c r="C504" s="3">
        <v>0.02</v>
      </c>
      <c r="D504" s="3">
        <v>12.53</v>
      </c>
      <c r="E504" s="3">
        <v>0.49</v>
      </c>
      <c r="F504" s="3">
        <v>898</v>
      </c>
      <c r="G504" s="3" t="s">
        <v>2193</v>
      </c>
      <c r="H504" s="3" t="s">
        <v>710</v>
      </c>
      <c r="I504" s="3" t="s">
        <v>718</v>
      </c>
      <c r="J504" s="3" t="s">
        <v>721</v>
      </c>
      <c r="K504" s="3" t="s">
        <v>735</v>
      </c>
      <c r="L504" s="3" t="s">
        <v>739</v>
      </c>
      <c r="M504" s="3" t="s">
        <v>448</v>
      </c>
      <c r="N504" s="3">
        <v>0.38</v>
      </c>
      <c r="O504" s="3" t="s">
        <v>3035</v>
      </c>
      <c r="P504" s="3" t="s">
        <v>716</v>
      </c>
      <c r="Q504" s="3" t="s">
        <v>1019</v>
      </c>
      <c r="R504" s="3" t="s">
        <v>1004</v>
      </c>
      <c r="S504" s="3">
        <v>10039</v>
      </c>
      <c r="T504" s="4">
        <v>42031</v>
      </c>
      <c r="U504" s="4">
        <v>42031</v>
      </c>
      <c r="V504" s="3">
        <v>263.39999999999998</v>
      </c>
      <c r="W504" s="3">
        <v>47</v>
      </c>
      <c r="X504" s="3">
        <v>594.44000000000005</v>
      </c>
      <c r="Y504" s="5">
        <v>9606</v>
      </c>
    </row>
    <row r="505" spans="1:25" ht="12.75" customHeight="1" x14ac:dyDescent="0.25">
      <c r="A505" s="3">
        <v>1312</v>
      </c>
      <c r="B505" s="3" t="s">
        <v>979</v>
      </c>
      <c r="C505" s="3">
        <v>7.0000000000000007E-2</v>
      </c>
      <c r="D505" s="3">
        <v>5.18</v>
      </c>
      <c r="E505" s="3">
        <v>2.04</v>
      </c>
      <c r="F505" s="3">
        <v>898</v>
      </c>
      <c r="G505" s="3" t="s">
        <v>2193</v>
      </c>
      <c r="H505" s="3" t="s">
        <v>711</v>
      </c>
      <c r="I505" s="3" t="s">
        <v>718</v>
      </c>
      <c r="J505" s="3" t="s">
        <v>721</v>
      </c>
      <c r="K505" s="3" t="s">
        <v>726</v>
      </c>
      <c r="L505" s="3" t="s">
        <v>738</v>
      </c>
      <c r="M505" s="3" t="s">
        <v>170</v>
      </c>
      <c r="N505" s="3">
        <v>0.36</v>
      </c>
      <c r="O505" s="3" t="s">
        <v>3035</v>
      </c>
      <c r="P505" s="3" t="s">
        <v>716</v>
      </c>
      <c r="Q505" s="3" t="s">
        <v>1019</v>
      </c>
      <c r="R505" s="3" t="s">
        <v>1004</v>
      </c>
      <c r="S505" s="3">
        <v>10039</v>
      </c>
      <c r="T505" s="4">
        <v>42031</v>
      </c>
      <c r="U505" s="4">
        <v>42033</v>
      </c>
      <c r="V505" s="3">
        <v>37.31</v>
      </c>
      <c r="W505" s="3">
        <v>44</v>
      </c>
      <c r="X505" s="3">
        <v>228.5</v>
      </c>
      <c r="Y505" s="5">
        <v>9606</v>
      </c>
    </row>
    <row r="506" spans="1:25" ht="12.75" customHeight="1" x14ac:dyDescent="0.25">
      <c r="A506" s="3">
        <v>22724</v>
      </c>
      <c r="B506" s="3" t="s">
        <v>977</v>
      </c>
      <c r="C506" s="3">
        <v>0.04</v>
      </c>
      <c r="D506" s="3">
        <v>90.97</v>
      </c>
      <c r="E506" s="3">
        <v>28</v>
      </c>
      <c r="F506" s="3">
        <v>899</v>
      </c>
      <c r="G506" s="3" t="s">
        <v>2194</v>
      </c>
      <c r="H506" s="3" t="s">
        <v>712</v>
      </c>
      <c r="I506" s="3" t="s">
        <v>718</v>
      </c>
      <c r="J506" s="3" t="s">
        <v>722</v>
      </c>
      <c r="K506" s="3" t="s">
        <v>736</v>
      </c>
      <c r="L506" s="3" t="s">
        <v>740</v>
      </c>
      <c r="M506" s="3" t="s">
        <v>821</v>
      </c>
      <c r="N506" s="3">
        <v>0.38</v>
      </c>
      <c r="O506" s="3" t="s">
        <v>3035</v>
      </c>
      <c r="P506" s="3" t="s">
        <v>716</v>
      </c>
      <c r="Q506" s="3" t="s">
        <v>1071</v>
      </c>
      <c r="R506" s="3" t="s">
        <v>1070</v>
      </c>
      <c r="S506" s="3">
        <v>16602</v>
      </c>
      <c r="T506" s="4">
        <v>42016</v>
      </c>
      <c r="U506" s="4">
        <v>42017</v>
      </c>
      <c r="V506" s="3">
        <v>-173.09520000000001</v>
      </c>
      <c r="W506" s="3">
        <v>2</v>
      </c>
      <c r="X506" s="3">
        <v>191.1</v>
      </c>
      <c r="Y506" s="5">
        <v>86263</v>
      </c>
    </row>
    <row r="507" spans="1:25" ht="12.75" customHeight="1" x14ac:dyDescent="0.25">
      <c r="A507" s="3">
        <v>22725</v>
      </c>
      <c r="B507" s="3" t="s">
        <v>977</v>
      </c>
      <c r="C507" s="3">
        <v>7.0000000000000007E-2</v>
      </c>
      <c r="D507" s="3">
        <v>20.34</v>
      </c>
      <c r="E507" s="3">
        <v>35</v>
      </c>
      <c r="F507" s="3">
        <v>899</v>
      </c>
      <c r="G507" s="3" t="s">
        <v>2194</v>
      </c>
      <c r="H507" s="3" t="s">
        <v>710</v>
      </c>
      <c r="I507" s="3" t="s">
        <v>718</v>
      </c>
      <c r="J507" s="3" t="s">
        <v>721</v>
      </c>
      <c r="K507" s="3" t="s">
        <v>730</v>
      </c>
      <c r="L507" s="3" t="s">
        <v>744</v>
      </c>
      <c r="M507" s="3" t="s">
        <v>235</v>
      </c>
      <c r="N507" s="3">
        <v>0.84</v>
      </c>
      <c r="O507" s="3" t="s">
        <v>3035</v>
      </c>
      <c r="P507" s="3" t="s">
        <v>716</v>
      </c>
      <c r="Q507" s="3" t="s">
        <v>1071</v>
      </c>
      <c r="R507" s="3" t="s">
        <v>1070</v>
      </c>
      <c r="S507" s="3">
        <v>16602</v>
      </c>
      <c r="T507" s="4">
        <v>42016</v>
      </c>
      <c r="U507" s="4">
        <v>42017</v>
      </c>
      <c r="V507" s="3">
        <v>-96.16</v>
      </c>
      <c r="W507" s="3">
        <v>1</v>
      </c>
      <c r="X507" s="3">
        <v>28.05</v>
      </c>
      <c r="Y507" s="5">
        <v>86263</v>
      </c>
    </row>
    <row r="508" spans="1:25" ht="12.75" customHeight="1" x14ac:dyDescent="0.25">
      <c r="A508" s="3">
        <v>19311</v>
      </c>
      <c r="B508" s="3" t="s">
        <v>979</v>
      </c>
      <c r="C508" s="3">
        <v>0.02</v>
      </c>
      <c r="D508" s="3">
        <v>12.53</v>
      </c>
      <c r="E508" s="3">
        <v>0.49</v>
      </c>
      <c r="F508" s="3">
        <v>899</v>
      </c>
      <c r="G508" s="3" t="s">
        <v>2194</v>
      </c>
      <c r="H508" s="3" t="s">
        <v>710</v>
      </c>
      <c r="I508" s="3" t="s">
        <v>718</v>
      </c>
      <c r="J508" s="3" t="s">
        <v>721</v>
      </c>
      <c r="K508" s="3" t="s">
        <v>735</v>
      </c>
      <c r="L508" s="3" t="s">
        <v>739</v>
      </c>
      <c r="M508" s="3" t="s">
        <v>448</v>
      </c>
      <c r="N508" s="3">
        <v>0.38</v>
      </c>
      <c r="O508" s="3" t="s">
        <v>3035</v>
      </c>
      <c r="P508" s="3" t="s">
        <v>716</v>
      </c>
      <c r="Q508" s="3" t="s">
        <v>1071</v>
      </c>
      <c r="R508" s="3" t="s">
        <v>1070</v>
      </c>
      <c r="S508" s="3">
        <v>16602</v>
      </c>
      <c r="T508" s="4">
        <v>42031</v>
      </c>
      <c r="U508" s="4">
        <v>42031</v>
      </c>
      <c r="V508" s="3">
        <v>104.7213</v>
      </c>
      <c r="W508" s="3">
        <v>12</v>
      </c>
      <c r="X508" s="3">
        <v>151.77000000000001</v>
      </c>
      <c r="Y508" s="5">
        <v>86264</v>
      </c>
    </row>
    <row r="509" spans="1:25" ht="12.75" customHeight="1" x14ac:dyDescent="0.25">
      <c r="A509" s="3">
        <v>19312</v>
      </c>
      <c r="B509" s="3" t="s">
        <v>979</v>
      </c>
      <c r="C509" s="3">
        <v>7.0000000000000007E-2</v>
      </c>
      <c r="D509" s="3">
        <v>5.18</v>
      </c>
      <c r="E509" s="3">
        <v>2.04</v>
      </c>
      <c r="F509" s="3">
        <v>899</v>
      </c>
      <c r="G509" s="3" t="s">
        <v>2194</v>
      </c>
      <c r="H509" s="3" t="s">
        <v>711</v>
      </c>
      <c r="I509" s="3" t="s">
        <v>718</v>
      </c>
      <c r="J509" s="3" t="s">
        <v>721</v>
      </c>
      <c r="K509" s="3" t="s">
        <v>726</v>
      </c>
      <c r="L509" s="3" t="s">
        <v>738</v>
      </c>
      <c r="M509" s="3" t="s">
        <v>170</v>
      </c>
      <c r="N509" s="3">
        <v>0.36</v>
      </c>
      <c r="O509" s="3" t="s">
        <v>3035</v>
      </c>
      <c r="P509" s="3" t="s">
        <v>716</v>
      </c>
      <c r="Q509" s="3" t="s">
        <v>1071</v>
      </c>
      <c r="R509" s="3" t="s">
        <v>1070</v>
      </c>
      <c r="S509" s="3">
        <v>16602</v>
      </c>
      <c r="T509" s="4">
        <v>42031</v>
      </c>
      <c r="U509" s="4">
        <v>42033</v>
      </c>
      <c r="V509" s="3">
        <v>37.31</v>
      </c>
      <c r="W509" s="3">
        <v>11</v>
      </c>
      <c r="X509" s="3">
        <v>57.13</v>
      </c>
      <c r="Y509" s="5">
        <v>86264</v>
      </c>
    </row>
    <row r="510" spans="1:25" ht="12.75" customHeight="1" x14ac:dyDescent="0.25">
      <c r="A510" s="3">
        <v>24981</v>
      </c>
      <c r="B510" s="3" t="s">
        <v>979</v>
      </c>
      <c r="C510" s="3">
        <v>0</v>
      </c>
      <c r="D510" s="3">
        <v>5.98</v>
      </c>
      <c r="E510" s="3">
        <v>1.49</v>
      </c>
      <c r="F510" s="3">
        <v>903</v>
      </c>
      <c r="G510" s="3" t="s">
        <v>2195</v>
      </c>
      <c r="H510" s="3" t="s">
        <v>710</v>
      </c>
      <c r="I510" s="3" t="s">
        <v>719</v>
      </c>
      <c r="J510" s="3" t="s">
        <v>721</v>
      </c>
      <c r="K510" s="3" t="s">
        <v>103</v>
      </c>
      <c r="L510" s="3" t="s">
        <v>739</v>
      </c>
      <c r="M510" s="3" t="s">
        <v>561</v>
      </c>
      <c r="N510" s="3">
        <v>0.39</v>
      </c>
      <c r="O510" s="3" t="s">
        <v>3035</v>
      </c>
      <c r="P510" s="3" t="s">
        <v>716</v>
      </c>
      <c r="Q510" s="3" t="s">
        <v>1901</v>
      </c>
      <c r="R510" s="3" t="s">
        <v>1155</v>
      </c>
      <c r="S510" s="3">
        <v>1887</v>
      </c>
      <c r="T510" s="4">
        <v>42075</v>
      </c>
      <c r="U510" s="4">
        <v>42077</v>
      </c>
      <c r="V510" s="3">
        <v>80.674799999999991</v>
      </c>
      <c r="W510" s="3">
        <v>18</v>
      </c>
      <c r="X510" s="3">
        <v>116.92</v>
      </c>
      <c r="Y510" s="5">
        <v>90806</v>
      </c>
    </row>
    <row r="511" spans="1:25" ht="12.75" customHeight="1" x14ac:dyDescent="0.25">
      <c r="A511" s="3">
        <v>22288</v>
      </c>
      <c r="B511" s="3" t="s">
        <v>981</v>
      </c>
      <c r="C511" s="3">
        <v>0.09</v>
      </c>
      <c r="D511" s="3">
        <v>35.99</v>
      </c>
      <c r="E511" s="3">
        <v>5.99</v>
      </c>
      <c r="F511" s="3">
        <v>907</v>
      </c>
      <c r="G511" s="3" t="s">
        <v>2196</v>
      </c>
      <c r="H511" s="3" t="s">
        <v>710</v>
      </c>
      <c r="I511" s="3" t="s">
        <v>717</v>
      </c>
      <c r="J511" s="3" t="s">
        <v>722</v>
      </c>
      <c r="K511" s="3" t="s">
        <v>102</v>
      </c>
      <c r="L511" s="3" t="s">
        <v>738</v>
      </c>
      <c r="M511" s="3" t="s">
        <v>7</v>
      </c>
      <c r="N511" s="3">
        <v>0.38</v>
      </c>
      <c r="O511" s="3" t="s">
        <v>3035</v>
      </c>
      <c r="P511" s="3" t="s">
        <v>713</v>
      </c>
      <c r="Q511" s="3" t="s">
        <v>1080</v>
      </c>
      <c r="R511" s="3" t="s">
        <v>1091</v>
      </c>
      <c r="S511" s="3">
        <v>42420</v>
      </c>
      <c r="T511" s="4">
        <v>42061</v>
      </c>
      <c r="U511" s="4">
        <v>42062</v>
      </c>
      <c r="V511" s="3">
        <v>114.3165</v>
      </c>
      <c r="W511" s="3">
        <v>5</v>
      </c>
      <c r="X511" s="3">
        <v>151.6</v>
      </c>
      <c r="Y511" s="5">
        <v>86459</v>
      </c>
    </row>
    <row r="512" spans="1:25" ht="12.75" customHeight="1" x14ac:dyDescent="0.25">
      <c r="A512" s="3">
        <v>21345</v>
      </c>
      <c r="B512" s="3" t="s">
        <v>978</v>
      </c>
      <c r="C512" s="3">
        <v>0.09</v>
      </c>
      <c r="D512" s="3">
        <v>2.6</v>
      </c>
      <c r="E512" s="3">
        <v>2.4</v>
      </c>
      <c r="F512" s="3">
        <v>907</v>
      </c>
      <c r="G512" s="3" t="s">
        <v>2196</v>
      </c>
      <c r="H512" s="3" t="s">
        <v>710</v>
      </c>
      <c r="I512" s="3" t="s">
        <v>717</v>
      </c>
      <c r="J512" s="3" t="s">
        <v>721</v>
      </c>
      <c r="K512" s="3" t="s">
        <v>724</v>
      </c>
      <c r="L512" s="3" t="s">
        <v>738</v>
      </c>
      <c r="M512" s="3" t="s">
        <v>265</v>
      </c>
      <c r="N512" s="3">
        <v>0.57999999999999996</v>
      </c>
      <c r="O512" s="3" t="s">
        <v>3035</v>
      </c>
      <c r="P512" s="3" t="s">
        <v>713</v>
      </c>
      <c r="Q512" s="3" t="s">
        <v>1080</v>
      </c>
      <c r="R512" s="3" t="s">
        <v>1091</v>
      </c>
      <c r="S512" s="3">
        <v>42420</v>
      </c>
      <c r="T512" s="4">
        <v>42172</v>
      </c>
      <c r="U512" s="4">
        <v>42174</v>
      </c>
      <c r="V512" s="3">
        <v>1107.4079999999999</v>
      </c>
      <c r="W512" s="3">
        <v>12</v>
      </c>
      <c r="X512" s="3">
        <v>31.73</v>
      </c>
      <c r="Y512" s="5">
        <v>86460</v>
      </c>
    </row>
    <row r="513" spans="1:25" ht="12.75" customHeight="1" x14ac:dyDescent="0.25">
      <c r="A513" s="3">
        <v>19480</v>
      </c>
      <c r="B513" s="3" t="s">
        <v>981</v>
      </c>
      <c r="C513" s="3">
        <v>0</v>
      </c>
      <c r="D513" s="3">
        <v>5.28</v>
      </c>
      <c r="E513" s="3">
        <v>5.61</v>
      </c>
      <c r="F513" s="3">
        <v>910</v>
      </c>
      <c r="G513" s="3" t="s">
        <v>2197</v>
      </c>
      <c r="H513" s="3" t="s">
        <v>710</v>
      </c>
      <c r="I513" s="3" t="s">
        <v>720</v>
      </c>
      <c r="J513" s="3" t="s">
        <v>721</v>
      </c>
      <c r="K513" s="3" t="s">
        <v>726</v>
      </c>
      <c r="L513" s="3" t="s">
        <v>739</v>
      </c>
      <c r="M513" s="3" t="s">
        <v>454</v>
      </c>
      <c r="N513" s="3">
        <v>0.4</v>
      </c>
      <c r="O513" s="3" t="s">
        <v>3035</v>
      </c>
      <c r="P513" s="3" t="s">
        <v>713</v>
      </c>
      <c r="Q513" s="3" t="s">
        <v>1021</v>
      </c>
      <c r="R513" s="3" t="s">
        <v>1490</v>
      </c>
      <c r="S513" s="3">
        <v>71854</v>
      </c>
      <c r="T513" s="4">
        <v>42138</v>
      </c>
      <c r="U513" s="4">
        <v>42138</v>
      </c>
      <c r="V513" s="3">
        <v>-149.21199999999999</v>
      </c>
      <c r="W513" s="3">
        <v>15</v>
      </c>
      <c r="X513" s="3">
        <v>85.26</v>
      </c>
      <c r="Y513" s="5">
        <v>90187</v>
      </c>
    </row>
    <row r="514" spans="1:25" ht="12.75" customHeight="1" x14ac:dyDescent="0.25">
      <c r="A514" s="3">
        <v>25356</v>
      </c>
      <c r="B514" s="3" t="s">
        <v>979</v>
      </c>
      <c r="C514" s="3">
        <v>0.05</v>
      </c>
      <c r="D514" s="3">
        <v>7.64</v>
      </c>
      <c r="E514" s="3">
        <v>5.83</v>
      </c>
      <c r="F514" s="3">
        <v>911</v>
      </c>
      <c r="G514" s="3" t="s">
        <v>2198</v>
      </c>
      <c r="H514" s="3" t="s">
        <v>710</v>
      </c>
      <c r="I514" s="3" t="s">
        <v>720</v>
      </c>
      <c r="J514" s="3" t="s">
        <v>721</v>
      </c>
      <c r="K514" s="3" t="s">
        <v>726</v>
      </c>
      <c r="L514" s="3" t="s">
        <v>738</v>
      </c>
      <c r="M514" s="3" t="s">
        <v>96</v>
      </c>
      <c r="N514" s="3">
        <v>0.36</v>
      </c>
      <c r="O514" s="3" t="s">
        <v>3035</v>
      </c>
      <c r="P514" s="3" t="s">
        <v>716</v>
      </c>
      <c r="Q514" s="3" t="s">
        <v>1190</v>
      </c>
      <c r="R514" s="3" t="s">
        <v>1077</v>
      </c>
      <c r="S514" s="3">
        <v>26003</v>
      </c>
      <c r="T514" s="4">
        <v>42035</v>
      </c>
      <c r="U514" s="4">
        <v>42037</v>
      </c>
      <c r="V514" s="3">
        <v>-21.018000000000001</v>
      </c>
      <c r="W514" s="3">
        <v>2</v>
      </c>
      <c r="X514" s="3">
        <v>16.600000000000001</v>
      </c>
      <c r="Y514" s="5">
        <v>90185</v>
      </c>
    </row>
    <row r="515" spans="1:25" ht="12.75" customHeight="1" x14ac:dyDescent="0.25">
      <c r="A515" s="3">
        <v>25357</v>
      </c>
      <c r="B515" s="3" t="s">
        <v>979</v>
      </c>
      <c r="C515" s="3">
        <v>0.04</v>
      </c>
      <c r="D515" s="3">
        <v>218.75</v>
      </c>
      <c r="E515" s="3">
        <v>69.64</v>
      </c>
      <c r="F515" s="3">
        <v>911</v>
      </c>
      <c r="G515" s="3" t="s">
        <v>2198</v>
      </c>
      <c r="H515" s="3" t="s">
        <v>712</v>
      </c>
      <c r="I515" s="3" t="s">
        <v>720</v>
      </c>
      <c r="J515" s="3" t="s">
        <v>723</v>
      </c>
      <c r="K515" s="3" t="s">
        <v>731</v>
      </c>
      <c r="L515" s="3" t="s">
        <v>742</v>
      </c>
      <c r="M515" s="3" t="s">
        <v>165</v>
      </c>
      <c r="N515" s="3">
        <v>0.72</v>
      </c>
      <c r="O515" s="3" t="s">
        <v>3035</v>
      </c>
      <c r="P515" s="3" t="s">
        <v>716</v>
      </c>
      <c r="Q515" s="3" t="s">
        <v>1190</v>
      </c>
      <c r="R515" s="3" t="s">
        <v>1077</v>
      </c>
      <c r="S515" s="3">
        <v>26003</v>
      </c>
      <c r="T515" s="4">
        <v>42035</v>
      </c>
      <c r="U515" s="4">
        <v>42036</v>
      </c>
      <c r="V515" s="3">
        <v>-655.52987500000006</v>
      </c>
      <c r="W515" s="3">
        <v>10</v>
      </c>
      <c r="X515" s="3">
        <v>2285.41</v>
      </c>
      <c r="Y515" s="5">
        <v>90185</v>
      </c>
    </row>
    <row r="516" spans="1:25" ht="12.75" customHeight="1" x14ac:dyDescent="0.25">
      <c r="A516" s="3">
        <v>24028</v>
      </c>
      <c r="B516" s="3" t="s">
        <v>977</v>
      </c>
      <c r="C516" s="3">
        <v>0.01</v>
      </c>
      <c r="D516" s="3">
        <v>59.76</v>
      </c>
      <c r="E516" s="3">
        <v>9.7100000000000009</v>
      </c>
      <c r="F516" s="3">
        <v>911</v>
      </c>
      <c r="G516" s="3" t="s">
        <v>2198</v>
      </c>
      <c r="H516" s="3" t="s">
        <v>710</v>
      </c>
      <c r="I516" s="3" t="s">
        <v>720</v>
      </c>
      <c r="J516" s="3" t="s">
        <v>721</v>
      </c>
      <c r="K516" s="3" t="s">
        <v>730</v>
      </c>
      <c r="L516" s="3" t="s">
        <v>739</v>
      </c>
      <c r="M516" s="3" t="s">
        <v>838</v>
      </c>
      <c r="N516" s="3">
        <v>0.56999999999999995</v>
      </c>
      <c r="O516" s="3" t="s">
        <v>3035</v>
      </c>
      <c r="P516" s="3" t="s">
        <v>716</v>
      </c>
      <c r="Q516" s="3" t="s">
        <v>1190</v>
      </c>
      <c r="R516" s="3" t="s">
        <v>1077</v>
      </c>
      <c r="S516" s="3">
        <v>26003</v>
      </c>
      <c r="T516" s="4">
        <v>42098</v>
      </c>
      <c r="U516" s="4">
        <v>42100</v>
      </c>
      <c r="V516" s="3">
        <v>354.32879999999994</v>
      </c>
      <c r="W516" s="3">
        <v>8</v>
      </c>
      <c r="X516" s="3">
        <v>513.52</v>
      </c>
      <c r="Y516" s="5">
        <v>90186</v>
      </c>
    </row>
    <row r="517" spans="1:25" ht="12.75" customHeight="1" x14ac:dyDescent="0.25">
      <c r="A517" s="3">
        <v>24953</v>
      </c>
      <c r="B517" s="3" t="s">
        <v>977</v>
      </c>
      <c r="C517" s="3">
        <v>0.06</v>
      </c>
      <c r="D517" s="3">
        <v>350.98</v>
      </c>
      <c r="E517" s="3">
        <v>30</v>
      </c>
      <c r="F517" s="3">
        <v>915</v>
      </c>
      <c r="G517" s="3" t="s">
        <v>2199</v>
      </c>
      <c r="H517" s="3" t="s">
        <v>712</v>
      </c>
      <c r="I517" s="3" t="s">
        <v>717</v>
      </c>
      <c r="J517" s="3" t="s">
        <v>723</v>
      </c>
      <c r="K517" s="3" t="s">
        <v>727</v>
      </c>
      <c r="L517" s="3" t="s">
        <v>740</v>
      </c>
      <c r="M517" s="3" t="s">
        <v>771</v>
      </c>
      <c r="N517" s="3">
        <v>0.61</v>
      </c>
      <c r="O517" s="3" t="s">
        <v>3035</v>
      </c>
      <c r="P517" s="3" t="s">
        <v>714</v>
      </c>
      <c r="Q517" s="3" t="s">
        <v>1015</v>
      </c>
      <c r="R517" s="3" t="s">
        <v>1846</v>
      </c>
      <c r="S517" s="3">
        <v>77803</v>
      </c>
      <c r="T517" s="4">
        <v>42008</v>
      </c>
      <c r="U517" s="4">
        <v>42009</v>
      </c>
      <c r="V517" s="3">
        <v>-489.41559999999998</v>
      </c>
      <c r="W517" s="3">
        <v>1</v>
      </c>
      <c r="X517" s="3">
        <v>346.52</v>
      </c>
      <c r="Y517" s="5">
        <v>86356</v>
      </c>
    </row>
    <row r="518" spans="1:25" ht="12.75" customHeight="1" x14ac:dyDescent="0.25">
      <c r="A518" s="3">
        <v>25833</v>
      </c>
      <c r="B518" s="3" t="s">
        <v>980</v>
      </c>
      <c r="C518" s="3">
        <v>0.05</v>
      </c>
      <c r="D518" s="3">
        <v>161.55000000000001</v>
      </c>
      <c r="E518" s="3">
        <v>19.989999999999998</v>
      </c>
      <c r="F518" s="3">
        <v>916</v>
      </c>
      <c r="G518" s="3" t="s">
        <v>2200</v>
      </c>
      <c r="H518" s="3" t="s">
        <v>710</v>
      </c>
      <c r="I518" s="3" t="s">
        <v>720</v>
      </c>
      <c r="J518" s="3" t="s">
        <v>721</v>
      </c>
      <c r="K518" s="3" t="s">
        <v>730</v>
      </c>
      <c r="L518" s="3" t="s">
        <v>739</v>
      </c>
      <c r="M518" s="3" t="s">
        <v>8</v>
      </c>
      <c r="N518" s="3">
        <v>0.66</v>
      </c>
      <c r="O518" s="3" t="s">
        <v>3035</v>
      </c>
      <c r="P518" s="3" t="s">
        <v>714</v>
      </c>
      <c r="Q518" s="3" t="s">
        <v>1015</v>
      </c>
      <c r="R518" s="3" t="s">
        <v>1041</v>
      </c>
      <c r="S518" s="3">
        <v>76028</v>
      </c>
      <c r="T518" s="4">
        <v>42008</v>
      </c>
      <c r="U518" s="4">
        <v>42015</v>
      </c>
      <c r="V518" s="3">
        <v>35.31</v>
      </c>
      <c r="W518" s="3">
        <v>3</v>
      </c>
      <c r="X518" s="3">
        <v>499.31</v>
      </c>
      <c r="Y518" s="5">
        <v>86357</v>
      </c>
    </row>
    <row r="519" spans="1:25" ht="12.75" customHeight="1" x14ac:dyDescent="0.25">
      <c r="A519" s="3">
        <v>25676</v>
      </c>
      <c r="B519" s="3" t="s">
        <v>977</v>
      </c>
      <c r="C519" s="3">
        <v>0.05</v>
      </c>
      <c r="D519" s="3">
        <v>35.51</v>
      </c>
      <c r="E519" s="3">
        <v>6.31</v>
      </c>
      <c r="F519" s="3">
        <v>918</v>
      </c>
      <c r="G519" s="3" t="s">
        <v>2201</v>
      </c>
      <c r="H519" s="3" t="s">
        <v>710</v>
      </c>
      <c r="I519" s="3" t="s">
        <v>719</v>
      </c>
      <c r="J519" s="3" t="s">
        <v>721</v>
      </c>
      <c r="K519" s="3" t="s">
        <v>730</v>
      </c>
      <c r="L519" s="3" t="s">
        <v>739</v>
      </c>
      <c r="M519" s="3" t="s">
        <v>793</v>
      </c>
      <c r="N519" s="3">
        <v>0.57999999999999996</v>
      </c>
      <c r="O519" s="3" t="s">
        <v>3035</v>
      </c>
      <c r="P519" s="3" t="s">
        <v>715</v>
      </c>
      <c r="Q519" s="3" t="s">
        <v>1037</v>
      </c>
      <c r="R519" s="3" t="s">
        <v>1153</v>
      </c>
      <c r="S519" s="3">
        <v>91730</v>
      </c>
      <c r="T519" s="4">
        <v>42106</v>
      </c>
      <c r="U519" s="4">
        <v>42108</v>
      </c>
      <c r="V519" s="3">
        <v>6.11</v>
      </c>
      <c r="W519" s="3">
        <v>2</v>
      </c>
      <c r="X519" s="3">
        <v>73.099999999999994</v>
      </c>
      <c r="Y519" s="5">
        <v>90492</v>
      </c>
    </row>
    <row r="520" spans="1:25" ht="12.75" customHeight="1" x14ac:dyDescent="0.25">
      <c r="A520" s="3">
        <v>19772</v>
      </c>
      <c r="B520" s="3" t="s">
        <v>981</v>
      </c>
      <c r="C520" s="3">
        <v>0.09</v>
      </c>
      <c r="D520" s="3">
        <v>58.14</v>
      </c>
      <c r="E520" s="3">
        <v>36.61</v>
      </c>
      <c r="F520" s="3">
        <v>918</v>
      </c>
      <c r="G520" s="3" t="s">
        <v>2201</v>
      </c>
      <c r="H520" s="3" t="s">
        <v>712</v>
      </c>
      <c r="I520" s="3" t="s">
        <v>720</v>
      </c>
      <c r="J520" s="3" t="s">
        <v>723</v>
      </c>
      <c r="K520" s="3" t="s">
        <v>734</v>
      </c>
      <c r="L520" s="3" t="s">
        <v>742</v>
      </c>
      <c r="M520" s="3" t="s">
        <v>480</v>
      </c>
      <c r="N520" s="3">
        <v>0.61</v>
      </c>
      <c r="O520" s="3" t="s">
        <v>3035</v>
      </c>
      <c r="P520" s="3" t="s">
        <v>715</v>
      </c>
      <c r="Q520" s="3" t="s">
        <v>1037</v>
      </c>
      <c r="R520" s="3" t="s">
        <v>1153</v>
      </c>
      <c r="S520" s="3">
        <v>91730</v>
      </c>
      <c r="T520" s="4">
        <v>42144</v>
      </c>
      <c r="U520" s="4">
        <v>42145</v>
      </c>
      <c r="V520" s="3">
        <v>187.41200000000026</v>
      </c>
      <c r="W520" s="3">
        <v>39</v>
      </c>
      <c r="X520" s="3">
        <v>2115.06</v>
      </c>
      <c r="Y520" s="5">
        <v>90493</v>
      </c>
    </row>
    <row r="521" spans="1:25" ht="12.75" customHeight="1" x14ac:dyDescent="0.25">
      <c r="A521" s="3">
        <v>25677</v>
      </c>
      <c r="B521" s="3" t="s">
        <v>977</v>
      </c>
      <c r="C521" s="3">
        <v>0.1</v>
      </c>
      <c r="D521" s="3">
        <v>8.34</v>
      </c>
      <c r="E521" s="3">
        <v>2.64</v>
      </c>
      <c r="F521" s="3">
        <v>919</v>
      </c>
      <c r="G521" s="3" t="s">
        <v>2202</v>
      </c>
      <c r="H521" s="3" t="s">
        <v>710</v>
      </c>
      <c r="I521" s="3" t="s">
        <v>719</v>
      </c>
      <c r="J521" s="3" t="s">
        <v>721</v>
      </c>
      <c r="K521" s="3" t="s">
        <v>104</v>
      </c>
      <c r="L521" s="3" t="s">
        <v>741</v>
      </c>
      <c r="M521" s="3" t="s">
        <v>115</v>
      </c>
      <c r="N521" s="3">
        <v>0.59</v>
      </c>
      <c r="O521" s="3" t="s">
        <v>3035</v>
      </c>
      <c r="P521" s="3" t="s">
        <v>715</v>
      </c>
      <c r="Q521" s="3" t="s">
        <v>1037</v>
      </c>
      <c r="R521" s="3" t="s">
        <v>1529</v>
      </c>
      <c r="S521" s="3">
        <v>96003</v>
      </c>
      <c r="T521" s="4">
        <v>42106</v>
      </c>
      <c r="U521" s="4">
        <v>42106</v>
      </c>
      <c r="V521" s="3">
        <v>-6.34</v>
      </c>
      <c r="W521" s="3">
        <v>6</v>
      </c>
      <c r="X521" s="3">
        <v>47.95</v>
      </c>
      <c r="Y521" s="5">
        <v>90492</v>
      </c>
    </row>
    <row r="522" spans="1:25" ht="12.75" customHeight="1" x14ac:dyDescent="0.25">
      <c r="A522" s="3">
        <v>21970</v>
      </c>
      <c r="B522" s="3" t="s">
        <v>980</v>
      </c>
      <c r="C522" s="3">
        <v>0.1</v>
      </c>
      <c r="D522" s="3">
        <v>15.98</v>
      </c>
      <c r="E522" s="3">
        <v>4</v>
      </c>
      <c r="F522" s="3">
        <v>920</v>
      </c>
      <c r="G522" s="3" t="s">
        <v>2203</v>
      </c>
      <c r="H522" s="3" t="s">
        <v>710</v>
      </c>
      <c r="I522" s="3" t="s">
        <v>720</v>
      </c>
      <c r="J522" s="3" t="s">
        <v>722</v>
      </c>
      <c r="K522" s="3" t="s">
        <v>725</v>
      </c>
      <c r="L522" s="3" t="s">
        <v>739</v>
      </c>
      <c r="M522" s="3" t="s">
        <v>614</v>
      </c>
      <c r="N522" s="3">
        <v>0.37</v>
      </c>
      <c r="O522" s="3" t="s">
        <v>3035</v>
      </c>
      <c r="P522" s="3" t="s">
        <v>715</v>
      </c>
      <c r="Q522" s="3" t="s">
        <v>1037</v>
      </c>
      <c r="R522" s="3" t="s">
        <v>1540</v>
      </c>
      <c r="S522" s="3">
        <v>92374</v>
      </c>
      <c r="T522" s="4">
        <v>42090</v>
      </c>
      <c r="U522" s="4">
        <v>42095</v>
      </c>
      <c r="V522" s="3">
        <v>92.722199999999987</v>
      </c>
      <c r="W522" s="3">
        <v>9</v>
      </c>
      <c r="X522" s="3">
        <v>134.38</v>
      </c>
      <c r="Y522" s="5">
        <v>90491</v>
      </c>
    </row>
    <row r="523" spans="1:25" ht="12.75" customHeight="1" x14ac:dyDescent="0.25">
      <c r="A523" s="3">
        <v>25678</v>
      </c>
      <c r="B523" s="3" t="s">
        <v>977</v>
      </c>
      <c r="C523" s="3">
        <v>0.03</v>
      </c>
      <c r="D523" s="3">
        <v>8.0399999999999991</v>
      </c>
      <c r="E523" s="3">
        <v>8.94</v>
      </c>
      <c r="F523" s="3">
        <v>920</v>
      </c>
      <c r="G523" s="3" t="s">
        <v>2203</v>
      </c>
      <c r="H523" s="3" t="s">
        <v>710</v>
      </c>
      <c r="I523" s="3" t="s">
        <v>719</v>
      </c>
      <c r="J523" s="3" t="s">
        <v>721</v>
      </c>
      <c r="K523" s="3" t="s">
        <v>103</v>
      </c>
      <c r="L523" s="3" t="s">
        <v>739</v>
      </c>
      <c r="M523" s="3" t="s">
        <v>746</v>
      </c>
      <c r="N523" s="3">
        <v>0.4</v>
      </c>
      <c r="O523" s="3" t="s">
        <v>3035</v>
      </c>
      <c r="P523" s="3" t="s">
        <v>715</v>
      </c>
      <c r="Q523" s="3" t="s">
        <v>1037</v>
      </c>
      <c r="R523" s="3" t="s">
        <v>1540</v>
      </c>
      <c r="S523" s="3">
        <v>92374</v>
      </c>
      <c r="T523" s="4">
        <v>42106</v>
      </c>
      <c r="U523" s="4">
        <v>42108</v>
      </c>
      <c r="V523" s="3">
        <v>-160.27549999999999</v>
      </c>
      <c r="W523" s="3">
        <v>9</v>
      </c>
      <c r="X523" s="3">
        <v>76.77</v>
      </c>
      <c r="Y523" s="5">
        <v>90492</v>
      </c>
    </row>
    <row r="524" spans="1:25" ht="12.75" customHeight="1" x14ac:dyDescent="0.25">
      <c r="A524" s="3">
        <v>18395</v>
      </c>
      <c r="B524" s="3" t="s">
        <v>979</v>
      </c>
      <c r="C524" s="3">
        <v>0.01</v>
      </c>
      <c r="D524" s="3">
        <v>65.989999999999995</v>
      </c>
      <c r="E524" s="3">
        <v>8.99</v>
      </c>
      <c r="F524" s="3">
        <v>922</v>
      </c>
      <c r="G524" s="3" t="s">
        <v>2204</v>
      </c>
      <c r="H524" s="3" t="s">
        <v>711</v>
      </c>
      <c r="I524" s="3" t="s">
        <v>718</v>
      </c>
      <c r="J524" s="3" t="s">
        <v>722</v>
      </c>
      <c r="K524" s="3" t="s">
        <v>102</v>
      </c>
      <c r="L524" s="3" t="s">
        <v>739</v>
      </c>
      <c r="M524" s="3" t="s">
        <v>570</v>
      </c>
      <c r="N524" s="3">
        <v>0.56000000000000005</v>
      </c>
      <c r="O524" s="3" t="s">
        <v>3035</v>
      </c>
      <c r="P524" s="3" t="s">
        <v>715</v>
      </c>
      <c r="Q524" s="3" t="s">
        <v>1037</v>
      </c>
      <c r="R524" s="3" t="s">
        <v>1153</v>
      </c>
      <c r="S524" s="3">
        <v>91730</v>
      </c>
      <c r="T524" s="4">
        <v>42144</v>
      </c>
      <c r="U524" s="4">
        <v>42145</v>
      </c>
      <c r="V524" s="3">
        <v>396.97199999999998</v>
      </c>
      <c r="W524" s="3">
        <v>14</v>
      </c>
      <c r="X524" s="3">
        <v>782</v>
      </c>
      <c r="Y524" s="5">
        <v>87135</v>
      </c>
    </row>
    <row r="525" spans="1:25" ht="12.75" customHeight="1" x14ac:dyDescent="0.25">
      <c r="A525" s="3">
        <v>19973</v>
      </c>
      <c r="B525" s="3" t="s">
        <v>981</v>
      </c>
      <c r="C525" s="3">
        <v>0.03</v>
      </c>
      <c r="D525" s="3">
        <v>2.1800000000000002</v>
      </c>
      <c r="E525" s="3">
        <v>1.38</v>
      </c>
      <c r="F525" s="3">
        <v>925</v>
      </c>
      <c r="G525" s="3" t="s">
        <v>2205</v>
      </c>
      <c r="H525" s="3" t="s">
        <v>710</v>
      </c>
      <c r="I525" s="3" t="s">
        <v>718</v>
      </c>
      <c r="J525" s="3" t="s">
        <v>721</v>
      </c>
      <c r="K525" s="3" t="s">
        <v>733</v>
      </c>
      <c r="L525" s="3" t="s">
        <v>738</v>
      </c>
      <c r="M525" s="3" t="s">
        <v>128</v>
      </c>
      <c r="N525" s="3">
        <v>0.44</v>
      </c>
      <c r="O525" s="3" t="s">
        <v>3035</v>
      </c>
      <c r="P525" s="3" t="s">
        <v>716</v>
      </c>
      <c r="Q525" s="3" t="s">
        <v>1030</v>
      </c>
      <c r="R525" s="3" t="s">
        <v>1562</v>
      </c>
      <c r="S525" s="3">
        <v>4330</v>
      </c>
      <c r="T525" s="4">
        <v>42100</v>
      </c>
      <c r="U525" s="4">
        <v>42100</v>
      </c>
      <c r="V525" s="3">
        <v>-7.04</v>
      </c>
      <c r="W525" s="3">
        <v>7</v>
      </c>
      <c r="X525" s="3">
        <v>15.73</v>
      </c>
      <c r="Y525" s="5">
        <v>87134</v>
      </c>
    </row>
    <row r="526" spans="1:25" ht="12.75" customHeight="1" x14ac:dyDescent="0.25">
      <c r="A526" s="3">
        <v>19974</v>
      </c>
      <c r="B526" s="3" t="s">
        <v>981</v>
      </c>
      <c r="C526" s="3">
        <v>0.01</v>
      </c>
      <c r="D526" s="3">
        <v>170.98</v>
      </c>
      <c r="E526" s="3">
        <v>35.89</v>
      </c>
      <c r="F526" s="3">
        <v>929</v>
      </c>
      <c r="G526" s="3" t="s">
        <v>2206</v>
      </c>
      <c r="H526" s="3" t="s">
        <v>712</v>
      </c>
      <c r="I526" s="3" t="s">
        <v>718</v>
      </c>
      <c r="J526" s="3" t="s">
        <v>723</v>
      </c>
      <c r="K526" s="3" t="s">
        <v>734</v>
      </c>
      <c r="L526" s="3" t="s">
        <v>742</v>
      </c>
      <c r="M526" s="3" t="s">
        <v>98</v>
      </c>
      <c r="N526" s="3">
        <v>0.66</v>
      </c>
      <c r="O526" s="3" t="s">
        <v>3035</v>
      </c>
      <c r="P526" s="3" t="s">
        <v>716</v>
      </c>
      <c r="Q526" s="3" t="s">
        <v>1028</v>
      </c>
      <c r="R526" s="3" t="s">
        <v>1563</v>
      </c>
      <c r="S526" s="3">
        <v>8857</v>
      </c>
      <c r="T526" s="4">
        <v>42100</v>
      </c>
      <c r="U526" s="4">
        <v>42102</v>
      </c>
      <c r="V526" s="3">
        <v>538.52</v>
      </c>
      <c r="W526" s="3">
        <v>10</v>
      </c>
      <c r="X526" s="3">
        <v>1719.07</v>
      </c>
      <c r="Y526" s="5">
        <v>87134</v>
      </c>
    </row>
    <row r="527" spans="1:25" ht="12.75" customHeight="1" x14ac:dyDescent="0.25">
      <c r="A527" s="3">
        <v>21077</v>
      </c>
      <c r="B527" s="3" t="s">
        <v>981</v>
      </c>
      <c r="C527" s="3">
        <v>0.05</v>
      </c>
      <c r="D527" s="3">
        <v>6.04</v>
      </c>
      <c r="E527" s="3">
        <v>2.14</v>
      </c>
      <c r="F527" s="3">
        <v>936</v>
      </c>
      <c r="G527" s="3" t="s">
        <v>2207</v>
      </c>
      <c r="H527" s="3" t="s">
        <v>711</v>
      </c>
      <c r="I527" s="3" t="s">
        <v>720</v>
      </c>
      <c r="J527" s="3" t="s">
        <v>721</v>
      </c>
      <c r="K527" s="3" t="s">
        <v>726</v>
      </c>
      <c r="L527" s="3" t="s">
        <v>738</v>
      </c>
      <c r="M527" s="3" t="s">
        <v>828</v>
      </c>
      <c r="N527" s="3">
        <v>0.38</v>
      </c>
      <c r="O527" s="3" t="s">
        <v>3035</v>
      </c>
      <c r="P527" s="3" t="s">
        <v>715</v>
      </c>
      <c r="Q527" s="3" t="s">
        <v>1037</v>
      </c>
      <c r="R527" s="3" t="s">
        <v>1540</v>
      </c>
      <c r="S527" s="3">
        <v>92374</v>
      </c>
      <c r="T527" s="4">
        <v>42052</v>
      </c>
      <c r="U527" s="4">
        <v>42054</v>
      </c>
      <c r="V527" s="3">
        <v>-4.1399999999999997</v>
      </c>
      <c r="W527" s="3">
        <v>1</v>
      </c>
      <c r="X527" s="3">
        <v>8.41</v>
      </c>
      <c r="Y527" s="5">
        <v>90588</v>
      </c>
    </row>
    <row r="528" spans="1:25" ht="12.75" customHeight="1" x14ac:dyDescent="0.25">
      <c r="A528" s="3">
        <v>23716</v>
      </c>
      <c r="B528" s="3" t="s">
        <v>979</v>
      </c>
      <c r="C528" s="3">
        <v>0.05</v>
      </c>
      <c r="D528" s="3">
        <v>5.98</v>
      </c>
      <c r="E528" s="3">
        <v>5.46</v>
      </c>
      <c r="F528" s="3">
        <v>936</v>
      </c>
      <c r="G528" s="3" t="s">
        <v>2207</v>
      </c>
      <c r="H528" s="3" t="s">
        <v>710</v>
      </c>
      <c r="I528" s="3" t="s">
        <v>720</v>
      </c>
      <c r="J528" s="3" t="s">
        <v>721</v>
      </c>
      <c r="K528" s="3" t="s">
        <v>726</v>
      </c>
      <c r="L528" s="3" t="s">
        <v>739</v>
      </c>
      <c r="M528" s="3" t="s">
        <v>451</v>
      </c>
      <c r="N528" s="3">
        <v>0.36</v>
      </c>
      <c r="O528" s="3" t="s">
        <v>3035</v>
      </c>
      <c r="P528" s="3" t="s">
        <v>715</v>
      </c>
      <c r="Q528" s="3" t="s">
        <v>1037</v>
      </c>
      <c r="R528" s="3" t="s">
        <v>1540</v>
      </c>
      <c r="S528" s="3">
        <v>92374</v>
      </c>
      <c r="T528" s="4">
        <v>42182</v>
      </c>
      <c r="U528" s="4">
        <v>42182</v>
      </c>
      <c r="V528" s="3">
        <v>-31.885000000000002</v>
      </c>
      <c r="W528" s="3">
        <v>17</v>
      </c>
      <c r="X528" s="3">
        <v>104.95</v>
      </c>
      <c r="Y528" s="5">
        <v>90589</v>
      </c>
    </row>
    <row r="529" spans="1:25" ht="12.75" customHeight="1" x14ac:dyDescent="0.25">
      <c r="A529" s="3">
        <v>23717</v>
      </c>
      <c r="B529" s="3" t="s">
        <v>979</v>
      </c>
      <c r="C529" s="3">
        <v>0.01</v>
      </c>
      <c r="D529" s="3">
        <v>65.989999999999995</v>
      </c>
      <c r="E529" s="3">
        <v>3.99</v>
      </c>
      <c r="F529" s="3">
        <v>937</v>
      </c>
      <c r="G529" s="3" t="s">
        <v>2208</v>
      </c>
      <c r="H529" s="3" t="s">
        <v>710</v>
      </c>
      <c r="I529" s="3" t="s">
        <v>720</v>
      </c>
      <c r="J529" s="3" t="s">
        <v>722</v>
      </c>
      <c r="K529" s="3" t="s">
        <v>102</v>
      </c>
      <c r="L529" s="3" t="s">
        <v>739</v>
      </c>
      <c r="M529" s="3" t="s">
        <v>212</v>
      </c>
      <c r="N529" s="3">
        <v>0.59</v>
      </c>
      <c r="O529" s="3" t="s">
        <v>3035</v>
      </c>
      <c r="P529" s="3" t="s">
        <v>715</v>
      </c>
      <c r="Q529" s="3" t="s">
        <v>1037</v>
      </c>
      <c r="R529" s="3" t="s">
        <v>1385</v>
      </c>
      <c r="S529" s="3">
        <v>90278</v>
      </c>
      <c r="T529" s="4">
        <v>42182</v>
      </c>
      <c r="U529" s="4">
        <v>42183</v>
      </c>
      <c r="V529" s="3">
        <v>-95.21050000000001</v>
      </c>
      <c r="W529" s="3">
        <v>3</v>
      </c>
      <c r="X529" s="3">
        <v>166.59</v>
      </c>
      <c r="Y529" s="5">
        <v>90589</v>
      </c>
    </row>
    <row r="530" spans="1:25" ht="12.75" customHeight="1" x14ac:dyDescent="0.25">
      <c r="A530" s="3">
        <v>22638</v>
      </c>
      <c r="B530" s="3" t="s">
        <v>980</v>
      </c>
      <c r="C530" s="3">
        <v>0.09</v>
      </c>
      <c r="D530" s="3">
        <v>100.98</v>
      </c>
      <c r="E530" s="3">
        <v>35.840000000000003</v>
      </c>
      <c r="F530" s="3">
        <v>940</v>
      </c>
      <c r="G530" s="3" t="s">
        <v>2209</v>
      </c>
      <c r="H530" s="3" t="s">
        <v>712</v>
      </c>
      <c r="I530" s="3" t="s">
        <v>717</v>
      </c>
      <c r="J530" s="3" t="s">
        <v>723</v>
      </c>
      <c r="K530" s="3" t="s">
        <v>734</v>
      </c>
      <c r="L530" s="3" t="s">
        <v>742</v>
      </c>
      <c r="M530" s="3" t="s">
        <v>562</v>
      </c>
      <c r="N530" s="3">
        <v>0.62</v>
      </c>
      <c r="O530" s="3" t="s">
        <v>3035</v>
      </c>
      <c r="P530" s="3" t="s">
        <v>716</v>
      </c>
      <c r="Q530" s="3" t="s">
        <v>1123</v>
      </c>
      <c r="R530" s="3" t="s">
        <v>1538</v>
      </c>
      <c r="S530" s="3">
        <v>6776</v>
      </c>
      <c r="T530" s="4">
        <v>42108</v>
      </c>
      <c r="U530" s="4">
        <v>42113</v>
      </c>
      <c r="V530" s="3">
        <v>-193.58</v>
      </c>
      <c r="W530" s="3">
        <v>4</v>
      </c>
      <c r="X530" s="3">
        <v>396.19</v>
      </c>
      <c r="Y530" s="5">
        <v>90844</v>
      </c>
    </row>
    <row r="531" spans="1:25" ht="12.75" customHeight="1" x14ac:dyDescent="0.25">
      <c r="A531" s="3">
        <v>23479</v>
      </c>
      <c r="B531" s="3" t="s">
        <v>979</v>
      </c>
      <c r="C531" s="3">
        <v>0.03</v>
      </c>
      <c r="D531" s="3">
        <v>31.74</v>
      </c>
      <c r="E531" s="3">
        <v>12.62</v>
      </c>
      <c r="F531" s="3">
        <v>945</v>
      </c>
      <c r="G531" s="3" t="s">
        <v>2210</v>
      </c>
      <c r="H531" s="3" t="s">
        <v>710</v>
      </c>
      <c r="I531" s="3" t="s">
        <v>717</v>
      </c>
      <c r="J531" s="3" t="s">
        <v>721</v>
      </c>
      <c r="K531" s="3" t="s">
        <v>103</v>
      </c>
      <c r="L531" s="3" t="s">
        <v>739</v>
      </c>
      <c r="M531" s="3" t="s">
        <v>533</v>
      </c>
      <c r="N531" s="3">
        <v>0.37</v>
      </c>
      <c r="O531" s="3" t="s">
        <v>3035</v>
      </c>
      <c r="P531" s="3" t="s">
        <v>715</v>
      </c>
      <c r="Q531" s="3" t="s">
        <v>1037</v>
      </c>
      <c r="R531" s="3" t="s">
        <v>1102</v>
      </c>
      <c r="S531" s="3">
        <v>95070</v>
      </c>
      <c r="T531" s="4">
        <v>42069</v>
      </c>
      <c r="U531" s="4">
        <v>42069</v>
      </c>
      <c r="V531" s="3">
        <v>-4.3009999999999939</v>
      </c>
      <c r="W531" s="3">
        <v>3</v>
      </c>
      <c r="X531" s="3">
        <v>98.7</v>
      </c>
      <c r="Y531" s="5">
        <v>86567</v>
      </c>
    </row>
    <row r="532" spans="1:25" ht="12.75" customHeight="1" x14ac:dyDescent="0.25">
      <c r="A532" s="3">
        <v>24459</v>
      </c>
      <c r="B532" s="3" t="s">
        <v>981</v>
      </c>
      <c r="C532" s="3">
        <v>0.09</v>
      </c>
      <c r="D532" s="3">
        <v>90.98</v>
      </c>
      <c r="E532" s="3">
        <v>56.2</v>
      </c>
      <c r="F532" s="3">
        <v>946</v>
      </c>
      <c r="G532" s="3" t="s">
        <v>2211</v>
      </c>
      <c r="H532" s="3" t="s">
        <v>711</v>
      </c>
      <c r="I532" s="3" t="s">
        <v>717</v>
      </c>
      <c r="J532" s="3" t="s">
        <v>723</v>
      </c>
      <c r="K532" s="3" t="s">
        <v>732</v>
      </c>
      <c r="L532" s="3" t="s">
        <v>743</v>
      </c>
      <c r="M532" s="3" t="s">
        <v>943</v>
      </c>
      <c r="N532" s="3">
        <v>0.74</v>
      </c>
      <c r="O532" s="3" t="s">
        <v>3035</v>
      </c>
      <c r="P532" s="3" t="s">
        <v>716</v>
      </c>
      <c r="Q532" s="3" t="s">
        <v>1030</v>
      </c>
      <c r="R532" s="3" t="s">
        <v>1043</v>
      </c>
      <c r="S532" s="3">
        <v>4210</v>
      </c>
      <c r="T532" s="4">
        <v>42064</v>
      </c>
      <c r="U532" s="4">
        <v>42065</v>
      </c>
      <c r="V532" s="3">
        <v>-1570.32</v>
      </c>
      <c r="W532" s="3">
        <v>20</v>
      </c>
      <c r="X532" s="3">
        <v>1782.44</v>
      </c>
      <c r="Y532" s="5">
        <v>86566</v>
      </c>
    </row>
    <row r="533" spans="1:25" ht="12.75" customHeight="1" x14ac:dyDescent="0.25">
      <c r="A533" s="3">
        <v>24693</v>
      </c>
      <c r="B533" s="3" t="s">
        <v>981</v>
      </c>
      <c r="C533" s="3">
        <v>0.08</v>
      </c>
      <c r="D533" s="3">
        <v>14.2</v>
      </c>
      <c r="E533" s="3">
        <v>5.3</v>
      </c>
      <c r="F533" s="3">
        <v>947</v>
      </c>
      <c r="G533" s="3" t="s">
        <v>2212</v>
      </c>
      <c r="H533" s="3" t="s">
        <v>711</v>
      </c>
      <c r="I533" s="3" t="s">
        <v>717</v>
      </c>
      <c r="J533" s="3" t="s">
        <v>723</v>
      </c>
      <c r="K533" s="3" t="s">
        <v>732</v>
      </c>
      <c r="L533" s="3" t="s">
        <v>738</v>
      </c>
      <c r="M533" s="3" t="s">
        <v>822</v>
      </c>
      <c r="N533" s="3">
        <v>0.46</v>
      </c>
      <c r="O533" s="3" t="s">
        <v>3035</v>
      </c>
      <c r="P533" s="3" t="s">
        <v>716</v>
      </c>
      <c r="Q533" s="3" t="s">
        <v>1028</v>
      </c>
      <c r="R533" s="3" t="s">
        <v>1811</v>
      </c>
      <c r="S533" s="3">
        <v>7002</v>
      </c>
      <c r="T533" s="4">
        <v>42015</v>
      </c>
      <c r="U533" s="4">
        <v>42017</v>
      </c>
      <c r="V533" s="3">
        <v>27.23</v>
      </c>
      <c r="W533" s="3">
        <v>5</v>
      </c>
      <c r="X533" s="3">
        <v>72.11</v>
      </c>
      <c r="Y533" s="5">
        <v>86565</v>
      </c>
    </row>
    <row r="534" spans="1:25" ht="12.75" customHeight="1" x14ac:dyDescent="0.25">
      <c r="A534" s="3">
        <v>1279</v>
      </c>
      <c r="B534" s="3" t="s">
        <v>1007</v>
      </c>
      <c r="C534" s="3">
        <v>0.06</v>
      </c>
      <c r="D534" s="3">
        <v>40.98</v>
      </c>
      <c r="E534" s="3">
        <v>2.99</v>
      </c>
      <c r="F534" s="3">
        <v>949</v>
      </c>
      <c r="G534" s="3" t="s">
        <v>2213</v>
      </c>
      <c r="H534" s="3" t="s">
        <v>710</v>
      </c>
      <c r="I534" s="3" t="s">
        <v>719</v>
      </c>
      <c r="J534" s="3" t="s">
        <v>721</v>
      </c>
      <c r="K534" s="3" t="s">
        <v>103</v>
      </c>
      <c r="L534" s="3" t="s">
        <v>739</v>
      </c>
      <c r="M534" s="3" t="s">
        <v>699</v>
      </c>
      <c r="N534" s="3">
        <v>0.36</v>
      </c>
      <c r="O534" s="3" t="s">
        <v>3035</v>
      </c>
      <c r="P534" s="3" t="s">
        <v>715</v>
      </c>
      <c r="Q534" s="3" t="s">
        <v>1037</v>
      </c>
      <c r="R534" s="3" t="s">
        <v>1003</v>
      </c>
      <c r="S534" s="3">
        <v>90049</v>
      </c>
      <c r="T534" s="4">
        <v>42006</v>
      </c>
      <c r="U534" s="4">
        <v>42008</v>
      </c>
      <c r="V534" s="3">
        <v>-19.099200000000003</v>
      </c>
      <c r="W534" s="3">
        <v>3</v>
      </c>
      <c r="X534" s="3">
        <v>124.81</v>
      </c>
      <c r="Y534" s="5">
        <v>9285</v>
      </c>
    </row>
    <row r="535" spans="1:25" ht="12.75" customHeight="1" x14ac:dyDescent="0.25">
      <c r="A535" s="3">
        <v>1128</v>
      </c>
      <c r="B535" s="3" t="s">
        <v>980</v>
      </c>
      <c r="C535" s="3">
        <v>0.02</v>
      </c>
      <c r="D535" s="3">
        <v>48.04</v>
      </c>
      <c r="E535" s="3">
        <v>5.09</v>
      </c>
      <c r="F535" s="3">
        <v>949</v>
      </c>
      <c r="G535" s="3" t="s">
        <v>2213</v>
      </c>
      <c r="H535" s="3" t="s">
        <v>710</v>
      </c>
      <c r="I535" s="3" t="s">
        <v>719</v>
      </c>
      <c r="J535" s="3" t="s">
        <v>721</v>
      </c>
      <c r="K535" s="3" t="s">
        <v>726</v>
      </c>
      <c r="L535" s="3" t="s">
        <v>739</v>
      </c>
      <c r="M535" s="3" t="s">
        <v>276</v>
      </c>
      <c r="N535" s="3">
        <v>0.37</v>
      </c>
      <c r="O535" s="3" t="s">
        <v>3035</v>
      </c>
      <c r="P535" s="3" t="s">
        <v>715</v>
      </c>
      <c r="Q535" s="3" t="s">
        <v>1037</v>
      </c>
      <c r="R535" s="3" t="s">
        <v>1003</v>
      </c>
      <c r="S535" s="3">
        <v>90049</v>
      </c>
      <c r="T535" s="4">
        <v>42085</v>
      </c>
      <c r="U535" s="4">
        <v>42089</v>
      </c>
      <c r="V535" s="3">
        <v>373.67</v>
      </c>
      <c r="W535" s="3">
        <v>18</v>
      </c>
      <c r="X535" s="3">
        <v>881.32</v>
      </c>
      <c r="Y535" s="5">
        <v>8257</v>
      </c>
    </row>
    <row r="536" spans="1:25" ht="12.75" customHeight="1" x14ac:dyDescent="0.25">
      <c r="A536" s="3">
        <v>19279</v>
      </c>
      <c r="B536" s="3" t="s">
        <v>981</v>
      </c>
      <c r="C536" s="3">
        <v>0.06</v>
      </c>
      <c r="D536" s="3">
        <v>40.98</v>
      </c>
      <c r="E536" s="3">
        <v>2.99</v>
      </c>
      <c r="F536" s="3">
        <v>950</v>
      </c>
      <c r="G536" s="3" t="s">
        <v>2214</v>
      </c>
      <c r="H536" s="3" t="s">
        <v>710</v>
      </c>
      <c r="I536" s="3" t="s">
        <v>719</v>
      </c>
      <c r="J536" s="3" t="s">
        <v>721</v>
      </c>
      <c r="K536" s="3" t="s">
        <v>103</v>
      </c>
      <c r="L536" s="3" t="s">
        <v>739</v>
      </c>
      <c r="M536" s="3" t="s">
        <v>699</v>
      </c>
      <c r="N536" s="3">
        <v>0.36</v>
      </c>
      <c r="O536" s="3" t="s">
        <v>3035</v>
      </c>
      <c r="P536" s="3" t="s">
        <v>714</v>
      </c>
      <c r="Q536" s="3" t="s">
        <v>1039</v>
      </c>
      <c r="R536" s="3" t="s">
        <v>1314</v>
      </c>
      <c r="S536" s="3">
        <v>55372</v>
      </c>
      <c r="T536" s="4">
        <v>42006</v>
      </c>
      <c r="U536" s="4">
        <v>42008</v>
      </c>
      <c r="V536" s="3">
        <v>-14.801880000000001</v>
      </c>
      <c r="W536" s="3">
        <v>1</v>
      </c>
      <c r="X536" s="3">
        <v>41.6</v>
      </c>
      <c r="Y536" s="5">
        <v>89083</v>
      </c>
    </row>
    <row r="537" spans="1:25" ht="12.75" customHeight="1" x14ac:dyDescent="0.25">
      <c r="A537" s="3">
        <v>19127</v>
      </c>
      <c r="B537" s="3" t="s">
        <v>980</v>
      </c>
      <c r="C537" s="3">
        <v>0.05</v>
      </c>
      <c r="D537" s="3">
        <v>1500.97</v>
      </c>
      <c r="E537" s="3">
        <v>29.7</v>
      </c>
      <c r="F537" s="3">
        <v>950</v>
      </c>
      <c r="G537" s="3" t="s">
        <v>2214</v>
      </c>
      <c r="H537" s="3" t="s">
        <v>712</v>
      </c>
      <c r="I537" s="3" t="s">
        <v>719</v>
      </c>
      <c r="J537" s="3" t="s">
        <v>722</v>
      </c>
      <c r="K537" s="3" t="s">
        <v>736</v>
      </c>
      <c r="L537" s="3" t="s">
        <v>740</v>
      </c>
      <c r="M537" s="3" t="s">
        <v>927</v>
      </c>
      <c r="N537" s="3">
        <v>0.56999999999999995</v>
      </c>
      <c r="O537" s="3" t="s">
        <v>3035</v>
      </c>
      <c r="P537" s="3" t="s">
        <v>714</v>
      </c>
      <c r="Q537" s="3" t="s">
        <v>1039</v>
      </c>
      <c r="R537" s="3" t="s">
        <v>1314</v>
      </c>
      <c r="S537" s="3">
        <v>55372</v>
      </c>
      <c r="T537" s="4">
        <v>42085</v>
      </c>
      <c r="U537" s="4">
        <v>42085</v>
      </c>
      <c r="V537" s="3">
        <v>-2561.3235</v>
      </c>
      <c r="W537" s="3">
        <v>1</v>
      </c>
      <c r="X537" s="3">
        <v>1497.22</v>
      </c>
      <c r="Y537" s="5">
        <v>89084</v>
      </c>
    </row>
    <row r="538" spans="1:25" ht="12.75" customHeight="1" x14ac:dyDescent="0.25">
      <c r="A538" s="3">
        <v>19128</v>
      </c>
      <c r="B538" s="3" t="s">
        <v>980</v>
      </c>
      <c r="C538" s="3">
        <v>0.02</v>
      </c>
      <c r="D538" s="3">
        <v>48.04</v>
      </c>
      <c r="E538" s="3">
        <v>5.09</v>
      </c>
      <c r="F538" s="3">
        <v>950</v>
      </c>
      <c r="G538" s="3" t="s">
        <v>2214</v>
      </c>
      <c r="H538" s="3" t="s">
        <v>710</v>
      </c>
      <c r="I538" s="3" t="s">
        <v>719</v>
      </c>
      <c r="J538" s="3" t="s">
        <v>721</v>
      </c>
      <c r="K538" s="3" t="s">
        <v>726</v>
      </c>
      <c r="L538" s="3" t="s">
        <v>739</v>
      </c>
      <c r="M538" s="3" t="s">
        <v>276</v>
      </c>
      <c r="N538" s="3">
        <v>0.37</v>
      </c>
      <c r="O538" s="3" t="s">
        <v>3035</v>
      </c>
      <c r="P538" s="3" t="s">
        <v>714</v>
      </c>
      <c r="Q538" s="3" t="s">
        <v>1039</v>
      </c>
      <c r="R538" s="3" t="s">
        <v>1314</v>
      </c>
      <c r="S538" s="3">
        <v>55372</v>
      </c>
      <c r="T538" s="4">
        <v>42085</v>
      </c>
      <c r="U538" s="4">
        <v>42089</v>
      </c>
      <c r="V538" s="3">
        <v>168.91889999999998</v>
      </c>
      <c r="W538" s="3">
        <v>5</v>
      </c>
      <c r="X538" s="3">
        <v>244.81</v>
      </c>
      <c r="Y538" s="5">
        <v>89084</v>
      </c>
    </row>
    <row r="539" spans="1:25" ht="12.75" customHeight="1" x14ac:dyDescent="0.25">
      <c r="A539" s="3">
        <v>19129</v>
      </c>
      <c r="B539" s="3" t="s">
        <v>980</v>
      </c>
      <c r="C539" s="3">
        <v>0.03</v>
      </c>
      <c r="D539" s="3">
        <v>4.28</v>
      </c>
      <c r="E539" s="3">
        <v>1.6</v>
      </c>
      <c r="F539" s="3">
        <v>950</v>
      </c>
      <c r="G539" s="3" t="s">
        <v>2214</v>
      </c>
      <c r="H539" s="3" t="s">
        <v>710</v>
      </c>
      <c r="I539" s="3" t="s">
        <v>719</v>
      </c>
      <c r="J539" s="3" t="s">
        <v>721</v>
      </c>
      <c r="K539" s="3" t="s">
        <v>724</v>
      </c>
      <c r="L539" s="3" t="s">
        <v>738</v>
      </c>
      <c r="M539" s="3" t="s">
        <v>684</v>
      </c>
      <c r="N539" s="3">
        <v>0.57999999999999996</v>
      </c>
      <c r="O539" s="3" t="s">
        <v>3035</v>
      </c>
      <c r="P539" s="3" t="s">
        <v>714</v>
      </c>
      <c r="Q539" s="3" t="s">
        <v>1039</v>
      </c>
      <c r="R539" s="3" t="s">
        <v>1314</v>
      </c>
      <c r="S539" s="3">
        <v>55372</v>
      </c>
      <c r="T539" s="4">
        <v>42085</v>
      </c>
      <c r="U539" s="4">
        <v>42092</v>
      </c>
      <c r="V539" s="3">
        <v>-6.2</v>
      </c>
      <c r="W539" s="3">
        <v>1</v>
      </c>
      <c r="X539" s="3">
        <v>4.55</v>
      </c>
      <c r="Y539" s="5">
        <v>89084</v>
      </c>
    </row>
    <row r="540" spans="1:25" ht="12.75" customHeight="1" x14ac:dyDescent="0.25">
      <c r="A540" s="3">
        <v>20073</v>
      </c>
      <c r="B540" s="3" t="s">
        <v>980</v>
      </c>
      <c r="C540" s="3">
        <v>0.1</v>
      </c>
      <c r="D540" s="3">
        <v>7.31</v>
      </c>
      <c r="E540" s="3">
        <v>0.49</v>
      </c>
      <c r="F540" s="3">
        <v>954</v>
      </c>
      <c r="G540" s="3" t="s">
        <v>2215</v>
      </c>
      <c r="H540" s="3" t="s">
        <v>710</v>
      </c>
      <c r="I540" s="3" t="s">
        <v>718</v>
      </c>
      <c r="J540" s="3" t="s">
        <v>721</v>
      </c>
      <c r="K540" s="3" t="s">
        <v>735</v>
      </c>
      <c r="L540" s="3" t="s">
        <v>739</v>
      </c>
      <c r="M540" s="3" t="s">
        <v>36</v>
      </c>
      <c r="N540" s="3">
        <v>0.38</v>
      </c>
      <c r="O540" s="3" t="s">
        <v>3035</v>
      </c>
      <c r="P540" s="3" t="s">
        <v>714</v>
      </c>
      <c r="Q540" s="3" t="s">
        <v>1015</v>
      </c>
      <c r="R540" s="3" t="s">
        <v>1574</v>
      </c>
      <c r="S540" s="3">
        <v>75067</v>
      </c>
      <c r="T540" s="4">
        <v>42047</v>
      </c>
      <c r="U540" s="4">
        <v>42056</v>
      </c>
      <c r="V540" s="3">
        <v>19.064699999999998</v>
      </c>
      <c r="W540" s="3">
        <v>4</v>
      </c>
      <c r="X540" s="3">
        <v>27.63</v>
      </c>
      <c r="Y540" s="5">
        <v>90771</v>
      </c>
    </row>
    <row r="541" spans="1:25" ht="12.75" customHeight="1" x14ac:dyDescent="0.25">
      <c r="A541" s="3">
        <v>20074</v>
      </c>
      <c r="B541" s="3" t="s">
        <v>980</v>
      </c>
      <c r="C541" s="3">
        <v>0.08</v>
      </c>
      <c r="D541" s="3">
        <v>6.7</v>
      </c>
      <c r="E541" s="3">
        <v>1.56</v>
      </c>
      <c r="F541" s="3">
        <v>954</v>
      </c>
      <c r="G541" s="3" t="s">
        <v>2215</v>
      </c>
      <c r="H541" s="3" t="s">
        <v>710</v>
      </c>
      <c r="I541" s="3" t="s">
        <v>718</v>
      </c>
      <c r="J541" s="3" t="s">
        <v>721</v>
      </c>
      <c r="K541" s="3" t="s">
        <v>724</v>
      </c>
      <c r="L541" s="3" t="s">
        <v>738</v>
      </c>
      <c r="M541" s="3" t="s">
        <v>261</v>
      </c>
      <c r="N541" s="3">
        <v>0.52</v>
      </c>
      <c r="O541" s="3" t="s">
        <v>3035</v>
      </c>
      <c r="P541" s="3" t="s">
        <v>714</v>
      </c>
      <c r="Q541" s="3" t="s">
        <v>1015</v>
      </c>
      <c r="R541" s="3" t="s">
        <v>1574</v>
      </c>
      <c r="S541" s="3">
        <v>75067</v>
      </c>
      <c r="T541" s="4">
        <v>42047</v>
      </c>
      <c r="U541" s="4">
        <v>42047</v>
      </c>
      <c r="V541" s="3">
        <v>10.56</v>
      </c>
      <c r="W541" s="3">
        <v>5</v>
      </c>
      <c r="X541" s="3">
        <v>31.21</v>
      </c>
      <c r="Y541" s="5">
        <v>90771</v>
      </c>
    </row>
    <row r="542" spans="1:25" ht="12.75" customHeight="1" x14ac:dyDescent="0.25">
      <c r="A542" s="3">
        <v>25795</v>
      </c>
      <c r="B542" s="3" t="s">
        <v>979</v>
      </c>
      <c r="C542" s="3">
        <v>0.01</v>
      </c>
      <c r="D542" s="3">
        <v>145.44999999999999</v>
      </c>
      <c r="E542" s="3">
        <v>17.850000000000001</v>
      </c>
      <c r="F542" s="3">
        <v>959</v>
      </c>
      <c r="G542" s="3" t="s">
        <v>2216</v>
      </c>
      <c r="H542" s="3" t="s">
        <v>712</v>
      </c>
      <c r="I542" s="3" t="s">
        <v>720</v>
      </c>
      <c r="J542" s="3" t="s">
        <v>722</v>
      </c>
      <c r="K542" s="3" t="s">
        <v>736</v>
      </c>
      <c r="L542" s="3" t="s">
        <v>740</v>
      </c>
      <c r="M542" s="3" t="s">
        <v>689</v>
      </c>
      <c r="N542" s="3">
        <v>0.56000000000000005</v>
      </c>
      <c r="O542" s="3" t="s">
        <v>3035</v>
      </c>
      <c r="P542" s="3" t="s">
        <v>714</v>
      </c>
      <c r="Q542" s="3" t="s">
        <v>1015</v>
      </c>
      <c r="R542" s="3" t="s">
        <v>1041</v>
      </c>
      <c r="S542" s="3">
        <v>76028</v>
      </c>
      <c r="T542" s="4">
        <v>42085</v>
      </c>
      <c r="U542" s="4">
        <v>42086</v>
      </c>
      <c r="V542" s="3">
        <v>837.68069999999989</v>
      </c>
      <c r="W542" s="3">
        <v>8</v>
      </c>
      <c r="X542" s="3">
        <v>1214.03</v>
      </c>
      <c r="Y542" s="5">
        <v>91581</v>
      </c>
    </row>
    <row r="543" spans="1:25" ht="12.75" customHeight="1" x14ac:dyDescent="0.25">
      <c r="A543" s="3">
        <v>20428</v>
      </c>
      <c r="B543" s="3" t="s">
        <v>980</v>
      </c>
      <c r="C543" s="3">
        <v>0.03</v>
      </c>
      <c r="D543" s="3">
        <v>2.94</v>
      </c>
      <c r="E543" s="3">
        <v>0.96</v>
      </c>
      <c r="F543" s="3">
        <v>960</v>
      </c>
      <c r="G543" s="3" t="s">
        <v>2217</v>
      </c>
      <c r="H543" s="3" t="s">
        <v>710</v>
      </c>
      <c r="I543" s="3" t="s">
        <v>717</v>
      </c>
      <c r="J543" s="3" t="s">
        <v>721</v>
      </c>
      <c r="K543" s="3" t="s">
        <v>724</v>
      </c>
      <c r="L543" s="3" t="s">
        <v>738</v>
      </c>
      <c r="M543" s="3" t="s">
        <v>885</v>
      </c>
      <c r="N543" s="3">
        <v>0.57999999999999996</v>
      </c>
      <c r="O543" s="3" t="s">
        <v>3035</v>
      </c>
      <c r="P543" s="3" t="s">
        <v>715</v>
      </c>
      <c r="Q543" s="3" t="s">
        <v>1037</v>
      </c>
      <c r="R543" s="3" t="s">
        <v>1385</v>
      </c>
      <c r="S543" s="3">
        <v>90278</v>
      </c>
      <c r="T543" s="4">
        <v>42039</v>
      </c>
      <c r="U543" s="4">
        <v>42043</v>
      </c>
      <c r="V543" s="3">
        <v>-4.2</v>
      </c>
      <c r="W543" s="3">
        <v>1</v>
      </c>
      <c r="X543" s="3">
        <v>3.51</v>
      </c>
      <c r="Y543" s="5">
        <v>89401</v>
      </c>
    </row>
    <row r="544" spans="1:25" ht="12.75" customHeight="1" x14ac:dyDescent="0.25">
      <c r="A544" s="3">
        <v>20685</v>
      </c>
      <c r="B544" s="3" t="s">
        <v>979</v>
      </c>
      <c r="C544" s="3">
        <v>0.05</v>
      </c>
      <c r="D544" s="3">
        <v>124.49</v>
      </c>
      <c r="E544" s="3">
        <v>51.94</v>
      </c>
      <c r="F544" s="3">
        <v>961</v>
      </c>
      <c r="G544" s="3" t="s">
        <v>2218</v>
      </c>
      <c r="H544" s="3" t="s">
        <v>712</v>
      </c>
      <c r="I544" s="3" t="s">
        <v>717</v>
      </c>
      <c r="J544" s="3" t="s">
        <v>723</v>
      </c>
      <c r="K544" s="3" t="s">
        <v>731</v>
      </c>
      <c r="L544" s="3" t="s">
        <v>742</v>
      </c>
      <c r="M544" s="3" t="s">
        <v>27</v>
      </c>
      <c r="N544" s="3">
        <v>0.63</v>
      </c>
      <c r="O544" s="3" t="s">
        <v>3035</v>
      </c>
      <c r="P544" s="3" t="s">
        <v>715</v>
      </c>
      <c r="Q544" s="3" t="s">
        <v>1037</v>
      </c>
      <c r="R544" s="3" t="s">
        <v>1059</v>
      </c>
      <c r="S544" s="3">
        <v>94061</v>
      </c>
      <c r="T544" s="4">
        <v>42059</v>
      </c>
      <c r="U544" s="4">
        <v>42059</v>
      </c>
      <c r="V544" s="3">
        <v>-44.163600000000002</v>
      </c>
      <c r="W544" s="3">
        <v>1</v>
      </c>
      <c r="X544" s="3">
        <v>120.12</v>
      </c>
      <c r="Y544" s="5">
        <v>89402</v>
      </c>
    </row>
    <row r="545" spans="1:25" ht="12.75" customHeight="1" x14ac:dyDescent="0.25">
      <c r="A545" s="3">
        <v>2428</v>
      </c>
      <c r="B545" s="3" t="s">
        <v>980</v>
      </c>
      <c r="C545" s="3">
        <v>0.03</v>
      </c>
      <c r="D545" s="3">
        <v>2.94</v>
      </c>
      <c r="E545" s="3">
        <v>0.96</v>
      </c>
      <c r="F545" s="3">
        <v>962</v>
      </c>
      <c r="G545" s="3" t="s">
        <v>2219</v>
      </c>
      <c r="H545" s="3" t="s">
        <v>710</v>
      </c>
      <c r="I545" s="3" t="s">
        <v>717</v>
      </c>
      <c r="J545" s="3" t="s">
        <v>721</v>
      </c>
      <c r="K545" s="3" t="s">
        <v>724</v>
      </c>
      <c r="L545" s="3" t="s">
        <v>738</v>
      </c>
      <c r="M545" s="3" t="s">
        <v>885</v>
      </c>
      <c r="N545" s="3">
        <v>0.57999999999999996</v>
      </c>
      <c r="O545" s="3" t="s">
        <v>3035</v>
      </c>
      <c r="P545" s="3" t="s">
        <v>714</v>
      </c>
      <c r="Q545" s="3" t="s">
        <v>1008</v>
      </c>
      <c r="R545" s="3" t="s">
        <v>990</v>
      </c>
      <c r="S545" s="3">
        <v>60610</v>
      </c>
      <c r="T545" s="4">
        <v>42039</v>
      </c>
      <c r="U545" s="4">
        <v>42043</v>
      </c>
      <c r="V545" s="3">
        <v>-4.2</v>
      </c>
      <c r="W545" s="3">
        <v>2</v>
      </c>
      <c r="X545" s="3">
        <v>7.01</v>
      </c>
      <c r="Y545" s="5">
        <v>17636</v>
      </c>
    </row>
    <row r="546" spans="1:25" ht="12.75" customHeight="1" x14ac:dyDescent="0.25">
      <c r="A546" s="3">
        <v>25093</v>
      </c>
      <c r="B546" s="3" t="s">
        <v>978</v>
      </c>
      <c r="C546" s="3">
        <v>0</v>
      </c>
      <c r="D546" s="3">
        <v>170.98</v>
      </c>
      <c r="E546" s="3">
        <v>35.89</v>
      </c>
      <c r="F546" s="3">
        <v>970</v>
      </c>
      <c r="G546" s="3" t="s">
        <v>2220</v>
      </c>
      <c r="H546" s="3" t="s">
        <v>712</v>
      </c>
      <c r="I546" s="3" t="s">
        <v>719</v>
      </c>
      <c r="J546" s="3" t="s">
        <v>723</v>
      </c>
      <c r="K546" s="3" t="s">
        <v>734</v>
      </c>
      <c r="L546" s="3" t="s">
        <v>742</v>
      </c>
      <c r="M546" s="3" t="s">
        <v>98</v>
      </c>
      <c r="N546" s="3">
        <v>0.66</v>
      </c>
      <c r="O546" s="3" t="s">
        <v>3035</v>
      </c>
      <c r="P546" s="3" t="s">
        <v>713</v>
      </c>
      <c r="Q546" s="3" t="s">
        <v>1110</v>
      </c>
      <c r="R546" s="3" t="s">
        <v>1163</v>
      </c>
      <c r="S546" s="3">
        <v>24281</v>
      </c>
      <c r="T546" s="4">
        <v>42114</v>
      </c>
      <c r="U546" s="4">
        <v>42115</v>
      </c>
      <c r="V546" s="3">
        <v>-102.66200000000001</v>
      </c>
      <c r="W546" s="3">
        <v>8</v>
      </c>
      <c r="X546" s="3">
        <v>1452.18</v>
      </c>
      <c r="Y546" s="5">
        <v>86173</v>
      </c>
    </row>
    <row r="547" spans="1:25" ht="12.75" customHeight="1" x14ac:dyDescent="0.25">
      <c r="A547" s="3">
        <v>20536</v>
      </c>
      <c r="B547" s="3" t="s">
        <v>980</v>
      </c>
      <c r="C547" s="3">
        <v>0.03</v>
      </c>
      <c r="D547" s="3">
        <v>284.98</v>
      </c>
      <c r="E547" s="3">
        <v>69.55</v>
      </c>
      <c r="F547" s="3">
        <v>972</v>
      </c>
      <c r="G547" s="3" t="s">
        <v>2221</v>
      </c>
      <c r="H547" s="3" t="s">
        <v>712</v>
      </c>
      <c r="I547" s="3" t="s">
        <v>720</v>
      </c>
      <c r="J547" s="3" t="s">
        <v>723</v>
      </c>
      <c r="K547" s="3" t="s">
        <v>727</v>
      </c>
      <c r="L547" s="3" t="s">
        <v>740</v>
      </c>
      <c r="M547" s="3" t="s">
        <v>253</v>
      </c>
      <c r="N547" s="3">
        <v>0.6</v>
      </c>
      <c r="O547" s="3" t="s">
        <v>3035</v>
      </c>
      <c r="P547" s="3" t="s">
        <v>715</v>
      </c>
      <c r="Q547" s="3" t="s">
        <v>1037</v>
      </c>
      <c r="R547" s="3" t="s">
        <v>1545</v>
      </c>
      <c r="S547" s="3">
        <v>92503</v>
      </c>
      <c r="T547" s="4">
        <v>42063</v>
      </c>
      <c r="U547" s="4">
        <v>42068</v>
      </c>
      <c r="V547" s="3">
        <v>-116.584</v>
      </c>
      <c r="W547" s="3">
        <v>2</v>
      </c>
      <c r="X547" s="3">
        <v>619.38</v>
      </c>
      <c r="Y547" s="5">
        <v>87259</v>
      </c>
    </row>
    <row r="548" spans="1:25" ht="12.75" customHeight="1" x14ac:dyDescent="0.25">
      <c r="A548" s="3">
        <v>20537</v>
      </c>
      <c r="B548" s="3" t="s">
        <v>980</v>
      </c>
      <c r="C548" s="3">
        <v>0</v>
      </c>
      <c r="D548" s="3">
        <v>12.99</v>
      </c>
      <c r="E548" s="3">
        <v>14.37</v>
      </c>
      <c r="F548" s="3">
        <v>972</v>
      </c>
      <c r="G548" s="3" t="s">
        <v>2221</v>
      </c>
      <c r="H548" s="3" t="s">
        <v>710</v>
      </c>
      <c r="I548" s="3" t="s">
        <v>720</v>
      </c>
      <c r="J548" s="3" t="s">
        <v>723</v>
      </c>
      <c r="K548" s="3" t="s">
        <v>732</v>
      </c>
      <c r="L548" s="3" t="s">
        <v>744</v>
      </c>
      <c r="M548" s="3" t="s">
        <v>837</v>
      </c>
      <c r="N548" s="3">
        <v>0.73</v>
      </c>
      <c r="O548" s="3" t="s">
        <v>3035</v>
      </c>
      <c r="P548" s="3" t="s">
        <v>715</v>
      </c>
      <c r="Q548" s="3" t="s">
        <v>1037</v>
      </c>
      <c r="R548" s="3" t="s">
        <v>1545</v>
      </c>
      <c r="S548" s="3">
        <v>92503</v>
      </c>
      <c r="T548" s="4">
        <v>42063</v>
      </c>
      <c r="U548" s="4">
        <v>42063</v>
      </c>
      <c r="V548" s="3">
        <v>12.896100000000001</v>
      </c>
      <c r="W548" s="3">
        <v>1</v>
      </c>
      <c r="X548" s="3">
        <v>18.690000000000001</v>
      </c>
      <c r="Y548" s="5">
        <v>87259</v>
      </c>
    </row>
    <row r="549" spans="1:25" ht="12.75" customHeight="1" x14ac:dyDescent="0.25">
      <c r="A549" s="3">
        <v>24298</v>
      </c>
      <c r="B549" s="3" t="s">
        <v>980</v>
      </c>
      <c r="C549" s="3">
        <v>0.1</v>
      </c>
      <c r="D549" s="3">
        <v>2.2200000000000002</v>
      </c>
      <c r="E549" s="3">
        <v>5</v>
      </c>
      <c r="F549" s="3">
        <v>975</v>
      </c>
      <c r="G549" s="3" t="s">
        <v>2222</v>
      </c>
      <c r="H549" s="3" t="s">
        <v>710</v>
      </c>
      <c r="I549" s="3" t="s">
        <v>720</v>
      </c>
      <c r="J549" s="3" t="s">
        <v>721</v>
      </c>
      <c r="K549" s="3" t="s">
        <v>729</v>
      </c>
      <c r="L549" s="3" t="s">
        <v>739</v>
      </c>
      <c r="M549" s="3" t="s">
        <v>507</v>
      </c>
      <c r="N549" s="3">
        <v>0.55000000000000004</v>
      </c>
      <c r="O549" s="3" t="s">
        <v>3035</v>
      </c>
      <c r="P549" s="3" t="s">
        <v>716</v>
      </c>
      <c r="Q549" s="3" t="s">
        <v>1901</v>
      </c>
      <c r="R549" s="3" t="s">
        <v>1000</v>
      </c>
      <c r="S549" s="3">
        <v>2108</v>
      </c>
      <c r="T549" s="4">
        <v>42098</v>
      </c>
      <c r="U549" s="4">
        <v>42103</v>
      </c>
      <c r="V549" s="3">
        <v>-21.319199999999999</v>
      </c>
      <c r="W549" s="3">
        <v>3</v>
      </c>
      <c r="X549" s="3">
        <v>8.8000000000000007</v>
      </c>
      <c r="Y549" s="5">
        <v>87260</v>
      </c>
    </row>
    <row r="550" spans="1:25" ht="12.75" customHeight="1" x14ac:dyDescent="0.25">
      <c r="A550" s="3">
        <v>22646</v>
      </c>
      <c r="B550" s="3" t="s">
        <v>978</v>
      </c>
      <c r="C550" s="3">
        <v>0</v>
      </c>
      <c r="D550" s="3">
        <v>37.76</v>
      </c>
      <c r="E550" s="3">
        <v>12.9</v>
      </c>
      <c r="F550" s="3">
        <v>980</v>
      </c>
      <c r="G550" s="3" t="s">
        <v>2223</v>
      </c>
      <c r="H550" s="3" t="s">
        <v>710</v>
      </c>
      <c r="I550" s="3" t="s">
        <v>720</v>
      </c>
      <c r="J550" s="3" t="s">
        <v>721</v>
      </c>
      <c r="K550" s="3" t="s">
        <v>730</v>
      </c>
      <c r="L550" s="3" t="s">
        <v>739</v>
      </c>
      <c r="M550" s="3" t="s">
        <v>133</v>
      </c>
      <c r="N550" s="3">
        <v>0.56999999999999995</v>
      </c>
      <c r="O550" s="3" t="s">
        <v>3035</v>
      </c>
      <c r="P550" s="3" t="s">
        <v>716</v>
      </c>
      <c r="Q550" s="3" t="s">
        <v>1142</v>
      </c>
      <c r="R550" s="3" t="s">
        <v>1311</v>
      </c>
      <c r="S550" s="3">
        <v>5403</v>
      </c>
      <c r="T550" s="4">
        <v>42040</v>
      </c>
      <c r="U550" s="4">
        <v>42041</v>
      </c>
      <c r="V550" s="3">
        <v>93.846800000000002</v>
      </c>
      <c r="W550" s="3">
        <v>12</v>
      </c>
      <c r="X550" s="3">
        <v>477.2</v>
      </c>
      <c r="Y550" s="5">
        <v>87258</v>
      </c>
    </row>
    <row r="551" spans="1:25" ht="12.75" customHeight="1" x14ac:dyDescent="0.25">
      <c r="A551" s="3">
        <v>20010</v>
      </c>
      <c r="B551" s="3" t="s">
        <v>980</v>
      </c>
      <c r="C551" s="3">
        <v>0.09</v>
      </c>
      <c r="D551" s="3">
        <v>300.97000000000003</v>
      </c>
      <c r="E551" s="3">
        <v>7.18</v>
      </c>
      <c r="F551" s="3">
        <v>983</v>
      </c>
      <c r="G551" s="3" t="s">
        <v>2224</v>
      </c>
      <c r="H551" s="3" t="s">
        <v>710</v>
      </c>
      <c r="I551" s="3" t="s">
        <v>720</v>
      </c>
      <c r="J551" s="3" t="s">
        <v>722</v>
      </c>
      <c r="K551" s="3" t="s">
        <v>725</v>
      </c>
      <c r="L551" s="3" t="s">
        <v>739</v>
      </c>
      <c r="M551" s="3" t="s">
        <v>604</v>
      </c>
      <c r="N551" s="3">
        <v>0.48</v>
      </c>
      <c r="O551" s="3" t="s">
        <v>3035</v>
      </c>
      <c r="P551" s="3" t="s">
        <v>713</v>
      </c>
      <c r="Q551" s="3" t="s">
        <v>1021</v>
      </c>
      <c r="R551" s="3" t="s">
        <v>1493</v>
      </c>
      <c r="S551" s="3">
        <v>72143</v>
      </c>
      <c r="T551" s="4">
        <v>42121</v>
      </c>
      <c r="U551" s="4">
        <v>42121</v>
      </c>
      <c r="V551" s="3">
        <v>17.771999999999998</v>
      </c>
      <c r="W551" s="3">
        <v>10</v>
      </c>
      <c r="X551" s="3">
        <v>2848.38</v>
      </c>
      <c r="Y551" s="5">
        <v>90201</v>
      </c>
    </row>
    <row r="552" spans="1:25" ht="12.75" customHeight="1" x14ac:dyDescent="0.25">
      <c r="A552" s="3">
        <v>25895</v>
      </c>
      <c r="B552" s="3" t="s">
        <v>977</v>
      </c>
      <c r="C552" s="3">
        <v>0.05</v>
      </c>
      <c r="D552" s="3">
        <v>4.28</v>
      </c>
      <c r="E552" s="3">
        <v>5.17</v>
      </c>
      <c r="F552" s="3">
        <v>993</v>
      </c>
      <c r="G552" s="3" t="s">
        <v>2225</v>
      </c>
      <c r="H552" s="3" t="s">
        <v>710</v>
      </c>
      <c r="I552" s="3" t="s">
        <v>718</v>
      </c>
      <c r="J552" s="3" t="s">
        <v>721</v>
      </c>
      <c r="K552" s="3" t="s">
        <v>726</v>
      </c>
      <c r="L552" s="3" t="s">
        <v>739</v>
      </c>
      <c r="M552" s="3" t="s">
        <v>55</v>
      </c>
      <c r="N552" s="3">
        <v>0.4</v>
      </c>
      <c r="O552" s="3" t="s">
        <v>3035</v>
      </c>
      <c r="P552" s="3" t="s">
        <v>715</v>
      </c>
      <c r="Q552" s="3" t="s">
        <v>1037</v>
      </c>
      <c r="R552" s="3" t="s">
        <v>1802</v>
      </c>
      <c r="S552" s="3">
        <v>93030</v>
      </c>
      <c r="T552" s="4">
        <v>42054</v>
      </c>
      <c r="U552" s="4">
        <v>42054</v>
      </c>
      <c r="V552" s="3">
        <v>-104.57</v>
      </c>
      <c r="W552" s="3">
        <v>9</v>
      </c>
      <c r="X552" s="3">
        <v>38.58</v>
      </c>
      <c r="Y552" s="5">
        <v>89432</v>
      </c>
    </row>
    <row r="553" spans="1:25" ht="12.75" customHeight="1" x14ac:dyDescent="0.25">
      <c r="A553" s="3">
        <v>19004</v>
      </c>
      <c r="B553" s="3" t="s">
        <v>977</v>
      </c>
      <c r="C553" s="3">
        <v>0.1</v>
      </c>
      <c r="D553" s="3">
        <v>400.98</v>
      </c>
      <c r="E553" s="3">
        <v>76.37</v>
      </c>
      <c r="F553" s="3">
        <v>994</v>
      </c>
      <c r="G553" s="3" t="s">
        <v>2226</v>
      </c>
      <c r="H553" s="3" t="s">
        <v>712</v>
      </c>
      <c r="I553" s="3" t="s">
        <v>718</v>
      </c>
      <c r="J553" s="3" t="s">
        <v>723</v>
      </c>
      <c r="K553" s="3" t="s">
        <v>731</v>
      </c>
      <c r="L553" s="3" t="s">
        <v>742</v>
      </c>
      <c r="M553" s="3" t="s">
        <v>81</v>
      </c>
      <c r="N553" s="3">
        <v>0.6</v>
      </c>
      <c r="O553" s="3" t="s">
        <v>3035</v>
      </c>
      <c r="P553" s="3" t="s">
        <v>716</v>
      </c>
      <c r="Q553" s="3" t="s">
        <v>1030</v>
      </c>
      <c r="R553" s="3" t="s">
        <v>1055</v>
      </c>
      <c r="S553" s="3">
        <v>4073</v>
      </c>
      <c r="T553" s="4">
        <v>42077</v>
      </c>
      <c r="U553" s="4">
        <v>42078</v>
      </c>
      <c r="V553" s="3">
        <v>-969.0483660000001</v>
      </c>
      <c r="W553" s="3">
        <v>2</v>
      </c>
      <c r="X553" s="3">
        <v>810.47</v>
      </c>
      <c r="Y553" s="5">
        <v>89433</v>
      </c>
    </row>
    <row r="554" spans="1:25" ht="12.75" customHeight="1" x14ac:dyDescent="0.25">
      <c r="A554" s="3">
        <v>23840</v>
      </c>
      <c r="B554" s="3" t="s">
        <v>980</v>
      </c>
      <c r="C554" s="3">
        <v>0.09</v>
      </c>
      <c r="D554" s="3">
        <v>7.64</v>
      </c>
      <c r="E554" s="3">
        <v>5.83</v>
      </c>
      <c r="F554" s="3">
        <v>995</v>
      </c>
      <c r="G554" s="3" t="s">
        <v>2227</v>
      </c>
      <c r="H554" s="3" t="s">
        <v>710</v>
      </c>
      <c r="I554" s="3" t="s">
        <v>718</v>
      </c>
      <c r="J554" s="3" t="s">
        <v>721</v>
      </c>
      <c r="K554" s="3" t="s">
        <v>726</v>
      </c>
      <c r="L554" s="3" t="s">
        <v>738</v>
      </c>
      <c r="M554" s="3" t="s">
        <v>96</v>
      </c>
      <c r="N554" s="3">
        <v>0.36</v>
      </c>
      <c r="O554" s="3" t="s">
        <v>3035</v>
      </c>
      <c r="P554" s="3" t="s">
        <v>716</v>
      </c>
      <c r="Q554" s="3" t="s">
        <v>1030</v>
      </c>
      <c r="R554" s="3" t="s">
        <v>1305</v>
      </c>
      <c r="S554" s="3">
        <v>4070</v>
      </c>
      <c r="T554" s="4">
        <v>42134</v>
      </c>
      <c r="U554" s="4">
        <v>42139</v>
      </c>
      <c r="V554" s="3">
        <v>4.0320000000000036</v>
      </c>
      <c r="W554" s="3">
        <v>9</v>
      </c>
      <c r="X554" s="3">
        <v>72.83</v>
      </c>
      <c r="Y554" s="5">
        <v>89434</v>
      </c>
    </row>
    <row r="555" spans="1:25" ht="12.75" customHeight="1" x14ac:dyDescent="0.25">
      <c r="A555" s="3">
        <v>22639</v>
      </c>
      <c r="B555" s="3" t="s">
        <v>980</v>
      </c>
      <c r="C555" s="3">
        <v>0.08</v>
      </c>
      <c r="D555" s="3">
        <v>67.84</v>
      </c>
      <c r="E555" s="3">
        <v>0.99</v>
      </c>
      <c r="F555" s="3">
        <v>997</v>
      </c>
      <c r="G555" s="3" t="s">
        <v>2228</v>
      </c>
      <c r="H555" s="3" t="s">
        <v>710</v>
      </c>
      <c r="I555" s="3" t="s">
        <v>718</v>
      </c>
      <c r="J555" s="3" t="s">
        <v>721</v>
      </c>
      <c r="K555" s="3" t="s">
        <v>729</v>
      </c>
      <c r="L555" s="3" t="s">
        <v>739</v>
      </c>
      <c r="M555" s="3" t="s">
        <v>945</v>
      </c>
      <c r="N555" s="3">
        <v>0.57999999999999996</v>
      </c>
      <c r="O555" s="3" t="s">
        <v>3035</v>
      </c>
      <c r="P555" s="3" t="s">
        <v>716</v>
      </c>
      <c r="Q555" s="3" t="s">
        <v>1028</v>
      </c>
      <c r="R555" s="3" t="s">
        <v>1811</v>
      </c>
      <c r="S555" s="3">
        <v>7002</v>
      </c>
      <c r="T555" s="4">
        <v>42028</v>
      </c>
      <c r="U555" s="4">
        <v>42033</v>
      </c>
      <c r="V555" s="3">
        <v>-23.634399999999999</v>
      </c>
      <c r="W555" s="3">
        <v>1</v>
      </c>
      <c r="X555" s="3">
        <v>63.66</v>
      </c>
      <c r="Y555" s="5">
        <v>89431</v>
      </c>
    </row>
    <row r="556" spans="1:25" ht="12.75" customHeight="1" x14ac:dyDescent="0.25">
      <c r="A556" s="3">
        <v>19003</v>
      </c>
      <c r="B556" s="3" t="s">
        <v>977</v>
      </c>
      <c r="C556" s="3">
        <v>0.08</v>
      </c>
      <c r="D556" s="3">
        <v>45.19</v>
      </c>
      <c r="E556" s="3">
        <v>1.99</v>
      </c>
      <c r="F556" s="3">
        <v>999</v>
      </c>
      <c r="G556" s="3" t="s">
        <v>2229</v>
      </c>
      <c r="H556" s="3" t="s">
        <v>710</v>
      </c>
      <c r="I556" s="3" t="s">
        <v>718</v>
      </c>
      <c r="J556" s="3" t="s">
        <v>722</v>
      </c>
      <c r="K556" s="3" t="s">
        <v>725</v>
      </c>
      <c r="L556" s="3" t="s">
        <v>741</v>
      </c>
      <c r="M556" s="3" t="s">
        <v>637</v>
      </c>
      <c r="N556" s="3">
        <v>0.55000000000000004</v>
      </c>
      <c r="O556" s="3" t="s">
        <v>3035</v>
      </c>
      <c r="P556" s="3" t="s">
        <v>716</v>
      </c>
      <c r="Q556" s="3" t="s">
        <v>1028</v>
      </c>
      <c r="R556" s="3" t="s">
        <v>1391</v>
      </c>
      <c r="S556" s="3">
        <v>7450</v>
      </c>
      <c r="T556" s="4">
        <v>42077</v>
      </c>
      <c r="U556" s="4">
        <v>42078</v>
      </c>
      <c r="V556" s="3">
        <v>-71.83</v>
      </c>
      <c r="W556" s="3">
        <v>3</v>
      </c>
      <c r="X556" s="3">
        <v>127.22</v>
      </c>
      <c r="Y556" s="5">
        <v>89433</v>
      </c>
    </row>
    <row r="557" spans="1:25" ht="12.75" customHeight="1" x14ac:dyDescent="0.25">
      <c r="A557" s="3">
        <v>19002</v>
      </c>
      <c r="B557" s="3" t="s">
        <v>977</v>
      </c>
      <c r="C557" s="3">
        <v>0.03</v>
      </c>
      <c r="D557" s="3">
        <v>33.979999999999997</v>
      </c>
      <c r="E557" s="3">
        <v>19.989999999999998</v>
      </c>
      <c r="F557" s="3">
        <v>1000</v>
      </c>
      <c r="G557" s="3" t="s">
        <v>2230</v>
      </c>
      <c r="H557" s="3" t="s">
        <v>710</v>
      </c>
      <c r="I557" s="3" t="s">
        <v>718</v>
      </c>
      <c r="J557" s="3" t="s">
        <v>723</v>
      </c>
      <c r="K557" s="3" t="s">
        <v>732</v>
      </c>
      <c r="L557" s="3" t="s">
        <v>739</v>
      </c>
      <c r="M557" s="3" t="s">
        <v>489</v>
      </c>
      <c r="N557" s="3">
        <v>0.55000000000000004</v>
      </c>
      <c r="O557" s="3" t="s">
        <v>3035</v>
      </c>
      <c r="P557" s="3" t="s">
        <v>716</v>
      </c>
      <c r="Q557" s="3" t="s">
        <v>1142</v>
      </c>
      <c r="R557" s="3" t="s">
        <v>1390</v>
      </c>
      <c r="S557" s="3">
        <v>5201</v>
      </c>
      <c r="T557" s="4">
        <v>42077</v>
      </c>
      <c r="U557" s="4">
        <v>42078</v>
      </c>
      <c r="V557" s="3">
        <v>-0.74000000000000909</v>
      </c>
      <c r="W557" s="3">
        <v>12</v>
      </c>
      <c r="X557" s="3">
        <v>432.44</v>
      </c>
      <c r="Y557" s="5">
        <v>89433</v>
      </c>
    </row>
    <row r="558" spans="1:25" ht="12.75" customHeight="1" x14ac:dyDescent="0.25">
      <c r="A558" s="3">
        <v>19380</v>
      </c>
      <c r="B558" s="3" t="s">
        <v>980</v>
      </c>
      <c r="C558" s="3">
        <v>0.06</v>
      </c>
      <c r="D558" s="3">
        <v>10.14</v>
      </c>
      <c r="E558" s="3">
        <v>2.27</v>
      </c>
      <c r="F558" s="3">
        <v>1005</v>
      </c>
      <c r="G558" s="3" t="s">
        <v>2231</v>
      </c>
      <c r="H558" s="3" t="s">
        <v>710</v>
      </c>
      <c r="I558" s="3" t="s">
        <v>718</v>
      </c>
      <c r="J558" s="3" t="s">
        <v>721</v>
      </c>
      <c r="K558" s="3" t="s">
        <v>726</v>
      </c>
      <c r="L558" s="3" t="s">
        <v>738</v>
      </c>
      <c r="M558" s="3" t="s">
        <v>834</v>
      </c>
      <c r="N558" s="3">
        <v>0.36</v>
      </c>
      <c r="O558" s="3" t="s">
        <v>3035</v>
      </c>
      <c r="P558" s="3" t="s">
        <v>714</v>
      </c>
      <c r="Q558" s="3" t="s">
        <v>1008</v>
      </c>
      <c r="R558" s="3" t="s">
        <v>1468</v>
      </c>
      <c r="S558" s="3">
        <v>60089</v>
      </c>
      <c r="T558" s="4">
        <v>42067</v>
      </c>
      <c r="U558" s="4">
        <v>42067</v>
      </c>
      <c r="V558" s="3">
        <v>-3.88</v>
      </c>
      <c r="W558" s="3">
        <v>1</v>
      </c>
      <c r="X558" s="3">
        <v>12.18</v>
      </c>
      <c r="Y558" s="5">
        <v>90043</v>
      </c>
    </row>
    <row r="559" spans="1:25" ht="12.75" customHeight="1" x14ac:dyDescent="0.25">
      <c r="A559" s="3">
        <v>20167</v>
      </c>
      <c r="B559" s="3" t="s">
        <v>977</v>
      </c>
      <c r="C559" s="3">
        <v>0.02</v>
      </c>
      <c r="D559" s="3">
        <v>40.99</v>
      </c>
      <c r="E559" s="3">
        <v>17.48</v>
      </c>
      <c r="F559" s="3">
        <v>1005</v>
      </c>
      <c r="G559" s="3" t="s">
        <v>2231</v>
      </c>
      <c r="H559" s="3" t="s">
        <v>710</v>
      </c>
      <c r="I559" s="3" t="s">
        <v>718</v>
      </c>
      <c r="J559" s="3" t="s">
        <v>721</v>
      </c>
      <c r="K559" s="3" t="s">
        <v>726</v>
      </c>
      <c r="L559" s="3" t="s">
        <v>739</v>
      </c>
      <c r="M559" s="3" t="s">
        <v>146</v>
      </c>
      <c r="N559" s="3">
        <v>0.36</v>
      </c>
      <c r="O559" s="3" t="s">
        <v>3035</v>
      </c>
      <c r="P559" s="3" t="s">
        <v>714</v>
      </c>
      <c r="Q559" s="3" t="s">
        <v>1008</v>
      </c>
      <c r="R559" s="3" t="s">
        <v>1468</v>
      </c>
      <c r="S559" s="3">
        <v>60089</v>
      </c>
      <c r="T559" s="4">
        <v>42062</v>
      </c>
      <c r="U559" s="4">
        <v>42063</v>
      </c>
      <c r="V559" s="3">
        <v>551.09280000000001</v>
      </c>
      <c r="W559" s="3">
        <v>23</v>
      </c>
      <c r="X559" s="3">
        <v>950.43</v>
      </c>
      <c r="Y559" s="5">
        <v>90044</v>
      </c>
    </row>
    <row r="560" spans="1:25" ht="12.75" customHeight="1" x14ac:dyDescent="0.25">
      <c r="A560" s="3">
        <v>18529</v>
      </c>
      <c r="B560" s="3" t="s">
        <v>977</v>
      </c>
      <c r="C560" s="3">
        <v>0.01</v>
      </c>
      <c r="D560" s="3">
        <v>3.15</v>
      </c>
      <c r="E560" s="3">
        <v>0.49</v>
      </c>
      <c r="F560" s="3">
        <v>1008</v>
      </c>
      <c r="G560" s="3" t="s">
        <v>2232</v>
      </c>
      <c r="H560" s="3" t="s">
        <v>710</v>
      </c>
      <c r="I560" s="3" t="s">
        <v>717</v>
      </c>
      <c r="J560" s="3" t="s">
        <v>721</v>
      </c>
      <c r="K560" s="3" t="s">
        <v>735</v>
      </c>
      <c r="L560" s="3" t="s">
        <v>739</v>
      </c>
      <c r="M560" s="3" t="s">
        <v>129</v>
      </c>
      <c r="N560" s="3">
        <v>0.37</v>
      </c>
      <c r="O560" s="3" t="s">
        <v>3035</v>
      </c>
      <c r="P560" s="3" t="s">
        <v>716</v>
      </c>
      <c r="Q560" s="3" t="s">
        <v>1030</v>
      </c>
      <c r="R560" s="3" t="s">
        <v>1265</v>
      </c>
      <c r="S560" s="3">
        <v>4038</v>
      </c>
      <c r="T560" s="4">
        <v>42149</v>
      </c>
      <c r="U560" s="4">
        <v>42151</v>
      </c>
      <c r="V560" s="3">
        <v>17.505299999999998</v>
      </c>
      <c r="W560" s="3">
        <v>8</v>
      </c>
      <c r="X560" s="3">
        <v>25.37</v>
      </c>
      <c r="Y560" s="5">
        <v>88371</v>
      </c>
    </row>
    <row r="561" spans="1:25" ht="12.75" customHeight="1" x14ac:dyDescent="0.25">
      <c r="A561" s="3">
        <v>18886</v>
      </c>
      <c r="B561" s="3" t="s">
        <v>977</v>
      </c>
      <c r="C561" s="3">
        <v>0.1</v>
      </c>
      <c r="D561" s="3">
        <v>550.98</v>
      </c>
      <c r="E561" s="3">
        <v>45.7</v>
      </c>
      <c r="F561" s="3">
        <v>1009</v>
      </c>
      <c r="G561" s="3" t="s">
        <v>2233</v>
      </c>
      <c r="H561" s="3" t="s">
        <v>712</v>
      </c>
      <c r="I561" s="3" t="s">
        <v>720</v>
      </c>
      <c r="J561" s="3" t="s">
        <v>723</v>
      </c>
      <c r="K561" s="3" t="s">
        <v>731</v>
      </c>
      <c r="L561" s="3" t="s">
        <v>742</v>
      </c>
      <c r="M561" s="3" t="s">
        <v>167</v>
      </c>
      <c r="N561" s="3">
        <v>0.71</v>
      </c>
      <c r="O561" s="3" t="s">
        <v>3035</v>
      </c>
      <c r="P561" s="3" t="s">
        <v>716</v>
      </c>
      <c r="Q561" s="3" t="s">
        <v>1030</v>
      </c>
      <c r="R561" s="3" t="s">
        <v>1264</v>
      </c>
      <c r="S561" s="3">
        <v>4072</v>
      </c>
      <c r="T561" s="4">
        <v>42174</v>
      </c>
      <c r="U561" s="4">
        <v>42176</v>
      </c>
      <c r="V561" s="3">
        <v>818.54617499999995</v>
      </c>
      <c r="W561" s="3">
        <v>14</v>
      </c>
      <c r="X561" s="3">
        <v>6963.67</v>
      </c>
      <c r="Y561" s="5">
        <v>88372</v>
      </c>
    </row>
    <row r="562" spans="1:25" ht="12.75" customHeight="1" x14ac:dyDescent="0.25">
      <c r="A562" s="3">
        <v>21184</v>
      </c>
      <c r="B562" s="3" t="s">
        <v>981</v>
      </c>
      <c r="C562" s="3">
        <v>0.09</v>
      </c>
      <c r="D562" s="3">
        <v>28.48</v>
      </c>
      <c r="E562" s="3">
        <v>1.99</v>
      </c>
      <c r="F562" s="3">
        <v>1014</v>
      </c>
      <c r="G562" s="3" t="s">
        <v>2234</v>
      </c>
      <c r="H562" s="3" t="s">
        <v>710</v>
      </c>
      <c r="I562" s="3" t="s">
        <v>717</v>
      </c>
      <c r="J562" s="3" t="s">
        <v>722</v>
      </c>
      <c r="K562" s="3" t="s">
        <v>725</v>
      </c>
      <c r="L562" s="3" t="s">
        <v>741</v>
      </c>
      <c r="M562" s="3" t="s">
        <v>9</v>
      </c>
      <c r="N562" s="3">
        <v>0.4</v>
      </c>
      <c r="O562" s="3" t="s">
        <v>3035</v>
      </c>
      <c r="P562" s="3" t="s">
        <v>713</v>
      </c>
      <c r="Q562" s="3" t="s">
        <v>1021</v>
      </c>
      <c r="R562" s="3" t="s">
        <v>1678</v>
      </c>
      <c r="S562" s="3">
        <v>72022</v>
      </c>
      <c r="T562" s="4">
        <v>42064</v>
      </c>
      <c r="U562" s="4">
        <v>42065</v>
      </c>
      <c r="V562" s="3">
        <v>-17.149999999999999</v>
      </c>
      <c r="W562" s="3">
        <v>6</v>
      </c>
      <c r="X562" s="3">
        <v>160.16999999999999</v>
      </c>
      <c r="Y562" s="5">
        <v>88387</v>
      </c>
    </row>
    <row r="563" spans="1:25" ht="12.75" customHeight="1" x14ac:dyDescent="0.25">
      <c r="A563" s="3">
        <v>21185</v>
      </c>
      <c r="B563" s="3" t="s">
        <v>981</v>
      </c>
      <c r="C563" s="3">
        <v>0</v>
      </c>
      <c r="D563" s="3">
        <v>2.08</v>
      </c>
      <c r="E563" s="3">
        <v>5.33</v>
      </c>
      <c r="F563" s="3">
        <v>1014</v>
      </c>
      <c r="G563" s="3" t="s">
        <v>2234</v>
      </c>
      <c r="H563" s="3" t="s">
        <v>710</v>
      </c>
      <c r="I563" s="3" t="s">
        <v>717</v>
      </c>
      <c r="J563" s="3" t="s">
        <v>723</v>
      </c>
      <c r="K563" s="3" t="s">
        <v>732</v>
      </c>
      <c r="L563" s="3" t="s">
        <v>739</v>
      </c>
      <c r="M563" s="3" t="s">
        <v>910</v>
      </c>
      <c r="N563" s="3">
        <v>0.43</v>
      </c>
      <c r="O563" s="3" t="s">
        <v>3035</v>
      </c>
      <c r="P563" s="3" t="s">
        <v>713</v>
      </c>
      <c r="Q563" s="3" t="s">
        <v>1021</v>
      </c>
      <c r="R563" s="3" t="s">
        <v>1678</v>
      </c>
      <c r="S563" s="3">
        <v>72022</v>
      </c>
      <c r="T563" s="4">
        <v>42064</v>
      </c>
      <c r="U563" s="4">
        <v>42066</v>
      </c>
      <c r="V563" s="3">
        <v>-29.540000000000003</v>
      </c>
      <c r="W563" s="3">
        <v>3</v>
      </c>
      <c r="X563" s="3">
        <v>7.47</v>
      </c>
      <c r="Y563" s="5">
        <v>88387</v>
      </c>
    </row>
    <row r="564" spans="1:25" ht="12.75" customHeight="1" x14ac:dyDescent="0.25">
      <c r="A564" s="3">
        <v>21186</v>
      </c>
      <c r="B564" s="3" t="s">
        <v>981</v>
      </c>
      <c r="C564" s="3">
        <v>0.06</v>
      </c>
      <c r="D564" s="3">
        <v>45.99</v>
      </c>
      <c r="E564" s="3">
        <v>4.99</v>
      </c>
      <c r="F564" s="3">
        <v>1014</v>
      </c>
      <c r="G564" s="3" t="s">
        <v>2234</v>
      </c>
      <c r="H564" s="3" t="s">
        <v>711</v>
      </c>
      <c r="I564" s="3" t="s">
        <v>717</v>
      </c>
      <c r="J564" s="3" t="s">
        <v>722</v>
      </c>
      <c r="K564" s="3" t="s">
        <v>102</v>
      </c>
      <c r="L564" s="3" t="s">
        <v>739</v>
      </c>
      <c r="M564" s="3" t="s">
        <v>132</v>
      </c>
      <c r="N564" s="3">
        <v>0.56000000000000005</v>
      </c>
      <c r="O564" s="3" t="s">
        <v>3035</v>
      </c>
      <c r="P564" s="3" t="s">
        <v>713</v>
      </c>
      <c r="Q564" s="3" t="s">
        <v>1021</v>
      </c>
      <c r="R564" s="3" t="s">
        <v>1678</v>
      </c>
      <c r="S564" s="3">
        <v>72022</v>
      </c>
      <c r="T564" s="4">
        <v>42064</v>
      </c>
      <c r="U564" s="4">
        <v>42065</v>
      </c>
      <c r="V564" s="3">
        <v>-329.78399999999999</v>
      </c>
      <c r="W564" s="3">
        <v>10</v>
      </c>
      <c r="X564" s="3">
        <v>370.81</v>
      </c>
      <c r="Y564" s="5">
        <v>88387</v>
      </c>
    </row>
    <row r="565" spans="1:25" ht="12.75" customHeight="1" x14ac:dyDescent="0.25">
      <c r="A565" s="3">
        <v>20880</v>
      </c>
      <c r="B565" s="3" t="s">
        <v>979</v>
      </c>
      <c r="C565" s="3">
        <v>0.08</v>
      </c>
      <c r="D565" s="3">
        <v>10.91</v>
      </c>
      <c r="E565" s="3">
        <v>2.99</v>
      </c>
      <c r="F565" s="3">
        <v>1014</v>
      </c>
      <c r="G565" s="3" t="s">
        <v>2234</v>
      </c>
      <c r="H565" s="3" t="s">
        <v>710</v>
      </c>
      <c r="I565" s="3" t="s">
        <v>717</v>
      </c>
      <c r="J565" s="3" t="s">
        <v>721</v>
      </c>
      <c r="K565" s="3" t="s">
        <v>103</v>
      </c>
      <c r="L565" s="3" t="s">
        <v>739</v>
      </c>
      <c r="M565" s="3" t="s">
        <v>863</v>
      </c>
      <c r="N565" s="3">
        <v>0.38</v>
      </c>
      <c r="O565" s="3" t="s">
        <v>3035</v>
      </c>
      <c r="P565" s="3" t="s">
        <v>713</v>
      </c>
      <c r="Q565" s="3" t="s">
        <v>1021</v>
      </c>
      <c r="R565" s="3" t="s">
        <v>1678</v>
      </c>
      <c r="S565" s="3">
        <v>72022</v>
      </c>
      <c r="T565" s="4">
        <v>42068</v>
      </c>
      <c r="U565" s="4">
        <v>42069</v>
      </c>
      <c r="V565" s="3">
        <v>-2.1</v>
      </c>
      <c r="W565" s="3">
        <v>11</v>
      </c>
      <c r="X565" s="3">
        <v>119.99</v>
      </c>
      <c r="Y565" s="5">
        <v>88388</v>
      </c>
    </row>
    <row r="566" spans="1:25" ht="12.75" customHeight="1" x14ac:dyDescent="0.25">
      <c r="A566" s="3">
        <v>20531</v>
      </c>
      <c r="B566" s="3" t="s">
        <v>978</v>
      </c>
      <c r="C566" s="3">
        <v>0</v>
      </c>
      <c r="D566" s="3">
        <v>43.98</v>
      </c>
      <c r="E566" s="3">
        <v>8.99</v>
      </c>
      <c r="F566" s="3">
        <v>1015</v>
      </c>
      <c r="G566" s="3" t="s">
        <v>2235</v>
      </c>
      <c r="H566" s="3" t="s">
        <v>710</v>
      </c>
      <c r="I566" s="3" t="s">
        <v>717</v>
      </c>
      <c r="J566" s="3" t="s">
        <v>721</v>
      </c>
      <c r="K566" s="3" t="s">
        <v>724</v>
      </c>
      <c r="L566" s="3" t="s">
        <v>741</v>
      </c>
      <c r="M566" s="3" t="s">
        <v>319</v>
      </c>
      <c r="N566" s="3">
        <v>0.57999999999999996</v>
      </c>
      <c r="O566" s="3" t="s">
        <v>3035</v>
      </c>
      <c r="P566" s="3" t="s">
        <v>713</v>
      </c>
      <c r="Q566" s="3" t="s">
        <v>1011</v>
      </c>
      <c r="R566" s="3" t="s">
        <v>1270</v>
      </c>
      <c r="S566" s="3">
        <v>27502</v>
      </c>
      <c r="T566" s="4">
        <v>42081</v>
      </c>
      <c r="U566" s="4">
        <v>42081</v>
      </c>
      <c r="V566" s="3">
        <v>829.46699999999998</v>
      </c>
      <c r="W566" s="3">
        <v>14</v>
      </c>
      <c r="X566" s="3">
        <v>650.70000000000005</v>
      </c>
      <c r="Y566" s="5">
        <v>88390</v>
      </c>
    </row>
    <row r="567" spans="1:25" ht="12.75" customHeight="1" x14ac:dyDescent="0.25">
      <c r="A567" s="3">
        <v>24752</v>
      </c>
      <c r="B567" s="3" t="s">
        <v>977</v>
      </c>
      <c r="C567" s="3">
        <v>0.02</v>
      </c>
      <c r="D567" s="3">
        <v>6.48</v>
      </c>
      <c r="E567" s="3">
        <v>7.86</v>
      </c>
      <c r="F567" s="3">
        <v>1016</v>
      </c>
      <c r="G567" s="3" t="s">
        <v>2236</v>
      </c>
      <c r="H567" s="3" t="s">
        <v>711</v>
      </c>
      <c r="I567" s="3" t="s">
        <v>717</v>
      </c>
      <c r="J567" s="3" t="s">
        <v>721</v>
      </c>
      <c r="K567" s="3" t="s">
        <v>726</v>
      </c>
      <c r="L567" s="3" t="s">
        <v>739</v>
      </c>
      <c r="M567" s="3" t="s">
        <v>893</v>
      </c>
      <c r="N567" s="3">
        <v>0.37</v>
      </c>
      <c r="O567" s="3" t="s">
        <v>3035</v>
      </c>
      <c r="P567" s="3" t="s">
        <v>713</v>
      </c>
      <c r="Q567" s="3" t="s">
        <v>1011</v>
      </c>
      <c r="R567" s="3" t="s">
        <v>1880</v>
      </c>
      <c r="S567" s="3">
        <v>28806</v>
      </c>
      <c r="T567" s="4">
        <v>42167</v>
      </c>
      <c r="U567" s="4">
        <v>42168</v>
      </c>
      <c r="V567" s="3">
        <v>111.22199999999999</v>
      </c>
      <c r="W567" s="3">
        <v>1</v>
      </c>
      <c r="X567" s="3">
        <v>11.41</v>
      </c>
      <c r="Y567" s="5">
        <v>88389</v>
      </c>
    </row>
    <row r="568" spans="1:25" ht="12.75" customHeight="1" x14ac:dyDescent="0.25">
      <c r="A568" s="3">
        <v>25027</v>
      </c>
      <c r="B568" s="3" t="s">
        <v>978</v>
      </c>
      <c r="C568" s="3">
        <v>0.05</v>
      </c>
      <c r="D568" s="3">
        <v>35.89</v>
      </c>
      <c r="E568" s="3">
        <v>14.72</v>
      </c>
      <c r="F568" s="3">
        <v>1018</v>
      </c>
      <c r="G568" s="3" t="s">
        <v>2237</v>
      </c>
      <c r="H568" s="3" t="s">
        <v>710</v>
      </c>
      <c r="I568" s="3" t="s">
        <v>717</v>
      </c>
      <c r="J568" s="3" t="s">
        <v>721</v>
      </c>
      <c r="K568" s="3" t="s">
        <v>728</v>
      </c>
      <c r="L568" s="3" t="s">
        <v>739</v>
      </c>
      <c r="M568" s="3" t="s">
        <v>475</v>
      </c>
      <c r="N568" s="3">
        <v>0.4</v>
      </c>
      <c r="O568" s="3" t="s">
        <v>3035</v>
      </c>
      <c r="P568" s="3" t="s">
        <v>713</v>
      </c>
      <c r="Q568" s="3" t="s">
        <v>1011</v>
      </c>
      <c r="R568" s="3" t="s">
        <v>1890</v>
      </c>
      <c r="S568" s="3">
        <v>27511</v>
      </c>
      <c r="T568" s="4">
        <v>42102</v>
      </c>
      <c r="U568" s="4">
        <v>42103</v>
      </c>
      <c r="V568" s="3">
        <v>22.866</v>
      </c>
      <c r="W568" s="3">
        <v>19</v>
      </c>
      <c r="X568" s="3">
        <v>680.39</v>
      </c>
      <c r="Y568" s="5">
        <v>88391</v>
      </c>
    </row>
    <row r="569" spans="1:25" ht="12.75" customHeight="1" x14ac:dyDescent="0.25">
      <c r="A569" s="3">
        <v>25028</v>
      </c>
      <c r="B569" s="3" t="s">
        <v>978</v>
      </c>
      <c r="C569" s="3">
        <v>0</v>
      </c>
      <c r="D569" s="3">
        <v>11.48</v>
      </c>
      <c r="E569" s="3">
        <v>5.43</v>
      </c>
      <c r="F569" s="3">
        <v>1018</v>
      </c>
      <c r="G569" s="3" t="s">
        <v>2237</v>
      </c>
      <c r="H569" s="3" t="s">
        <v>710</v>
      </c>
      <c r="I569" s="3" t="s">
        <v>717</v>
      </c>
      <c r="J569" s="3" t="s">
        <v>721</v>
      </c>
      <c r="K569" s="3" t="s">
        <v>726</v>
      </c>
      <c r="L569" s="3" t="s">
        <v>739</v>
      </c>
      <c r="M569" s="3" t="s">
        <v>95</v>
      </c>
      <c r="N569" s="3">
        <v>0.36</v>
      </c>
      <c r="O569" s="3" t="s">
        <v>3035</v>
      </c>
      <c r="P569" s="3" t="s">
        <v>713</v>
      </c>
      <c r="Q569" s="3" t="s">
        <v>1011</v>
      </c>
      <c r="R569" s="3" t="s">
        <v>1890</v>
      </c>
      <c r="S569" s="3">
        <v>27511</v>
      </c>
      <c r="T569" s="4">
        <v>42102</v>
      </c>
      <c r="U569" s="4">
        <v>42102</v>
      </c>
      <c r="V569" s="3">
        <v>115.72799999999999</v>
      </c>
      <c r="W569" s="3">
        <v>6</v>
      </c>
      <c r="X569" s="3">
        <v>75.52</v>
      </c>
      <c r="Y569" s="5">
        <v>88391</v>
      </c>
    </row>
    <row r="570" spans="1:25" ht="12.75" customHeight="1" x14ac:dyDescent="0.25">
      <c r="A570" s="3">
        <v>24926</v>
      </c>
      <c r="B570" s="3" t="s">
        <v>981</v>
      </c>
      <c r="C570" s="3">
        <v>0.09</v>
      </c>
      <c r="D570" s="3">
        <v>517.48</v>
      </c>
      <c r="E570" s="3">
        <v>16.63</v>
      </c>
      <c r="F570" s="3">
        <v>1020</v>
      </c>
      <c r="G570" s="3" t="s">
        <v>2238</v>
      </c>
      <c r="H570" s="3" t="s">
        <v>712</v>
      </c>
      <c r="I570" s="3" t="s">
        <v>718</v>
      </c>
      <c r="J570" s="3" t="s">
        <v>722</v>
      </c>
      <c r="K570" s="3" t="s">
        <v>736</v>
      </c>
      <c r="L570" s="3" t="s">
        <v>742</v>
      </c>
      <c r="M570" s="3" t="s">
        <v>508</v>
      </c>
      <c r="N570" s="3">
        <v>0.59</v>
      </c>
      <c r="O570" s="3" t="s">
        <v>3035</v>
      </c>
      <c r="P570" s="3" t="s">
        <v>714</v>
      </c>
      <c r="Q570" s="3" t="s">
        <v>1047</v>
      </c>
      <c r="R570" s="3" t="s">
        <v>1665</v>
      </c>
      <c r="S570" s="3">
        <v>66762</v>
      </c>
      <c r="T570" s="4">
        <v>42070</v>
      </c>
      <c r="U570" s="4">
        <v>42070</v>
      </c>
      <c r="V570" s="3">
        <v>909.36</v>
      </c>
      <c r="W570" s="3">
        <v>5</v>
      </c>
      <c r="X570" s="3">
        <v>2354.54</v>
      </c>
      <c r="Y570" s="5">
        <v>88632</v>
      </c>
    </row>
    <row r="571" spans="1:25" ht="12.75" customHeight="1" x14ac:dyDescent="0.25">
      <c r="A571" s="3">
        <v>23562</v>
      </c>
      <c r="B571" s="3" t="s">
        <v>981</v>
      </c>
      <c r="C571" s="3">
        <v>7.0000000000000007E-2</v>
      </c>
      <c r="D571" s="3">
        <v>4.13</v>
      </c>
      <c r="E571" s="3">
        <v>5.04</v>
      </c>
      <c r="F571" s="3">
        <v>1020</v>
      </c>
      <c r="G571" s="3" t="s">
        <v>2238</v>
      </c>
      <c r="H571" s="3" t="s">
        <v>710</v>
      </c>
      <c r="I571" s="3" t="s">
        <v>718</v>
      </c>
      <c r="J571" s="3" t="s">
        <v>721</v>
      </c>
      <c r="K571" s="3" t="s">
        <v>103</v>
      </c>
      <c r="L571" s="3" t="s">
        <v>739</v>
      </c>
      <c r="M571" s="3" t="s">
        <v>194</v>
      </c>
      <c r="N571" s="3">
        <v>0.38</v>
      </c>
      <c r="O571" s="3" t="s">
        <v>3035</v>
      </c>
      <c r="P571" s="3" t="s">
        <v>714</v>
      </c>
      <c r="Q571" s="3" t="s">
        <v>1047</v>
      </c>
      <c r="R571" s="3" t="s">
        <v>1665</v>
      </c>
      <c r="S571" s="3">
        <v>66762</v>
      </c>
      <c r="T571" s="4">
        <v>42041</v>
      </c>
      <c r="U571" s="4">
        <v>42042</v>
      </c>
      <c r="V571" s="3">
        <v>-76.424400000000006</v>
      </c>
      <c r="W571" s="3">
        <v>20</v>
      </c>
      <c r="X571" s="3">
        <v>79.06</v>
      </c>
      <c r="Y571" s="5">
        <v>88634</v>
      </c>
    </row>
    <row r="572" spans="1:25" ht="12.75" customHeight="1" x14ac:dyDescent="0.25">
      <c r="A572" s="3">
        <v>23563</v>
      </c>
      <c r="B572" s="3" t="s">
        <v>981</v>
      </c>
      <c r="C572" s="3">
        <v>0</v>
      </c>
      <c r="D572" s="3">
        <v>4.4800000000000004</v>
      </c>
      <c r="E572" s="3">
        <v>2.5</v>
      </c>
      <c r="F572" s="3">
        <v>1020</v>
      </c>
      <c r="G572" s="3" t="s">
        <v>2238</v>
      </c>
      <c r="H572" s="3" t="s">
        <v>710</v>
      </c>
      <c r="I572" s="3" t="s">
        <v>718</v>
      </c>
      <c r="J572" s="3" t="s">
        <v>721</v>
      </c>
      <c r="K572" s="3" t="s">
        <v>728</v>
      </c>
      <c r="L572" s="3" t="s">
        <v>739</v>
      </c>
      <c r="M572" s="3" t="s">
        <v>916</v>
      </c>
      <c r="N572" s="3">
        <v>0.37</v>
      </c>
      <c r="O572" s="3" t="s">
        <v>3035</v>
      </c>
      <c r="P572" s="3" t="s">
        <v>714</v>
      </c>
      <c r="Q572" s="3" t="s">
        <v>1047</v>
      </c>
      <c r="R572" s="3" t="s">
        <v>1665</v>
      </c>
      <c r="S572" s="3">
        <v>66762</v>
      </c>
      <c r="T572" s="4">
        <v>42041</v>
      </c>
      <c r="U572" s="4">
        <v>42043</v>
      </c>
      <c r="V572" s="3">
        <v>8.7319999999999993</v>
      </c>
      <c r="W572" s="3">
        <v>14</v>
      </c>
      <c r="X572" s="3">
        <v>65.14</v>
      </c>
      <c r="Y572" s="5">
        <v>88634</v>
      </c>
    </row>
    <row r="573" spans="1:25" ht="12.75" customHeight="1" x14ac:dyDescent="0.25">
      <c r="A573" s="3">
        <v>18921</v>
      </c>
      <c r="B573" s="3" t="s">
        <v>981</v>
      </c>
      <c r="C573" s="3">
        <v>0.02</v>
      </c>
      <c r="D573" s="3">
        <v>39.06</v>
      </c>
      <c r="E573" s="3">
        <v>10.55</v>
      </c>
      <c r="F573" s="3">
        <v>1023</v>
      </c>
      <c r="G573" s="3" t="s">
        <v>2239</v>
      </c>
      <c r="H573" s="3" t="s">
        <v>710</v>
      </c>
      <c r="I573" s="3" t="s">
        <v>718</v>
      </c>
      <c r="J573" s="3" t="s">
        <v>721</v>
      </c>
      <c r="K573" s="3" t="s">
        <v>103</v>
      </c>
      <c r="L573" s="3" t="s">
        <v>739</v>
      </c>
      <c r="M573" s="3" t="s">
        <v>243</v>
      </c>
      <c r="N573" s="3">
        <v>0.37</v>
      </c>
      <c r="O573" s="3" t="s">
        <v>3035</v>
      </c>
      <c r="P573" s="3" t="s">
        <v>716</v>
      </c>
      <c r="Q573" s="3" t="s">
        <v>1071</v>
      </c>
      <c r="R573" s="3" t="s">
        <v>1368</v>
      </c>
      <c r="S573" s="3">
        <v>15221</v>
      </c>
      <c r="T573" s="4">
        <v>42139</v>
      </c>
      <c r="U573" s="4">
        <v>42139</v>
      </c>
      <c r="V573" s="3">
        <v>442.0899</v>
      </c>
      <c r="W573" s="3">
        <v>16</v>
      </c>
      <c r="X573" s="3">
        <v>640.71</v>
      </c>
      <c r="Y573" s="5">
        <v>88633</v>
      </c>
    </row>
    <row r="574" spans="1:25" ht="12.75" customHeight="1" x14ac:dyDescent="0.25">
      <c r="A574" s="3">
        <v>18922</v>
      </c>
      <c r="B574" s="3" t="s">
        <v>981</v>
      </c>
      <c r="C574" s="3">
        <v>0.1</v>
      </c>
      <c r="D574" s="3">
        <v>37.700000000000003</v>
      </c>
      <c r="E574" s="3">
        <v>2.99</v>
      </c>
      <c r="F574" s="3">
        <v>1023</v>
      </c>
      <c r="G574" s="3" t="s">
        <v>2239</v>
      </c>
      <c r="H574" s="3" t="s">
        <v>710</v>
      </c>
      <c r="I574" s="3" t="s">
        <v>718</v>
      </c>
      <c r="J574" s="3" t="s">
        <v>721</v>
      </c>
      <c r="K574" s="3" t="s">
        <v>103</v>
      </c>
      <c r="L574" s="3" t="s">
        <v>739</v>
      </c>
      <c r="M574" s="3" t="s">
        <v>948</v>
      </c>
      <c r="N574" s="3">
        <v>0.35</v>
      </c>
      <c r="O574" s="3" t="s">
        <v>3035</v>
      </c>
      <c r="P574" s="3" t="s">
        <v>716</v>
      </c>
      <c r="Q574" s="3" t="s">
        <v>1071</v>
      </c>
      <c r="R574" s="3" t="s">
        <v>1368</v>
      </c>
      <c r="S574" s="3">
        <v>15221</v>
      </c>
      <c r="T574" s="4">
        <v>42139</v>
      </c>
      <c r="U574" s="4">
        <v>42140</v>
      </c>
      <c r="V574" s="3">
        <v>455.12399999999997</v>
      </c>
      <c r="W574" s="3">
        <v>18</v>
      </c>
      <c r="X574" s="3">
        <v>659.6</v>
      </c>
      <c r="Y574" s="5">
        <v>88633</v>
      </c>
    </row>
    <row r="575" spans="1:25" ht="12.75" customHeight="1" x14ac:dyDescent="0.25">
      <c r="A575" s="3">
        <v>21402</v>
      </c>
      <c r="B575" s="3" t="s">
        <v>979</v>
      </c>
      <c r="C575" s="3">
        <v>0.08</v>
      </c>
      <c r="D575" s="3">
        <v>65.989999999999995</v>
      </c>
      <c r="E575" s="3">
        <v>5.92</v>
      </c>
      <c r="F575" s="3">
        <v>1026</v>
      </c>
      <c r="G575" s="3" t="s">
        <v>2240</v>
      </c>
      <c r="H575" s="3" t="s">
        <v>710</v>
      </c>
      <c r="I575" s="3" t="s">
        <v>718</v>
      </c>
      <c r="J575" s="3" t="s">
        <v>722</v>
      </c>
      <c r="K575" s="3" t="s">
        <v>102</v>
      </c>
      <c r="L575" s="3" t="s">
        <v>739</v>
      </c>
      <c r="M575" s="3" t="s">
        <v>201</v>
      </c>
      <c r="N575" s="3">
        <v>0.57999999999999996</v>
      </c>
      <c r="O575" s="3" t="s">
        <v>3035</v>
      </c>
      <c r="P575" s="3" t="s">
        <v>716</v>
      </c>
      <c r="Q575" s="3" t="s">
        <v>1019</v>
      </c>
      <c r="R575" s="3" t="s">
        <v>1624</v>
      </c>
      <c r="S575" s="3">
        <v>11722</v>
      </c>
      <c r="T575" s="4">
        <v>42042</v>
      </c>
      <c r="U575" s="4">
        <v>42042</v>
      </c>
      <c r="V575" s="3">
        <v>624.40163999999993</v>
      </c>
      <c r="W575" s="3">
        <v>22</v>
      </c>
      <c r="X575" s="3">
        <v>1137.5999999999999</v>
      </c>
      <c r="Y575" s="5">
        <v>89005</v>
      </c>
    </row>
    <row r="576" spans="1:25" ht="12.75" customHeight="1" x14ac:dyDescent="0.25">
      <c r="A576" s="3">
        <v>20872</v>
      </c>
      <c r="B576" s="3" t="s">
        <v>977</v>
      </c>
      <c r="C576" s="3">
        <v>0.1</v>
      </c>
      <c r="D576" s="3">
        <v>5.98</v>
      </c>
      <c r="E576" s="3">
        <v>3.85</v>
      </c>
      <c r="F576" s="3">
        <v>1026</v>
      </c>
      <c r="G576" s="3" t="s">
        <v>2240</v>
      </c>
      <c r="H576" s="3" t="s">
        <v>710</v>
      </c>
      <c r="I576" s="3" t="s">
        <v>718</v>
      </c>
      <c r="J576" s="3" t="s">
        <v>722</v>
      </c>
      <c r="K576" s="3" t="s">
        <v>725</v>
      </c>
      <c r="L576" s="3" t="s">
        <v>741</v>
      </c>
      <c r="M576" s="3" t="s">
        <v>93</v>
      </c>
      <c r="N576" s="3">
        <v>0.68</v>
      </c>
      <c r="O576" s="3" t="s">
        <v>3035</v>
      </c>
      <c r="P576" s="3" t="s">
        <v>716</v>
      </c>
      <c r="Q576" s="3" t="s">
        <v>1019</v>
      </c>
      <c r="R576" s="3" t="s">
        <v>1624</v>
      </c>
      <c r="S576" s="3">
        <v>11722</v>
      </c>
      <c r="T576" s="4">
        <v>42153</v>
      </c>
      <c r="U576" s="4">
        <v>42154</v>
      </c>
      <c r="V576" s="3">
        <v>18.922000000000011</v>
      </c>
      <c r="W576" s="3">
        <v>26</v>
      </c>
      <c r="X576" s="3">
        <v>151.55000000000001</v>
      </c>
      <c r="Y576" s="5">
        <v>89008</v>
      </c>
    </row>
    <row r="577" spans="1:25" ht="12.75" customHeight="1" x14ac:dyDescent="0.25">
      <c r="A577" s="3">
        <v>20873</v>
      </c>
      <c r="B577" s="3" t="s">
        <v>977</v>
      </c>
      <c r="C577" s="3">
        <v>7.0000000000000007E-2</v>
      </c>
      <c r="D577" s="3">
        <v>2.61</v>
      </c>
      <c r="E577" s="3">
        <v>0.5</v>
      </c>
      <c r="F577" s="3">
        <v>1026</v>
      </c>
      <c r="G577" s="3" t="s">
        <v>2240</v>
      </c>
      <c r="H577" s="3" t="s">
        <v>710</v>
      </c>
      <c r="I577" s="3" t="s">
        <v>718</v>
      </c>
      <c r="J577" s="3" t="s">
        <v>721</v>
      </c>
      <c r="K577" s="3" t="s">
        <v>735</v>
      </c>
      <c r="L577" s="3" t="s">
        <v>739</v>
      </c>
      <c r="M577" s="3" t="s">
        <v>273</v>
      </c>
      <c r="N577" s="3">
        <v>0.39</v>
      </c>
      <c r="O577" s="3" t="s">
        <v>3035</v>
      </c>
      <c r="P577" s="3" t="s">
        <v>716</v>
      </c>
      <c r="Q577" s="3" t="s">
        <v>1019</v>
      </c>
      <c r="R577" s="3" t="s">
        <v>1624</v>
      </c>
      <c r="S577" s="3">
        <v>11722</v>
      </c>
      <c r="T577" s="4">
        <v>42153</v>
      </c>
      <c r="U577" s="4">
        <v>42156</v>
      </c>
      <c r="V577" s="3">
        <v>39.350699999999996</v>
      </c>
      <c r="W577" s="3">
        <v>22</v>
      </c>
      <c r="X577" s="3">
        <v>57.03</v>
      </c>
      <c r="Y577" s="5">
        <v>89008</v>
      </c>
    </row>
    <row r="578" spans="1:25" ht="12.75" customHeight="1" x14ac:dyDescent="0.25">
      <c r="A578" s="3">
        <v>22662</v>
      </c>
      <c r="B578" s="3" t="s">
        <v>977</v>
      </c>
      <c r="C578" s="3">
        <v>0.1</v>
      </c>
      <c r="D578" s="3">
        <v>73.98</v>
      </c>
      <c r="E578" s="3">
        <v>4</v>
      </c>
      <c r="F578" s="3">
        <v>1027</v>
      </c>
      <c r="G578" s="3" t="s">
        <v>2241</v>
      </c>
      <c r="H578" s="3" t="s">
        <v>710</v>
      </c>
      <c r="I578" s="3" t="s">
        <v>718</v>
      </c>
      <c r="J578" s="3" t="s">
        <v>722</v>
      </c>
      <c r="K578" s="3" t="s">
        <v>725</v>
      </c>
      <c r="L578" s="3" t="s">
        <v>739</v>
      </c>
      <c r="M578" s="3" t="s">
        <v>891</v>
      </c>
      <c r="N578" s="3">
        <v>0.79</v>
      </c>
      <c r="O578" s="3" t="s">
        <v>3035</v>
      </c>
      <c r="P578" s="3" t="s">
        <v>716</v>
      </c>
      <c r="Q578" s="3" t="s">
        <v>1019</v>
      </c>
      <c r="R578" s="3" t="s">
        <v>1784</v>
      </c>
      <c r="S578" s="3">
        <v>14225</v>
      </c>
      <c r="T578" s="4">
        <v>42075</v>
      </c>
      <c r="U578" s="4">
        <v>42076</v>
      </c>
      <c r="V578" s="3">
        <v>-229.87</v>
      </c>
      <c r="W578" s="3">
        <v>5</v>
      </c>
      <c r="X578" s="3">
        <v>347.23</v>
      </c>
      <c r="Y578" s="5">
        <v>89004</v>
      </c>
    </row>
    <row r="579" spans="1:25" ht="12.75" customHeight="1" x14ac:dyDescent="0.25">
      <c r="A579" s="3">
        <v>22663</v>
      </c>
      <c r="B579" s="3" t="s">
        <v>977</v>
      </c>
      <c r="C579" s="3">
        <v>0.05</v>
      </c>
      <c r="D579" s="3">
        <v>51.98</v>
      </c>
      <c r="E579" s="3">
        <v>10.17</v>
      </c>
      <c r="F579" s="3">
        <v>1027</v>
      </c>
      <c r="G579" s="3" t="s">
        <v>2241</v>
      </c>
      <c r="H579" s="3" t="s">
        <v>710</v>
      </c>
      <c r="I579" s="3" t="s">
        <v>718</v>
      </c>
      <c r="J579" s="3" t="s">
        <v>722</v>
      </c>
      <c r="K579" s="3" t="s">
        <v>736</v>
      </c>
      <c r="L579" s="3" t="s">
        <v>743</v>
      </c>
      <c r="M579" s="3" t="s">
        <v>596</v>
      </c>
      <c r="N579" s="3">
        <v>0.37</v>
      </c>
      <c r="O579" s="3" t="s">
        <v>3035</v>
      </c>
      <c r="P579" s="3" t="s">
        <v>716</v>
      </c>
      <c r="Q579" s="3" t="s">
        <v>1019</v>
      </c>
      <c r="R579" s="3" t="s">
        <v>1784</v>
      </c>
      <c r="S579" s="3">
        <v>14225</v>
      </c>
      <c r="T579" s="4">
        <v>42075</v>
      </c>
      <c r="U579" s="4">
        <v>42076</v>
      </c>
      <c r="V579" s="3">
        <v>329.9787</v>
      </c>
      <c r="W579" s="3">
        <v>9</v>
      </c>
      <c r="X579" s="3">
        <v>478.23</v>
      </c>
      <c r="Y579" s="5">
        <v>89004</v>
      </c>
    </row>
    <row r="580" spans="1:25" ht="12.75" customHeight="1" x14ac:dyDescent="0.25">
      <c r="A580" s="3">
        <v>24325</v>
      </c>
      <c r="B580" s="3" t="s">
        <v>978</v>
      </c>
      <c r="C580" s="3">
        <v>7.0000000000000007E-2</v>
      </c>
      <c r="D580" s="3">
        <v>7.08</v>
      </c>
      <c r="E580" s="3">
        <v>2.35</v>
      </c>
      <c r="F580" s="3">
        <v>1028</v>
      </c>
      <c r="G580" s="3" t="s">
        <v>2242</v>
      </c>
      <c r="H580" s="3" t="s">
        <v>711</v>
      </c>
      <c r="I580" s="3" t="s">
        <v>718</v>
      </c>
      <c r="J580" s="3" t="s">
        <v>721</v>
      </c>
      <c r="K580" s="3" t="s">
        <v>724</v>
      </c>
      <c r="L580" s="3" t="s">
        <v>738</v>
      </c>
      <c r="M580" s="3" t="s">
        <v>543</v>
      </c>
      <c r="N580" s="3">
        <v>0.47</v>
      </c>
      <c r="O580" s="3" t="s">
        <v>3035</v>
      </c>
      <c r="P580" s="3" t="s">
        <v>716</v>
      </c>
      <c r="Q580" s="3" t="s">
        <v>1019</v>
      </c>
      <c r="R580" s="3" t="s">
        <v>1741</v>
      </c>
      <c r="S580" s="3">
        <v>11725</v>
      </c>
      <c r="T580" s="4">
        <v>42092</v>
      </c>
      <c r="U580" s="4">
        <v>42093</v>
      </c>
      <c r="V580" s="3">
        <v>30.49</v>
      </c>
      <c r="W580" s="3">
        <v>13</v>
      </c>
      <c r="X580" s="3">
        <v>93.82</v>
      </c>
      <c r="Y580" s="5">
        <v>89006</v>
      </c>
    </row>
    <row r="581" spans="1:25" ht="12.75" customHeight="1" x14ac:dyDescent="0.25">
      <c r="A581" s="3">
        <v>23398</v>
      </c>
      <c r="B581" s="3" t="s">
        <v>979</v>
      </c>
      <c r="C581" s="3">
        <v>0.05</v>
      </c>
      <c r="D581" s="3">
        <v>83.1</v>
      </c>
      <c r="E581" s="3">
        <v>6.13</v>
      </c>
      <c r="F581" s="3">
        <v>1028</v>
      </c>
      <c r="G581" s="3" t="s">
        <v>2242</v>
      </c>
      <c r="H581" s="3" t="s">
        <v>711</v>
      </c>
      <c r="I581" s="3" t="s">
        <v>718</v>
      </c>
      <c r="J581" s="3" t="s">
        <v>722</v>
      </c>
      <c r="K581" s="3" t="s">
        <v>725</v>
      </c>
      <c r="L581" s="3" t="s">
        <v>739</v>
      </c>
      <c r="M581" s="3" t="s">
        <v>38</v>
      </c>
      <c r="N581" s="3">
        <v>0.45</v>
      </c>
      <c r="O581" s="3" t="s">
        <v>3035</v>
      </c>
      <c r="P581" s="3" t="s">
        <v>716</v>
      </c>
      <c r="Q581" s="3" t="s">
        <v>1019</v>
      </c>
      <c r="R581" s="3" t="s">
        <v>1741</v>
      </c>
      <c r="S581" s="3">
        <v>11725</v>
      </c>
      <c r="T581" s="4">
        <v>42132</v>
      </c>
      <c r="U581" s="4">
        <v>42133</v>
      </c>
      <c r="V581" s="3">
        <v>1152.5276999999999</v>
      </c>
      <c r="W581" s="3">
        <v>20</v>
      </c>
      <c r="X581" s="3">
        <v>1670.33</v>
      </c>
      <c r="Y581" s="5">
        <v>89007</v>
      </c>
    </row>
    <row r="582" spans="1:25" ht="12.75" customHeight="1" x14ac:dyDescent="0.25">
      <c r="A582" s="3">
        <v>21959</v>
      </c>
      <c r="B582" s="3" t="s">
        <v>981</v>
      </c>
      <c r="C582" s="3">
        <v>7.0000000000000007E-2</v>
      </c>
      <c r="D582" s="3">
        <v>125.99</v>
      </c>
      <c r="E582" s="3">
        <v>2.5</v>
      </c>
      <c r="F582" s="3">
        <v>1035</v>
      </c>
      <c r="G582" s="3" t="s">
        <v>2243</v>
      </c>
      <c r="H582" s="3" t="s">
        <v>710</v>
      </c>
      <c r="I582" s="3" t="s">
        <v>717</v>
      </c>
      <c r="J582" s="3" t="s">
        <v>722</v>
      </c>
      <c r="K582" s="3" t="s">
        <v>102</v>
      </c>
      <c r="L582" s="3" t="s">
        <v>739</v>
      </c>
      <c r="M582" s="3" t="s">
        <v>529</v>
      </c>
      <c r="N582" s="3">
        <v>0.6</v>
      </c>
      <c r="O582" s="3" t="s">
        <v>3035</v>
      </c>
      <c r="P582" s="3" t="s">
        <v>716</v>
      </c>
      <c r="Q582" s="3" t="s">
        <v>1065</v>
      </c>
      <c r="R582" s="3" t="s">
        <v>1187</v>
      </c>
      <c r="S582" s="3">
        <v>43015</v>
      </c>
      <c r="T582" s="4">
        <v>42076</v>
      </c>
      <c r="U582" s="4">
        <v>42076</v>
      </c>
      <c r="V582" s="3">
        <v>-604.40600000000006</v>
      </c>
      <c r="W582" s="3">
        <v>1</v>
      </c>
      <c r="X582" s="3">
        <v>100.59</v>
      </c>
      <c r="Y582" s="5">
        <v>90710</v>
      </c>
    </row>
    <row r="583" spans="1:25" ht="12.75" customHeight="1" x14ac:dyDescent="0.25">
      <c r="A583" s="3">
        <v>21960</v>
      </c>
      <c r="B583" s="3" t="s">
        <v>981</v>
      </c>
      <c r="C583" s="3">
        <v>0.03</v>
      </c>
      <c r="D583" s="3">
        <v>99.99</v>
      </c>
      <c r="E583" s="3">
        <v>19.989999999999998</v>
      </c>
      <c r="F583" s="3">
        <v>1036</v>
      </c>
      <c r="G583" s="3" t="s">
        <v>2244</v>
      </c>
      <c r="H583" s="3" t="s">
        <v>710</v>
      </c>
      <c r="I583" s="3" t="s">
        <v>717</v>
      </c>
      <c r="J583" s="3" t="s">
        <v>722</v>
      </c>
      <c r="K583" s="3" t="s">
        <v>725</v>
      </c>
      <c r="L583" s="3" t="s">
        <v>739</v>
      </c>
      <c r="M583" s="3" t="s">
        <v>442</v>
      </c>
      <c r="N583" s="3">
        <v>0.52</v>
      </c>
      <c r="O583" s="3" t="s">
        <v>3035</v>
      </c>
      <c r="P583" s="3" t="s">
        <v>716</v>
      </c>
      <c r="Q583" s="3" t="s">
        <v>1065</v>
      </c>
      <c r="R583" s="3" t="s">
        <v>1482</v>
      </c>
      <c r="S583" s="3">
        <v>43017</v>
      </c>
      <c r="T583" s="4">
        <v>42076</v>
      </c>
      <c r="U583" s="4">
        <v>42077</v>
      </c>
      <c r="V583" s="3">
        <v>293.66000000000003</v>
      </c>
      <c r="W583" s="3">
        <v>6</v>
      </c>
      <c r="X583" s="3">
        <v>598.38</v>
      </c>
      <c r="Y583" s="5">
        <v>90710</v>
      </c>
    </row>
    <row r="584" spans="1:25" ht="12.75" customHeight="1" x14ac:dyDescent="0.25">
      <c r="A584" s="3">
        <v>20669</v>
      </c>
      <c r="B584" s="3" t="s">
        <v>981</v>
      </c>
      <c r="C584" s="3">
        <v>0.1</v>
      </c>
      <c r="D584" s="3">
        <v>7.64</v>
      </c>
      <c r="E584" s="3">
        <v>5.83</v>
      </c>
      <c r="F584" s="3">
        <v>1038</v>
      </c>
      <c r="G584" s="3" t="s">
        <v>2245</v>
      </c>
      <c r="H584" s="3" t="s">
        <v>710</v>
      </c>
      <c r="I584" s="3" t="s">
        <v>720</v>
      </c>
      <c r="J584" s="3" t="s">
        <v>721</v>
      </c>
      <c r="K584" s="3" t="s">
        <v>726</v>
      </c>
      <c r="L584" s="3" t="s">
        <v>738</v>
      </c>
      <c r="M584" s="3" t="s">
        <v>96</v>
      </c>
      <c r="N584" s="3">
        <v>0.36</v>
      </c>
      <c r="O584" s="3" t="s">
        <v>3035</v>
      </c>
      <c r="P584" s="3" t="s">
        <v>713</v>
      </c>
      <c r="Q584" s="3" t="s">
        <v>1034</v>
      </c>
      <c r="R584" s="3" t="s">
        <v>1551</v>
      </c>
      <c r="S584" s="3">
        <v>33430</v>
      </c>
      <c r="T584" s="4">
        <v>42171</v>
      </c>
      <c r="U584" s="4">
        <v>42172</v>
      </c>
      <c r="V584" s="3">
        <v>-403.18739999999997</v>
      </c>
      <c r="W584" s="3">
        <v>5</v>
      </c>
      <c r="X584" s="3">
        <v>39.36</v>
      </c>
      <c r="Y584" s="5">
        <v>90641</v>
      </c>
    </row>
    <row r="585" spans="1:25" ht="12.75" customHeight="1" x14ac:dyDescent="0.25">
      <c r="A585" s="3">
        <v>18404</v>
      </c>
      <c r="B585" s="3" t="s">
        <v>981</v>
      </c>
      <c r="C585" s="3">
        <v>0.06</v>
      </c>
      <c r="D585" s="3">
        <v>55.94</v>
      </c>
      <c r="E585" s="3">
        <v>4</v>
      </c>
      <c r="F585" s="3">
        <v>1041</v>
      </c>
      <c r="G585" s="3" t="s">
        <v>2246</v>
      </c>
      <c r="H585" s="3" t="s">
        <v>710</v>
      </c>
      <c r="I585" s="3" t="s">
        <v>718</v>
      </c>
      <c r="J585" s="3" t="s">
        <v>722</v>
      </c>
      <c r="K585" s="3" t="s">
        <v>725</v>
      </c>
      <c r="L585" s="3" t="s">
        <v>739</v>
      </c>
      <c r="M585" s="3" t="s">
        <v>466</v>
      </c>
      <c r="N585" s="3">
        <v>0.74</v>
      </c>
      <c r="O585" s="3" t="s">
        <v>3035</v>
      </c>
      <c r="P585" s="3" t="s">
        <v>715</v>
      </c>
      <c r="Q585" s="3" t="s">
        <v>1037</v>
      </c>
      <c r="R585" s="3" t="s">
        <v>1217</v>
      </c>
      <c r="S585" s="3">
        <v>95695</v>
      </c>
      <c r="T585" s="4">
        <v>42111</v>
      </c>
      <c r="U585" s="4">
        <v>42112</v>
      </c>
      <c r="V585" s="3">
        <v>-13.77</v>
      </c>
      <c r="W585" s="3">
        <v>6</v>
      </c>
      <c r="X585" s="3">
        <v>322.77</v>
      </c>
      <c r="Y585" s="5">
        <v>87846</v>
      </c>
    </row>
    <row r="586" spans="1:25" ht="12.75" customHeight="1" x14ac:dyDescent="0.25">
      <c r="A586" s="3">
        <v>18405</v>
      </c>
      <c r="B586" s="3" t="s">
        <v>981</v>
      </c>
      <c r="C586" s="3">
        <v>7.0000000000000007E-2</v>
      </c>
      <c r="D586" s="3">
        <v>6.3</v>
      </c>
      <c r="E586" s="3">
        <v>0.5</v>
      </c>
      <c r="F586" s="3">
        <v>1041</v>
      </c>
      <c r="G586" s="3" t="s">
        <v>2246</v>
      </c>
      <c r="H586" s="3" t="s">
        <v>710</v>
      </c>
      <c r="I586" s="3" t="s">
        <v>718</v>
      </c>
      <c r="J586" s="3" t="s">
        <v>721</v>
      </c>
      <c r="K586" s="3" t="s">
        <v>735</v>
      </c>
      <c r="L586" s="3" t="s">
        <v>739</v>
      </c>
      <c r="M586" s="3" t="s">
        <v>524</v>
      </c>
      <c r="N586" s="3">
        <v>0.39</v>
      </c>
      <c r="O586" s="3" t="s">
        <v>3035</v>
      </c>
      <c r="P586" s="3" t="s">
        <v>715</v>
      </c>
      <c r="Q586" s="3" t="s">
        <v>1037</v>
      </c>
      <c r="R586" s="3" t="s">
        <v>1217</v>
      </c>
      <c r="S586" s="3">
        <v>95695</v>
      </c>
      <c r="T586" s="4">
        <v>42111</v>
      </c>
      <c r="U586" s="4">
        <v>42111</v>
      </c>
      <c r="V586" s="3">
        <v>44.912100000000002</v>
      </c>
      <c r="W586" s="3">
        <v>11</v>
      </c>
      <c r="X586" s="3">
        <v>65.09</v>
      </c>
      <c r="Y586" s="5">
        <v>87846</v>
      </c>
    </row>
    <row r="587" spans="1:25" ht="12.75" customHeight="1" x14ac:dyDescent="0.25">
      <c r="A587" s="3">
        <v>20937</v>
      </c>
      <c r="B587" s="3" t="s">
        <v>981</v>
      </c>
      <c r="C587" s="3">
        <v>0</v>
      </c>
      <c r="D587" s="3">
        <v>14.42</v>
      </c>
      <c r="E587" s="3">
        <v>6.75</v>
      </c>
      <c r="F587" s="3">
        <v>1042</v>
      </c>
      <c r="G587" s="3" t="s">
        <v>2247</v>
      </c>
      <c r="H587" s="3" t="s">
        <v>711</v>
      </c>
      <c r="I587" s="3" t="s">
        <v>718</v>
      </c>
      <c r="J587" s="3" t="s">
        <v>721</v>
      </c>
      <c r="K587" s="3" t="s">
        <v>729</v>
      </c>
      <c r="L587" s="3" t="s">
        <v>743</v>
      </c>
      <c r="M587" s="3" t="s">
        <v>563</v>
      </c>
      <c r="N587" s="3">
        <v>0.52</v>
      </c>
      <c r="O587" s="3" t="s">
        <v>3035</v>
      </c>
      <c r="P587" s="3" t="s">
        <v>715</v>
      </c>
      <c r="Q587" s="3" t="s">
        <v>1037</v>
      </c>
      <c r="R587" s="3" t="s">
        <v>1682</v>
      </c>
      <c r="S587" s="3">
        <v>95991</v>
      </c>
      <c r="T587" s="4">
        <v>42140</v>
      </c>
      <c r="U587" s="4">
        <v>42141</v>
      </c>
      <c r="V587" s="3">
        <v>9.33</v>
      </c>
      <c r="W587" s="3">
        <v>6</v>
      </c>
      <c r="X587" s="3">
        <v>98.96</v>
      </c>
      <c r="Y587" s="5">
        <v>87847</v>
      </c>
    </row>
    <row r="588" spans="1:25" ht="12.75" customHeight="1" x14ac:dyDescent="0.25">
      <c r="A588" s="3">
        <v>3926</v>
      </c>
      <c r="B588" s="3" t="s">
        <v>981</v>
      </c>
      <c r="C588" s="3">
        <v>0.02</v>
      </c>
      <c r="D588" s="3">
        <v>209.84</v>
      </c>
      <c r="E588" s="3">
        <v>21.21</v>
      </c>
      <c r="F588" s="3">
        <v>1044</v>
      </c>
      <c r="G588" s="3" t="s">
        <v>2248</v>
      </c>
      <c r="H588" s="3" t="s">
        <v>710</v>
      </c>
      <c r="I588" s="3" t="s">
        <v>717</v>
      </c>
      <c r="J588" s="3" t="s">
        <v>723</v>
      </c>
      <c r="K588" s="3" t="s">
        <v>732</v>
      </c>
      <c r="L588" s="3" t="s">
        <v>744</v>
      </c>
      <c r="M588" s="3" t="s">
        <v>892</v>
      </c>
      <c r="N588" s="3">
        <v>0.59</v>
      </c>
      <c r="O588" s="3" t="s">
        <v>3035</v>
      </c>
      <c r="P588" s="3" t="s">
        <v>715</v>
      </c>
      <c r="Q588" s="3" t="s">
        <v>1037</v>
      </c>
      <c r="R588" s="3" t="s">
        <v>1003</v>
      </c>
      <c r="S588" s="3">
        <v>90004</v>
      </c>
      <c r="T588" s="4">
        <v>42169</v>
      </c>
      <c r="U588" s="4">
        <v>42169</v>
      </c>
      <c r="V588" s="3">
        <v>2593.14</v>
      </c>
      <c r="W588" s="3">
        <v>62</v>
      </c>
      <c r="X588" s="3">
        <v>13546.94</v>
      </c>
      <c r="Y588" s="5">
        <v>28001</v>
      </c>
    </row>
    <row r="589" spans="1:25" ht="12.75" customHeight="1" x14ac:dyDescent="0.25">
      <c r="A589" s="3">
        <v>3927</v>
      </c>
      <c r="B589" s="3" t="s">
        <v>981</v>
      </c>
      <c r="C589" s="3">
        <v>0.01</v>
      </c>
      <c r="D589" s="3">
        <v>194.3</v>
      </c>
      <c r="E589" s="3">
        <v>11.54</v>
      </c>
      <c r="F589" s="3">
        <v>1044</v>
      </c>
      <c r="G589" s="3" t="s">
        <v>2248</v>
      </c>
      <c r="H589" s="3" t="s">
        <v>710</v>
      </c>
      <c r="I589" s="3" t="s">
        <v>717</v>
      </c>
      <c r="J589" s="3" t="s">
        <v>723</v>
      </c>
      <c r="K589" s="3" t="s">
        <v>732</v>
      </c>
      <c r="L589" s="3" t="s">
        <v>744</v>
      </c>
      <c r="M589" s="3" t="s">
        <v>931</v>
      </c>
      <c r="N589" s="3">
        <v>0.59</v>
      </c>
      <c r="O589" s="3" t="s">
        <v>3035</v>
      </c>
      <c r="P589" s="3" t="s">
        <v>715</v>
      </c>
      <c r="Q589" s="3" t="s">
        <v>1037</v>
      </c>
      <c r="R589" s="3" t="s">
        <v>1003</v>
      </c>
      <c r="S589" s="3">
        <v>90004</v>
      </c>
      <c r="T589" s="4">
        <v>42169</v>
      </c>
      <c r="U589" s="4">
        <v>42171</v>
      </c>
      <c r="V589" s="3">
        <v>1162.76</v>
      </c>
      <c r="W589" s="3">
        <v>32</v>
      </c>
      <c r="X589" s="3">
        <v>6401.65</v>
      </c>
      <c r="Y589" s="5">
        <v>28001</v>
      </c>
    </row>
    <row r="590" spans="1:25" ht="12.75" customHeight="1" x14ac:dyDescent="0.25">
      <c r="A590" s="3">
        <v>6711</v>
      </c>
      <c r="B590" s="3" t="s">
        <v>977</v>
      </c>
      <c r="C590" s="3">
        <v>0</v>
      </c>
      <c r="D590" s="3">
        <v>6.68</v>
      </c>
      <c r="E590" s="3">
        <v>5.66</v>
      </c>
      <c r="F590" s="3">
        <v>1044</v>
      </c>
      <c r="G590" s="3" t="s">
        <v>2248</v>
      </c>
      <c r="H590" s="3" t="s">
        <v>710</v>
      </c>
      <c r="I590" s="3" t="s">
        <v>717</v>
      </c>
      <c r="J590" s="3" t="s">
        <v>721</v>
      </c>
      <c r="K590" s="3" t="s">
        <v>726</v>
      </c>
      <c r="L590" s="3" t="s">
        <v>739</v>
      </c>
      <c r="M590" s="3" t="s">
        <v>419</v>
      </c>
      <c r="N590" s="3">
        <v>0.37</v>
      </c>
      <c r="O590" s="3" t="s">
        <v>3035</v>
      </c>
      <c r="P590" s="3" t="s">
        <v>715</v>
      </c>
      <c r="Q590" s="3" t="s">
        <v>1037</v>
      </c>
      <c r="R590" s="3" t="s">
        <v>1003</v>
      </c>
      <c r="S590" s="3">
        <v>90004</v>
      </c>
      <c r="T590" s="4">
        <v>42062</v>
      </c>
      <c r="U590" s="4">
        <v>42063</v>
      </c>
      <c r="V590" s="3">
        <v>-76.94</v>
      </c>
      <c r="W590" s="3">
        <v>90</v>
      </c>
      <c r="X590" s="3">
        <v>617.4</v>
      </c>
      <c r="Y590" s="5">
        <v>47813</v>
      </c>
    </row>
    <row r="591" spans="1:25" ht="12.75" customHeight="1" x14ac:dyDescent="0.25">
      <c r="A591" s="3">
        <v>24711</v>
      </c>
      <c r="B591" s="3" t="s">
        <v>977</v>
      </c>
      <c r="C591" s="3">
        <v>0</v>
      </c>
      <c r="D591" s="3">
        <v>6.68</v>
      </c>
      <c r="E591" s="3">
        <v>5.66</v>
      </c>
      <c r="F591" s="3">
        <v>1047</v>
      </c>
      <c r="G591" s="3" t="s">
        <v>2249</v>
      </c>
      <c r="H591" s="3" t="s">
        <v>710</v>
      </c>
      <c r="I591" s="3" t="s">
        <v>717</v>
      </c>
      <c r="J591" s="3" t="s">
        <v>721</v>
      </c>
      <c r="K591" s="3" t="s">
        <v>726</v>
      </c>
      <c r="L591" s="3" t="s">
        <v>739</v>
      </c>
      <c r="M591" s="3" t="s">
        <v>419</v>
      </c>
      <c r="N591" s="3">
        <v>0.37</v>
      </c>
      <c r="O591" s="3" t="s">
        <v>3035</v>
      </c>
      <c r="P591" s="3" t="s">
        <v>716</v>
      </c>
      <c r="Q591" s="3" t="s">
        <v>1901</v>
      </c>
      <c r="R591" s="3" t="s">
        <v>1000</v>
      </c>
      <c r="S591" s="3">
        <v>2109</v>
      </c>
      <c r="T591" s="4">
        <v>42062</v>
      </c>
      <c r="U591" s="4">
        <v>42063</v>
      </c>
      <c r="V591" s="3">
        <v>-40.008800000000001</v>
      </c>
      <c r="W591" s="3">
        <v>23</v>
      </c>
      <c r="X591" s="3">
        <v>157.78</v>
      </c>
      <c r="Y591" s="5">
        <v>89389</v>
      </c>
    </row>
    <row r="592" spans="1:25" x14ac:dyDescent="0.25">
      <c r="A592" s="3">
        <v>26259</v>
      </c>
      <c r="B592" s="3" t="s">
        <v>979</v>
      </c>
      <c r="C592" s="3">
        <v>0.03</v>
      </c>
      <c r="D592" s="3">
        <v>5.44</v>
      </c>
      <c r="E592" s="3">
        <v>7.46</v>
      </c>
      <c r="F592" s="3">
        <v>1054</v>
      </c>
      <c r="G592" s="3" t="s">
        <v>2250</v>
      </c>
      <c r="H592" s="3" t="s">
        <v>711</v>
      </c>
      <c r="I592" s="3" t="s">
        <v>720</v>
      </c>
      <c r="J592" s="3" t="s">
        <v>721</v>
      </c>
      <c r="K592" s="3" t="s">
        <v>103</v>
      </c>
      <c r="L592" s="3" t="s">
        <v>739</v>
      </c>
      <c r="M592" s="3" t="s">
        <v>271</v>
      </c>
      <c r="N592" s="3">
        <v>0.36</v>
      </c>
      <c r="O592" s="3" t="s">
        <v>3035</v>
      </c>
      <c r="P592" s="3" t="s">
        <v>715</v>
      </c>
      <c r="Q592" s="3" t="s">
        <v>1023</v>
      </c>
      <c r="R592" s="3" t="s">
        <v>1120</v>
      </c>
      <c r="S592" s="3">
        <v>85374</v>
      </c>
      <c r="T592" s="4">
        <v>42149</v>
      </c>
      <c r="U592" s="4">
        <v>42151</v>
      </c>
      <c r="V592" s="3">
        <v>-51.704000000000001</v>
      </c>
      <c r="W592" s="3">
        <v>4</v>
      </c>
      <c r="X592" s="3">
        <v>26.31</v>
      </c>
      <c r="Y592" s="5">
        <v>90069</v>
      </c>
    </row>
    <row r="593" spans="1:25" x14ac:dyDescent="0.25">
      <c r="A593" s="3">
        <v>26260</v>
      </c>
      <c r="B593" s="3" t="s">
        <v>979</v>
      </c>
      <c r="C593" s="3">
        <v>0.08</v>
      </c>
      <c r="D593" s="3">
        <v>26.38</v>
      </c>
      <c r="E593" s="3">
        <v>5.58</v>
      </c>
      <c r="F593" s="3">
        <v>1054</v>
      </c>
      <c r="G593" s="3" t="s">
        <v>2250</v>
      </c>
      <c r="H593" s="3" t="s">
        <v>710</v>
      </c>
      <c r="I593" s="3" t="s">
        <v>720</v>
      </c>
      <c r="J593" s="3" t="s">
        <v>721</v>
      </c>
      <c r="K593" s="3" t="s">
        <v>726</v>
      </c>
      <c r="L593" s="3" t="s">
        <v>739</v>
      </c>
      <c r="M593" s="3" t="s">
        <v>673</v>
      </c>
      <c r="N593" s="3">
        <v>0.39</v>
      </c>
      <c r="O593" s="3" t="s">
        <v>3035</v>
      </c>
      <c r="P593" s="3" t="s">
        <v>715</v>
      </c>
      <c r="Q593" s="3" t="s">
        <v>1023</v>
      </c>
      <c r="R593" s="3" t="s">
        <v>1120</v>
      </c>
      <c r="S593" s="3">
        <v>85374</v>
      </c>
      <c r="T593" s="4">
        <v>42149</v>
      </c>
      <c r="U593" s="4">
        <v>42150</v>
      </c>
      <c r="V593" s="3">
        <v>144.7482</v>
      </c>
      <c r="W593" s="3">
        <v>8</v>
      </c>
      <c r="X593" s="3">
        <v>209.78</v>
      </c>
      <c r="Y593" s="5">
        <v>90069</v>
      </c>
    </row>
    <row r="594" spans="1:25" x14ac:dyDescent="0.25">
      <c r="A594" s="3">
        <v>26261</v>
      </c>
      <c r="B594" s="3" t="s">
        <v>979</v>
      </c>
      <c r="C594" s="3">
        <v>0.06</v>
      </c>
      <c r="D594" s="3">
        <v>20.99</v>
      </c>
      <c r="E594" s="3">
        <v>2.5</v>
      </c>
      <c r="F594" s="3">
        <v>1054</v>
      </c>
      <c r="G594" s="3" t="s">
        <v>2250</v>
      </c>
      <c r="H594" s="3" t="s">
        <v>710</v>
      </c>
      <c r="I594" s="3" t="s">
        <v>720</v>
      </c>
      <c r="J594" s="3" t="s">
        <v>722</v>
      </c>
      <c r="K594" s="3" t="s">
        <v>102</v>
      </c>
      <c r="L594" s="3" t="s">
        <v>738</v>
      </c>
      <c r="M594" s="3" t="s">
        <v>486</v>
      </c>
      <c r="N594" s="3">
        <v>0.81</v>
      </c>
      <c r="O594" s="3" t="s">
        <v>3035</v>
      </c>
      <c r="P594" s="3" t="s">
        <v>715</v>
      </c>
      <c r="Q594" s="3" t="s">
        <v>1023</v>
      </c>
      <c r="R594" s="3" t="s">
        <v>1120</v>
      </c>
      <c r="S594" s="3">
        <v>85374</v>
      </c>
      <c r="T594" s="4">
        <v>42149</v>
      </c>
      <c r="U594" s="4">
        <v>42151</v>
      </c>
      <c r="V594" s="3">
        <v>-112.18899999999999</v>
      </c>
      <c r="W594" s="3">
        <v>1</v>
      </c>
      <c r="X594" s="3">
        <v>17.829999999999998</v>
      </c>
      <c r="Y594" s="5">
        <v>90069</v>
      </c>
    </row>
    <row r="595" spans="1:25" ht="12.75" customHeight="1" x14ac:dyDescent="0.25">
      <c r="A595" s="3">
        <v>8200</v>
      </c>
      <c r="B595" s="3" t="s">
        <v>978</v>
      </c>
      <c r="C595" s="3">
        <v>0.09</v>
      </c>
      <c r="D595" s="3">
        <v>138.75</v>
      </c>
      <c r="E595" s="3">
        <v>52.42</v>
      </c>
      <c r="F595" s="3">
        <v>1060</v>
      </c>
      <c r="G595" s="3" t="s">
        <v>2251</v>
      </c>
      <c r="H595" s="3" t="s">
        <v>712</v>
      </c>
      <c r="I595" s="3" t="s">
        <v>718</v>
      </c>
      <c r="J595" s="3" t="s">
        <v>723</v>
      </c>
      <c r="K595" s="3" t="s">
        <v>731</v>
      </c>
      <c r="L595" s="3" t="s">
        <v>742</v>
      </c>
      <c r="M595" s="3" t="s">
        <v>350</v>
      </c>
      <c r="N595" s="3">
        <v>0.74</v>
      </c>
      <c r="O595" s="3" t="s">
        <v>3035</v>
      </c>
      <c r="P595" s="3" t="s">
        <v>713</v>
      </c>
      <c r="Q595" s="3" t="s">
        <v>1040</v>
      </c>
      <c r="R595" s="3" t="s">
        <v>987</v>
      </c>
      <c r="S595" s="3">
        <v>30318</v>
      </c>
      <c r="T595" s="4">
        <v>42087</v>
      </c>
      <c r="U595" s="4">
        <v>42088</v>
      </c>
      <c r="V595" s="3">
        <v>-445.97177625000006</v>
      </c>
      <c r="W595" s="3">
        <v>23</v>
      </c>
      <c r="X595" s="3">
        <v>2527.79</v>
      </c>
      <c r="Y595" s="5">
        <v>58628</v>
      </c>
    </row>
    <row r="596" spans="1:25" ht="12.75" customHeight="1" x14ac:dyDescent="0.25">
      <c r="A596" s="3">
        <v>7980</v>
      </c>
      <c r="B596" s="3" t="s">
        <v>980</v>
      </c>
      <c r="C596" s="3">
        <v>7.0000000000000007E-2</v>
      </c>
      <c r="D596" s="3">
        <v>6.3</v>
      </c>
      <c r="E596" s="3">
        <v>0.5</v>
      </c>
      <c r="F596" s="3">
        <v>1060</v>
      </c>
      <c r="G596" s="3" t="s">
        <v>2251</v>
      </c>
      <c r="H596" s="3" t="s">
        <v>710</v>
      </c>
      <c r="I596" s="3" t="s">
        <v>718</v>
      </c>
      <c r="J596" s="3" t="s">
        <v>721</v>
      </c>
      <c r="K596" s="3" t="s">
        <v>735</v>
      </c>
      <c r="L596" s="3" t="s">
        <v>739</v>
      </c>
      <c r="M596" s="3" t="s">
        <v>17</v>
      </c>
      <c r="N596" s="3">
        <v>0.39</v>
      </c>
      <c r="O596" s="3" t="s">
        <v>3035</v>
      </c>
      <c r="P596" s="3" t="s">
        <v>713</v>
      </c>
      <c r="Q596" s="3" t="s">
        <v>1040</v>
      </c>
      <c r="R596" s="3" t="s">
        <v>987</v>
      </c>
      <c r="S596" s="3">
        <v>30318</v>
      </c>
      <c r="T596" s="4">
        <v>42154</v>
      </c>
      <c r="U596" s="4">
        <v>42154</v>
      </c>
      <c r="V596" s="3">
        <v>4.1673999999999998</v>
      </c>
      <c r="W596" s="3">
        <v>20</v>
      </c>
      <c r="X596" s="3">
        <v>121.87</v>
      </c>
      <c r="Y596" s="5">
        <v>57061</v>
      </c>
    </row>
    <row r="597" spans="1:25" ht="12.75" customHeight="1" x14ac:dyDescent="0.25">
      <c r="A597" s="3">
        <v>26200</v>
      </c>
      <c r="B597" s="3" t="s">
        <v>978</v>
      </c>
      <c r="C597" s="3">
        <v>0.09</v>
      </c>
      <c r="D597" s="3">
        <v>138.75</v>
      </c>
      <c r="E597" s="3">
        <v>52.42</v>
      </c>
      <c r="F597" s="3">
        <v>1062</v>
      </c>
      <c r="G597" s="3" t="s">
        <v>2252</v>
      </c>
      <c r="H597" s="3" t="s">
        <v>712</v>
      </c>
      <c r="I597" s="3" t="s">
        <v>718</v>
      </c>
      <c r="J597" s="3" t="s">
        <v>723</v>
      </c>
      <c r="K597" s="3" t="s">
        <v>731</v>
      </c>
      <c r="L597" s="3" t="s">
        <v>742</v>
      </c>
      <c r="M597" s="3" t="s">
        <v>350</v>
      </c>
      <c r="N597" s="3">
        <v>0.74</v>
      </c>
      <c r="O597" s="3" t="s">
        <v>3035</v>
      </c>
      <c r="P597" s="3" t="s">
        <v>716</v>
      </c>
      <c r="Q597" s="3" t="s">
        <v>1019</v>
      </c>
      <c r="R597" s="3" t="s">
        <v>1897</v>
      </c>
      <c r="S597" s="3">
        <v>11727</v>
      </c>
      <c r="T597" s="4">
        <v>42087</v>
      </c>
      <c r="U597" s="4">
        <v>42088</v>
      </c>
      <c r="V597" s="3">
        <v>-335.31712500000003</v>
      </c>
      <c r="W597" s="3">
        <v>6</v>
      </c>
      <c r="X597" s="3">
        <v>659.42</v>
      </c>
      <c r="Y597" s="5">
        <v>91354</v>
      </c>
    </row>
    <row r="598" spans="1:25" ht="12.75" customHeight="1" x14ac:dyDescent="0.25">
      <c r="A598" s="3">
        <v>25979</v>
      </c>
      <c r="B598" s="3" t="s">
        <v>980</v>
      </c>
      <c r="C598" s="3">
        <v>0.04</v>
      </c>
      <c r="D598" s="3">
        <v>22.38</v>
      </c>
      <c r="E598" s="3">
        <v>15.1</v>
      </c>
      <c r="F598" s="3">
        <v>1062</v>
      </c>
      <c r="G598" s="3" t="s">
        <v>2252</v>
      </c>
      <c r="H598" s="3" t="s">
        <v>710</v>
      </c>
      <c r="I598" s="3" t="s">
        <v>718</v>
      </c>
      <c r="J598" s="3" t="s">
        <v>721</v>
      </c>
      <c r="K598" s="3" t="s">
        <v>103</v>
      </c>
      <c r="L598" s="3" t="s">
        <v>739</v>
      </c>
      <c r="M598" s="3" t="s">
        <v>48</v>
      </c>
      <c r="N598" s="3">
        <v>0.38</v>
      </c>
      <c r="O598" s="3" t="s">
        <v>3035</v>
      </c>
      <c r="P598" s="3" t="s">
        <v>716</v>
      </c>
      <c r="Q598" s="3" t="s">
        <v>1019</v>
      </c>
      <c r="R598" s="3" t="s">
        <v>1897</v>
      </c>
      <c r="S598" s="3">
        <v>11727</v>
      </c>
      <c r="T598" s="4">
        <v>42154</v>
      </c>
      <c r="U598" s="4">
        <v>42162</v>
      </c>
      <c r="V598" s="3">
        <v>16.021800000000013</v>
      </c>
      <c r="W598" s="3">
        <v>18</v>
      </c>
      <c r="X598" s="3">
        <v>403.53</v>
      </c>
      <c r="Y598" s="5">
        <v>91355</v>
      </c>
    </row>
    <row r="599" spans="1:25" ht="12.75" customHeight="1" x14ac:dyDescent="0.25">
      <c r="A599" s="3">
        <v>25981</v>
      </c>
      <c r="B599" s="3" t="s">
        <v>980</v>
      </c>
      <c r="C599" s="3">
        <v>0.06</v>
      </c>
      <c r="D599" s="3">
        <v>17.78</v>
      </c>
      <c r="E599" s="3">
        <v>5.03</v>
      </c>
      <c r="F599" s="3">
        <v>1062</v>
      </c>
      <c r="G599" s="3" t="s">
        <v>2252</v>
      </c>
      <c r="H599" s="3" t="s">
        <v>710</v>
      </c>
      <c r="I599" s="3" t="s">
        <v>718</v>
      </c>
      <c r="J599" s="3" t="s">
        <v>723</v>
      </c>
      <c r="K599" s="3" t="s">
        <v>732</v>
      </c>
      <c r="L599" s="3" t="s">
        <v>739</v>
      </c>
      <c r="M599" s="3" t="s">
        <v>409</v>
      </c>
      <c r="N599" s="3">
        <v>0.54</v>
      </c>
      <c r="O599" s="3" t="s">
        <v>3035</v>
      </c>
      <c r="P599" s="3" t="s">
        <v>716</v>
      </c>
      <c r="Q599" s="3" t="s">
        <v>1019</v>
      </c>
      <c r="R599" s="3" t="s">
        <v>1897</v>
      </c>
      <c r="S599" s="3">
        <v>11727</v>
      </c>
      <c r="T599" s="4">
        <v>42154</v>
      </c>
      <c r="U599" s="4">
        <v>42157</v>
      </c>
      <c r="V599" s="3">
        <v>38.067299999999996</v>
      </c>
      <c r="W599" s="3">
        <v>3</v>
      </c>
      <c r="X599" s="3">
        <v>55.17</v>
      </c>
      <c r="Y599" s="5">
        <v>91355</v>
      </c>
    </row>
    <row r="600" spans="1:25" ht="12.75" customHeight="1" x14ac:dyDescent="0.25">
      <c r="A600" s="3">
        <v>19445</v>
      </c>
      <c r="B600" s="3" t="s">
        <v>981</v>
      </c>
      <c r="C600" s="3">
        <v>0.01</v>
      </c>
      <c r="D600" s="3">
        <v>15.99</v>
      </c>
      <c r="E600" s="3">
        <v>13.18</v>
      </c>
      <c r="F600" s="3">
        <v>1065</v>
      </c>
      <c r="G600" s="3" t="s">
        <v>2253</v>
      </c>
      <c r="H600" s="3" t="s">
        <v>710</v>
      </c>
      <c r="I600" s="3" t="s">
        <v>720</v>
      </c>
      <c r="J600" s="3" t="s">
        <v>721</v>
      </c>
      <c r="K600" s="3" t="s">
        <v>103</v>
      </c>
      <c r="L600" s="3" t="s">
        <v>739</v>
      </c>
      <c r="M600" s="3" t="s">
        <v>947</v>
      </c>
      <c r="N600" s="3">
        <v>0.37</v>
      </c>
      <c r="O600" s="3" t="s">
        <v>3035</v>
      </c>
      <c r="P600" s="3" t="s">
        <v>714</v>
      </c>
      <c r="Q600" s="3" t="s">
        <v>1008</v>
      </c>
      <c r="R600" s="3" t="s">
        <v>1324</v>
      </c>
      <c r="S600" s="3">
        <v>60459</v>
      </c>
      <c r="T600" s="4">
        <v>42053</v>
      </c>
      <c r="U600" s="4">
        <v>42055</v>
      </c>
      <c r="V600" s="3">
        <v>-99.435440000000014</v>
      </c>
      <c r="W600" s="3">
        <v>23</v>
      </c>
      <c r="X600" s="3">
        <v>377.44</v>
      </c>
      <c r="Y600" s="5">
        <v>88899</v>
      </c>
    </row>
    <row r="601" spans="1:25" ht="12.75" customHeight="1" x14ac:dyDescent="0.25">
      <c r="A601" s="3">
        <v>20445</v>
      </c>
      <c r="B601" s="3" t="s">
        <v>980</v>
      </c>
      <c r="C601" s="3">
        <v>0.04</v>
      </c>
      <c r="D601" s="3">
        <v>22.84</v>
      </c>
      <c r="E601" s="3">
        <v>16.87</v>
      </c>
      <c r="F601" s="3">
        <v>1068</v>
      </c>
      <c r="G601" s="3" t="s">
        <v>2254</v>
      </c>
      <c r="H601" s="3" t="s">
        <v>710</v>
      </c>
      <c r="I601" s="3" t="s">
        <v>717</v>
      </c>
      <c r="J601" s="3" t="s">
        <v>721</v>
      </c>
      <c r="K601" s="3" t="s">
        <v>726</v>
      </c>
      <c r="L601" s="3" t="s">
        <v>739</v>
      </c>
      <c r="M601" s="3" t="s">
        <v>494</v>
      </c>
      <c r="N601" s="3">
        <v>0.39</v>
      </c>
      <c r="O601" s="3" t="s">
        <v>3035</v>
      </c>
      <c r="P601" s="3" t="s">
        <v>714</v>
      </c>
      <c r="Q601" s="3" t="s">
        <v>1008</v>
      </c>
      <c r="R601" s="3" t="s">
        <v>1150</v>
      </c>
      <c r="S601" s="3">
        <v>60409</v>
      </c>
      <c r="T601" s="4">
        <v>42079</v>
      </c>
      <c r="U601" s="4">
        <v>42079</v>
      </c>
      <c r="V601" s="3">
        <v>-97.28</v>
      </c>
      <c r="W601" s="3">
        <v>12</v>
      </c>
      <c r="X601" s="3">
        <v>286.39999999999998</v>
      </c>
      <c r="Y601" s="5">
        <v>87109</v>
      </c>
    </row>
    <row r="602" spans="1:25" ht="12.75" customHeight="1" x14ac:dyDescent="0.25">
      <c r="A602" s="3">
        <v>24737</v>
      </c>
      <c r="B602" s="3" t="s">
        <v>978</v>
      </c>
      <c r="C602" s="3">
        <v>0.02</v>
      </c>
      <c r="D602" s="3">
        <v>15.94</v>
      </c>
      <c r="E602" s="3">
        <v>5.45</v>
      </c>
      <c r="F602" s="3">
        <v>1069</v>
      </c>
      <c r="G602" s="3" t="s">
        <v>2255</v>
      </c>
      <c r="H602" s="3" t="s">
        <v>710</v>
      </c>
      <c r="I602" s="3" t="s">
        <v>717</v>
      </c>
      <c r="J602" s="3" t="s">
        <v>721</v>
      </c>
      <c r="K602" s="3" t="s">
        <v>724</v>
      </c>
      <c r="L602" s="3" t="s">
        <v>741</v>
      </c>
      <c r="M602" s="3" t="s">
        <v>652</v>
      </c>
      <c r="N602" s="3">
        <v>0.55000000000000004</v>
      </c>
      <c r="O602" s="3" t="s">
        <v>3035</v>
      </c>
      <c r="P602" s="3" t="s">
        <v>714</v>
      </c>
      <c r="Q602" s="3" t="s">
        <v>1008</v>
      </c>
      <c r="R602" s="3" t="s">
        <v>1230</v>
      </c>
      <c r="S602" s="3">
        <v>62901</v>
      </c>
      <c r="T602" s="4">
        <v>42138</v>
      </c>
      <c r="U602" s="4">
        <v>42139</v>
      </c>
      <c r="V602" s="3">
        <v>139.61200000000002</v>
      </c>
      <c r="W602" s="3">
        <v>41</v>
      </c>
      <c r="X602" s="3">
        <v>664.34</v>
      </c>
      <c r="Y602" s="5">
        <v>87110</v>
      </c>
    </row>
    <row r="603" spans="1:25" ht="12.75" customHeight="1" x14ac:dyDescent="0.25">
      <c r="A603" s="3">
        <v>22685</v>
      </c>
      <c r="B603" s="3" t="s">
        <v>979</v>
      </c>
      <c r="C603" s="3">
        <v>0.01</v>
      </c>
      <c r="D603" s="3">
        <v>150.88999999999999</v>
      </c>
      <c r="E603" s="3">
        <v>60.2</v>
      </c>
      <c r="F603" s="3">
        <v>1072</v>
      </c>
      <c r="G603" s="3" t="s">
        <v>2256</v>
      </c>
      <c r="H603" s="3" t="s">
        <v>712</v>
      </c>
      <c r="I603" s="3" t="s">
        <v>720</v>
      </c>
      <c r="J603" s="3" t="s">
        <v>723</v>
      </c>
      <c r="K603" s="3" t="s">
        <v>727</v>
      </c>
      <c r="L603" s="3" t="s">
        <v>740</v>
      </c>
      <c r="M603" s="3" t="s">
        <v>424</v>
      </c>
      <c r="N603" s="3">
        <v>0.77</v>
      </c>
      <c r="O603" s="3" t="s">
        <v>3035</v>
      </c>
      <c r="P603" s="3" t="s">
        <v>716</v>
      </c>
      <c r="Q603" s="3" t="s">
        <v>1071</v>
      </c>
      <c r="R603" s="3" t="s">
        <v>1725</v>
      </c>
      <c r="S603" s="3">
        <v>18018</v>
      </c>
      <c r="T603" s="4">
        <v>42090</v>
      </c>
      <c r="U603" s="4">
        <v>42093</v>
      </c>
      <c r="V603" s="3">
        <v>-505.76</v>
      </c>
      <c r="W603" s="3">
        <v>3</v>
      </c>
      <c r="X603" s="3">
        <v>473.53</v>
      </c>
      <c r="Y603" s="5">
        <v>89631</v>
      </c>
    </row>
    <row r="604" spans="1:25" ht="12.75" customHeight="1" x14ac:dyDescent="0.25">
      <c r="A604" s="3">
        <v>26176</v>
      </c>
      <c r="B604" s="3" t="s">
        <v>977</v>
      </c>
      <c r="C604" s="3">
        <v>0.04</v>
      </c>
      <c r="D604" s="3">
        <v>19.23</v>
      </c>
      <c r="E604" s="3">
        <v>6.15</v>
      </c>
      <c r="F604" s="3">
        <v>1075</v>
      </c>
      <c r="G604" s="3" t="s">
        <v>2257</v>
      </c>
      <c r="H604" s="3" t="s">
        <v>710</v>
      </c>
      <c r="I604" s="3" t="s">
        <v>717</v>
      </c>
      <c r="J604" s="3" t="s">
        <v>723</v>
      </c>
      <c r="K604" s="3" t="s">
        <v>732</v>
      </c>
      <c r="L604" s="3" t="s">
        <v>741</v>
      </c>
      <c r="M604" s="3" t="s">
        <v>249</v>
      </c>
      <c r="N604" s="3">
        <v>0.44</v>
      </c>
      <c r="O604" s="3" t="s">
        <v>3035</v>
      </c>
      <c r="P604" s="3" t="s">
        <v>714</v>
      </c>
      <c r="Q604" s="3" t="s">
        <v>1008</v>
      </c>
      <c r="R604" s="3" t="s">
        <v>1280</v>
      </c>
      <c r="S604" s="3">
        <v>60441</v>
      </c>
      <c r="T604" s="4">
        <v>42072</v>
      </c>
      <c r="U604" s="4">
        <v>42073</v>
      </c>
      <c r="V604" s="3">
        <v>152.43479999999997</v>
      </c>
      <c r="W604" s="3">
        <v>11</v>
      </c>
      <c r="X604" s="3">
        <v>220.92</v>
      </c>
      <c r="Y604" s="5">
        <v>86422</v>
      </c>
    </row>
    <row r="605" spans="1:25" ht="12.75" customHeight="1" x14ac:dyDescent="0.25">
      <c r="A605" s="3">
        <v>23312</v>
      </c>
      <c r="B605" s="3" t="s">
        <v>979</v>
      </c>
      <c r="C605" s="3">
        <v>0.08</v>
      </c>
      <c r="D605" s="3">
        <v>13.9</v>
      </c>
      <c r="E605" s="3">
        <v>7.59</v>
      </c>
      <c r="F605" s="3">
        <v>1080</v>
      </c>
      <c r="G605" s="3" t="s">
        <v>2258</v>
      </c>
      <c r="H605" s="3" t="s">
        <v>710</v>
      </c>
      <c r="I605" s="3" t="s">
        <v>720</v>
      </c>
      <c r="J605" s="3" t="s">
        <v>721</v>
      </c>
      <c r="K605" s="3" t="s">
        <v>104</v>
      </c>
      <c r="L605" s="3" t="s">
        <v>741</v>
      </c>
      <c r="M605" s="3" t="s">
        <v>267</v>
      </c>
      <c r="N605" s="3">
        <v>0.56000000000000005</v>
      </c>
      <c r="O605" s="3" t="s">
        <v>3035</v>
      </c>
      <c r="P605" s="3" t="s">
        <v>714</v>
      </c>
      <c r="Q605" s="3" t="s">
        <v>1008</v>
      </c>
      <c r="R605" s="3" t="s">
        <v>1384</v>
      </c>
      <c r="S605" s="3">
        <v>60174</v>
      </c>
      <c r="T605" s="4">
        <v>42132</v>
      </c>
      <c r="U605" s="4">
        <v>42133</v>
      </c>
      <c r="V605" s="3">
        <v>9.862000000000009</v>
      </c>
      <c r="W605" s="3">
        <v>14</v>
      </c>
      <c r="X605" s="3">
        <v>196.41</v>
      </c>
      <c r="Y605" s="5">
        <v>88461</v>
      </c>
    </row>
    <row r="606" spans="1:25" ht="12.75" customHeight="1" x14ac:dyDescent="0.25">
      <c r="A606" s="3">
        <v>24324</v>
      </c>
      <c r="B606" s="3" t="s">
        <v>979</v>
      </c>
      <c r="C606" s="3">
        <v>7.0000000000000007E-2</v>
      </c>
      <c r="D606" s="3">
        <v>55.99</v>
      </c>
      <c r="E606" s="3">
        <v>5</v>
      </c>
      <c r="F606" s="3">
        <v>1083</v>
      </c>
      <c r="G606" s="3" t="s">
        <v>2259</v>
      </c>
      <c r="H606" s="3" t="s">
        <v>711</v>
      </c>
      <c r="I606" s="3" t="s">
        <v>720</v>
      </c>
      <c r="J606" s="3" t="s">
        <v>722</v>
      </c>
      <c r="K606" s="3" t="s">
        <v>102</v>
      </c>
      <c r="L606" s="3" t="s">
        <v>741</v>
      </c>
      <c r="M606" s="3" t="s">
        <v>318</v>
      </c>
      <c r="N606" s="3">
        <v>0.83</v>
      </c>
      <c r="O606" s="3" t="s">
        <v>3035</v>
      </c>
      <c r="P606" s="3" t="s">
        <v>714</v>
      </c>
      <c r="Q606" s="3" t="s">
        <v>1008</v>
      </c>
      <c r="R606" s="3" t="s">
        <v>1205</v>
      </c>
      <c r="S606" s="3">
        <v>62701</v>
      </c>
      <c r="T606" s="4">
        <v>42094</v>
      </c>
      <c r="U606" s="4">
        <v>42096</v>
      </c>
      <c r="V606" s="3">
        <v>-232.99100000000001</v>
      </c>
      <c r="W606" s="3">
        <v>1</v>
      </c>
      <c r="X606" s="3">
        <v>54.08</v>
      </c>
      <c r="Y606" s="5">
        <v>88460</v>
      </c>
    </row>
    <row r="607" spans="1:25" ht="12.75" customHeight="1" x14ac:dyDescent="0.25">
      <c r="A607" s="3">
        <v>18047</v>
      </c>
      <c r="B607" s="3" t="s">
        <v>979</v>
      </c>
      <c r="C607" s="3">
        <v>0.05</v>
      </c>
      <c r="D607" s="3">
        <v>7.64</v>
      </c>
      <c r="E607" s="3">
        <v>5.83</v>
      </c>
      <c r="F607" s="3">
        <v>1085</v>
      </c>
      <c r="G607" s="3" t="s">
        <v>2260</v>
      </c>
      <c r="H607" s="3" t="s">
        <v>710</v>
      </c>
      <c r="I607" s="3" t="s">
        <v>717</v>
      </c>
      <c r="J607" s="3" t="s">
        <v>721</v>
      </c>
      <c r="K607" s="3" t="s">
        <v>726</v>
      </c>
      <c r="L607" s="3" t="s">
        <v>738</v>
      </c>
      <c r="M607" s="3" t="s">
        <v>96</v>
      </c>
      <c r="N607" s="3">
        <v>0.36</v>
      </c>
      <c r="O607" s="3" t="s">
        <v>3035</v>
      </c>
      <c r="P607" s="3" t="s">
        <v>716</v>
      </c>
      <c r="Q607" s="3" t="s">
        <v>1019</v>
      </c>
      <c r="R607" s="3" t="s">
        <v>1049</v>
      </c>
      <c r="S607" s="3">
        <v>11729</v>
      </c>
      <c r="T607" s="4">
        <v>42009</v>
      </c>
      <c r="U607" s="4">
        <v>42010</v>
      </c>
      <c r="V607" s="3">
        <v>-40.275199999999998</v>
      </c>
      <c r="W607" s="3">
        <v>6</v>
      </c>
      <c r="X607" s="3">
        <v>47.18</v>
      </c>
      <c r="Y607" s="5">
        <v>86122</v>
      </c>
    </row>
    <row r="608" spans="1:25" ht="12.75" customHeight="1" x14ac:dyDescent="0.25">
      <c r="A608" s="3">
        <v>25279</v>
      </c>
      <c r="B608" s="3" t="s">
        <v>977</v>
      </c>
      <c r="C608" s="3">
        <v>0.04</v>
      </c>
      <c r="D608" s="3">
        <v>9.06</v>
      </c>
      <c r="E608" s="3">
        <v>9.86</v>
      </c>
      <c r="F608" s="3">
        <v>1085</v>
      </c>
      <c r="G608" s="3" t="s">
        <v>2260</v>
      </c>
      <c r="H608" s="3" t="s">
        <v>710</v>
      </c>
      <c r="I608" s="3" t="s">
        <v>717</v>
      </c>
      <c r="J608" s="3" t="s">
        <v>721</v>
      </c>
      <c r="K608" s="3" t="s">
        <v>726</v>
      </c>
      <c r="L608" s="3" t="s">
        <v>739</v>
      </c>
      <c r="M608" s="3" t="s">
        <v>246</v>
      </c>
      <c r="N608" s="3">
        <v>0.4</v>
      </c>
      <c r="O608" s="3" t="s">
        <v>3035</v>
      </c>
      <c r="P608" s="3" t="s">
        <v>716</v>
      </c>
      <c r="Q608" s="3" t="s">
        <v>1019</v>
      </c>
      <c r="R608" s="3" t="s">
        <v>1049</v>
      </c>
      <c r="S608" s="3">
        <v>11729</v>
      </c>
      <c r="T608" s="4">
        <v>42118</v>
      </c>
      <c r="U608" s="4">
        <v>42119</v>
      </c>
      <c r="V608" s="3">
        <v>-53.25</v>
      </c>
      <c r="W608" s="3">
        <v>3</v>
      </c>
      <c r="X608" s="3">
        <v>30.87</v>
      </c>
      <c r="Y608" s="5">
        <v>86123</v>
      </c>
    </row>
    <row r="609" spans="1:25" ht="12.75" customHeight="1" x14ac:dyDescent="0.25">
      <c r="A609" s="3">
        <v>23104</v>
      </c>
      <c r="B609" s="3" t="s">
        <v>979</v>
      </c>
      <c r="C609" s="3">
        <v>0.06</v>
      </c>
      <c r="D609" s="3">
        <v>30.42</v>
      </c>
      <c r="E609" s="3">
        <v>8.65</v>
      </c>
      <c r="F609" s="3">
        <v>1085</v>
      </c>
      <c r="G609" s="3" t="s">
        <v>2260</v>
      </c>
      <c r="H609" s="3" t="s">
        <v>710</v>
      </c>
      <c r="I609" s="3" t="s">
        <v>720</v>
      </c>
      <c r="J609" s="3" t="s">
        <v>722</v>
      </c>
      <c r="K609" s="3" t="s">
        <v>725</v>
      </c>
      <c r="L609" s="3" t="s">
        <v>739</v>
      </c>
      <c r="M609" s="3" t="s">
        <v>78</v>
      </c>
      <c r="N609" s="3">
        <v>0.74</v>
      </c>
      <c r="O609" s="3" t="s">
        <v>3035</v>
      </c>
      <c r="P609" s="3" t="s">
        <v>716</v>
      </c>
      <c r="Q609" s="3" t="s">
        <v>1019</v>
      </c>
      <c r="R609" s="3" t="s">
        <v>1049</v>
      </c>
      <c r="S609" s="3">
        <v>11729</v>
      </c>
      <c r="T609" s="4">
        <v>42137</v>
      </c>
      <c r="U609" s="4">
        <v>42139</v>
      </c>
      <c r="V609" s="3">
        <v>-159.25</v>
      </c>
      <c r="W609" s="3">
        <v>10</v>
      </c>
      <c r="X609" s="3">
        <v>309.05</v>
      </c>
      <c r="Y609" s="5">
        <v>86124</v>
      </c>
    </row>
    <row r="610" spans="1:25" ht="12.75" customHeight="1" x14ac:dyDescent="0.25">
      <c r="A610" s="3">
        <v>23105</v>
      </c>
      <c r="B610" s="3" t="s">
        <v>979</v>
      </c>
      <c r="C610" s="3">
        <v>0.02</v>
      </c>
      <c r="D610" s="3">
        <v>37.94</v>
      </c>
      <c r="E610" s="3">
        <v>5.08</v>
      </c>
      <c r="F610" s="3">
        <v>1085</v>
      </c>
      <c r="G610" s="3" t="s">
        <v>2260</v>
      </c>
      <c r="H610" s="3" t="s">
        <v>710</v>
      </c>
      <c r="I610" s="3" t="s">
        <v>720</v>
      </c>
      <c r="J610" s="3" t="s">
        <v>721</v>
      </c>
      <c r="K610" s="3" t="s">
        <v>726</v>
      </c>
      <c r="L610" s="3" t="s">
        <v>738</v>
      </c>
      <c r="M610" s="3" t="s">
        <v>798</v>
      </c>
      <c r="N610" s="3">
        <v>0.38</v>
      </c>
      <c r="O610" s="3" t="s">
        <v>3035</v>
      </c>
      <c r="P610" s="3" t="s">
        <v>716</v>
      </c>
      <c r="Q610" s="3" t="s">
        <v>1019</v>
      </c>
      <c r="R610" s="3" t="s">
        <v>1049</v>
      </c>
      <c r="S610" s="3">
        <v>11729</v>
      </c>
      <c r="T610" s="4">
        <v>42137</v>
      </c>
      <c r="U610" s="4">
        <v>42138</v>
      </c>
      <c r="V610" s="3">
        <v>206.517</v>
      </c>
      <c r="W610" s="3">
        <v>8</v>
      </c>
      <c r="X610" s="3">
        <v>299.3</v>
      </c>
      <c r="Y610" s="5">
        <v>86124</v>
      </c>
    </row>
    <row r="611" spans="1:25" ht="12.75" customHeight="1" x14ac:dyDescent="0.25">
      <c r="A611" s="3">
        <v>25280</v>
      </c>
      <c r="B611" s="3" t="s">
        <v>977</v>
      </c>
      <c r="C611" s="3">
        <v>0.04</v>
      </c>
      <c r="D611" s="3">
        <v>14.27</v>
      </c>
      <c r="E611" s="3">
        <v>7.27</v>
      </c>
      <c r="F611" s="3">
        <v>1086</v>
      </c>
      <c r="G611" s="3" t="s">
        <v>2261</v>
      </c>
      <c r="H611" s="3" t="s">
        <v>710</v>
      </c>
      <c r="I611" s="3" t="s">
        <v>717</v>
      </c>
      <c r="J611" s="3" t="s">
        <v>721</v>
      </c>
      <c r="K611" s="3" t="s">
        <v>103</v>
      </c>
      <c r="L611" s="3" t="s">
        <v>739</v>
      </c>
      <c r="M611" s="3" t="s">
        <v>483</v>
      </c>
      <c r="N611" s="3">
        <v>0.38</v>
      </c>
      <c r="O611" s="3" t="s">
        <v>3035</v>
      </c>
      <c r="P611" s="3" t="s">
        <v>716</v>
      </c>
      <c r="Q611" s="3" t="s">
        <v>1019</v>
      </c>
      <c r="R611" s="3" t="s">
        <v>1329</v>
      </c>
      <c r="S611" s="3">
        <v>11746</v>
      </c>
      <c r="T611" s="4">
        <v>42118</v>
      </c>
      <c r="U611" s="4">
        <v>42119</v>
      </c>
      <c r="V611" s="3">
        <v>2.125</v>
      </c>
      <c r="W611" s="3">
        <v>3</v>
      </c>
      <c r="X611" s="3">
        <v>45.24</v>
      </c>
      <c r="Y611" s="5">
        <v>86123</v>
      </c>
    </row>
    <row r="612" spans="1:25" ht="12.75" customHeight="1" x14ac:dyDescent="0.25">
      <c r="A612" s="3">
        <v>22537</v>
      </c>
      <c r="B612" s="3" t="s">
        <v>978</v>
      </c>
      <c r="C612" s="3">
        <v>0.02</v>
      </c>
      <c r="D612" s="3">
        <v>15.14</v>
      </c>
      <c r="E612" s="3">
        <v>4.53</v>
      </c>
      <c r="F612" s="3">
        <v>1101</v>
      </c>
      <c r="G612" s="3" t="s">
        <v>2262</v>
      </c>
      <c r="H612" s="3" t="s">
        <v>710</v>
      </c>
      <c r="I612" s="3" t="s">
        <v>718</v>
      </c>
      <c r="J612" s="3" t="s">
        <v>721</v>
      </c>
      <c r="K612" s="3" t="s">
        <v>730</v>
      </c>
      <c r="L612" s="3" t="s">
        <v>739</v>
      </c>
      <c r="M612" s="3" t="s">
        <v>26</v>
      </c>
      <c r="N612" s="3">
        <v>0.81</v>
      </c>
      <c r="O612" s="3" t="s">
        <v>3035</v>
      </c>
      <c r="P612" s="3" t="s">
        <v>715</v>
      </c>
      <c r="Q612" s="3" t="s">
        <v>1037</v>
      </c>
      <c r="R612" s="3" t="s">
        <v>1802</v>
      </c>
      <c r="S612" s="3">
        <v>93030</v>
      </c>
      <c r="T612" s="4">
        <v>42129</v>
      </c>
      <c r="U612" s="4">
        <v>42130</v>
      </c>
      <c r="V612" s="3">
        <v>5.8840000000000074</v>
      </c>
      <c r="W612" s="3">
        <v>3</v>
      </c>
      <c r="X612" s="3">
        <v>51.02</v>
      </c>
      <c r="Y612" s="5">
        <v>91488</v>
      </c>
    </row>
    <row r="613" spans="1:25" ht="12.75" customHeight="1" x14ac:dyDescent="0.25">
      <c r="A613" s="3">
        <v>21847</v>
      </c>
      <c r="B613" s="3" t="s">
        <v>979</v>
      </c>
      <c r="C613" s="3">
        <v>0.05</v>
      </c>
      <c r="D613" s="3">
        <v>328.14</v>
      </c>
      <c r="E613" s="3">
        <v>91.05</v>
      </c>
      <c r="F613" s="3">
        <v>1103</v>
      </c>
      <c r="G613" s="3" t="s">
        <v>2263</v>
      </c>
      <c r="H613" s="3" t="s">
        <v>712</v>
      </c>
      <c r="I613" s="3" t="s">
        <v>717</v>
      </c>
      <c r="J613" s="3" t="s">
        <v>721</v>
      </c>
      <c r="K613" s="3" t="s">
        <v>729</v>
      </c>
      <c r="L613" s="3" t="s">
        <v>740</v>
      </c>
      <c r="M613" s="3" t="s">
        <v>390</v>
      </c>
      <c r="N613" s="3">
        <v>0.56999999999999995</v>
      </c>
      <c r="O613" s="3" t="s">
        <v>3035</v>
      </c>
      <c r="P613" s="3" t="s">
        <v>714</v>
      </c>
      <c r="Q613" s="3" t="s">
        <v>1129</v>
      </c>
      <c r="R613" s="3" t="s">
        <v>1310</v>
      </c>
      <c r="S613" s="3">
        <v>68046</v>
      </c>
      <c r="T613" s="4">
        <v>42104</v>
      </c>
      <c r="U613" s="4">
        <v>42105</v>
      </c>
      <c r="V613" s="3">
        <v>772.04</v>
      </c>
      <c r="W613" s="3">
        <v>7</v>
      </c>
      <c r="X613" s="3">
        <v>2291.39</v>
      </c>
      <c r="Y613" s="5">
        <v>90977</v>
      </c>
    </row>
    <row r="614" spans="1:25" ht="12.75" customHeight="1" x14ac:dyDescent="0.25">
      <c r="A614" s="3">
        <v>3847</v>
      </c>
      <c r="B614" s="3" t="s">
        <v>979</v>
      </c>
      <c r="C614" s="3">
        <v>0.05</v>
      </c>
      <c r="D614" s="3">
        <v>328.14</v>
      </c>
      <c r="E614" s="3">
        <v>91.05</v>
      </c>
      <c r="F614" s="3">
        <v>1104</v>
      </c>
      <c r="G614" s="3" t="s">
        <v>2264</v>
      </c>
      <c r="H614" s="3" t="s">
        <v>712</v>
      </c>
      <c r="I614" s="3" t="s">
        <v>717</v>
      </c>
      <c r="J614" s="3" t="s">
        <v>721</v>
      </c>
      <c r="K614" s="3" t="s">
        <v>729</v>
      </c>
      <c r="L614" s="3" t="s">
        <v>740</v>
      </c>
      <c r="M614" s="3" t="s">
        <v>390</v>
      </c>
      <c r="N614" s="3">
        <v>0.56999999999999995</v>
      </c>
      <c r="O614" s="3" t="s">
        <v>3035</v>
      </c>
      <c r="P614" s="3" t="s">
        <v>716</v>
      </c>
      <c r="Q614" s="3" t="s">
        <v>1019</v>
      </c>
      <c r="R614" s="3" t="s">
        <v>1004</v>
      </c>
      <c r="S614" s="3">
        <v>10282</v>
      </c>
      <c r="T614" s="4">
        <v>42104</v>
      </c>
      <c r="U614" s="4">
        <v>42105</v>
      </c>
      <c r="V614" s="3">
        <v>772.04</v>
      </c>
      <c r="W614" s="3">
        <v>29</v>
      </c>
      <c r="X614" s="3">
        <v>9492.92</v>
      </c>
      <c r="Y614" s="5">
        <v>27456</v>
      </c>
    </row>
    <row r="615" spans="1:25" ht="12.75" customHeight="1" x14ac:dyDescent="0.25">
      <c r="A615" s="3">
        <v>2808</v>
      </c>
      <c r="B615" s="3" t="s">
        <v>978</v>
      </c>
      <c r="C615" s="3">
        <v>0.04</v>
      </c>
      <c r="D615" s="3">
        <v>6.35</v>
      </c>
      <c r="E615" s="3">
        <v>1.02</v>
      </c>
      <c r="F615" s="3">
        <v>1106</v>
      </c>
      <c r="G615" s="3" t="s">
        <v>2265</v>
      </c>
      <c r="H615" s="3" t="s">
        <v>710</v>
      </c>
      <c r="I615" s="3" t="s">
        <v>718</v>
      </c>
      <c r="J615" s="3" t="s">
        <v>721</v>
      </c>
      <c r="K615" s="3" t="s">
        <v>726</v>
      </c>
      <c r="L615" s="3" t="s">
        <v>738</v>
      </c>
      <c r="M615" s="3" t="s">
        <v>149</v>
      </c>
      <c r="N615" s="3">
        <v>0.39</v>
      </c>
      <c r="O615" s="3" t="s">
        <v>3035</v>
      </c>
      <c r="P615" s="3" t="s">
        <v>714</v>
      </c>
      <c r="Q615" s="3" t="s">
        <v>1015</v>
      </c>
      <c r="R615" s="3" t="s">
        <v>997</v>
      </c>
      <c r="S615" s="3">
        <v>75220</v>
      </c>
      <c r="T615" s="4">
        <v>42144</v>
      </c>
      <c r="U615" s="4">
        <v>42147</v>
      </c>
      <c r="V615" s="3">
        <v>81.91</v>
      </c>
      <c r="W615" s="3">
        <v>52</v>
      </c>
      <c r="X615" s="3">
        <v>318.47000000000003</v>
      </c>
      <c r="Y615" s="5">
        <v>20261</v>
      </c>
    </row>
    <row r="616" spans="1:25" ht="12.75" customHeight="1" x14ac:dyDescent="0.25">
      <c r="A616" s="3">
        <v>106</v>
      </c>
      <c r="B616" s="3" t="s">
        <v>977</v>
      </c>
      <c r="C616" s="3">
        <v>0.01</v>
      </c>
      <c r="D616" s="3">
        <v>9.31</v>
      </c>
      <c r="E616" s="3">
        <v>3.98</v>
      </c>
      <c r="F616" s="3">
        <v>1106</v>
      </c>
      <c r="G616" s="3" t="s">
        <v>2265</v>
      </c>
      <c r="H616" s="3" t="s">
        <v>710</v>
      </c>
      <c r="I616" s="3" t="s">
        <v>718</v>
      </c>
      <c r="J616" s="3" t="s">
        <v>721</v>
      </c>
      <c r="K616" s="3" t="s">
        <v>104</v>
      </c>
      <c r="L616" s="3" t="s">
        <v>741</v>
      </c>
      <c r="M616" s="3" t="s">
        <v>938</v>
      </c>
      <c r="N616" s="3">
        <v>0.56000000000000005</v>
      </c>
      <c r="O616" s="3" t="s">
        <v>3035</v>
      </c>
      <c r="P616" s="3" t="s">
        <v>714</v>
      </c>
      <c r="Q616" s="3" t="s">
        <v>1015</v>
      </c>
      <c r="R616" s="3" t="s">
        <v>997</v>
      </c>
      <c r="S616" s="3">
        <v>75220</v>
      </c>
      <c r="T616" s="4">
        <v>42145</v>
      </c>
      <c r="U616" s="4">
        <v>42146</v>
      </c>
      <c r="V616" s="3">
        <v>-10.9</v>
      </c>
      <c r="W616" s="3">
        <v>61</v>
      </c>
      <c r="X616" s="3">
        <v>586.96</v>
      </c>
      <c r="Y616" s="5">
        <v>646</v>
      </c>
    </row>
    <row r="617" spans="1:25" ht="12.75" customHeight="1" x14ac:dyDescent="0.25">
      <c r="A617" s="3">
        <v>6443</v>
      </c>
      <c r="B617" s="3" t="s">
        <v>979</v>
      </c>
      <c r="C617" s="3">
        <v>0.08</v>
      </c>
      <c r="D617" s="3">
        <v>140.81</v>
      </c>
      <c r="E617" s="3">
        <v>24.49</v>
      </c>
      <c r="F617" s="3">
        <v>1106</v>
      </c>
      <c r="G617" s="3" t="s">
        <v>2265</v>
      </c>
      <c r="H617" s="3" t="s">
        <v>710</v>
      </c>
      <c r="I617" s="3" t="s">
        <v>719</v>
      </c>
      <c r="J617" s="3" t="s">
        <v>723</v>
      </c>
      <c r="K617" s="3" t="s">
        <v>727</v>
      </c>
      <c r="L617" s="3" t="s">
        <v>744</v>
      </c>
      <c r="M617" s="3" t="s">
        <v>625</v>
      </c>
      <c r="N617" s="3">
        <v>0.56999999999999995</v>
      </c>
      <c r="O617" s="3" t="s">
        <v>3035</v>
      </c>
      <c r="P617" s="3" t="s">
        <v>714</v>
      </c>
      <c r="Q617" s="3" t="s">
        <v>1015</v>
      </c>
      <c r="R617" s="3" t="s">
        <v>997</v>
      </c>
      <c r="S617" s="3">
        <v>75220</v>
      </c>
      <c r="T617" s="4">
        <v>42161</v>
      </c>
      <c r="U617" s="4">
        <v>42163</v>
      </c>
      <c r="V617" s="3">
        <v>1232.79</v>
      </c>
      <c r="W617" s="3">
        <v>81</v>
      </c>
      <c r="X617" s="3">
        <v>11272.77</v>
      </c>
      <c r="Y617" s="5">
        <v>45824</v>
      </c>
    </row>
    <row r="618" spans="1:25" ht="12.75" customHeight="1" x14ac:dyDescent="0.25">
      <c r="A618" s="3">
        <v>18106</v>
      </c>
      <c r="B618" s="3" t="s">
        <v>977</v>
      </c>
      <c r="C618" s="3">
        <v>0.01</v>
      </c>
      <c r="D618" s="3">
        <v>9.31</v>
      </c>
      <c r="E618" s="3">
        <v>3.98</v>
      </c>
      <c r="F618" s="3">
        <v>1107</v>
      </c>
      <c r="G618" s="3" t="s">
        <v>2266</v>
      </c>
      <c r="H618" s="3" t="s">
        <v>710</v>
      </c>
      <c r="I618" s="3" t="s">
        <v>718</v>
      </c>
      <c r="J618" s="3" t="s">
        <v>721</v>
      </c>
      <c r="K618" s="3" t="s">
        <v>104</v>
      </c>
      <c r="L618" s="3" t="s">
        <v>741</v>
      </c>
      <c r="M618" s="3" t="s">
        <v>938</v>
      </c>
      <c r="N618" s="3">
        <v>0.56000000000000005</v>
      </c>
      <c r="O618" s="3" t="s">
        <v>3035</v>
      </c>
      <c r="P618" s="3" t="s">
        <v>714</v>
      </c>
      <c r="Q618" s="3" t="s">
        <v>1015</v>
      </c>
      <c r="R618" s="3" t="s">
        <v>1087</v>
      </c>
      <c r="S618" s="3">
        <v>77566</v>
      </c>
      <c r="T618" s="4">
        <v>42145</v>
      </c>
      <c r="U618" s="4">
        <v>42146</v>
      </c>
      <c r="V618" s="3">
        <v>2.1800000000000015</v>
      </c>
      <c r="W618" s="3">
        <v>15</v>
      </c>
      <c r="X618" s="3">
        <v>144.33000000000001</v>
      </c>
      <c r="Y618" s="5">
        <v>86411</v>
      </c>
    </row>
    <row r="619" spans="1:25" ht="12.75" customHeight="1" x14ac:dyDescent="0.25">
      <c r="A619" s="3">
        <v>20807</v>
      </c>
      <c r="B619" s="3" t="s">
        <v>978</v>
      </c>
      <c r="C619" s="3">
        <v>0.09</v>
      </c>
      <c r="D619" s="3">
        <v>31.74</v>
      </c>
      <c r="E619" s="3">
        <v>12.62</v>
      </c>
      <c r="F619" s="3">
        <v>1108</v>
      </c>
      <c r="G619" s="3" t="s">
        <v>2267</v>
      </c>
      <c r="H619" s="3" t="s">
        <v>711</v>
      </c>
      <c r="I619" s="3" t="s">
        <v>718</v>
      </c>
      <c r="J619" s="3" t="s">
        <v>721</v>
      </c>
      <c r="K619" s="3" t="s">
        <v>103</v>
      </c>
      <c r="L619" s="3" t="s">
        <v>739</v>
      </c>
      <c r="M619" s="3" t="s">
        <v>533</v>
      </c>
      <c r="N619" s="3">
        <v>0.37</v>
      </c>
      <c r="O619" s="3" t="s">
        <v>3035</v>
      </c>
      <c r="P619" s="3" t="s">
        <v>714</v>
      </c>
      <c r="Q619" s="3" t="s">
        <v>1015</v>
      </c>
      <c r="R619" s="3" t="s">
        <v>1099</v>
      </c>
      <c r="S619" s="3">
        <v>75146</v>
      </c>
      <c r="T619" s="4">
        <v>42144</v>
      </c>
      <c r="U619" s="4">
        <v>42144</v>
      </c>
      <c r="V619" s="3">
        <v>67.107500000000002</v>
      </c>
      <c r="W619" s="3">
        <v>9</v>
      </c>
      <c r="X619" s="3">
        <v>270.55</v>
      </c>
      <c r="Y619" s="5">
        <v>86409</v>
      </c>
    </row>
    <row r="620" spans="1:25" ht="12.75" customHeight="1" x14ac:dyDescent="0.25">
      <c r="A620" s="3">
        <v>20808</v>
      </c>
      <c r="B620" s="3" t="s">
        <v>978</v>
      </c>
      <c r="C620" s="3">
        <v>0.04</v>
      </c>
      <c r="D620" s="3">
        <v>6.35</v>
      </c>
      <c r="E620" s="3">
        <v>1.02</v>
      </c>
      <c r="F620" s="3">
        <v>1108</v>
      </c>
      <c r="G620" s="3" t="s">
        <v>2267</v>
      </c>
      <c r="H620" s="3" t="s">
        <v>710</v>
      </c>
      <c r="I620" s="3" t="s">
        <v>718</v>
      </c>
      <c r="J620" s="3" t="s">
        <v>721</v>
      </c>
      <c r="K620" s="3" t="s">
        <v>726</v>
      </c>
      <c r="L620" s="3" t="s">
        <v>738</v>
      </c>
      <c r="M620" s="3" t="s">
        <v>149</v>
      </c>
      <c r="N620" s="3">
        <v>0.39</v>
      </c>
      <c r="O620" s="3" t="s">
        <v>3035</v>
      </c>
      <c r="P620" s="3" t="s">
        <v>714</v>
      </c>
      <c r="Q620" s="3" t="s">
        <v>1015</v>
      </c>
      <c r="R620" s="3" t="s">
        <v>1099</v>
      </c>
      <c r="S620" s="3">
        <v>75146</v>
      </c>
      <c r="T620" s="4">
        <v>42144</v>
      </c>
      <c r="U620" s="4">
        <v>42147</v>
      </c>
      <c r="V620" s="3">
        <v>54.937799999999996</v>
      </c>
      <c r="W620" s="3">
        <v>13</v>
      </c>
      <c r="X620" s="3">
        <v>79.62</v>
      </c>
      <c r="Y620" s="5">
        <v>86409</v>
      </c>
    </row>
    <row r="621" spans="1:25" ht="12.75" customHeight="1" x14ac:dyDescent="0.25">
      <c r="A621" s="3">
        <v>20809</v>
      </c>
      <c r="B621" s="3" t="s">
        <v>978</v>
      </c>
      <c r="C621" s="3">
        <v>0.02</v>
      </c>
      <c r="D621" s="3">
        <v>65.989999999999995</v>
      </c>
      <c r="E621" s="3">
        <v>8.99</v>
      </c>
      <c r="F621" s="3">
        <v>1108</v>
      </c>
      <c r="G621" s="3" t="s">
        <v>2267</v>
      </c>
      <c r="H621" s="3" t="s">
        <v>711</v>
      </c>
      <c r="I621" s="3" t="s">
        <v>718</v>
      </c>
      <c r="J621" s="3" t="s">
        <v>722</v>
      </c>
      <c r="K621" s="3" t="s">
        <v>102</v>
      </c>
      <c r="L621" s="3" t="s">
        <v>739</v>
      </c>
      <c r="M621" s="3" t="s">
        <v>80</v>
      </c>
      <c r="N621" s="3">
        <v>0.56000000000000005</v>
      </c>
      <c r="O621" s="3" t="s">
        <v>3035</v>
      </c>
      <c r="P621" s="3" t="s">
        <v>714</v>
      </c>
      <c r="Q621" s="3" t="s">
        <v>1015</v>
      </c>
      <c r="R621" s="3" t="s">
        <v>1099</v>
      </c>
      <c r="S621" s="3">
        <v>75146</v>
      </c>
      <c r="T621" s="4">
        <v>42144</v>
      </c>
      <c r="U621" s="4">
        <v>42145</v>
      </c>
      <c r="V621" s="3">
        <v>168.23699999999999</v>
      </c>
      <c r="W621" s="3">
        <v>8</v>
      </c>
      <c r="X621" s="3">
        <v>479.79</v>
      </c>
      <c r="Y621" s="5">
        <v>86409</v>
      </c>
    </row>
    <row r="622" spans="1:25" ht="12.75" customHeight="1" x14ac:dyDescent="0.25">
      <c r="A622" s="3">
        <v>22480</v>
      </c>
      <c r="B622" s="3" t="s">
        <v>978</v>
      </c>
      <c r="C622" s="3">
        <v>0.08</v>
      </c>
      <c r="D622" s="3">
        <v>8.3699999999999992</v>
      </c>
      <c r="E622" s="3">
        <v>10.16</v>
      </c>
      <c r="F622" s="3">
        <v>1109</v>
      </c>
      <c r="G622" s="3" t="s">
        <v>2268</v>
      </c>
      <c r="H622" s="3" t="s">
        <v>710</v>
      </c>
      <c r="I622" s="3" t="s">
        <v>719</v>
      </c>
      <c r="J622" s="3" t="s">
        <v>723</v>
      </c>
      <c r="K622" s="3" t="s">
        <v>732</v>
      </c>
      <c r="L622" s="3" t="s">
        <v>744</v>
      </c>
      <c r="M622" s="3" t="s">
        <v>532</v>
      </c>
      <c r="N622" s="3">
        <v>0.59</v>
      </c>
      <c r="O622" s="3" t="s">
        <v>3035</v>
      </c>
      <c r="P622" s="3" t="s">
        <v>714</v>
      </c>
      <c r="Q622" s="3" t="s">
        <v>1015</v>
      </c>
      <c r="R622" s="3" t="s">
        <v>1793</v>
      </c>
      <c r="S622" s="3">
        <v>78041</v>
      </c>
      <c r="T622" s="4">
        <v>42184</v>
      </c>
      <c r="U622" s="4">
        <v>42184</v>
      </c>
      <c r="V622" s="3">
        <v>-169.232</v>
      </c>
      <c r="W622" s="3">
        <v>13</v>
      </c>
      <c r="X622" s="3">
        <v>108.99</v>
      </c>
      <c r="Y622" s="5">
        <v>86410</v>
      </c>
    </row>
    <row r="623" spans="1:25" ht="12.75" customHeight="1" x14ac:dyDescent="0.25">
      <c r="A623" s="3">
        <v>20176</v>
      </c>
      <c r="B623" s="3" t="s">
        <v>979</v>
      </c>
      <c r="C623" s="3">
        <v>0.03</v>
      </c>
      <c r="D623" s="3">
        <v>300.98</v>
      </c>
      <c r="E623" s="3">
        <v>54.92</v>
      </c>
      <c r="F623" s="3">
        <v>1112</v>
      </c>
      <c r="G623" s="3" t="s">
        <v>2269</v>
      </c>
      <c r="H623" s="3" t="s">
        <v>712</v>
      </c>
      <c r="I623" s="3" t="s">
        <v>720</v>
      </c>
      <c r="J623" s="3" t="s">
        <v>723</v>
      </c>
      <c r="K623" s="3" t="s">
        <v>734</v>
      </c>
      <c r="L623" s="3" t="s">
        <v>742</v>
      </c>
      <c r="M623" s="3" t="s">
        <v>141</v>
      </c>
      <c r="N623" s="3">
        <v>0.55000000000000004</v>
      </c>
      <c r="O623" s="3" t="s">
        <v>3035</v>
      </c>
      <c r="P623" s="3" t="s">
        <v>715</v>
      </c>
      <c r="Q623" s="3" t="s">
        <v>1037</v>
      </c>
      <c r="R623" s="3" t="s">
        <v>1588</v>
      </c>
      <c r="S623" s="3">
        <v>92399</v>
      </c>
      <c r="T623" s="4">
        <v>42096</v>
      </c>
      <c r="U623" s="4">
        <v>42098</v>
      </c>
      <c r="V623" s="3">
        <v>1272.5808</v>
      </c>
      <c r="W623" s="3">
        <v>12</v>
      </c>
      <c r="X623" s="3">
        <v>3527.82</v>
      </c>
      <c r="Y623" s="5">
        <v>90832</v>
      </c>
    </row>
    <row r="624" spans="1:25" ht="12.75" customHeight="1" x14ac:dyDescent="0.25">
      <c r="A624" s="3">
        <v>20177</v>
      </c>
      <c r="B624" s="3" t="s">
        <v>979</v>
      </c>
      <c r="C624" s="3">
        <v>0.02</v>
      </c>
      <c r="D624" s="3">
        <v>2550.14</v>
      </c>
      <c r="E624" s="3">
        <v>29.7</v>
      </c>
      <c r="F624" s="3">
        <v>1112</v>
      </c>
      <c r="G624" s="3" t="s">
        <v>2269</v>
      </c>
      <c r="H624" s="3" t="s">
        <v>712</v>
      </c>
      <c r="I624" s="3" t="s">
        <v>720</v>
      </c>
      <c r="J624" s="3" t="s">
        <v>722</v>
      </c>
      <c r="K624" s="3" t="s">
        <v>736</v>
      </c>
      <c r="L624" s="3" t="s">
        <v>740</v>
      </c>
      <c r="M624" s="3" t="s">
        <v>611</v>
      </c>
      <c r="N624" s="3">
        <v>0.56999999999999995</v>
      </c>
      <c r="O624" s="3" t="s">
        <v>3035</v>
      </c>
      <c r="P624" s="3" t="s">
        <v>715</v>
      </c>
      <c r="Q624" s="3" t="s">
        <v>1037</v>
      </c>
      <c r="R624" s="3" t="s">
        <v>1588</v>
      </c>
      <c r="S624" s="3">
        <v>92399</v>
      </c>
      <c r="T624" s="4">
        <v>42096</v>
      </c>
      <c r="U624" s="4">
        <v>42098</v>
      </c>
      <c r="V624" s="3">
        <v>-5390.7388920000003</v>
      </c>
      <c r="W624" s="3">
        <v>2</v>
      </c>
      <c r="X624" s="3">
        <v>4698.21</v>
      </c>
      <c r="Y624" s="5">
        <v>90832</v>
      </c>
    </row>
    <row r="625" spans="1:25" ht="12.75" customHeight="1" x14ac:dyDescent="0.25">
      <c r="A625" s="3">
        <v>26060</v>
      </c>
      <c r="B625" s="3" t="s">
        <v>981</v>
      </c>
      <c r="C625" s="3">
        <v>0.01</v>
      </c>
      <c r="D625" s="3">
        <v>2.89</v>
      </c>
      <c r="E625" s="3">
        <v>0.5</v>
      </c>
      <c r="F625" s="3">
        <v>1113</v>
      </c>
      <c r="G625" s="3" t="s">
        <v>2270</v>
      </c>
      <c r="H625" s="3" t="s">
        <v>710</v>
      </c>
      <c r="I625" s="3" t="s">
        <v>720</v>
      </c>
      <c r="J625" s="3" t="s">
        <v>721</v>
      </c>
      <c r="K625" s="3" t="s">
        <v>735</v>
      </c>
      <c r="L625" s="3" t="s">
        <v>739</v>
      </c>
      <c r="M625" s="3" t="s">
        <v>414</v>
      </c>
      <c r="N625" s="3">
        <v>0.38</v>
      </c>
      <c r="O625" s="3" t="s">
        <v>3035</v>
      </c>
      <c r="P625" s="3" t="s">
        <v>715</v>
      </c>
      <c r="Q625" s="3" t="s">
        <v>1073</v>
      </c>
      <c r="R625" s="3" t="s">
        <v>1713</v>
      </c>
      <c r="S625" s="3">
        <v>80004</v>
      </c>
      <c r="T625" s="4">
        <v>42100</v>
      </c>
      <c r="U625" s="4">
        <v>42101</v>
      </c>
      <c r="V625" s="3">
        <v>29.725199999999997</v>
      </c>
      <c r="W625" s="3">
        <v>14</v>
      </c>
      <c r="X625" s="3">
        <v>43.08</v>
      </c>
      <c r="Y625" s="5">
        <v>90833</v>
      </c>
    </row>
    <row r="626" spans="1:25" ht="12.75" customHeight="1" x14ac:dyDescent="0.25">
      <c r="A626" s="3">
        <v>26061</v>
      </c>
      <c r="B626" s="3" t="s">
        <v>981</v>
      </c>
      <c r="C626" s="3">
        <v>0</v>
      </c>
      <c r="D626" s="3">
        <v>55.99</v>
      </c>
      <c r="E626" s="3">
        <v>5</v>
      </c>
      <c r="F626" s="3">
        <v>1113</v>
      </c>
      <c r="G626" s="3" t="s">
        <v>2270</v>
      </c>
      <c r="H626" s="3" t="s">
        <v>710</v>
      </c>
      <c r="I626" s="3" t="s">
        <v>720</v>
      </c>
      <c r="J626" s="3" t="s">
        <v>722</v>
      </c>
      <c r="K626" s="3" t="s">
        <v>102</v>
      </c>
      <c r="L626" s="3" t="s">
        <v>741</v>
      </c>
      <c r="M626" s="3" t="s">
        <v>199</v>
      </c>
      <c r="N626" s="3">
        <v>0.8</v>
      </c>
      <c r="O626" s="3" t="s">
        <v>3035</v>
      </c>
      <c r="P626" s="3" t="s">
        <v>715</v>
      </c>
      <c r="Q626" s="3" t="s">
        <v>1073</v>
      </c>
      <c r="R626" s="3" t="s">
        <v>1713</v>
      </c>
      <c r="S626" s="3">
        <v>80004</v>
      </c>
      <c r="T626" s="4">
        <v>42100</v>
      </c>
      <c r="U626" s="4">
        <v>42102</v>
      </c>
      <c r="V626" s="3">
        <v>-187.11</v>
      </c>
      <c r="W626" s="3">
        <v>5</v>
      </c>
      <c r="X626" s="3">
        <v>258.93</v>
      </c>
      <c r="Y626" s="5">
        <v>90833</v>
      </c>
    </row>
    <row r="627" spans="1:25" x14ac:dyDescent="0.25">
      <c r="A627" s="3">
        <v>21579</v>
      </c>
      <c r="B627" s="3" t="s">
        <v>979</v>
      </c>
      <c r="C627" s="3">
        <v>0.06</v>
      </c>
      <c r="D627" s="3">
        <v>64.650000000000006</v>
      </c>
      <c r="E627" s="3">
        <v>35</v>
      </c>
      <c r="F627" s="3">
        <v>1117</v>
      </c>
      <c r="G627" s="3" t="s">
        <v>2271</v>
      </c>
      <c r="H627" s="3" t="s">
        <v>710</v>
      </c>
      <c r="I627" s="3" t="s">
        <v>717</v>
      </c>
      <c r="J627" s="3" t="s">
        <v>721</v>
      </c>
      <c r="K627" s="3" t="s">
        <v>730</v>
      </c>
      <c r="L627" s="3" t="s">
        <v>744</v>
      </c>
      <c r="M627" s="3" t="s">
        <v>85</v>
      </c>
      <c r="N627" s="3">
        <v>0.8</v>
      </c>
      <c r="O627" s="3" t="s">
        <v>3035</v>
      </c>
      <c r="P627" s="3" t="s">
        <v>715</v>
      </c>
      <c r="Q627" s="3" t="s">
        <v>1023</v>
      </c>
      <c r="R627" s="3" t="s">
        <v>1732</v>
      </c>
      <c r="S627" s="3">
        <v>85705</v>
      </c>
      <c r="T627" s="4">
        <v>42040</v>
      </c>
      <c r="U627" s="4">
        <v>42041</v>
      </c>
      <c r="V627" s="3">
        <v>-139.28720000000001</v>
      </c>
      <c r="W627" s="3">
        <v>4</v>
      </c>
      <c r="X627" s="3">
        <v>277.60000000000002</v>
      </c>
      <c r="Y627" s="5">
        <v>86768</v>
      </c>
    </row>
    <row r="628" spans="1:25" ht="12.75" customHeight="1" x14ac:dyDescent="0.25">
      <c r="A628" s="3">
        <v>21329</v>
      </c>
      <c r="B628" s="3" t="s">
        <v>980</v>
      </c>
      <c r="C628" s="3">
        <v>0.04</v>
      </c>
      <c r="D628" s="3">
        <v>19.98</v>
      </c>
      <c r="E628" s="3">
        <v>8.68</v>
      </c>
      <c r="F628" s="3">
        <v>1121</v>
      </c>
      <c r="G628" s="3" t="s">
        <v>2272</v>
      </c>
      <c r="H628" s="3" t="s">
        <v>710</v>
      </c>
      <c r="I628" s="3" t="s">
        <v>719</v>
      </c>
      <c r="J628" s="3" t="s">
        <v>721</v>
      </c>
      <c r="K628" s="3" t="s">
        <v>726</v>
      </c>
      <c r="L628" s="3" t="s">
        <v>739</v>
      </c>
      <c r="M628" s="3" t="s">
        <v>547</v>
      </c>
      <c r="N628" s="3">
        <v>0.37</v>
      </c>
      <c r="O628" s="3" t="s">
        <v>3035</v>
      </c>
      <c r="P628" s="3" t="s">
        <v>715</v>
      </c>
      <c r="Q628" s="3" t="s">
        <v>1037</v>
      </c>
      <c r="R628" s="3" t="s">
        <v>1557</v>
      </c>
      <c r="S628" s="3">
        <v>92592</v>
      </c>
      <c r="T628" s="4">
        <v>42042</v>
      </c>
      <c r="U628" s="4">
        <v>42049</v>
      </c>
      <c r="V628" s="3">
        <v>108</v>
      </c>
      <c r="W628" s="3">
        <v>8</v>
      </c>
      <c r="X628" s="3">
        <v>168.04</v>
      </c>
      <c r="Y628" s="5">
        <v>86767</v>
      </c>
    </row>
    <row r="629" spans="1:25" ht="12.75" customHeight="1" x14ac:dyDescent="0.25">
      <c r="A629" s="3">
        <v>21330</v>
      </c>
      <c r="B629" s="3" t="s">
        <v>980</v>
      </c>
      <c r="C629" s="3">
        <v>0.08</v>
      </c>
      <c r="D629" s="3">
        <v>125.99</v>
      </c>
      <c r="E629" s="3">
        <v>7.69</v>
      </c>
      <c r="F629" s="3">
        <v>1121</v>
      </c>
      <c r="G629" s="3" t="s">
        <v>2272</v>
      </c>
      <c r="H629" s="3" t="s">
        <v>710</v>
      </c>
      <c r="I629" s="3" t="s">
        <v>719</v>
      </c>
      <c r="J629" s="3" t="s">
        <v>722</v>
      </c>
      <c r="K629" s="3" t="s">
        <v>102</v>
      </c>
      <c r="L629" s="3" t="s">
        <v>739</v>
      </c>
      <c r="M629" s="3" t="s">
        <v>651</v>
      </c>
      <c r="N629" s="3">
        <v>0.57999999999999996</v>
      </c>
      <c r="O629" s="3" t="s">
        <v>3035</v>
      </c>
      <c r="P629" s="3" t="s">
        <v>715</v>
      </c>
      <c r="Q629" s="3" t="s">
        <v>1037</v>
      </c>
      <c r="R629" s="3" t="s">
        <v>1557</v>
      </c>
      <c r="S629" s="3">
        <v>92592</v>
      </c>
      <c r="T629" s="4">
        <v>42042</v>
      </c>
      <c r="U629" s="4">
        <v>42044</v>
      </c>
      <c r="V629" s="3">
        <v>377.154</v>
      </c>
      <c r="W629" s="3">
        <v>7</v>
      </c>
      <c r="X629" s="3">
        <v>703.46</v>
      </c>
      <c r="Y629" s="5">
        <v>86767</v>
      </c>
    </row>
    <row r="630" spans="1:25" ht="12.75" customHeight="1" x14ac:dyDescent="0.25">
      <c r="A630" s="3">
        <v>20612</v>
      </c>
      <c r="B630" s="3" t="s">
        <v>977</v>
      </c>
      <c r="C630" s="3">
        <v>0.03</v>
      </c>
      <c r="D630" s="3">
        <v>7.3</v>
      </c>
      <c r="E630" s="3">
        <v>7.72</v>
      </c>
      <c r="F630" s="3">
        <v>1123</v>
      </c>
      <c r="G630" s="3" t="s">
        <v>2273</v>
      </c>
      <c r="H630" s="3" t="s">
        <v>710</v>
      </c>
      <c r="I630" s="3" t="s">
        <v>718</v>
      </c>
      <c r="J630" s="3" t="s">
        <v>721</v>
      </c>
      <c r="K630" s="3" t="s">
        <v>103</v>
      </c>
      <c r="L630" s="3" t="s">
        <v>739</v>
      </c>
      <c r="M630" s="3" t="s">
        <v>372</v>
      </c>
      <c r="N630" s="3">
        <v>0.38</v>
      </c>
      <c r="O630" s="3" t="s">
        <v>3035</v>
      </c>
      <c r="P630" s="3" t="s">
        <v>715</v>
      </c>
      <c r="Q630" s="3" t="s">
        <v>1037</v>
      </c>
      <c r="R630" s="3" t="s">
        <v>1139</v>
      </c>
      <c r="S630" s="3">
        <v>95661</v>
      </c>
      <c r="T630" s="4">
        <v>42078</v>
      </c>
      <c r="U630" s="4">
        <v>42081</v>
      </c>
      <c r="V630" s="3">
        <v>-127.05200000000001</v>
      </c>
      <c r="W630" s="3">
        <v>14</v>
      </c>
      <c r="X630" s="3">
        <v>103.61</v>
      </c>
      <c r="Y630" s="5">
        <v>87015</v>
      </c>
    </row>
    <row r="631" spans="1:25" ht="12.75" customHeight="1" x14ac:dyDescent="0.25">
      <c r="A631" s="3">
        <v>18212</v>
      </c>
      <c r="B631" s="3" t="s">
        <v>977</v>
      </c>
      <c r="C631" s="3">
        <v>0.09</v>
      </c>
      <c r="D631" s="3">
        <v>175.99</v>
      </c>
      <c r="E631" s="3">
        <v>4.99</v>
      </c>
      <c r="F631" s="3">
        <v>1123</v>
      </c>
      <c r="G631" s="3" t="s">
        <v>2273</v>
      </c>
      <c r="H631" s="3" t="s">
        <v>710</v>
      </c>
      <c r="I631" s="3" t="s">
        <v>718</v>
      </c>
      <c r="J631" s="3" t="s">
        <v>722</v>
      </c>
      <c r="K631" s="3" t="s">
        <v>102</v>
      </c>
      <c r="L631" s="3" t="s">
        <v>739</v>
      </c>
      <c r="M631" s="3" t="s">
        <v>54</v>
      </c>
      <c r="N631" s="3">
        <v>0.59</v>
      </c>
      <c r="O631" s="3" t="s">
        <v>3035</v>
      </c>
      <c r="P631" s="3" t="s">
        <v>715</v>
      </c>
      <c r="Q631" s="3" t="s">
        <v>1037</v>
      </c>
      <c r="R631" s="3" t="s">
        <v>1139</v>
      </c>
      <c r="S631" s="3">
        <v>95661</v>
      </c>
      <c r="T631" s="4">
        <v>42175</v>
      </c>
      <c r="U631" s="4">
        <v>42177</v>
      </c>
      <c r="V631" s="3">
        <v>2169.7464</v>
      </c>
      <c r="W631" s="3">
        <v>22</v>
      </c>
      <c r="X631" s="3">
        <v>3144.56</v>
      </c>
      <c r="Y631" s="5">
        <v>87016</v>
      </c>
    </row>
    <row r="632" spans="1:25" ht="12.75" customHeight="1" x14ac:dyDescent="0.25">
      <c r="A632" s="3">
        <v>18211</v>
      </c>
      <c r="B632" s="3" t="s">
        <v>977</v>
      </c>
      <c r="C632" s="3">
        <v>0.09</v>
      </c>
      <c r="D632" s="3">
        <v>160.97999999999999</v>
      </c>
      <c r="E632" s="3">
        <v>35.020000000000003</v>
      </c>
      <c r="F632" s="3">
        <v>1124</v>
      </c>
      <c r="G632" s="3" t="s">
        <v>2274</v>
      </c>
      <c r="H632" s="3" t="s">
        <v>712</v>
      </c>
      <c r="I632" s="3" t="s">
        <v>718</v>
      </c>
      <c r="J632" s="3" t="s">
        <v>723</v>
      </c>
      <c r="K632" s="3" t="s">
        <v>734</v>
      </c>
      <c r="L632" s="3" t="s">
        <v>742</v>
      </c>
      <c r="M632" s="3" t="s">
        <v>512</v>
      </c>
      <c r="N632" s="3">
        <v>0.72</v>
      </c>
      <c r="O632" s="3" t="s">
        <v>3035</v>
      </c>
      <c r="P632" s="3" t="s">
        <v>716</v>
      </c>
      <c r="Q632" s="3" t="s">
        <v>1123</v>
      </c>
      <c r="R632" s="3" t="s">
        <v>1137</v>
      </c>
      <c r="S632" s="3">
        <v>6360</v>
      </c>
      <c r="T632" s="4">
        <v>42175</v>
      </c>
      <c r="U632" s="4">
        <v>42176</v>
      </c>
      <c r="V632" s="3">
        <v>-229.93</v>
      </c>
      <c r="W632" s="3">
        <v>18</v>
      </c>
      <c r="X632" s="3">
        <v>2653.02</v>
      </c>
      <c r="Y632" s="5">
        <v>87016</v>
      </c>
    </row>
    <row r="633" spans="1:25" ht="12.75" customHeight="1" x14ac:dyDescent="0.25">
      <c r="A633" s="3">
        <v>22052</v>
      </c>
      <c r="B633" s="3" t="s">
        <v>978</v>
      </c>
      <c r="C633" s="3">
        <v>0.02</v>
      </c>
      <c r="D633" s="3">
        <v>4.0599999999999996</v>
      </c>
      <c r="E633" s="3">
        <v>6.89</v>
      </c>
      <c r="F633" s="3">
        <v>1127</v>
      </c>
      <c r="G633" s="3" t="s">
        <v>2275</v>
      </c>
      <c r="H633" s="3" t="s">
        <v>710</v>
      </c>
      <c r="I633" s="3" t="s">
        <v>719</v>
      </c>
      <c r="J633" s="3" t="s">
        <v>721</v>
      </c>
      <c r="K633" s="3" t="s">
        <v>729</v>
      </c>
      <c r="L633" s="3" t="s">
        <v>739</v>
      </c>
      <c r="M633" s="3" t="s">
        <v>175</v>
      </c>
      <c r="N633" s="3">
        <v>0.6</v>
      </c>
      <c r="O633" s="3" t="s">
        <v>3035</v>
      </c>
      <c r="P633" s="3" t="s">
        <v>714</v>
      </c>
      <c r="Q633" s="3" t="s">
        <v>1015</v>
      </c>
      <c r="R633" s="3" t="s">
        <v>1764</v>
      </c>
      <c r="S633" s="3">
        <v>78852</v>
      </c>
      <c r="T633" s="4">
        <v>42059</v>
      </c>
      <c r="U633" s="4">
        <v>42061</v>
      </c>
      <c r="V633" s="3">
        <v>-93.735199999999992</v>
      </c>
      <c r="W633" s="3">
        <v>16</v>
      </c>
      <c r="X633" s="3">
        <v>66.81</v>
      </c>
      <c r="Y633" s="5">
        <v>87221</v>
      </c>
    </row>
    <row r="634" spans="1:25" ht="12.75" customHeight="1" x14ac:dyDescent="0.25">
      <c r="A634" s="3">
        <v>26377</v>
      </c>
      <c r="B634" s="3" t="s">
        <v>980</v>
      </c>
      <c r="C634" s="3">
        <v>0.04</v>
      </c>
      <c r="D634" s="3">
        <v>4.71</v>
      </c>
      <c r="E634" s="3">
        <v>0.7</v>
      </c>
      <c r="F634" s="3">
        <v>1127</v>
      </c>
      <c r="G634" s="3" t="s">
        <v>2275</v>
      </c>
      <c r="H634" s="3" t="s">
        <v>710</v>
      </c>
      <c r="I634" s="3" t="s">
        <v>719</v>
      </c>
      <c r="J634" s="3" t="s">
        <v>721</v>
      </c>
      <c r="K634" s="3" t="s">
        <v>733</v>
      </c>
      <c r="L634" s="3" t="s">
        <v>738</v>
      </c>
      <c r="M634" s="3" t="s">
        <v>940</v>
      </c>
      <c r="N634" s="3">
        <v>0.8</v>
      </c>
      <c r="O634" s="3" t="s">
        <v>3035</v>
      </c>
      <c r="P634" s="3" t="s">
        <v>714</v>
      </c>
      <c r="Q634" s="3" t="s">
        <v>1015</v>
      </c>
      <c r="R634" s="3" t="s">
        <v>1764</v>
      </c>
      <c r="S634" s="3">
        <v>78852</v>
      </c>
      <c r="T634" s="4">
        <v>42177</v>
      </c>
      <c r="U634" s="4">
        <v>42181</v>
      </c>
      <c r="V634" s="3">
        <v>4.53</v>
      </c>
      <c r="W634" s="3">
        <v>19</v>
      </c>
      <c r="X634" s="3">
        <v>90.52</v>
      </c>
      <c r="Y634" s="5">
        <v>87222</v>
      </c>
    </row>
    <row r="635" spans="1:25" ht="12.75" customHeight="1" x14ac:dyDescent="0.25">
      <c r="A635" s="3">
        <v>26378</v>
      </c>
      <c r="B635" s="3" t="s">
        <v>980</v>
      </c>
      <c r="C635" s="3">
        <v>0.06</v>
      </c>
      <c r="D635" s="3">
        <v>4.2</v>
      </c>
      <c r="E635" s="3">
        <v>2.2599999999999998</v>
      </c>
      <c r="F635" s="3">
        <v>1128</v>
      </c>
      <c r="G635" s="3" t="s">
        <v>2276</v>
      </c>
      <c r="H635" s="3" t="s">
        <v>710</v>
      </c>
      <c r="I635" s="3" t="s">
        <v>719</v>
      </c>
      <c r="J635" s="3" t="s">
        <v>721</v>
      </c>
      <c r="K635" s="3" t="s">
        <v>726</v>
      </c>
      <c r="L635" s="3" t="s">
        <v>738</v>
      </c>
      <c r="M635" s="3" t="s">
        <v>683</v>
      </c>
      <c r="N635" s="3">
        <v>0.36</v>
      </c>
      <c r="O635" s="3" t="s">
        <v>3035</v>
      </c>
      <c r="P635" s="3" t="s">
        <v>714</v>
      </c>
      <c r="Q635" s="3" t="s">
        <v>1015</v>
      </c>
      <c r="R635" s="3" t="s">
        <v>1245</v>
      </c>
      <c r="S635" s="3">
        <v>78539</v>
      </c>
      <c r="T635" s="4">
        <v>42177</v>
      </c>
      <c r="U635" s="4">
        <v>42182</v>
      </c>
      <c r="V635" s="3">
        <v>9.7799999999999994</v>
      </c>
      <c r="W635" s="3">
        <v>13</v>
      </c>
      <c r="X635" s="3">
        <v>55.97</v>
      </c>
      <c r="Y635" s="5">
        <v>87222</v>
      </c>
    </row>
    <row r="636" spans="1:25" ht="12.75" customHeight="1" x14ac:dyDescent="0.25">
      <c r="A636" s="3">
        <v>4501</v>
      </c>
      <c r="B636" s="3" t="s">
        <v>980</v>
      </c>
      <c r="C636" s="3">
        <v>0.04</v>
      </c>
      <c r="D636" s="3">
        <v>8.6</v>
      </c>
      <c r="E636" s="3">
        <v>6.19</v>
      </c>
      <c r="F636" s="3">
        <v>1129</v>
      </c>
      <c r="G636" s="3" t="s">
        <v>2277</v>
      </c>
      <c r="H636" s="3" t="s">
        <v>710</v>
      </c>
      <c r="I636" s="3" t="s">
        <v>717</v>
      </c>
      <c r="J636" s="3" t="s">
        <v>721</v>
      </c>
      <c r="K636" s="3" t="s">
        <v>103</v>
      </c>
      <c r="L636" s="3" t="s">
        <v>739</v>
      </c>
      <c r="M636" s="3" t="s">
        <v>956</v>
      </c>
      <c r="N636" s="3">
        <v>0.38</v>
      </c>
      <c r="O636" s="3" t="s">
        <v>3035</v>
      </c>
      <c r="P636" s="3" t="s">
        <v>716</v>
      </c>
      <c r="Q636" s="3" t="s">
        <v>1901</v>
      </c>
      <c r="R636" s="3" t="s">
        <v>1000</v>
      </c>
      <c r="S636" s="3">
        <v>2118</v>
      </c>
      <c r="T636" s="4">
        <v>42051</v>
      </c>
      <c r="U636" s="4">
        <v>42058</v>
      </c>
      <c r="V636" s="3">
        <v>-63.813500000000005</v>
      </c>
      <c r="W636" s="3">
        <v>37</v>
      </c>
      <c r="X636" s="3">
        <v>311.66000000000003</v>
      </c>
      <c r="Y636" s="5">
        <v>32037</v>
      </c>
    </row>
    <row r="637" spans="1:25" ht="12.75" customHeight="1" x14ac:dyDescent="0.25">
      <c r="A637" s="3">
        <v>4502</v>
      </c>
      <c r="B637" s="3" t="s">
        <v>980</v>
      </c>
      <c r="C637" s="3">
        <v>7.0000000000000007E-2</v>
      </c>
      <c r="D637" s="3">
        <v>699.99</v>
      </c>
      <c r="E637" s="3">
        <v>24.49</v>
      </c>
      <c r="F637" s="3">
        <v>1129</v>
      </c>
      <c r="G637" s="3" t="s">
        <v>2277</v>
      </c>
      <c r="H637" s="3" t="s">
        <v>710</v>
      </c>
      <c r="I637" s="3" t="s">
        <v>717</v>
      </c>
      <c r="J637" s="3" t="s">
        <v>722</v>
      </c>
      <c r="K637" s="3" t="s">
        <v>105</v>
      </c>
      <c r="L637" s="3" t="s">
        <v>744</v>
      </c>
      <c r="M637" s="3" t="s">
        <v>493</v>
      </c>
      <c r="N637" s="3">
        <v>0.54</v>
      </c>
      <c r="O637" s="3" t="s">
        <v>3035</v>
      </c>
      <c r="P637" s="3" t="s">
        <v>716</v>
      </c>
      <c r="Q637" s="3" t="s">
        <v>1901</v>
      </c>
      <c r="R637" s="3" t="s">
        <v>1000</v>
      </c>
      <c r="S637" s="3">
        <v>2118</v>
      </c>
      <c r="T637" s="4">
        <v>42051</v>
      </c>
      <c r="U637" s="4">
        <v>42055</v>
      </c>
      <c r="V637" s="3">
        <v>325.29000000000002</v>
      </c>
      <c r="W637" s="3">
        <v>15</v>
      </c>
      <c r="X637" s="3">
        <v>9862.51</v>
      </c>
      <c r="Y637" s="5">
        <v>32037</v>
      </c>
    </row>
    <row r="638" spans="1:25" ht="12.75" customHeight="1" x14ac:dyDescent="0.25">
      <c r="A638" s="3">
        <v>6891</v>
      </c>
      <c r="B638" s="3" t="s">
        <v>979</v>
      </c>
      <c r="C638" s="3">
        <v>0.05</v>
      </c>
      <c r="D638" s="3">
        <v>5.78</v>
      </c>
      <c r="E638" s="3">
        <v>7.64</v>
      </c>
      <c r="F638" s="3">
        <v>1129</v>
      </c>
      <c r="G638" s="3" t="s">
        <v>2277</v>
      </c>
      <c r="H638" s="3" t="s">
        <v>711</v>
      </c>
      <c r="I638" s="3" t="s">
        <v>720</v>
      </c>
      <c r="J638" s="3" t="s">
        <v>721</v>
      </c>
      <c r="K638" s="3" t="s">
        <v>726</v>
      </c>
      <c r="L638" s="3" t="s">
        <v>739</v>
      </c>
      <c r="M638" s="3" t="s">
        <v>972</v>
      </c>
      <c r="N638" s="3">
        <v>0.36</v>
      </c>
      <c r="O638" s="3" t="s">
        <v>3035</v>
      </c>
      <c r="P638" s="3" t="s">
        <v>716</v>
      </c>
      <c r="Q638" s="3" t="s">
        <v>1901</v>
      </c>
      <c r="R638" s="3" t="s">
        <v>1000</v>
      </c>
      <c r="S638" s="3">
        <v>2118</v>
      </c>
      <c r="T638" s="4">
        <v>42092</v>
      </c>
      <c r="U638" s="4">
        <v>42094</v>
      </c>
      <c r="V638" s="3">
        <v>-116.05</v>
      </c>
      <c r="W638" s="3">
        <v>29</v>
      </c>
      <c r="X638" s="3">
        <v>177.41</v>
      </c>
      <c r="Y638" s="5">
        <v>49125</v>
      </c>
    </row>
    <row r="639" spans="1:25" ht="12.75" customHeight="1" x14ac:dyDescent="0.25">
      <c r="A639" s="3">
        <v>1917</v>
      </c>
      <c r="B639" s="3" t="s">
        <v>978</v>
      </c>
      <c r="C639" s="3">
        <v>0.02</v>
      </c>
      <c r="D639" s="3">
        <v>7.64</v>
      </c>
      <c r="E639" s="3">
        <v>1.39</v>
      </c>
      <c r="F639" s="3">
        <v>1129</v>
      </c>
      <c r="G639" s="3" t="s">
        <v>2277</v>
      </c>
      <c r="H639" s="3" t="s">
        <v>710</v>
      </c>
      <c r="I639" s="3" t="s">
        <v>717</v>
      </c>
      <c r="J639" s="3" t="s">
        <v>721</v>
      </c>
      <c r="K639" s="3" t="s">
        <v>728</v>
      </c>
      <c r="L639" s="3" t="s">
        <v>739</v>
      </c>
      <c r="M639" s="3" t="s">
        <v>344</v>
      </c>
      <c r="N639" s="3">
        <v>0.36</v>
      </c>
      <c r="O639" s="3" t="s">
        <v>3035</v>
      </c>
      <c r="P639" s="3" t="s">
        <v>716</v>
      </c>
      <c r="Q639" s="3" t="s">
        <v>1901</v>
      </c>
      <c r="R639" s="3" t="s">
        <v>1000</v>
      </c>
      <c r="S639" s="3">
        <v>2118</v>
      </c>
      <c r="T639" s="4">
        <v>42145</v>
      </c>
      <c r="U639" s="4">
        <v>42147</v>
      </c>
      <c r="V639" s="3">
        <v>117.38</v>
      </c>
      <c r="W639" s="3">
        <v>52</v>
      </c>
      <c r="X639" s="3">
        <v>406.91</v>
      </c>
      <c r="Y639" s="5">
        <v>13735</v>
      </c>
    </row>
    <row r="640" spans="1:25" ht="12.75" customHeight="1" x14ac:dyDescent="0.25">
      <c r="A640" s="3">
        <v>5568</v>
      </c>
      <c r="B640" s="3" t="s">
        <v>980</v>
      </c>
      <c r="C640" s="3">
        <v>0.03</v>
      </c>
      <c r="D640" s="3">
        <v>30.98</v>
      </c>
      <c r="E640" s="3">
        <v>6.5</v>
      </c>
      <c r="F640" s="3">
        <v>1129</v>
      </c>
      <c r="G640" s="3" t="s">
        <v>2277</v>
      </c>
      <c r="H640" s="3" t="s">
        <v>710</v>
      </c>
      <c r="I640" s="3" t="s">
        <v>720</v>
      </c>
      <c r="J640" s="3" t="s">
        <v>722</v>
      </c>
      <c r="K640" s="3" t="s">
        <v>725</v>
      </c>
      <c r="L640" s="3" t="s">
        <v>739</v>
      </c>
      <c r="M640" s="3" t="s">
        <v>301</v>
      </c>
      <c r="N640" s="3">
        <v>0.79</v>
      </c>
      <c r="O640" s="3" t="s">
        <v>3035</v>
      </c>
      <c r="P640" s="3" t="s">
        <v>716</v>
      </c>
      <c r="Q640" s="3" t="s">
        <v>1901</v>
      </c>
      <c r="R640" s="3" t="s">
        <v>1000</v>
      </c>
      <c r="S640" s="3">
        <v>2118</v>
      </c>
      <c r="T640" s="4">
        <v>42168</v>
      </c>
      <c r="U640" s="4">
        <v>42172</v>
      </c>
      <c r="V640" s="3">
        <v>-144.19999999999999</v>
      </c>
      <c r="W640" s="3">
        <v>44</v>
      </c>
      <c r="X640" s="3">
        <v>1332.09</v>
      </c>
      <c r="Y640" s="5">
        <v>39430</v>
      </c>
    </row>
    <row r="641" spans="1:25" ht="12.75" customHeight="1" x14ac:dyDescent="0.25">
      <c r="A641" s="3">
        <v>8099</v>
      </c>
      <c r="B641" s="3" t="s">
        <v>980</v>
      </c>
      <c r="C641" s="3">
        <v>0.02</v>
      </c>
      <c r="D641" s="3">
        <v>4.9800000000000004</v>
      </c>
      <c r="E641" s="3">
        <v>6.07</v>
      </c>
      <c r="F641" s="3">
        <v>1129</v>
      </c>
      <c r="G641" s="3" t="s">
        <v>2277</v>
      </c>
      <c r="H641" s="3" t="s">
        <v>710</v>
      </c>
      <c r="I641" s="3" t="s">
        <v>717</v>
      </c>
      <c r="J641" s="3" t="s">
        <v>721</v>
      </c>
      <c r="K641" s="3" t="s">
        <v>726</v>
      </c>
      <c r="L641" s="3" t="s">
        <v>739</v>
      </c>
      <c r="M641" s="3" t="s">
        <v>774</v>
      </c>
      <c r="N641" s="3">
        <v>0.36</v>
      </c>
      <c r="O641" s="3" t="s">
        <v>3035</v>
      </c>
      <c r="P641" s="3" t="s">
        <v>716</v>
      </c>
      <c r="Q641" s="3" t="s">
        <v>1901</v>
      </c>
      <c r="R641" s="3" t="s">
        <v>1000</v>
      </c>
      <c r="S641" s="3">
        <v>2118</v>
      </c>
      <c r="T641" s="4">
        <v>42030</v>
      </c>
      <c r="U641" s="4">
        <v>42032</v>
      </c>
      <c r="V641" s="3">
        <v>-46.92</v>
      </c>
      <c r="W641" s="3">
        <v>19</v>
      </c>
      <c r="X641" s="3">
        <v>105.5</v>
      </c>
      <c r="Y641" s="5">
        <v>57794</v>
      </c>
    </row>
    <row r="642" spans="1:25" ht="12.75" customHeight="1" x14ac:dyDescent="0.25">
      <c r="A642" s="3">
        <v>19917</v>
      </c>
      <c r="B642" s="3" t="s">
        <v>978</v>
      </c>
      <c r="C642" s="3">
        <v>0.02</v>
      </c>
      <c r="D642" s="3">
        <v>7.64</v>
      </c>
      <c r="E642" s="3">
        <v>1.39</v>
      </c>
      <c r="F642" s="3">
        <v>1131</v>
      </c>
      <c r="G642" s="3" t="s">
        <v>2278</v>
      </c>
      <c r="H642" s="3" t="s">
        <v>710</v>
      </c>
      <c r="I642" s="3" t="s">
        <v>717</v>
      </c>
      <c r="J642" s="3" t="s">
        <v>721</v>
      </c>
      <c r="K642" s="3" t="s">
        <v>728</v>
      </c>
      <c r="L642" s="3" t="s">
        <v>739</v>
      </c>
      <c r="M642" s="3" t="s">
        <v>344</v>
      </c>
      <c r="N642" s="3">
        <v>0.36</v>
      </c>
      <c r="O642" s="3" t="s">
        <v>3035</v>
      </c>
      <c r="P642" s="3" t="s">
        <v>714</v>
      </c>
      <c r="Q642" s="3" t="s">
        <v>1015</v>
      </c>
      <c r="R642" s="3" t="s">
        <v>1475</v>
      </c>
      <c r="S642" s="3">
        <v>79907</v>
      </c>
      <c r="T642" s="4">
        <v>42145</v>
      </c>
      <c r="U642" s="4">
        <v>42147</v>
      </c>
      <c r="V642" s="3">
        <v>70.193699999999993</v>
      </c>
      <c r="W642" s="3">
        <v>13</v>
      </c>
      <c r="X642" s="3">
        <v>101.73</v>
      </c>
      <c r="Y642" s="5">
        <v>88103</v>
      </c>
    </row>
    <row r="643" spans="1:25" ht="12.75" customHeight="1" x14ac:dyDescent="0.25">
      <c r="A643" s="3">
        <v>23860</v>
      </c>
      <c r="B643" s="3" t="s">
        <v>978</v>
      </c>
      <c r="C643" s="3">
        <v>0.06</v>
      </c>
      <c r="D643" s="3">
        <v>6.37</v>
      </c>
      <c r="E643" s="3">
        <v>5.19</v>
      </c>
      <c r="F643" s="3">
        <v>1132</v>
      </c>
      <c r="G643" s="3" t="s">
        <v>2279</v>
      </c>
      <c r="H643" s="3" t="s">
        <v>710</v>
      </c>
      <c r="I643" s="3" t="s">
        <v>720</v>
      </c>
      <c r="J643" s="3" t="s">
        <v>721</v>
      </c>
      <c r="K643" s="3" t="s">
        <v>103</v>
      </c>
      <c r="L643" s="3" t="s">
        <v>739</v>
      </c>
      <c r="M643" s="3" t="s">
        <v>705</v>
      </c>
      <c r="N643" s="3">
        <v>0.38</v>
      </c>
      <c r="O643" s="3" t="s">
        <v>3035</v>
      </c>
      <c r="P643" s="3" t="s">
        <v>714</v>
      </c>
      <c r="Q643" s="3" t="s">
        <v>1015</v>
      </c>
      <c r="R643" s="3" t="s">
        <v>1796</v>
      </c>
      <c r="S643" s="3">
        <v>76039</v>
      </c>
      <c r="T643" s="4">
        <v>42045</v>
      </c>
      <c r="U643" s="4">
        <v>42046</v>
      </c>
      <c r="V643" s="3">
        <v>-48.219499999999996</v>
      </c>
      <c r="W643" s="3">
        <v>6</v>
      </c>
      <c r="X643" s="3">
        <v>37.700000000000003</v>
      </c>
      <c r="Y643" s="5">
        <v>88101</v>
      </c>
    </row>
    <row r="644" spans="1:25" ht="12.75" customHeight="1" x14ac:dyDescent="0.25">
      <c r="A644" s="3">
        <v>22501</v>
      </c>
      <c r="B644" s="3" t="s">
        <v>980</v>
      </c>
      <c r="C644" s="3">
        <v>0.04</v>
      </c>
      <c r="D644" s="3">
        <v>8.6</v>
      </c>
      <c r="E644" s="3">
        <v>6.19</v>
      </c>
      <c r="F644" s="3">
        <v>1132</v>
      </c>
      <c r="G644" s="3" t="s">
        <v>2279</v>
      </c>
      <c r="H644" s="3" t="s">
        <v>710</v>
      </c>
      <c r="I644" s="3" t="s">
        <v>717</v>
      </c>
      <c r="J644" s="3" t="s">
        <v>721</v>
      </c>
      <c r="K644" s="3" t="s">
        <v>103</v>
      </c>
      <c r="L644" s="3" t="s">
        <v>739</v>
      </c>
      <c r="M644" s="3" t="s">
        <v>956</v>
      </c>
      <c r="N644" s="3">
        <v>0.38</v>
      </c>
      <c r="O644" s="3" t="s">
        <v>3035</v>
      </c>
      <c r="P644" s="3" t="s">
        <v>714</v>
      </c>
      <c r="Q644" s="3" t="s">
        <v>1015</v>
      </c>
      <c r="R644" s="3" t="s">
        <v>1796</v>
      </c>
      <c r="S644" s="3">
        <v>76039</v>
      </c>
      <c r="T644" s="4">
        <v>42051</v>
      </c>
      <c r="U644" s="4">
        <v>42058</v>
      </c>
      <c r="V644" s="3">
        <v>-63.813500000000005</v>
      </c>
      <c r="W644" s="3">
        <v>9</v>
      </c>
      <c r="X644" s="3">
        <v>75.81</v>
      </c>
      <c r="Y644" s="5">
        <v>88102</v>
      </c>
    </row>
    <row r="645" spans="1:25" ht="12.75" customHeight="1" x14ac:dyDescent="0.25">
      <c r="A645" s="3">
        <v>22502</v>
      </c>
      <c r="B645" s="3" t="s">
        <v>980</v>
      </c>
      <c r="C645" s="3">
        <v>7.0000000000000007E-2</v>
      </c>
      <c r="D645" s="3">
        <v>699.99</v>
      </c>
      <c r="E645" s="3">
        <v>24.49</v>
      </c>
      <c r="F645" s="3">
        <v>1132</v>
      </c>
      <c r="G645" s="3" t="s">
        <v>2279</v>
      </c>
      <c r="H645" s="3" t="s">
        <v>710</v>
      </c>
      <c r="I645" s="3" t="s">
        <v>717</v>
      </c>
      <c r="J645" s="3" t="s">
        <v>722</v>
      </c>
      <c r="K645" s="3" t="s">
        <v>105</v>
      </c>
      <c r="L645" s="3" t="s">
        <v>744</v>
      </c>
      <c r="M645" s="3" t="s">
        <v>493</v>
      </c>
      <c r="N645" s="3">
        <v>0.54</v>
      </c>
      <c r="O645" s="3" t="s">
        <v>3035</v>
      </c>
      <c r="P645" s="3" t="s">
        <v>714</v>
      </c>
      <c r="Q645" s="3" t="s">
        <v>1015</v>
      </c>
      <c r="R645" s="3" t="s">
        <v>1796</v>
      </c>
      <c r="S645" s="3">
        <v>76039</v>
      </c>
      <c r="T645" s="4">
        <v>42051</v>
      </c>
      <c r="U645" s="4">
        <v>42055</v>
      </c>
      <c r="V645" s="3">
        <v>325.29000000000002</v>
      </c>
      <c r="W645" s="3">
        <v>4</v>
      </c>
      <c r="X645" s="3">
        <v>2630</v>
      </c>
      <c r="Y645" s="5">
        <v>88102</v>
      </c>
    </row>
    <row r="646" spans="1:25" ht="12.75" customHeight="1" x14ac:dyDescent="0.25">
      <c r="A646" s="3">
        <v>23568</v>
      </c>
      <c r="B646" s="3" t="s">
        <v>980</v>
      </c>
      <c r="C646" s="3">
        <v>0.03</v>
      </c>
      <c r="D646" s="3">
        <v>30.98</v>
      </c>
      <c r="E646" s="3">
        <v>6.5</v>
      </c>
      <c r="F646" s="3">
        <v>1132</v>
      </c>
      <c r="G646" s="3" t="s">
        <v>2279</v>
      </c>
      <c r="H646" s="3" t="s">
        <v>710</v>
      </c>
      <c r="I646" s="3" t="s">
        <v>720</v>
      </c>
      <c r="J646" s="3" t="s">
        <v>722</v>
      </c>
      <c r="K646" s="3" t="s">
        <v>725</v>
      </c>
      <c r="L646" s="3" t="s">
        <v>739</v>
      </c>
      <c r="M646" s="3" t="s">
        <v>301</v>
      </c>
      <c r="N646" s="3">
        <v>0.79</v>
      </c>
      <c r="O646" s="3" t="s">
        <v>3035</v>
      </c>
      <c r="P646" s="3" t="s">
        <v>714</v>
      </c>
      <c r="Q646" s="3" t="s">
        <v>1015</v>
      </c>
      <c r="R646" s="3" t="s">
        <v>1796</v>
      </c>
      <c r="S646" s="3">
        <v>76039</v>
      </c>
      <c r="T646" s="4">
        <v>42168</v>
      </c>
      <c r="U646" s="4">
        <v>42172</v>
      </c>
      <c r="V646" s="3">
        <v>-115.35999999999999</v>
      </c>
      <c r="W646" s="3">
        <v>11</v>
      </c>
      <c r="X646" s="3">
        <v>333.02</v>
      </c>
      <c r="Y646" s="5">
        <v>88104</v>
      </c>
    </row>
    <row r="647" spans="1:25" ht="12.75" customHeight="1" x14ac:dyDescent="0.25">
      <c r="A647" s="3">
        <v>26099</v>
      </c>
      <c r="B647" s="3" t="s">
        <v>980</v>
      </c>
      <c r="C647" s="3">
        <v>0.02</v>
      </c>
      <c r="D647" s="3">
        <v>4.9800000000000004</v>
      </c>
      <c r="E647" s="3">
        <v>6.07</v>
      </c>
      <c r="F647" s="3">
        <v>1133</v>
      </c>
      <c r="G647" s="3" t="s">
        <v>2280</v>
      </c>
      <c r="H647" s="3" t="s">
        <v>710</v>
      </c>
      <c r="I647" s="3" t="s">
        <v>717</v>
      </c>
      <c r="J647" s="3" t="s">
        <v>721</v>
      </c>
      <c r="K647" s="3" t="s">
        <v>726</v>
      </c>
      <c r="L647" s="3" t="s">
        <v>739</v>
      </c>
      <c r="M647" s="3" t="s">
        <v>774</v>
      </c>
      <c r="N647" s="3">
        <v>0.36</v>
      </c>
      <c r="O647" s="3" t="s">
        <v>3035</v>
      </c>
      <c r="P647" s="3" t="s">
        <v>714</v>
      </c>
      <c r="Q647" s="3" t="s">
        <v>1015</v>
      </c>
      <c r="R647" s="3" t="s">
        <v>1871</v>
      </c>
      <c r="S647" s="3">
        <v>75234</v>
      </c>
      <c r="T647" s="4">
        <v>42030</v>
      </c>
      <c r="U647" s="4">
        <v>42032</v>
      </c>
      <c r="V647" s="3">
        <v>-46.92</v>
      </c>
      <c r="W647" s="3">
        <v>5</v>
      </c>
      <c r="X647" s="3">
        <v>27.76</v>
      </c>
      <c r="Y647" s="5">
        <v>88105</v>
      </c>
    </row>
    <row r="648" spans="1:25" ht="12.75" customHeight="1" x14ac:dyDescent="0.25">
      <c r="A648" s="3">
        <v>22119</v>
      </c>
      <c r="B648" s="3" t="s">
        <v>977</v>
      </c>
      <c r="C648" s="3">
        <v>0.09</v>
      </c>
      <c r="D648" s="3">
        <v>270.97000000000003</v>
      </c>
      <c r="E648" s="3">
        <v>28.06</v>
      </c>
      <c r="F648" s="3">
        <v>1136</v>
      </c>
      <c r="G648" s="3" t="s">
        <v>2281</v>
      </c>
      <c r="H648" s="3" t="s">
        <v>712</v>
      </c>
      <c r="I648" s="3" t="s">
        <v>719</v>
      </c>
      <c r="J648" s="3" t="s">
        <v>722</v>
      </c>
      <c r="K648" s="3" t="s">
        <v>736</v>
      </c>
      <c r="L648" s="3" t="s">
        <v>740</v>
      </c>
      <c r="M648" s="3" t="s">
        <v>510</v>
      </c>
      <c r="N648" s="3">
        <v>0.56000000000000005</v>
      </c>
      <c r="O648" s="3" t="s">
        <v>3035</v>
      </c>
      <c r="P648" s="3" t="s">
        <v>714</v>
      </c>
      <c r="Q648" s="3" t="s">
        <v>1008</v>
      </c>
      <c r="R648" s="3" t="s">
        <v>1519</v>
      </c>
      <c r="S648" s="3">
        <v>60188</v>
      </c>
      <c r="T648" s="4">
        <v>42006</v>
      </c>
      <c r="U648" s="4">
        <v>42008</v>
      </c>
      <c r="V648" s="3">
        <v>2660.1432</v>
      </c>
      <c r="W648" s="3">
        <v>15</v>
      </c>
      <c r="X648" s="3">
        <v>3855.28</v>
      </c>
      <c r="Y648" s="5">
        <v>87940</v>
      </c>
    </row>
    <row r="649" spans="1:25" ht="12.75" customHeight="1" x14ac:dyDescent="0.25">
      <c r="A649" s="3">
        <v>19357</v>
      </c>
      <c r="B649" s="3" t="s">
        <v>978</v>
      </c>
      <c r="C649" s="3">
        <v>0.02</v>
      </c>
      <c r="D649" s="3">
        <v>160.97999999999999</v>
      </c>
      <c r="E649" s="3">
        <v>30</v>
      </c>
      <c r="F649" s="3">
        <v>1138</v>
      </c>
      <c r="G649" s="3" t="s">
        <v>2282</v>
      </c>
      <c r="H649" s="3" t="s">
        <v>712</v>
      </c>
      <c r="I649" s="3" t="s">
        <v>717</v>
      </c>
      <c r="J649" s="3" t="s">
        <v>723</v>
      </c>
      <c r="K649" s="3" t="s">
        <v>727</v>
      </c>
      <c r="L649" s="3" t="s">
        <v>740</v>
      </c>
      <c r="M649" s="3" t="s">
        <v>605</v>
      </c>
      <c r="N649" s="3">
        <v>0.62</v>
      </c>
      <c r="O649" s="3" t="s">
        <v>3035</v>
      </c>
      <c r="P649" s="3" t="s">
        <v>714</v>
      </c>
      <c r="Q649" s="3" t="s">
        <v>1015</v>
      </c>
      <c r="R649" s="3" t="s">
        <v>1103</v>
      </c>
      <c r="S649" s="3">
        <v>75056</v>
      </c>
      <c r="T649" s="4">
        <v>42051</v>
      </c>
      <c r="U649" s="4">
        <v>42054</v>
      </c>
      <c r="V649" s="3">
        <v>-51.116</v>
      </c>
      <c r="W649" s="3">
        <v>1</v>
      </c>
      <c r="X649" s="3">
        <v>192.49</v>
      </c>
      <c r="Y649" s="5">
        <v>86574</v>
      </c>
    </row>
    <row r="650" spans="1:25" ht="12.75" customHeight="1" x14ac:dyDescent="0.25">
      <c r="A650" s="3">
        <v>25467</v>
      </c>
      <c r="B650" s="3" t="s">
        <v>978</v>
      </c>
      <c r="C650" s="3">
        <v>0.05</v>
      </c>
      <c r="D650" s="3">
        <v>363.25</v>
      </c>
      <c r="E650" s="3">
        <v>19.989999999999998</v>
      </c>
      <c r="F650" s="3">
        <v>1142</v>
      </c>
      <c r="G650" s="3" t="s">
        <v>2283</v>
      </c>
      <c r="H650" s="3" t="s">
        <v>710</v>
      </c>
      <c r="I650" s="3" t="s">
        <v>717</v>
      </c>
      <c r="J650" s="3" t="s">
        <v>721</v>
      </c>
      <c r="K650" s="3" t="s">
        <v>729</v>
      </c>
      <c r="L650" s="3" t="s">
        <v>739</v>
      </c>
      <c r="M650" s="3" t="s">
        <v>53</v>
      </c>
      <c r="N650" s="3">
        <v>0.56999999999999995</v>
      </c>
      <c r="O650" s="3" t="s">
        <v>3035</v>
      </c>
      <c r="P650" s="3" t="s">
        <v>714</v>
      </c>
      <c r="Q650" s="3" t="s">
        <v>1015</v>
      </c>
      <c r="R650" s="3" t="s">
        <v>1856</v>
      </c>
      <c r="S650" s="3">
        <v>76706</v>
      </c>
      <c r="T650" s="4">
        <v>42008</v>
      </c>
      <c r="U650" s="4">
        <v>42010</v>
      </c>
      <c r="V650" s="3">
        <v>1766.7795000000001</v>
      </c>
      <c r="W650" s="3">
        <v>7</v>
      </c>
      <c r="X650" s="3">
        <v>2560.5500000000002</v>
      </c>
      <c r="Y650" s="5">
        <v>86573</v>
      </c>
    </row>
    <row r="651" spans="1:25" ht="12.75" customHeight="1" x14ac:dyDescent="0.25">
      <c r="A651" s="3">
        <v>24539</v>
      </c>
      <c r="B651" s="3" t="s">
        <v>978</v>
      </c>
      <c r="C651" s="3">
        <v>0.01</v>
      </c>
      <c r="D651" s="3">
        <v>18.97</v>
      </c>
      <c r="E651" s="3">
        <v>9.5399999999999991</v>
      </c>
      <c r="F651" s="3">
        <v>1142</v>
      </c>
      <c r="G651" s="3" t="s">
        <v>2283</v>
      </c>
      <c r="H651" s="3" t="s">
        <v>710</v>
      </c>
      <c r="I651" s="3" t="s">
        <v>717</v>
      </c>
      <c r="J651" s="3" t="s">
        <v>721</v>
      </c>
      <c r="K651" s="3" t="s">
        <v>726</v>
      </c>
      <c r="L651" s="3" t="s">
        <v>739</v>
      </c>
      <c r="M651" s="3" t="s">
        <v>664</v>
      </c>
      <c r="N651" s="3">
        <v>0.37</v>
      </c>
      <c r="O651" s="3" t="s">
        <v>3035</v>
      </c>
      <c r="P651" s="3" t="s">
        <v>714</v>
      </c>
      <c r="Q651" s="3" t="s">
        <v>1015</v>
      </c>
      <c r="R651" s="3" t="s">
        <v>1856</v>
      </c>
      <c r="S651" s="3">
        <v>76706</v>
      </c>
      <c r="T651" s="4">
        <v>42161</v>
      </c>
      <c r="U651" s="4">
        <v>42164</v>
      </c>
      <c r="V651" s="3">
        <v>85.875</v>
      </c>
      <c r="W651" s="3">
        <v>11</v>
      </c>
      <c r="X651" s="3">
        <v>227.67</v>
      </c>
      <c r="Y651" s="5">
        <v>86575</v>
      </c>
    </row>
    <row r="652" spans="1:25" ht="12.75" customHeight="1" x14ac:dyDescent="0.25">
      <c r="A652" s="3">
        <v>25179</v>
      </c>
      <c r="B652" s="3" t="s">
        <v>980</v>
      </c>
      <c r="C652" s="3">
        <v>0.05</v>
      </c>
      <c r="D652" s="3">
        <v>7.59</v>
      </c>
      <c r="E652" s="3">
        <v>4</v>
      </c>
      <c r="F652" s="3">
        <v>1151</v>
      </c>
      <c r="G652" s="3" t="s">
        <v>2284</v>
      </c>
      <c r="H652" s="3" t="s">
        <v>710</v>
      </c>
      <c r="I652" s="3" t="s">
        <v>720</v>
      </c>
      <c r="J652" s="3" t="s">
        <v>723</v>
      </c>
      <c r="K652" s="3" t="s">
        <v>732</v>
      </c>
      <c r="L652" s="3" t="s">
        <v>738</v>
      </c>
      <c r="M652" s="3" t="s">
        <v>922</v>
      </c>
      <c r="N652" s="3">
        <v>0.42</v>
      </c>
      <c r="O652" s="3" t="s">
        <v>3035</v>
      </c>
      <c r="P652" s="3" t="s">
        <v>716</v>
      </c>
      <c r="Q652" s="3" t="s">
        <v>1901</v>
      </c>
      <c r="R652" s="3" t="s">
        <v>1892</v>
      </c>
      <c r="S652" s="3">
        <v>1075</v>
      </c>
      <c r="T652" s="4">
        <v>42164</v>
      </c>
      <c r="U652" s="4">
        <v>42164</v>
      </c>
      <c r="V652" s="3">
        <v>6.0926999999999998</v>
      </c>
      <c r="W652" s="3">
        <v>1</v>
      </c>
      <c r="X652" s="3">
        <v>8.83</v>
      </c>
      <c r="Y652" s="5">
        <v>91344</v>
      </c>
    </row>
    <row r="653" spans="1:25" ht="12.75" customHeight="1" x14ac:dyDescent="0.25">
      <c r="A653" s="3">
        <v>24224</v>
      </c>
      <c r="B653" s="3" t="s">
        <v>981</v>
      </c>
      <c r="C653" s="3">
        <v>0.09</v>
      </c>
      <c r="D653" s="3">
        <v>9.11</v>
      </c>
      <c r="E653" s="3">
        <v>2.15</v>
      </c>
      <c r="F653" s="3">
        <v>1155</v>
      </c>
      <c r="G653" s="3" t="s">
        <v>2285</v>
      </c>
      <c r="H653" s="3" t="s">
        <v>711</v>
      </c>
      <c r="I653" s="3" t="s">
        <v>719</v>
      </c>
      <c r="J653" s="3" t="s">
        <v>721</v>
      </c>
      <c r="K653" s="3" t="s">
        <v>726</v>
      </c>
      <c r="L653" s="3" t="s">
        <v>738</v>
      </c>
      <c r="M653" s="3" t="s">
        <v>505</v>
      </c>
      <c r="N653" s="3">
        <v>0.4</v>
      </c>
      <c r="O653" s="3" t="s">
        <v>3035</v>
      </c>
      <c r="P653" s="3" t="s">
        <v>715</v>
      </c>
      <c r="Q653" s="3" t="s">
        <v>1037</v>
      </c>
      <c r="R653" s="3" t="s">
        <v>1799</v>
      </c>
      <c r="S653" s="3">
        <v>90640</v>
      </c>
      <c r="T653" s="4">
        <v>42006</v>
      </c>
      <c r="U653" s="4">
        <v>42008</v>
      </c>
      <c r="V653" s="3">
        <v>20.299600000000002</v>
      </c>
      <c r="W653" s="3">
        <v>4</v>
      </c>
      <c r="X653" s="3">
        <v>34.409999999999997</v>
      </c>
      <c r="Y653" s="5">
        <v>90853</v>
      </c>
    </row>
    <row r="654" spans="1:25" ht="12.75" customHeight="1" x14ac:dyDescent="0.25">
      <c r="A654" s="3">
        <v>24225</v>
      </c>
      <c r="B654" s="3" t="s">
        <v>981</v>
      </c>
      <c r="C654" s="3">
        <v>0.08</v>
      </c>
      <c r="D654" s="3">
        <v>15.04</v>
      </c>
      <c r="E654" s="3">
        <v>1.97</v>
      </c>
      <c r="F654" s="3">
        <v>1155</v>
      </c>
      <c r="G654" s="3" t="s">
        <v>2285</v>
      </c>
      <c r="H654" s="3" t="s">
        <v>710</v>
      </c>
      <c r="I654" s="3" t="s">
        <v>719</v>
      </c>
      <c r="J654" s="3" t="s">
        <v>721</v>
      </c>
      <c r="K654" s="3" t="s">
        <v>726</v>
      </c>
      <c r="L654" s="3" t="s">
        <v>738</v>
      </c>
      <c r="M654" s="3" t="s">
        <v>215</v>
      </c>
      <c r="N654" s="3">
        <v>0.39</v>
      </c>
      <c r="O654" s="3" t="s">
        <v>3035</v>
      </c>
      <c r="P654" s="3" t="s">
        <v>715</v>
      </c>
      <c r="Q654" s="3" t="s">
        <v>1037</v>
      </c>
      <c r="R654" s="3" t="s">
        <v>1799</v>
      </c>
      <c r="S654" s="3">
        <v>90640</v>
      </c>
      <c r="T654" s="4">
        <v>42006</v>
      </c>
      <c r="U654" s="4">
        <v>42006</v>
      </c>
      <c r="V654" s="3">
        <v>108.5163</v>
      </c>
      <c r="W654" s="3">
        <v>11</v>
      </c>
      <c r="X654" s="3">
        <v>157.27000000000001</v>
      </c>
      <c r="Y654" s="5">
        <v>90853</v>
      </c>
    </row>
    <row r="655" spans="1:25" ht="12.75" customHeight="1" x14ac:dyDescent="0.25">
      <c r="A655" s="3">
        <v>20212</v>
      </c>
      <c r="B655" s="3" t="s">
        <v>977</v>
      </c>
      <c r="C655" s="3">
        <v>0.06</v>
      </c>
      <c r="D655" s="3">
        <v>175.99</v>
      </c>
      <c r="E655" s="3">
        <v>8.99</v>
      </c>
      <c r="F655" s="3">
        <v>1156</v>
      </c>
      <c r="G655" s="3" t="s">
        <v>2286</v>
      </c>
      <c r="H655" s="3" t="s">
        <v>710</v>
      </c>
      <c r="I655" s="3" t="s">
        <v>719</v>
      </c>
      <c r="J655" s="3" t="s">
        <v>722</v>
      </c>
      <c r="K655" s="3" t="s">
        <v>102</v>
      </c>
      <c r="L655" s="3" t="s">
        <v>739</v>
      </c>
      <c r="M655" s="3" t="s">
        <v>539</v>
      </c>
      <c r="N655" s="3">
        <v>0.56999999999999995</v>
      </c>
      <c r="O655" s="3" t="s">
        <v>3035</v>
      </c>
      <c r="P655" s="3" t="s">
        <v>716</v>
      </c>
      <c r="Q655" s="3" t="s">
        <v>1901</v>
      </c>
      <c r="R655" s="3" t="s">
        <v>1595</v>
      </c>
      <c r="S655" s="3">
        <v>1876</v>
      </c>
      <c r="T655" s="4">
        <v>42049</v>
      </c>
      <c r="U655" s="4">
        <v>42050</v>
      </c>
      <c r="V655" s="3">
        <v>48.47148</v>
      </c>
      <c r="W655" s="3">
        <v>7</v>
      </c>
      <c r="X655" s="3">
        <v>1013.84</v>
      </c>
      <c r="Y655" s="5">
        <v>90855</v>
      </c>
    </row>
    <row r="656" spans="1:25" ht="12.75" customHeight="1" x14ac:dyDescent="0.25">
      <c r="A656" s="3">
        <v>20897</v>
      </c>
      <c r="B656" s="3" t="s">
        <v>977</v>
      </c>
      <c r="C656" s="3">
        <v>0.04</v>
      </c>
      <c r="D656" s="3">
        <v>100.98</v>
      </c>
      <c r="E656" s="3">
        <v>35.840000000000003</v>
      </c>
      <c r="F656" s="3">
        <v>1159</v>
      </c>
      <c r="G656" s="3" t="s">
        <v>2287</v>
      </c>
      <c r="H656" s="3" t="s">
        <v>712</v>
      </c>
      <c r="I656" s="3" t="s">
        <v>719</v>
      </c>
      <c r="J656" s="3" t="s">
        <v>723</v>
      </c>
      <c r="K656" s="3" t="s">
        <v>734</v>
      </c>
      <c r="L656" s="3" t="s">
        <v>742</v>
      </c>
      <c r="M656" s="3" t="s">
        <v>562</v>
      </c>
      <c r="N656" s="3">
        <v>0.62</v>
      </c>
      <c r="O656" s="3" t="s">
        <v>3035</v>
      </c>
      <c r="P656" s="3" t="s">
        <v>716</v>
      </c>
      <c r="Q656" s="3" t="s">
        <v>1028</v>
      </c>
      <c r="R656" s="3" t="s">
        <v>1679</v>
      </c>
      <c r="S656" s="3">
        <v>7086</v>
      </c>
      <c r="T656" s="4">
        <v>42144</v>
      </c>
      <c r="U656" s="4">
        <v>42145</v>
      </c>
      <c r="V656" s="3">
        <v>-152.76</v>
      </c>
      <c r="W656" s="3">
        <v>1</v>
      </c>
      <c r="X656" s="3">
        <v>110.75</v>
      </c>
      <c r="Y656" s="5">
        <v>90854</v>
      </c>
    </row>
    <row r="657" spans="1:25" ht="12.75" customHeight="1" x14ac:dyDescent="0.25">
      <c r="A657" s="3">
        <v>18860</v>
      </c>
      <c r="B657" s="3" t="s">
        <v>979</v>
      </c>
      <c r="C657" s="3">
        <v>0.09</v>
      </c>
      <c r="D657" s="3">
        <v>9.7799999999999994</v>
      </c>
      <c r="E657" s="3">
        <v>1.39</v>
      </c>
      <c r="F657" s="3">
        <v>1170</v>
      </c>
      <c r="G657" s="3" t="s">
        <v>2288</v>
      </c>
      <c r="H657" s="3" t="s">
        <v>710</v>
      </c>
      <c r="I657" s="3" t="s">
        <v>719</v>
      </c>
      <c r="J657" s="3" t="s">
        <v>721</v>
      </c>
      <c r="K657" s="3" t="s">
        <v>728</v>
      </c>
      <c r="L657" s="3" t="s">
        <v>739</v>
      </c>
      <c r="M657" s="3" t="s">
        <v>157</v>
      </c>
      <c r="N657" s="3">
        <v>0.39</v>
      </c>
      <c r="O657" s="3" t="s">
        <v>3035</v>
      </c>
      <c r="P657" s="3" t="s">
        <v>716</v>
      </c>
      <c r="Q657" s="3" t="s">
        <v>1187</v>
      </c>
      <c r="R657" s="3" t="s">
        <v>1186</v>
      </c>
      <c r="S657" s="3">
        <v>19711</v>
      </c>
      <c r="T657" s="4">
        <v>42157</v>
      </c>
      <c r="U657" s="4">
        <v>42158</v>
      </c>
      <c r="V657" s="3">
        <v>125.20739999999999</v>
      </c>
      <c r="W657" s="3">
        <v>19</v>
      </c>
      <c r="X657" s="3">
        <v>181.46</v>
      </c>
      <c r="Y657" s="5">
        <v>87520</v>
      </c>
    </row>
    <row r="658" spans="1:25" ht="12.75" customHeight="1" x14ac:dyDescent="0.25">
      <c r="A658" s="3">
        <v>18861</v>
      </c>
      <c r="B658" s="3" t="s">
        <v>979</v>
      </c>
      <c r="C658" s="3">
        <v>0</v>
      </c>
      <c r="D658" s="3">
        <v>200.99</v>
      </c>
      <c r="E658" s="3">
        <v>8.08</v>
      </c>
      <c r="F658" s="3">
        <v>1170</v>
      </c>
      <c r="G658" s="3" t="s">
        <v>2288</v>
      </c>
      <c r="H658" s="3" t="s">
        <v>710</v>
      </c>
      <c r="I658" s="3" t="s">
        <v>719</v>
      </c>
      <c r="J658" s="3" t="s">
        <v>722</v>
      </c>
      <c r="K658" s="3" t="s">
        <v>102</v>
      </c>
      <c r="L658" s="3" t="s">
        <v>739</v>
      </c>
      <c r="M658" s="3" t="s">
        <v>500</v>
      </c>
      <c r="N658" s="3">
        <v>0.59</v>
      </c>
      <c r="O658" s="3" t="s">
        <v>3035</v>
      </c>
      <c r="P658" s="3" t="s">
        <v>716</v>
      </c>
      <c r="Q658" s="3" t="s">
        <v>1187</v>
      </c>
      <c r="R658" s="3" t="s">
        <v>1186</v>
      </c>
      <c r="S658" s="3">
        <v>19711</v>
      </c>
      <c r="T658" s="4">
        <v>42157</v>
      </c>
      <c r="U658" s="4">
        <v>42159</v>
      </c>
      <c r="V658" s="3">
        <v>281.53440000000001</v>
      </c>
      <c r="W658" s="3">
        <v>6</v>
      </c>
      <c r="X658" s="3">
        <v>1076.3</v>
      </c>
      <c r="Y658" s="5">
        <v>87520</v>
      </c>
    </row>
    <row r="659" spans="1:25" ht="12.75" customHeight="1" x14ac:dyDescent="0.25">
      <c r="A659" s="3">
        <v>19182</v>
      </c>
      <c r="B659" s="3" t="s">
        <v>977</v>
      </c>
      <c r="C659" s="3">
        <v>0.03</v>
      </c>
      <c r="D659" s="3">
        <v>4.4800000000000004</v>
      </c>
      <c r="E659" s="3">
        <v>49</v>
      </c>
      <c r="F659" s="3">
        <v>1178</v>
      </c>
      <c r="G659" s="3" t="s">
        <v>2289</v>
      </c>
      <c r="H659" s="3" t="s">
        <v>710</v>
      </c>
      <c r="I659" s="3" t="s">
        <v>719</v>
      </c>
      <c r="J659" s="3" t="s">
        <v>721</v>
      </c>
      <c r="K659" s="3" t="s">
        <v>729</v>
      </c>
      <c r="L659" s="3" t="s">
        <v>744</v>
      </c>
      <c r="M659" s="3" t="s">
        <v>373</v>
      </c>
      <c r="N659" s="3">
        <v>0.6</v>
      </c>
      <c r="O659" s="3" t="s">
        <v>3035</v>
      </c>
      <c r="P659" s="3" t="s">
        <v>713</v>
      </c>
      <c r="Q659" s="3" t="s">
        <v>1034</v>
      </c>
      <c r="R659" s="3" t="s">
        <v>1428</v>
      </c>
      <c r="S659" s="3">
        <v>32701</v>
      </c>
      <c r="T659" s="4">
        <v>42103</v>
      </c>
      <c r="U659" s="4">
        <v>42105</v>
      </c>
      <c r="V659" s="3">
        <v>64.265999999999991</v>
      </c>
      <c r="W659" s="3">
        <v>2</v>
      </c>
      <c r="X659" s="3">
        <v>21.46</v>
      </c>
      <c r="Y659" s="5">
        <v>89787</v>
      </c>
    </row>
    <row r="660" spans="1:25" ht="12.75" customHeight="1" x14ac:dyDescent="0.25">
      <c r="A660" s="3">
        <v>19183</v>
      </c>
      <c r="B660" s="3" t="s">
        <v>977</v>
      </c>
      <c r="C660" s="3">
        <v>0.06</v>
      </c>
      <c r="D660" s="3">
        <v>350.99</v>
      </c>
      <c r="E660" s="3">
        <v>39</v>
      </c>
      <c r="F660" s="3">
        <v>1178</v>
      </c>
      <c r="G660" s="3" t="s">
        <v>2289</v>
      </c>
      <c r="H660" s="3" t="s">
        <v>712</v>
      </c>
      <c r="I660" s="3" t="s">
        <v>719</v>
      </c>
      <c r="J660" s="3" t="s">
        <v>723</v>
      </c>
      <c r="K660" s="3" t="s">
        <v>727</v>
      </c>
      <c r="L660" s="3" t="s">
        <v>740</v>
      </c>
      <c r="M660" s="3" t="s">
        <v>535</v>
      </c>
      <c r="N660" s="3">
        <v>0.55000000000000004</v>
      </c>
      <c r="O660" s="3" t="s">
        <v>3035</v>
      </c>
      <c r="P660" s="3" t="s">
        <v>713</v>
      </c>
      <c r="Q660" s="3" t="s">
        <v>1034</v>
      </c>
      <c r="R660" s="3" t="s">
        <v>1428</v>
      </c>
      <c r="S660" s="3">
        <v>32701</v>
      </c>
      <c r="T660" s="4">
        <v>42103</v>
      </c>
      <c r="U660" s="4">
        <v>42105</v>
      </c>
      <c r="V660" s="3">
        <v>-302.61559999999997</v>
      </c>
      <c r="W660" s="3">
        <v>10</v>
      </c>
      <c r="X660" s="3">
        <v>3506.78</v>
      </c>
      <c r="Y660" s="5">
        <v>89787</v>
      </c>
    </row>
    <row r="661" spans="1:25" ht="12.75" customHeight="1" x14ac:dyDescent="0.25">
      <c r="A661" s="3">
        <v>19184</v>
      </c>
      <c r="B661" s="3" t="s">
        <v>977</v>
      </c>
      <c r="C661" s="3">
        <v>0.09</v>
      </c>
      <c r="D661" s="3">
        <v>40.98</v>
      </c>
      <c r="E661" s="3">
        <v>6.5</v>
      </c>
      <c r="F661" s="3">
        <v>1178</v>
      </c>
      <c r="G661" s="3" t="s">
        <v>2289</v>
      </c>
      <c r="H661" s="3" t="s">
        <v>711</v>
      </c>
      <c r="I661" s="3" t="s">
        <v>719</v>
      </c>
      <c r="J661" s="3" t="s">
        <v>722</v>
      </c>
      <c r="K661" s="3" t="s">
        <v>725</v>
      </c>
      <c r="L661" s="3" t="s">
        <v>739</v>
      </c>
      <c r="M661" s="3" t="s">
        <v>692</v>
      </c>
      <c r="N661" s="3">
        <v>0.74</v>
      </c>
      <c r="O661" s="3" t="s">
        <v>3035</v>
      </c>
      <c r="P661" s="3" t="s">
        <v>713</v>
      </c>
      <c r="Q661" s="3" t="s">
        <v>1034</v>
      </c>
      <c r="R661" s="3" t="s">
        <v>1428</v>
      </c>
      <c r="S661" s="3">
        <v>32701</v>
      </c>
      <c r="T661" s="4">
        <v>42103</v>
      </c>
      <c r="U661" s="4">
        <v>42105</v>
      </c>
      <c r="V661" s="3">
        <v>5.6916000000000002</v>
      </c>
      <c r="W661" s="3">
        <v>7</v>
      </c>
      <c r="X661" s="3">
        <v>267.69</v>
      </c>
      <c r="Y661" s="5">
        <v>89787</v>
      </c>
    </row>
    <row r="662" spans="1:25" ht="12.75" customHeight="1" x14ac:dyDescent="0.25">
      <c r="A662" s="3">
        <v>19185</v>
      </c>
      <c r="B662" s="3" t="s">
        <v>977</v>
      </c>
      <c r="C662" s="3">
        <v>0.09</v>
      </c>
      <c r="D662" s="3">
        <v>349.45</v>
      </c>
      <c r="E662" s="3">
        <v>60</v>
      </c>
      <c r="F662" s="3">
        <v>1178</v>
      </c>
      <c r="G662" s="3" t="s">
        <v>2289</v>
      </c>
      <c r="H662" s="3" t="s">
        <v>712</v>
      </c>
      <c r="I662" s="3" t="s">
        <v>719</v>
      </c>
      <c r="J662" s="3" t="s">
        <v>723</v>
      </c>
      <c r="K662" s="3" t="s">
        <v>731</v>
      </c>
      <c r="L662" s="3" t="s">
        <v>740</v>
      </c>
      <c r="M662" s="3" t="s">
        <v>923</v>
      </c>
      <c r="O662" s="3" t="s">
        <v>3035</v>
      </c>
      <c r="P662" s="3" t="s">
        <v>713</v>
      </c>
      <c r="Q662" s="3" t="s">
        <v>1034</v>
      </c>
      <c r="R662" s="3" t="s">
        <v>1428</v>
      </c>
      <c r="S662" s="3">
        <v>32701</v>
      </c>
      <c r="T662" s="4">
        <v>42103</v>
      </c>
      <c r="U662" s="4">
        <v>42104</v>
      </c>
      <c r="V662" s="3">
        <v>-369.10999999999996</v>
      </c>
      <c r="W662" s="3">
        <v>7</v>
      </c>
      <c r="X662" s="3">
        <v>2307.2600000000002</v>
      </c>
      <c r="Y662" s="5">
        <v>89787</v>
      </c>
    </row>
    <row r="663" spans="1:25" ht="12.75" customHeight="1" x14ac:dyDescent="0.25">
      <c r="A663" s="3">
        <v>19484</v>
      </c>
      <c r="B663" s="3" t="s">
        <v>977</v>
      </c>
      <c r="C663" s="3">
        <v>7.0000000000000007E-2</v>
      </c>
      <c r="D663" s="3">
        <v>2.61</v>
      </c>
      <c r="E663" s="3">
        <v>0.5</v>
      </c>
      <c r="F663" s="3">
        <v>1182</v>
      </c>
      <c r="G663" s="3" t="s">
        <v>2290</v>
      </c>
      <c r="H663" s="3" t="s">
        <v>710</v>
      </c>
      <c r="I663" s="3" t="s">
        <v>717</v>
      </c>
      <c r="J663" s="3" t="s">
        <v>721</v>
      </c>
      <c r="K663" s="3" t="s">
        <v>735</v>
      </c>
      <c r="L663" s="3" t="s">
        <v>739</v>
      </c>
      <c r="M663" s="3" t="s">
        <v>273</v>
      </c>
      <c r="N663" s="3">
        <v>0.39</v>
      </c>
      <c r="O663" s="3" t="s">
        <v>3035</v>
      </c>
      <c r="P663" s="3" t="s">
        <v>715</v>
      </c>
      <c r="Q663" s="3" t="s">
        <v>1063</v>
      </c>
      <c r="R663" s="3" t="s">
        <v>1450</v>
      </c>
      <c r="S663" s="3">
        <v>84660</v>
      </c>
      <c r="T663" s="4">
        <v>42147</v>
      </c>
      <c r="U663" s="4">
        <v>42147</v>
      </c>
      <c r="V663" s="3">
        <v>27.013499999999997</v>
      </c>
      <c r="W663" s="3">
        <v>15</v>
      </c>
      <c r="X663" s="3">
        <v>39.15</v>
      </c>
      <c r="Y663" s="5">
        <v>86913</v>
      </c>
    </row>
    <row r="664" spans="1:25" ht="12.75" customHeight="1" x14ac:dyDescent="0.25">
      <c r="A664" s="3">
        <v>21522</v>
      </c>
      <c r="B664" s="3" t="s">
        <v>979</v>
      </c>
      <c r="C664" s="3">
        <v>0.04</v>
      </c>
      <c r="D664" s="3">
        <v>35.99</v>
      </c>
      <c r="E664" s="3">
        <v>3.3</v>
      </c>
      <c r="F664" s="3">
        <v>1183</v>
      </c>
      <c r="G664" s="3" t="s">
        <v>2291</v>
      </c>
      <c r="H664" s="3" t="s">
        <v>710</v>
      </c>
      <c r="I664" s="3" t="s">
        <v>717</v>
      </c>
      <c r="J664" s="3" t="s">
        <v>722</v>
      </c>
      <c r="K664" s="3" t="s">
        <v>102</v>
      </c>
      <c r="L664" s="3" t="s">
        <v>741</v>
      </c>
      <c r="M664" s="3" t="s">
        <v>340</v>
      </c>
      <c r="N664" s="3">
        <v>0.39</v>
      </c>
      <c r="O664" s="3" t="s">
        <v>3035</v>
      </c>
      <c r="P664" s="3" t="s">
        <v>715</v>
      </c>
      <c r="Q664" s="3" t="s">
        <v>1063</v>
      </c>
      <c r="R664" s="3" t="s">
        <v>1714</v>
      </c>
      <c r="S664" s="3">
        <v>84663</v>
      </c>
      <c r="T664" s="4">
        <v>42184</v>
      </c>
      <c r="U664" s="4">
        <v>42184</v>
      </c>
      <c r="V664" s="3">
        <v>184.19549999999998</v>
      </c>
      <c r="W664" s="3">
        <v>9</v>
      </c>
      <c r="X664" s="3">
        <v>266.95</v>
      </c>
      <c r="Y664" s="5">
        <v>86914</v>
      </c>
    </row>
    <row r="665" spans="1:25" ht="12.75" customHeight="1" x14ac:dyDescent="0.25">
      <c r="A665" s="3">
        <v>22190</v>
      </c>
      <c r="B665" s="3" t="s">
        <v>978</v>
      </c>
      <c r="C665" s="3">
        <v>0</v>
      </c>
      <c r="D665" s="3">
        <v>6783.02</v>
      </c>
      <c r="E665" s="3">
        <v>24.49</v>
      </c>
      <c r="F665" s="3">
        <v>1185</v>
      </c>
      <c r="G665" s="3" t="s">
        <v>2292</v>
      </c>
      <c r="H665" s="3" t="s">
        <v>710</v>
      </c>
      <c r="I665" s="3" t="s">
        <v>719</v>
      </c>
      <c r="J665" s="3" t="s">
        <v>722</v>
      </c>
      <c r="K665" s="3" t="s">
        <v>736</v>
      </c>
      <c r="L665" s="3" t="s">
        <v>744</v>
      </c>
      <c r="M665" s="3" t="s">
        <v>172</v>
      </c>
      <c r="N665" s="3">
        <v>0.39</v>
      </c>
      <c r="O665" s="3" t="s">
        <v>3035</v>
      </c>
      <c r="P665" s="3" t="s">
        <v>713</v>
      </c>
      <c r="Q665" s="3" t="s">
        <v>1124</v>
      </c>
      <c r="R665" s="3" t="s">
        <v>1424</v>
      </c>
      <c r="S665" s="3">
        <v>35756</v>
      </c>
      <c r="T665" s="4">
        <v>42084</v>
      </c>
      <c r="U665" s="4">
        <v>42085</v>
      </c>
      <c r="V665" s="3">
        <v>4.1099999999999994</v>
      </c>
      <c r="W665" s="3">
        <v>3</v>
      </c>
      <c r="X665" s="3">
        <v>20552.55</v>
      </c>
      <c r="Y665" s="5">
        <v>85938</v>
      </c>
    </row>
    <row r="666" spans="1:25" ht="12.75" customHeight="1" x14ac:dyDescent="0.25">
      <c r="A666" s="3">
        <v>20764</v>
      </c>
      <c r="B666" s="3" t="s">
        <v>979</v>
      </c>
      <c r="C666" s="3">
        <v>0.08</v>
      </c>
      <c r="D666" s="3">
        <v>11.7</v>
      </c>
      <c r="E666" s="3">
        <v>6.96</v>
      </c>
      <c r="F666" s="3">
        <v>1185</v>
      </c>
      <c r="G666" s="3" t="s">
        <v>2292</v>
      </c>
      <c r="H666" s="3" t="s">
        <v>710</v>
      </c>
      <c r="I666" s="3" t="s">
        <v>719</v>
      </c>
      <c r="J666" s="3" t="s">
        <v>721</v>
      </c>
      <c r="K666" s="3" t="s">
        <v>729</v>
      </c>
      <c r="L666" s="3" t="s">
        <v>743</v>
      </c>
      <c r="M666" s="3" t="s">
        <v>477</v>
      </c>
      <c r="N666" s="3">
        <v>0.5</v>
      </c>
      <c r="O666" s="3" t="s">
        <v>3035</v>
      </c>
      <c r="P666" s="3" t="s">
        <v>713</v>
      </c>
      <c r="Q666" s="3" t="s">
        <v>1124</v>
      </c>
      <c r="R666" s="3" t="s">
        <v>1424</v>
      </c>
      <c r="S666" s="3">
        <v>35756</v>
      </c>
      <c r="T666" s="4">
        <v>42104</v>
      </c>
      <c r="U666" s="4">
        <v>42107</v>
      </c>
      <c r="V666" s="3">
        <v>28.565999999999999</v>
      </c>
      <c r="W666" s="3">
        <v>8</v>
      </c>
      <c r="X666" s="3">
        <v>87.8</v>
      </c>
      <c r="Y666" s="5">
        <v>85940</v>
      </c>
    </row>
    <row r="667" spans="1:25" ht="12.75" customHeight="1" x14ac:dyDescent="0.25">
      <c r="A667" s="3">
        <v>24358</v>
      </c>
      <c r="B667" s="3" t="s">
        <v>981</v>
      </c>
      <c r="C667" s="3">
        <v>7.0000000000000007E-2</v>
      </c>
      <c r="D667" s="3">
        <v>400.97</v>
      </c>
      <c r="E667" s="3">
        <v>48.26</v>
      </c>
      <c r="F667" s="3">
        <v>1186</v>
      </c>
      <c r="G667" s="3" t="s">
        <v>2293</v>
      </c>
      <c r="H667" s="3" t="s">
        <v>712</v>
      </c>
      <c r="I667" s="3" t="s">
        <v>719</v>
      </c>
      <c r="J667" s="3" t="s">
        <v>722</v>
      </c>
      <c r="K667" s="3" t="s">
        <v>736</v>
      </c>
      <c r="L667" s="3" t="s">
        <v>742</v>
      </c>
      <c r="M667" s="3" t="s">
        <v>438</v>
      </c>
      <c r="N667" s="3">
        <v>0.36</v>
      </c>
      <c r="O667" s="3" t="s">
        <v>3035</v>
      </c>
      <c r="P667" s="3" t="s">
        <v>715</v>
      </c>
      <c r="Q667" s="3" t="s">
        <v>1037</v>
      </c>
      <c r="R667" s="3" t="s">
        <v>1195</v>
      </c>
      <c r="S667" s="3">
        <v>92646</v>
      </c>
      <c r="T667" s="4">
        <v>42103</v>
      </c>
      <c r="U667" s="4">
        <v>42104</v>
      </c>
      <c r="V667" s="3">
        <v>2581.5590999999995</v>
      </c>
      <c r="W667" s="3">
        <v>10</v>
      </c>
      <c r="X667" s="3">
        <v>3741.39</v>
      </c>
      <c r="Y667" s="5">
        <v>85939</v>
      </c>
    </row>
    <row r="668" spans="1:25" ht="12.75" customHeight="1" x14ac:dyDescent="0.25">
      <c r="A668" s="3">
        <v>18829</v>
      </c>
      <c r="B668" s="3" t="s">
        <v>980</v>
      </c>
      <c r="C668" s="3">
        <v>0.06</v>
      </c>
      <c r="D668" s="3">
        <v>10.89</v>
      </c>
      <c r="E668" s="3">
        <v>4.5</v>
      </c>
      <c r="F668" s="3">
        <v>1189</v>
      </c>
      <c r="G668" s="3" t="s">
        <v>2294</v>
      </c>
      <c r="H668" s="3" t="s">
        <v>710</v>
      </c>
      <c r="I668" s="3" t="s">
        <v>719</v>
      </c>
      <c r="J668" s="3" t="s">
        <v>721</v>
      </c>
      <c r="K668" s="3" t="s">
        <v>729</v>
      </c>
      <c r="L668" s="3" t="s">
        <v>739</v>
      </c>
      <c r="M668" s="3" t="s">
        <v>829</v>
      </c>
      <c r="N668" s="3">
        <v>0.59</v>
      </c>
      <c r="O668" s="3" t="s">
        <v>3035</v>
      </c>
      <c r="P668" s="3" t="s">
        <v>715</v>
      </c>
      <c r="Q668" s="3" t="s">
        <v>1037</v>
      </c>
      <c r="R668" s="3" t="s">
        <v>1195</v>
      </c>
      <c r="S668" s="3">
        <v>92646</v>
      </c>
      <c r="T668" s="4">
        <v>42172</v>
      </c>
      <c r="U668" s="4">
        <v>42177</v>
      </c>
      <c r="V668" s="3">
        <v>-25.112000000000002</v>
      </c>
      <c r="W668" s="3">
        <v>14</v>
      </c>
      <c r="X668" s="3">
        <v>149.32</v>
      </c>
      <c r="Y668" s="5">
        <v>87584</v>
      </c>
    </row>
    <row r="669" spans="1:25" ht="12.75" customHeight="1" x14ac:dyDescent="0.25">
      <c r="A669" s="3">
        <v>18830</v>
      </c>
      <c r="B669" s="3" t="s">
        <v>980</v>
      </c>
      <c r="C669" s="3">
        <v>0.03</v>
      </c>
      <c r="D669" s="3">
        <v>10.64</v>
      </c>
      <c r="E669" s="3">
        <v>5.16</v>
      </c>
      <c r="F669" s="3">
        <v>1189</v>
      </c>
      <c r="G669" s="3" t="s">
        <v>2294</v>
      </c>
      <c r="H669" s="3" t="s">
        <v>710</v>
      </c>
      <c r="I669" s="3" t="s">
        <v>719</v>
      </c>
      <c r="J669" s="3" t="s">
        <v>723</v>
      </c>
      <c r="K669" s="3" t="s">
        <v>732</v>
      </c>
      <c r="L669" s="3" t="s">
        <v>739</v>
      </c>
      <c r="M669" s="3" t="s">
        <v>586</v>
      </c>
      <c r="N669" s="3">
        <v>0.56999999999999995</v>
      </c>
      <c r="O669" s="3" t="s">
        <v>3035</v>
      </c>
      <c r="P669" s="3" t="s">
        <v>715</v>
      </c>
      <c r="Q669" s="3" t="s">
        <v>1037</v>
      </c>
      <c r="R669" s="3" t="s">
        <v>1195</v>
      </c>
      <c r="S669" s="3">
        <v>92646</v>
      </c>
      <c r="T669" s="4">
        <v>42172</v>
      </c>
      <c r="U669" s="4">
        <v>42177</v>
      </c>
      <c r="V669" s="3">
        <v>17.376000000000001</v>
      </c>
      <c r="W669" s="3">
        <v>16</v>
      </c>
      <c r="X669" s="3">
        <v>177.01</v>
      </c>
      <c r="Y669" s="5">
        <v>87584</v>
      </c>
    </row>
    <row r="670" spans="1:25" ht="12.75" customHeight="1" x14ac:dyDescent="0.25">
      <c r="A670" s="3">
        <v>18831</v>
      </c>
      <c r="B670" s="3" t="s">
        <v>980</v>
      </c>
      <c r="C670" s="3">
        <v>0.03</v>
      </c>
      <c r="D670" s="3">
        <v>7.96</v>
      </c>
      <c r="E670" s="3">
        <v>4.95</v>
      </c>
      <c r="F670" s="3">
        <v>1189</v>
      </c>
      <c r="G670" s="3" t="s">
        <v>2294</v>
      </c>
      <c r="H670" s="3" t="s">
        <v>710</v>
      </c>
      <c r="I670" s="3" t="s">
        <v>719</v>
      </c>
      <c r="J670" s="3" t="s">
        <v>723</v>
      </c>
      <c r="K670" s="3" t="s">
        <v>732</v>
      </c>
      <c r="L670" s="3" t="s">
        <v>739</v>
      </c>
      <c r="M670" s="3" t="s">
        <v>408</v>
      </c>
      <c r="N670" s="3">
        <v>0.41</v>
      </c>
      <c r="O670" s="3" t="s">
        <v>3035</v>
      </c>
      <c r="P670" s="3" t="s">
        <v>715</v>
      </c>
      <c r="Q670" s="3" t="s">
        <v>1037</v>
      </c>
      <c r="R670" s="3" t="s">
        <v>1195</v>
      </c>
      <c r="S670" s="3">
        <v>92646</v>
      </c>
      <c r="T670" s="4">
        <v>42172</v>
      </c>
      <c r="U670" s="4">
        <v>42174</v>
      </c>
      <c r="V670" s="3">
        <v>24.260399999999997</v>
      </c>
      <c r="W670" s="3">
        <v>4</v>
      </c>
      <c r="X670" s="3">
        <v>35.159999999999997</v>
      </c>
      <c r="Y670" s="5">
        <v>87584</v>
      </c>
    </row>
    <row r="671" spans="1:25" ht="12.75" customHeight="1" x14ac:dyDescent="0.25">
      <c r="A671" s="3">
        <v>19553</v>
      </c>
      <c r="B671" s="3" t="s">
        <v>980</v>
      </c>
      <c r="C671" s="3">
        <v>0.03</v>
      </c>
      <c r="D671" s="3">
        <v>28.53</v>
      </c>
      <c r="E671" s="3">
        <v>1.49</v>
      </c>
      <c r="F671" s="3">
        <v>1191</v>
      </c>
      <c r="G671" s="3" t="s">
        <v>2295</v>
      </c>
      <c r="H671" s="3" t="s">
        <v>710</v>
      </c>
      <c r="I671" s="3" t="s">
        <v>718</v>
      </c>
      <c r="J671" s="3" t="s">
        <v>721</v>
      </c>
      <c r="K671" s="3" t="s">
        <v>103</v>
      </c>
      <c r="L671" s="3" t="s">
        <v>739</v>
      </c>
      <c r="M671" s="3" t="s">
        <v>688</v>
      </c>
      <c r="N671" s="3">
        <v>0.38</v>
      </c>
      <c r="O671" s="3" t="s">
        <v>3035</v>
      </c>
      <c r="P671" s="3" t="s">
        <v>716</v>
      </c>
      <c r="Q671" s="3" t="s">
        <v>1123</v>
      </c>
      <c r="R671" s="3" t="s">
        <v>1501</v>
      </c>
      <c r="S671" s="3">
        <v>6050</v>
      </c>
      <c r="T671" s="4">
        <v>42183</v>
      </c>
      <c r="U671" s="4">
        <v>42186</v>
      </c>
      <c r="V671" s="3">
        <v>59.440499999999993</v>
      </c>
      <c r="W671" s="3">
        <v>3</v>
      </c>
      <c r="X671" s="3">
        <v>88.84</v>
      </c>
      <c r="Y671" s="5">
        <v>87587</v>
      </c>
    </row>
    <row r="672" spans="1:25" ht="12.75" customHeight="1" x14ac:dyDescent="0.25">
      <c r="A672" s="3">
        <v>830</v>
      </c>
      <c r="B672" s="3" t="s">
        <v>980</v>
      </c>
      <c r="C672" s="3">
        <v>0.03</v>
      </c>
      <c r="D672" s="3">
        <v>10.64</v>
      </c>
      <c r="E672" s="3">
        <v>5.16</v>
      </c>
      <c r="F672" s="3">
        <v>1193</v>
      </c>
      <c r="G672" s="3" t="s">
        <v>2296</v>
      </c>
      <c r="H672" s="3" t="s">
        <v>710</v>
      </c>
      <c r="I672" s="3" t="s">
        <v>719</v>
      </c>
      <c r="J672" s="3" t="s">
        <v>723</v>
      </c>
      <c r="K672" s="3" t="s">
        <v>732</v>
      </c>
      <c r="L672" s="3" t="s">
        <v>739</v>
      </c>
      <c r="M672" s="3" t="s">
        <v>586</v>
      </c>
      <c r="N672" s="3">
        <v>0.56999999999999995</v>
      </c>
      <c r="O672" s="3" t="s">
        <v>3035</v>
      </c>
      <c r="P672" s="3" t="s">
        <v>716</v>
      </c>
      <c r="Q672" s="3" t="s">
        <v>1902</v>
      </c>
      <c r="R672" s="3" t="s">
        <v>737</v>
      </c>
      <c r="S672" s="3">
        <v>20016</v>
      </c>
      <c r="T672" s="4">
        <v>42172</v>
      </c>
      <c r="U672" s="4">
        <v>42177</v>
      </c>
      <c r="V672" s="3">
        <v>14.48</v>
      </c>
      <c r="W672" s="3">
        <v>63</v>
      </c>
      <c r="X672" s="3">
        <v>696.96</v>
      </c>
      <c r="Y672" s="5">
        <v>5984</v>
      </c>
    </row>
    <row r="673" spans="1:25" ht="12.75" customHeight="1" x14ac:dyDescent="0.25">
      <c r="A673" s="3">
        <v>831</v>
      </c>
      <c r="B673" s="3" t="s">
        <v>980</v>
      </c>
      <c r="C673" s="3">
        <v>0.03</v>
      </c>
      <c r="D673" s="3">
        <v>7.96</v>
      </c>
      <c r="E673" s="3">
        <v>4.95</v>
      </c>
      <c r="F673" s="3">
        <v>1193</v>
      </c>
      <c r="G673" s="3" t="s">
        <v>2296</v>
      </c>
      <c r="H673" s="3" t="s">
        <v>710</v>
      </c>
      <c r="I673" s="3" t="s">
        <v>719</v>
      </c>
      <c r="J673" s="3" t="s">
        <v>723</v>
      </c>
      <c r="K673" s="3" t="s">
        <v>732</v>
      </c>
      <c r="L673" s="3" t="s">
        <v>739</v>
      </c>
      <c r="M673" s="3" t="s">
        <v>408</v>
      </c>
      <c r="N673" s="3">
        <v>0.41</v>
      </c>
      <c r="O673" s="3" t="s">
        <v>3035</v>
      </c>
      <c r="P673" s="3" t="s">
        <v>716</v>
      </c>
      <c r="Q673" s="3" t="s">
        <v>1902</v>
      </c>
      <c r="R673" s="3" t="s">
        <v>737</v>
      </c>
      <c r="S673" s="3">
        <v>20016</v>
      </c>
      <c r="T673" s="4">
        <v>42172</v>
      </c>
      <c r="U673" s="4">
        <v>42174</v>
      </c>
      <c r="V673" s="3">
        <v>22.25</v>
      </c>
      <c r="W673" s="3">
        <v>17</v>
      </c>
      <c r="X673" s="3">
        <v>149.41</v>
      </c>
      <c r="Y673" s="5">
        <v>5984</v>
      </c>
    </row>
    <row r="674" spans="1:25" ht="12.75" customHeight="1" x14ac:dyDescent="0.25">
      <c r="A674" s="3">
        <v>4131</v>
      </c>
      <c r="B674" s="3" t="s">
        <v>977</v>
      </c>
      <c r="C674" s="3">
        <v>0.05</v>
      </c>
      <c r="D674" s="3">
        <v>52.4</v>
      </c>
      <c r="E674" s="3">
        <v>16.11</v>
      </c>
      <c r="F674" s="3">
        <v>1193</v>
      </c>
      <c r="G674" s="3" t="s">
        <v>2296</v>
      </c>
      <c r="H674" s="3" t="s">
        <v>710</v>
      </c>
      <c r="I674" s="3" t="s">
        <v>719</v>
      </c>
      <c r="J674" s="3" t="s">
        <v>721</v>
      </c>
      <c r="K674" s="3" t="s">
        <v>103</v>
      </c>
      <c r="L674" s="3" t="s">
        <v>739</v>
      </c>
      <c r="M674" s="3" t="s">
        <v>655</v>
      </c>
      <c r="N674" s="3">
        <v>0.39</v>
      </c>
      <c r="O674" s="3" t="s">
        <v>3035</v>
      </c>
      <c r="P674" s="3" t="s">
        <v>716</v>
      </c>
      <c r="Q674" s="3" t="s">
        <v>1902</v>
      </c>
      <c r="R674" s="3" t="s">
        <v>737</v>
      </c>
      <c r="S674" s="3">
        <v>20016</v>
      </c>
      <c r="T674" s="4">
        <v>42060</v>
      </c>
      <c r="U674" s="4">
        <v>42062</v>
      </c>
      <c r="V674" s="3">
        <v>592.52650000000006</v>
      </c>
      <c r="W674" s="3">
        <v>85</v>
      </c>
      <c r="X674" s="3">
        <v>4556.63</v>
      </c>
      <c r="Y674" s="5">
        <v>29350</v>
      </c>
    </row>
    <row r="675" spans="1:25" ht="12.75" customHeight="1" x14ac:dyDescent="0.25">
      <c r="A675" s="3">
        <v>4133</v>
      </c>
      <c r="B675" s="3" t="s">
        <v>977</v>
      </c>
      <c r="C675" s="3">
        <v>0.05</v>
      </c>
      <c r="D675" s="3">
        <v>36.549999999999997</v>
      </c>
      <c r="E675" s="3">
        <v>13.89</v>
      </c>
      <c r="F675" s="3">
        <v>1193</v>
      </c>
      <c r="G675" s="3" t="s">
        <v>2296</v>
      </c>
      <c r="H675" s="3" t="s">
        <v>711</v>
      </c>
      <c r="I675" s="3" t="s">
        <v>719</v>
      </c>
      <c r="J675" s="3" t="s">
        <v>721</v>
      </c>
      <c r="K675" s="3" t="s">
        <v>724</v>
      </c>
      <c r="L675" s="3" t="s">
        <v>738</v>
      </c>
      <c r="M675" s="3" t="s">
        <v>790</v>
      </c>
      <c r="N675" s="3">
        <v>0.41</v>
      </c>
      <c r="O675" s="3" t="s">
        <v>3035</v>
      </c>
      <c r="P675" s="3" t="s">
        <v>716</v>
      </c>
      <c r="Q675" s="3" t="s">
        <v>1902</v>
      </c>
      <c r="R675" s="3" t="s">
        <v>737</v>
      </c>
      <c r="S675" s="3">
        <v>20016</v>
      </c>
      <c r="T675" s="4">
        <v>42060</v>
      </c>
      <c r="U675" s="4">
        <v>42061</v>
      </c>
      <c r="V675" s="3">
        <v>232.8</v>
      </c>
      <c r="W675" s="3">
        <v>83</v>
      </c>
      <c r="X675" s="3">
        <v>2948.61</v>
      </c>
      <c r="Y675" s="5">
        <v>29350</v>
      </c>
    </row>
    <row r="676" spans="1:25" ht="12.75" customHeight="1" x14ac:dyDescent="0.25">
      <c r="A676" s="3">
        <v>5468</v>
      </c>
      <c r="B676" s="3" t="s">
        <v>979</v>
      </c>
      <c r="C676" s="3">
        <v>0.03</v>
      </c>
      <c r="D676" s="3">
        <v>5.98</v>
      </c>
      <c r="E676" s="3">
        <v>1.49</v>
      </c>
      <c r="F676" s="3">
        <v>1193</v>
      </c>
      <c r="G676" s="3" t="s">
        <v>2296</v>
      </c>
      <c r="H676" s="3" t="s">
        <v>710</v>
      </c>
      <c r="I676" s="3" t="s">
        <v>718</v>
      </c>
      <c r="J676" s="3" t="s">
        <v>721</v>
      </c>
      <c r="K676" s="3" t="s">
        <v>103</v>
      </c>
      <c r="L676" s="3" t="s">
        <v>739</v>
      </c>
      <c r="M676" s="3" t="s">
        <v>561</v>
      </c>
      <c r="N676" s="3">
        <v>0.39</v>
      </c>
      <c r="O676" s="3" t="s">
        <v>3035</v>
      </c>
      <c r="P676" s="3" t="s">
        <v>716</v>
      </c>
      <c r="Q676" s="3" t="s">
        <v>1902</v>
      </c>
      <c r="R676" s="3" t="s">
        <v>737</v>
      </c>
      <c r="S676" s="3">
        <v>20016</v>
      </c>
      <c r="T676" s="4">
        <v>42125</v>
      </c>
      <c r="U676" s="4">
        <v>42127</v>
      </c>
      <c r="V676" s="3">
        <v>38.08</v>
      </c>
      <c r="W676" s="3">
        <v>85</v>
      </c>
      <c r="X676" s="3">
        <v>517.85</v>
      </c>
      <c r="Y676" s="5">
        <v>38852</v>
      </c>
    </row>
    <row r="677" spans="1:25" ht="12.75" customHeight="1" x14ac:dyDescent="0.25">
      <c r="A677" s="3">
        <v>1552</v>
      </c>
      <c r="B677" s="3" t="s">
        <v>980</v>
      </c>
      <c r="C677" s="3">
        <v>0.09</v>
      </c>
      <c r="D677" s="3">
        <v>49.99</v>
      </c>
      <c r="E677" s="3">
        <v>19.989999999999998</v>
      </c>
      <c r="F677" s="3">
        <v>1193</v>
      </c>
      <c r="G677" s="3" t="s">
        <v>2296</v>
      </c>
      <c r="H677" s="3" t="s">
        <v>710</v>
      </c>
      <c r="I677" s="3" t="s">
        <v>718</v>
      </c>
      <c r="J677" s="3" t="s">
        <v>722</v>
      </c>
      <c r="K677" s="3" t="s">
        <v>725</v>
      </c>
      <c r="L677" s="3" t="s">
        <v>739</v>
      </c>
      <c r="M677" s="3" t="s">
        <v>794</v>
      </c>
      <c r="N677" s="3">
        <v>0.41</v>
      </c>
      <c r="O677" s="3" t="s">
        <v>3035</v>
      </c>
      <c r="P677" s="3" t="s">
        <v>716</v>
      </c>
      <c r="Q677" s="3" t="s">
        <v>1902</v>
      </c>
      <c r="R677" s="3" t="s">
        <v>737</v>
      </c>
      <c r="S677" s="3">
        <v>20016</v>
      </c>
      <c r="T677" s="4">
        <v>42183</v>
      </c>
      <c r="U677" s="4">
        <v>42185</v>
      </c>
      <c r="V677" s="3">
        <v>-17.03</v>
      </c>
      <c r="W677" s="3">
        <v>48</v>
      </c>
      <c r="X677" s="3">
        <v>2373.3200000000002</v>
      </c>
      <c r="Y677" s="5">
        <v>11206</v>
      </c>
    </row>
    <row r="678" spans="1:25" ht="12.75" customHeight="1" x14ac:dyDescent="0.25">
      <c r="A678" s="3">
        <v>1553</v>
      </c>
      <c r="B678" s="3" t="s">
        <v>980</v>
      </c>
      <c r="C678" s="3">
        <v>0.03</v>
      </c>
      <c r="D678" s="3">
        <v>28.53</v>
      </c>
      <c r="E678" s="3">
        <v>1.49</v>
      </c>
      <c r="F678" s="3">
        <v>1193</v>
      </c>
      <c r="G678" s="3" t="s">
        <v>2296</v>
      </c>
      <c r="H678" s="3" t="s">
        <v>710</v>
      </c>
      <c r="I678" s="3" t="s">
        <v>718</v>
      </c>
      <c r="J678" s="3" t="s">
        <v>721</v>
      </c>
      <c r="K678" s="3" t="s">
        <v>103</v>
      </c>
      <c r="L678" s="3" t="s">
        <v>739</v>
      </c>
      <c r="M678" s="3" t="s">
        <v>688</v>
      </c>
      <c r="N678" s="3">
        <v>0.38</v>
      </c>
      <c r="O678" s="3" t="s">
        <v>3035</v>
      </c>
      <c r="P678" s="3" t="s">
        <v>716</v>
      </c>
      <c r="Q678" s="3" t="s">
        <v>1902</v>
      </c>
      <c r="R678" s="3" t="s">
        <v>737</v>
      </c>
      <c r="S678" s="3">
        <v>20016</v>
      </c>
      <c r="T678" s="4">
        <v>42183</v>
      </c>
      <c r="U678" s="4">
        <v>42186</v>
      </c>
      <c r="V678" s="3">
        <v>39.626999999999995</v>
      </c>
      <c r="W678" s="3">
        <v>11</v>
      </c>
      <c r="X678" s="3">
        <v>325.73</v>
      </c>
      <c r="Y678" s="5">
        <v>11206</v>
      </c>
    </row>
    <row r="679" spans="1:25" ht="12.75" customHeight="1" x14ac:dyDescent="0.25">
      <c r="A679" s="3">
        <v>23468</v>
      </c>
      <c r="B679" s="3" t="s">
        <v>979</v>
      </c>
      <c r="C679" s="3">
        <v>0.03</v>
      </c>
      <c r="D679" s="3">
        <v>5.98</v>
      </c>
      <c r="E679" s="3">
        <v>1.49</v>
      </c>
      <c r="F679" s="3">
        <v>1194</v>
      </c>
      <c r="G679" s="3" t="s">
        <v>2297</v>
      </c>
      <c r="H679" s="3" t="s">
        <v>710</v>
      </c>
      <c r="I679" s="3" t="s">
        <v>718</v>
      </c>
      <c r="J679" s="3" t="s">
        <v>721</v>
      </c>
      <c r="K679" s="3" t="s">
        <v>103</v>
      </c>
      <c r="L679" s="3" t="s">
        <v>739</v>
      </c>
      <c r="M679" s="3" t="s">
        <v>561</v>
      </c>
      <c r="N679" s="3">
        <v>0.39</v>
      </c>
      <c r="O679" s="3" t="s">
        <v>3035</v>
      </c>
      <c r="P679" s="3" t="s">
        <v>713</v>
      </c>
      <c r="Q679" s="3" t="s">
        <v>1034</v>
      </c>
      <c r="R679" s="3" t="s">
        <v>1852</v>
      </c>
      <c r="S679" s="3">
        <v>34142</v>
      </c>
      <c r="T679" s="4">
        <v>42125</v>
      </c>
      <c r="U679" s="4">
        <v>42127</v>
      </c>
      <c r="V679" s="3">
        <v>20.495999999999995</v>
      </c>
      <c r="W679" s="3">
        <v>21</v>
      </c>
      <c r="X679" s="3">
        <v>127.94</v>
      </c>
      <c r="Y679" s="5">
        <v>87586</v>
      </c>
    </row>
    <row r="680" spans="1:25" ht="12.75" customHeight="1" x14ac:dyDescent="0.25">
      <c r="A680" s="3">
        <v>19358</v>
      </c>
      <c r="B680" s="3" t="s">
        <v>977</v>
      </c>
      <c r="C680" s="3">
        <v>0.08</v>
      </c>
      <c r="D680" s="3">
        <v>355.98</v>
      </c>
      <c r="E680" s="3">
        <v>58.92</v>
      </c>
      <c r="F680" s="3">
        <v>1197</v>
      </c>
      <c r="G680" s="3" t="s">
        <v>2298</v>
      </c>
      <c r="H680" s="3" t="s">
        <v>712</v>
      </c>
      <c r="I680" s="3" t="s">
        <v>718</v>
      </c>
      <c r="J680" s="3" t="s">
        <v>723</v>
      </c>
      <c r="K680" s="3" t="s">
        <v>727</v>
      </c>
      <c r="L680" s="3" t="s">
        <v>740</v>
      </c>
      <c r="M680" s="3" t="s">
        <v>588</v>
      </c>
      <c r="N680" s="3">
        <v>0.64</v>
      </c>
      <c r="O680" s="3" t="s">
        <v>3035</v>
      </c>
      <c r="P680" s="3" t="s">
        <v>716</v>
      </c>
      <c r="Q680" s="3" t="s">
        <v>1901</v>
      </c>
      <c r="R680" s="3" t="s">
        <v>1464</v>
      </c>
      <c r="S680" s="3">
        <v>1776</v>
      </c>
      <c r="T680" s="4">
        <v>42081</v>
      </c>
      <c r="U680" s="4">
        <v>42083</v>
      </c>
      <c r="V680" s="3">
        <v>103.83</v>
      </c>
      <c r="W680" s="3">
        <v>4</v>
      </c>
      <c r="X680" s="3">
        <v>1350.94</v>
      </c>
      <c r="Y680" s="5">
        <v>87583</v>
      </c>
    </row>
    <row r="681" spans="1:25" ht="12.75" customHeight="1" x14ac:dyDescent="0.25">
      <c r="A681" s="3">
        <v>22132</v>
      </c>
      <c r="B681" s="3" t="s">
        <v>977</v>
      </c>
      <c r="C681" s="3">
        <v>0.1</v>
      </c>
      <c r="D681" s="3">
        <v>15.14</v>
      </c>
      <c r="E681" s="3">
        <v>4.53</v>
      </c>
      <c r="F681" s="3">
        <v>1199</v>
      </c>
      <c r="G681" s="3" t="s">
        <v>2299</v>
      </c>
      <c r="H681" s="3" t="s">
        <v>710</v>
      </c>
      <c r="I681" s="3" t="s">
        <v>719</v>
      </c>
      <c r="J681" s="3" t="s">
        <v>721</v>
      </c>
      <c r="K681" s="3" t="s">
        <v>730</v>
      </c>
      <c r="L681" s="3" t="s">
        <v>739</v>
      </c>
      <c r="M681" s="3" t="s">
        <v>26</v>
      </c>
      <c r="N681" s="3">
        <v>0.81</v>
      </c>
      <c r="O681" s="3" t="s">
        <v>3035</v>
      </c>
      <c r="P681" s="3" t="s">
        <v>716</v>
      </c>
      <c r="Q681" s="3" t="s">
        <v>1045</v>
      </c>
      <c r="R681" s="3" t="s">
        <v>1770</v>
      </c>
      <c r="S681" s="3">
        <v>3060</v>
      </c>
      <c r="T681" s="4">
        <v>42060</v>
      </c>
      <c r="U681" s="4">
        <v>42063</v>
      </c>
      <c r="V681" s="3">
        <v>-24.897600000000001</v>
      </c>
      <c r="W681" s="3">
        <v>5</v>
      </c>
      <c r="X681" s="3">
        <v>75.17</v>
      </c>
      <c r="Y681" s="5">
        <v>87585</v>
      </c>
    </row>
    <row r="682" spans="1:25" ht="12.75" customHeight="1" x14ac:dyDescent="0.25">
      <c r="A682" s="3">
        <v>22131</v>
      </c>
      <c r="B682" s="3" t="s">
        <v>977</v>
      </c>
      <c r="C682" s="3">
        <v>0.05</v>
      </c>
      <c r="D682" s="3">
        <v>52.4</v>
      </c>
      <c r="E682" s="3">
        <v>16.11</v>
      </c>
      <c r="F682" s="3">
        <v>1200</v>
      </c>
      <c r="G682" s="3" t="s">
        <v>2300</v>
      </c>
      <c r="H682" s="3" t="s">
        <v>710</v>
      </c>
      <c r="I682" s="3" t="s">
        <v>719</v>
      </c>
      <c r="J682" s="3" t="s">
        <v>721</v>
      </c>
      <c r="K682" s="3" t="s">
        <v>103</v>
      </c>
      <c r="L682" s="3" t="s">
        <v>739</v>
      </c>
      <c r="M682" s="3" t="s">
        <v>655</v>
      </c>
      <c r="N682" s="3">
        <v>0.39</v>
      </c>
      <c r="O682" s="3" t="s">
        <v>3035</v>
      </c>
      <c r="P682" s="3" t="s">
        <v>716</v>
      </c>
      <c r="Q682" s="3" t="s">
        <v>1028</v>
      </c>
      <c r="R682" s="3" t="s">
        <v>1769</v>
      </c>
      <c r="S682" s="3">
        <v>7407</v>
      </c>
      <c r="T682" s="4">
        <v>42060</v>
      </c>
      <c r="U682" s="4">
        <v>42062</v>
      </c>
      <c r="V682" s="3">
        <v>776.7743999999999</v>
      </c>
      <c r="W682" s="3">
        <v>21</v>
      </c>
      <c r="X682" s="3">
        <v>1125.76</v>
      </c>
      <c r="Y682" s="5">
        <v>87585</v>
      </c>
    </row>
    <row r="683" spans="1:25" ht="12.75" customHeight="1" x14ac:dyDescent="0.25">
      <c r="A683" s="3">
        <v>22133</v>
      </c>
      <c r="B683" s="3" t="s">
        <v>977</v>
      </c>
      <c r="C683" s="3">
        <v>0.05</v>
      </c>
      <c r="D683" s="3">
        <v>36.549999999999997</v>
      </c>
      <c r="E683" s="3">
        <v>13.89</v>
      </c>
      <c r="F683" s="3">
        <v>1202</v>
      </c>
      <c r="G683" s="3" t="s">
        <v>2301</v>
      </c>
      <c r="H683" s="3" t="s">
        <v>711</v>
      </c>
      <c r="I683" s="3" t="s">
        <v>719</v>
      </c>
      <c r="J683" s="3" t="s">
        <v>721</v>
      </c>
      <c r="K683" s="3" t="s">
        <v>724</v>
      </c>
      <c r="L683" s="3" t="s">
        <v>738</v>
      </c>
      <c r="M683" s="3" t="s">
        <v>790</v>
      </c>
      <c r="N683" s="3">
        <v>0.41</v>
      </c>
      <c r="O683" s="3" t="s">
        <v>3035</v>
      </c>
      <c r="P683" s="3" t="s">
        <v>716</v>
      </c>
      <c r="Q683" s="3" t="s">
        <v>1028</v>
      </c>
      <c r="R683" s="3" t="s">
        <v>1771</v>
      </c>
      <c r="S683" s="3">
        <v>7079</v>
      </c>
      <c r="T683" s="4">
        <v>42060</v>
      </c>
      <c r="U683" s="4">
        <v>42061</v>
      </c>
      <c r="V683" s="3">
        <v>344.54399999999998</v>
      </c>
      <c r="W683" s="3">
        <v>21</v>
      </c>
      <c r="X683" s="3">
        <v>746.03</v>
      </c>
      <c r="Y683" s="5">
        <v>87585</v>
      </c>
    </row>
    <row r="684" spans="1:25" ht="12.75" customHeight="1" x14ac:dyDescent="0.25">
      <c r="A684" s="3">
        <v>19552</v>
      </c>
      <c r="B684" s="3" t="s">
        <v>980</v>
      </c>
      <c r="C684" s="3">
        <v>0.09</v>
      </c>
      <c r="D684" s="3">
        <v>49.99</v>
      </c>
      <c r="E684" s="3">
        <v>19.989999999999998</v>
      </c>
      <c r="F684" s="3">
        <v>1203</v>
      </c>
      <c r="G684" s="3" t="s">
        <v>2302</v>
      </c>
      <c r="H684" s="3" t="s">
        <v>710</v>
      </c>
      <c r="I684" s="3" t="s">
        <v>718</v>
      </c>
      <c r="J684" s="3" t="s">
        <v>722</v>
      </c>
      <c r="K684" s="3" t="s">
        <v>725</v>
      </c>
      <c r="L684" s="3" t="s">
        <v>739</v>
      </c>
      <c r="M684" s="3" t="s">
        <v>794</v>
      </c>
      <c r="N684" s="3">
        <v>0.41</v>
      </c>
      <c r="O684" s="3" t="s">
        <v>3035</v>
      </c>
      <c r="P684" s="3" t="s">
        <v>716</v>
      </c>
      <c r="Q684" s="3" t="s">
        <v>1146</v>
      </c>
      <c r="R684" s="3" t="s">
        <v>1172</v>
      </c>
      <c r="S684" s="3">
        <v>2920</v>
      </c>
      <c r="T684" s="4">
        <v>42183</v>
      </c>
      <c r="U684" s="4">
        <v>42185</v>
      </c>
      <c r="V684" s="3">
        <v>-8.5150000000000006</v>
      </c>
      <c r="W684" s="3">
        <v>12</v>
      </c>
      <c r="X684" s="3">
        <v>593.33000000000004</v>
      </c>
      <c r="Y684" s="5">
        <v>87587</v>
      </c>
    </row>
    <row r="685" spans="1:25" ht="12.75" customHeight="1" x14ac:dyDescent="0.25">
      <c r="A685" s="3">
        <v>18636</v>
      </c>
      <c r="B685" s="3" t="s">
        <v>980</v>
      </c>
      <c r="C685" s="3">
        <v>0.01</v>
      </c>
      <c r="D685" s="3">
        <v>3.08</v>
      </c>
      <c r="E685" s="3">
        <v>0.5</v>
      </c>
      <c r="F685" s="3">
        <v>1211</v>
      </c>
      <c r="G685" s="3" t="s">
        <v>2303</v>
      </c>
      <c r="H685" s="3" t="s">
        <v>710</v>
      </c>
      <c r="I685" s="3" t="s">
        <v>720</v>
      </c>
      <c r="J685" s="3" t="s">
        <v>721</v>
      </c>
      <c r="K685" s="3" t="s">
        <v>735</v>
      </c>
      <c r="L685" s="3" t="s">
        <v>739</v>
      </c>
      <c r="M685" s="3" t="s">
        <v>447</v>
      </c>
      <c r="N685" s="3">
        <v>0.37</v>
      </c>
      <c r="O685" s="3" t="s">
        <v>3035</v>
      </c>
      <c r="P685" s="3" t="s">
        <v>714</v>
      </c>
      <c r="Q685" s="3" t="s">
        <v>1086</v>
      </c>
      <c r="R685" s="3" t="s">
        <v>1293</v>
      </c>
      <c r="S685" s="3">
        <v>46806</v>
      </c>
      <c r="T685" s="4">
        <v>42036</v>
      </c>
      <c r="U685" s="4">
        <v>42041</v>
      </c>
      <c r="V685" s="3">
        <v>9.0045000000000002</v>
      </c>
      <c r="W685" s="3">
        <v>4</v>
      </c>
      <c r="X685" s="3">
        <v>13.05</v>
      </c>
      <c r="Y685" s="5">
        <v>88598</v>
      </c>
    </row>
    <row r="686" spans="1:25" ht="12.75" customHeight="1" x14ac:dyDescent="0.25">
      <c r="A686" s="3">
        <v>22528</v>
      </c>
      <c r="B686" s="3" t="s">
        <v>977</v>
      </c>
      <c r="C686" s="3">
        <v>0.08</v>
      </c>
      <c r="D686" s="3">
        <v>4.91</v>
      </c>
      <c r="E686" s="3">
        <v>4.97</v>
      </c>
      <c r="F686" s="3">
        <v>1212</v>
      </c>
      <c r="G686" s="3" t="s">
        <v>2304</v>
      </c>
      <c r="H686" s="3" t="s">
        <v>710</v>
      </c>
      <c r="I686" s="3" t="s">
        <v>720</v>
      </c>
      <c r="J686" s="3" t="s">
        <v>721</v>
      </c>
      <c r="K686" s="3" t="s">
        <v>103</v>
      </c>
      <c r="L686" s="3" t="s">
        <v>739</v>
      </c>
      <c r="M686" s="3" t="s">
        <v>402</v>
      </c>
      <c r="N686" s="3">
        <v>0.38</v>
      </c>
      <c r="O686" s="3" t="s">
        <v>3035</v>
      </c>
      <c r="P686" s="3" t="s">
        <v>714</v>
      </c>
      <c r="Q686" s="3" t="s">
        <v>1086</v>
      </c>
      <c r="R686" s="3" t="s">
        <v>1763</v>
      </c>
      <c r="S686" s="3">
        <v>46404</v>
      </c>
      <c r="T686" s="4">
        <v>42019</v>
      </c>
      <c r="U686" s="4">
        <v>42020</v>
      </c>
      <c r="V686" s="3">
        <v>-99.762500000000003</v>
      </c>
      <c r="W686" s="3">
        <v>12</v>
      </c>
      <c r="X686" s="3">
        <v>58.95</v>
      </c>
      <c r="Y686" s="5">
        <v>88600</v>
      </c>
    </row>
    <row r="687" spans="1:25" ht="12.75" customHeight="1" x14ac:dyDescent="0.25">
      <c r="A687" s="3">
        <v>22529</v>
      </c>
      <c r="B687" s="3" t="s">
        <v>977</v>
      </c>
      <c r="C687" s="3">
        <v>0.01</v>
      </c>
      <c r="D687" s="3">
        <v>3499.99</v>
      </c>
      <c r="E687" s="3">
        <v>24.49</v>
      </c>
      <c r="F687" s="3">
        <v>1212</v>
      </c>
      <c r="G687" s="3" t="s">
        <v>2304</v>
      </c>
      <c r="H687" s="3" t="s">
        <v>710</v>
      </c>
      <c r="I687" s="3" t="s">
        <v>720</v>
      </c>
      <c r="J687" s="3" t="s">
        <v>722</v>
      </c>
      <c r="K687" s="3" t="s">
        <v>105</v>
      </c>
      <c r="L687" s="3" t="s">
        <v>744</v>
      </c>
      <c r="M687" s="3" t="s">
        <v>363</v>
      </c>
      <c r="N687" s="3">
        <v>0.37</v>
      </c>
      <c r="O687" s="3" t="s">
        <v>3035</v>
      </c>
      <c r="P687" s="3" t="s">
        <v>714</v>
      </c>
      <c r="Q687" s="3" t="s">
        <v>1086</v>
      </c>
      <c r="R687" s="3" t="s">
        <v>1763</v>
      </c>
      <c r="S687" s="3">
        <v>46404</v>
      </c>
      <c r="T687" s="4">
        <v>42019</v>
      </c>
      <c r="U687" s="4">
        <v>42020</v>
      </c>
      <c r="V687" s="3">
        <v>-3061.82</v>
      </c>
      <c r="W687" s="3">
        <v>1</v>
      </c>
      <c r="X687" s="3">
        <v>3672.89</v>
      </c>
      <c r="Y687" s="5">
        <v>88600</v>
      </c>
    </row>
    <row r="688" spans="1:25" ht="12.75" customHeight="1" x14ac:dyDescent="0.25">
      <c r="A688" s="3">
        <v>24270</v>
      </c>
      <c r="B688" s="3" t="s">
        <v>980</v>
      </c>
      <c r="C688" s="3">
        <v>7.0000000000000007E-2</v>
      </c>
      <c r="D688" s="3">
        <v>29.89</v>
      </c>
      <c r="E688" s="3">
        <v>1.99</v>
      </c>
      <c r="F688" s="3">
        <v>1213</v>
      </c>
      <c r="G688" s="3" t="s">
        <v>2305</v>
      </c>
      <c r="H688" s="3" t="s">
        <v>711</v>
      </c>
      <c r="I688" s="3" t="s">
        <v>720</v>
      </c>
      <c r="J688" s="3" t="s">
        <v>722</v>
      </c>
      <c r="K688" s="3" t="s">
        <v>725</v>
      </c>
      <c r="L688" s="3" t="s">
        <v>741</v>
      </c>
      <c r="M688" s="3" t="s">
        <v>189</v>
      </c>
      <c r="N688" s="3">
        <v>0.5</v>
      </c>
      <c r="O688" s="3" t="s">
        <v>3035</v>
      </c>
      <c r="P688" s="3" t="s">
        <v>714</v>
      </c>
      <c r="Q688" s="3" t="s">
        <v>1086</v>
      </c>
      <c r="R688" s="3" t="s">
        <v>1801</v>
      </c>
      <c r="S688" s="3">
        <v>46530</v>
      </c>
      <c r="T688" s="4">
        <v>42039</v>
      </c>
      <c r="U688" s="4">
        <v>42044</v>
      </c>
      <c r="V688" s="3">
        <v>258.6189</v>
      </c>
      <c r="W688" s="3">
        <v>13</v>
      </c>
      <c r="X688" s="3">
        <v>374.81</v>
      </c>
      <c r="Y688" s="5">
        <v>88599</v>
      </c>
    </row>
    <row r="689" spans="1:25" ht="12.75" customHeight="1" x14ac:dyDescent="0.25">
      <c r="A689" s="3">
        <v>24271</v>
      </c>
      <c r="B689" s="3" t="s">
        <v>980</v>
      </c>
      <c r="C689" s="3">
        <v>0.03</v>
      </c>
      <c r="D689" s="3">
        <v>8.34</v>
      </c>
      <c r="E689" s="3">
        <v>4.82</v>
      </c>
      <c r="F689" s="3">
        <v>1213</v>
      </c>
      <c r="G689" s="3" t="s">
        <v>2305</v>
      </c>
      <c r="H689" s="3" t="s">
        <v>710</v>
      </c>
      <c r="I689" s="3" t="s">
        <v>720</v>
      </c>
      <c r="J689" s="3" t="s">
        <v>721</v>
      </c>
      <c r="K689" s="3" t="s">
        <v>726</v>
      </c>
      <c r="L689" s="3" t="s">
        <v>739</v>
      </c>
      <c r="M689" s="3" t="s">
        <v>853</v>
      </c>
      <c r="N689" s="3">
        <v>0.4</v>
      </c>
      <c r="O689" s="3" t="s">
        <v>3035</v>
      </c>
      <c r="P689" s="3" t="s">
        <v>714</v>
      </c>
      <c r="Q689" s="3" t="s">
        <v>1086</v>
      </c>
      <c r="R689" s="3" t="s">
        <v>1801</v>
      </c>
      <c r="S689" s="3">
        <v>46530</v>
      </c>
      <c r="T689" s="4">
        <v>42039</v>
      </c>
      <c r="U689" s="4">
        <v>42043</v>
      </c>
      <c r="V689" s="3">
        <v>-6.71</v>
      </c>
      <c r="W689" s="3">
        <v>5</v>
      </c>
      <c r="X689" s="3">
        <v>43.27</v>
      </c>
      <c r="Y689" s="5">
        <v>88599</v>
      </c>
    </row>
    <row r="690" spans="1:25" ht="12.75" customHeight="1" x14ac:dyDescent="0.25">
      <c r="A690" s="3">
        <v>22530</v>
      </c>
      <c r="B690" s="3" t="s">
        <v>977</v>
      </c>
      <c r="C690" s="3">
        <v>0.03</v>
      </c>
      <c r="D690" s="3">
        <v>5.84</v>
      </c>
      <c r="E690" s="3">
        <v>1.2</v>
      </c>
      <c r="F690" s="3">
        <v>1213</v>
      </c>
      <c r="G690" s="3" t="s">
        <v>2305</v>
      </c>
      <c r="H690" s="3" t="s">
        <v>710</v>
      </c>
      <c r="I690" s="3" t="s">
        <v>720</v>
      </c>
      <c r="J690" s="3" t="s">
        <v>721</v>
      </c>
      <c r="K690" s="3" t="s">
        <v>724</v>
      </c>
      <c r="L690" s="3" t="s">
        <v>738</v>
      </c>
      <c r="M690" s="3" t="s">
        <v>39</v>
      </c>
      <c r="N690" s="3">
        <v>0.55000000000000004</v>
      </c>
      <c r="O690" s="3" t="s">
        <v>3035</v>
      </c>
      <c r="P690" s="3" t="s">
        <v>714</v>
      </c>
      <c r="Q690" s="3" t="s">
        <v>1086</v>
      </c>
      <c r="R690" s="3" t="s">
        <v>1801</v>
      </c>
      <c r="S690" s="3">
        <v>46530</v>
      </c>
      <c r="T690" s="4">
        <v>42019</v>
      </c>
      <c r="U690" s="4">
        <v>42021</v>
      </c>
      <c r="V690" s="3">
        <v>-9.9999999999997868E-3</v>
      </c>
      <c r="W690" s="3">
        <v>2</v>
      </c>
      <c r="X690" s="3">
        <v>11.74</v>
      </c>
      <c r="Y690" s="5">
        <v>88600</v>
      </c>
    </row>
    <row r="691" spans="1:25" ht="12.75" customHeight="1" x14ac:dyDescent="0.25">
      <c r="A691" s="3">
        <v>7632</v>
      </c>
      <c r="B691" s="3" t="s">
        <v>978</v>
      </c>
      <c r="C691" s="3">
        <v>0.09</v>
      </c>
      <c r="D691" s="3">
        <v>130.97999999999999</v>
      </c>
      <c r="E691" s="3">
        <v>30</v>
      </c>
      <c r="F691" s="3">
        <v>1217</v>
      </c>
      <c r="G691" s="3" t="s">
        <v>2306</v>
      </c>
      <c r="H691" s="3" t="s">
        <v>712</v>
      </c>
      <c r="I691" s="3" t="s">
        <v>718</v>
      </c>
      <c r="J691" s="3" t="s">
        <v>723</v>
      </c>
      <c r="K691" s="3" t="s">
        <v>727</v>
      </c>
      <c r="L691" s="3" t="s">
        <v>740</v>
      </c>
      <c r="M691" s="3" t="s">
        <v>525</v>
      </c>
      <c r="N691" s="3">
        <v>0.78</v>
      </c>
      <c r="O691" s="3" t="s">
        <v>3035</v>
      </c>
      <c r="P691" s="3" t="s">
        <v>716</v>
      </c>
      <c r="Q691" s="3" t="s">
        <v>1901</v>
      </c>
      <c r="R691" s="3" t="s">
        <v>1000</v>
      </c>
      <c r="S691" s="3">
        <v>2112</v>
      </c>
      <c r="T691" s="4">
        <v>42122</v>
      </c>
      <c r="U691" s="4">
        <v>42125</v>
      </c>
      <c r="V691" s="3">
        <v>-421.76</v>
      </c>
      <c r="W691" s="3">
        <v>41</v>
      </c>
      <c r="X691" s="3">
        <v>5258.94</v>
      </c>
      <c r="Y691" s="5">
        <v>54595</v>
      </c>
    </row>
    <row r="692" spans="1:25" ht="12.75" customHeight="1" x14ac:dyDescent="0.25">
      <c r="A692" s="3">
        <v>25631</v>
      </c>
      <c r="B692" s="3" t="s">
        <v>978</v>
      </c>
      <c r="C692" s="3">
        <v>0.02</v>
      </c>
      <c r="D692" s="3">
        <v>8.34</v>
      </c>
      <c r="E692" s="3">
        <v>2.64</v>
      </c>
      <c r="F692" s="3">
        <v>1226</v>
      </c>
      <c r="G692" s="3" t="s">
        <v>2307</v>
      </c>
      <c r="H692" s="3" t="s">
        <v>710</v>
      </c>
      <c r="I692" s="3" t="s">
        <v>718</v>
      </c>
      <c r="J692" s="3" t="s">
        <v>721</v>
      </c>
      <c r="K692" s="3" t="s">
        <v>104</v>
      </c>
      <c r="L692" s="3" t="s">
        <v>741</v>
      </c>
      <c r="M692" s="3" t="s">
        <v>115</v>
      </c>
      <c r="N692" s="3">
        <v>0.59</v>
      </c>
      <c r="O692" s="3" t="s">
        <v>3035</v>
      </c>
      <c r="P692" s="3" t="s">
        <v>716</v>
      </c>
      <c r="Q692" s="3" t="s">
        <v>1146</v>
      </c>
      <c r="R692" s="3" t="s">
        <v>1894</v>
      </c>
      <c r="S692" s="3">
        <v>2861</v>
      </c>
      <c r="T692" s="4">
        <v>42122</v>
      </c>
      <c r="U692" s="4">
        <v>42124</v>
      </c>
      <c r="V692" s="3">
        <v>6.79</v>
      </c>
      <c r="W692" s="3">
        <v>8</v>
      </c>
      <c r="X692" s="3">
        <v>66.739999999999995</v>
      </c>
      <c r="Y692" s="5">
        <v>90800</v>
      </c>
    </row>
    <row r="693" spans="1:25" ht="12.75" customHeight="1" x14ac:dyDescent="0.25">
      <c r="A693" s="3">
        <v>25632</v>
      </c>
      <c r="B693" s="3" t="s">
        <v>978</v>
      </c>
      <c r="C693" s="3">
        <v>0.09</v>
      </c>
      <c r="D693" s="3">
        <v>130.97999999999999</v>
      </c>
      <c r="E693" s="3">
        <v>30</v>
      </c>
      <c r="F693" s="3">
        <v>1227</v>
      </c>
      <c r="G693" s="3" t="s">
        <v>2308</v>
      </c>
      <c r="H693" s="3" t="s">
        <v>712</v>
      </c>
      <c r="I693" s="3" t="s">
        <v>718</v>
      </c>
      <c r="J693" s="3" t="s">
        <v>723</v>
      </c>
      <c r="K693" s="3" t="s">
        <v>727</v>
      </c>
      <c r="L693" s="3" t="s">
        <v>740</v>
      </c>
      <c r="M693" s="3" t="s">
        <v>525</v>
      </c>
      <c r="N693" s="3">
        <v>0.78</v>
      </c>
      <c r="O693" s="3" t="s">
        <v>3035</v>
      </c>
      <c r="P693" s="3" t="s">
        <v>716</v>
      </c>
      <c r="Q693" s="3" t="s">
        <v>1142</v>
      </c>
      <c r="R693" s="3" t="s">
        <v>1311</v>
      </c>
      <c r="S693" s="3">
        <v>5403</v>
      </c>
      <c r="T693" s="4">
        <v>42122</v>
      </c>
      <c r="U693" s="4">
        <v>42125</v>
      </c>
      <c r="V693" s="3">
        <v>-421.76</v>
      </c>
      <c r="W693" s="3">
        <v>10</v>
      </c>
      <c r="X693" s="3">
        <v>1282.67</v>
      </c>
      <c r="Y693" s="5">
        <v>90800</v>
      </c>
    </row>
    <row r="694" spans="1:25" ht="12.75" customHeight="1" x14ac:dyDescent="0.25">
      <c r="A694" s="3">
        <v>7810</v>
      </c>
      <c r="B694" s="3" t="s">
        <v>978</v>
      </c>
      <c r="C694" s="3">
        <v>0</v>
      </c>
      <c r="D694" s="3">
        <v>7.1</v>
      </c>
      <c r="E694" s="3">
        <v>6.05</v>
      </c>
      <c r="F694" s="3">
        <v>1228</v>
      </c>
      <c r="G694" s="3" t="s">
        <v>2309</v>
      </c>
      <c r="H694" s="3" t="s">
        <v>710</v>
      </c>
      <c r="I694" s="3" t="s">
        <v>718</v>
      </c>
      <c r="J694" s="3" t="s">
        <v>721</v>
      </c>
      <c r="K694" s="3" t="s">
        <v>103</v>
      </c>
      <c r="L694" s="3" t="s">
        <v>739</v>
      </c>
      <c r="M694" s="3" t="s">
        <v>557</v>
      </c>
      <c r="N694" s="3">
        <v>0.39</v>
      </c>
      <c r="O694" s="3" t="s">
        <v>3035</v>
      </c>
      <c r="P694" s="3" t="s">
        <v>716</v>
      </c>
      <c r="Q694" s="3" t="s">
        <v>1071</v>
      </c>
      <c r="R694" s="3" t="s">
        <v>995</v>
      </c>
      <c r="S694" s="3">
        <v>19140</v>
      </c>
      <c r="T694" s="4">
        <v>42051</v>
      </c>
      <c r="U694" s="4">
        <v>42052</v>
      </c>
      <c r="V694" s="3">
        <v>-60.145000000000003</v>
      </c>
      <c r="W694" s="3">
        <v>28</v>
      </c>
      <c r="X694" s="3">
        <v>208.83</v>
      </c>
      <c r="Y694" s="5">
        <v>55874</v>
      </c>
    </row>
    <row r="695" spans="1:25" ht="12.75" customHeight="1" x14ac:dyDescent="0.25">
      <c r="A695" s="3">
        <v>7811</v>
      </c>
      <c r="B695" s="3" t="s">
        <v>978</v>
      </c>
      <c r="C695" s="3">
        <v>0.01</v>
      </c>
      <c r="D695" s="3">
        <v>4.9800000000000004</v>
      </c>
      <c r="E695" s="3">
        <v>4.62</v>
      </c>
      <c r="F695" s="3">
        <v>1228</v>
      </c>
      <c r="G695" s="3" t="s">
        <v>2309</v>
      </c>
      <c r="H695" s="3" t="s">
        <v>711</v>
      </c>
      <c r="I695" s="3" t="s">
        <v>718</v>
      </c>
      <c r="J695" s="3" t="s">
        <v>722</v>
      </c>
      <c r="K695" s="3" t="s">
        <v>725</v>
      </c>
      <c r="L695" s="3" t="s">
        <v>741</v>
      </c>
      <c r="M695" s="3" t="s">
        <v>521</v>
      </c>
      <c r="N695" s="3">
        <v>0.64</v>
      </c>
      <c r="O695" s="3" t="s">
        <v>3035</v>
      </c>
      <c r="P695" s="3" t="s">
        <v>716</v>
      </c>
      <c r="Q695" s="3" t="s">
        <v>1071</v>
      </c>
      <c r="R695" s="3" t="s">
        <v>995</v>
      </c>
      <c r="S695" s="3">
        <v>19140</v>
      </c>
      <c r="T695" s="4">
        <v>42051</v>
      </c>
      <c r="U695" s="4">
        <v>42053</v>
      </c>
      <c r="V695" s="3">
        <v>-111.72</v>
      </c>
      <c r="W695" s="3">
        <v>41</v>
      </c>
      <c r="X695" s="3">
        <v>228.3</v>
      </c>
      <c r="Y695" s="5">
        <v>55874</v>
      </c>
    </row>
    <row r="696" spans="1:25" ht="12.75" customHeight="1" x14ac:dyDescent="0.25">
      <c r="A696" s="3">
        <v>7812</v>
      </c>
      <c r="B696" s="3" t="s">
        <v>978</v>
      </c>
      <c r="C696" s="3">
        <v>0.06</v>
      </c>
      <c r="D696" s="3">
        <v>5.68</v>
      </c>
      <c r="E696" s="3">
        <v>1.39</v>
      </c>
      <c r="F696" s="3">
        <v>1228</v>
      </c>
      <c r="G696" s="3" t="s">
        <v>2309</v>
      </c>
      <c r="H696" s="3" t="s">
        <v>710</v>
      </c>
      <c r="I696" s="3" t="s">
        <v>718</v>
      </c>
      <c r="J696" s="3" t="s">
        <v>721</v>
      </c>
      <c r="K696" s="3" t="s">
        <v>728</v>
      </c>
      <c r="L696" s="3" t="s">
        <v>739</v>
      </c>
      <c r="M696" s="3" t="s">
        <v>534</v>
      </c>
      <c r="N696" s="3">
        <v>0.38</v>
      </c>
      <c r="O696" s="3" t="s">
        <v>3035</v>
      </c>
      <c r="P696" s="3" t="s">
        <v>716</v>
      </c>
      <c r="Q696" s="3" t="s">
        <v>1071</v>
      </c>
      <c r="R696" s="3" t="s">
        <v>995</v>
      </c>
      <c r="S696" s="3">
        <v>19140</v>
      </c>
      <c r="T696" s="4">
        <v>42051</v>
      </c>
      <c r="U696" s="4">
        <v>42051</v>
      </c>
      <c r="V696" s="3">
        <v>33.01</v>
      </c>
      <c r="W696" s="3">
        <v>24</v>
      </c>
      <c r="X696" s="3">
        <v>129.53</v>
      </c>
      <c r="Y696" s="5">
        <v>55874</v>
      </c>
    </row>
    <row r="697" spans="1:25" ht="12.75" customHeight="1" x14ac:dyDescent="0.25">
      <c r="A697" s="3">
        <v>25811</v>
      </c>
      <c r="B697" s="3" t="s">
        <v>978</v>
      </c>
      <c r="C697" s="3">
        <v>0.01</v>
      </c>
      <c r="D697" s="3">
        <v>4.9800000000000004</v>
      </c>
      <c r="E697" s="3">
        <v>4.62</v>
      </c>
      <c r="F697" s="3">
        <v>1229</v>
      </c>
      <c r="G697" s="3" t="s">
        <v>2310</v>
      </c>
      <c r="H697" s="3" t="s">
        <v>711</v>
      </c>
      <c r="I697" s="3" t="s">
        <v>718</v>
      </c>
      <c r="J697" s="3" t="s">
        <v>722</v>
      </c>
      <c r="K697" s="3" t="s">
        <v>725</v>
      </c>
      <c r="L697" s="3" t="s">
        <v>741</v>
      </c>
      <c r="M697" s="3" t="s">
        <v>521</v>
      </c>
      <c r="N697" s="3">
        <v>0.64</v>
      </c>
      <c r="O697" s="3" t="s">
        <v>3035</v>
      </c>
      <c r="P697" s="3" t="s">
        <v>714</v>
      </c>
      <c r="Q697" s="3" t="s">
        <v>1015</v>
      </c>
      <c r="R697" s="3" t="s">
        <v>1555</v>
      </c>
      <c r="S697" s="3">
        <v>75482</v>
      </c>
      <c r="T697" s="4">
        <v>42051</v>
      </c>
      <c r="U697" s="4">
        <v>42053</v>
      </c>
      <c r="V697" s="3">
        <v>-111.72</v>
      </c>
      <c r="W697" s="3">
        <v>10</v>
      </c>
      <c r="X697" s="3">
        <v>55.68</v>
      </c>
      <c r="Y697" s="5">
        <v>90378</v>
      </c>
    </row>
    <row r="698" spans="1:25" ht="12.75" customHeight="1" x14ac:dyDescent="0.25">
      <c r="A698" s="3">
        <v>21206</v>
      </c>
      <c r="B698" s="3" t="s">
        <v>981</v>
      </c>
      <c r="C698" s="3">
        <v>0.1</v>
      </c>
      <c r="D698" s="3">
        <v>120.98</v>
      </c>
      <c r="E698" s="3">
        <v>9.07</v>
      </c>
      <c r="F698" s="3">
        <v>1233</v>
      </c>
      <c r="G698" s="3" t="s">
        <v>2311</v>
      </c>
      <c r="H698" s="3" t="s">
        <v>711</v>
      </c>
      <c r="I698" s="3" t="s">
        <v>719</v>
      </c>
      <c r="J698" s="3" t="s">
        <v>721</v>
      </c>
      <c r="K698" s="3" t="s">
        <v>103</v>
      </c>
      <c r="L698" s="3" t="s">
        <v>739</v>
      </c>
      <c r="M698" s="3" t="s">
        <v>71</v>
      </c>
      <c r="N698" s="3">
        <v>0.35</v>
      </c>
      <c r="O698" s="3" t="s">
        <v>3035</v>
      </c>
      <c r="P698" s="3" t="s">
        <v>714</v>
      </c>
      <c r="Q698" s="3" t="s">
        <v>1015</v>
      </c>
      <c r="R698" s="3" t="s">
        <v>1381</v>
      </c>
      <c r="S698" s="3">
        <v>75028</v>
      </c>
      <c r="T698" s="4">
        <v>42103</v>
      </c>
      <c r="U698" s="4">
        <v>42105</v>
      </c>
      <c r="V698" s="3">
        <v>297.45715999999999</v>
      </c>
      <c r="W698" s="3">
        <v>5</v>
      </c>
      <c r="X698" s="3">
        <v>568.24</v>
      </c>
      <c r="Y698" s="5">
        <v>89375</v>
      </c>
    </row>
    <row r="699" spans="1:25" ht="12.75" customHeight="1" x14ac:dyDescent="0.25">
      <c r="A699" s="3">
        <v>21207</v>
      </c>
      <c r="B699" s="3" t="s">
        <v>981</v>
      </c>
      <c r="C699" s="3">
        <v>0.02</v>
      </c>
      <c r="D699" s="3">
        <v>152.47999999999999</v>
      </c>
      <c r="E699" s="3">
        <v>6.5</v>
      </c>
      <c r="F699" s="3">
        <v>1233</v>
      </c>
      <c r="G699" s="3" t="s">
        <v>2311</v>
      </c>
      <c r="H699" s="3" t="s">
        <v>711</v>
      </c>
      <c r="I699" s="3" t="s">
        <v>719</v>
      </c>
      <c r="J699" s="3" t="s">
        <v>722</v>
      </c>
      <c r="K699" s="3" t="s">
        <v>725</v>
      </c>
      <c r="L699" s="3" t="s">
        <v>739</v>
      </c>
      <c r="M699" s="3" t="s">
        <v>73</v>
      </c>
      <c r="N699" s="3">
        <v>0.74</v>
      </c>
      <c r="O699" s="3" t="s">
        <v>3035</v>
      </c>
      <c r="P699" s="3" t="s">
        <v>714</v>
      </c>
      <c r="Q699" s="3" t="s">
        <v>1015</v>
      </c>
      <c r="R699" s="3" t="s">
        <v>1381</v>
      </c>
      <c r="S699" s="3">
        <v>75028</v>
      </c>
      <c r="T699" s="4">
        <v>42103</v>
      </c>
      <c r="U699" s="4">
        <v>42105</v>
      </c>
      <c r="V699" s="3">
        <v>-564.60239999999999</v>
      </c>
      <c r="W699" s="3">
        <v>1</v>
      </c>
      <c r="X699" s="3">
        <v>162.91</v>
      </c>
      <c r="Y699" s="5">
        <v>89375</v>
      </c>
    </row>
    <row r="700" spans="1:25" ht="12.75" customHeight="1" x14ac:dyDescent="0.25">
      <c r="A700" s="3">
        <v>19874</v>
      </c>
      <c r="B700" s="3" t="s">
        <v>977</v>
      </c>
      <c r="C700" s="3">
        <v>0.09</v>
      </c>
      <c r="D700" s="3">
        <v>99.99</v>
      </c>
      <c r="E700" s="3">
        <v>19.989999999999998</v>
      </c>
      <c r="F700" s="3">
        <v>1233</v>
      </c>
      <c r="G700" s="3" t="s">
        <v>2311</v>
      </c>
      <c r="H700" s="3" t="s">
        <v>710</v>
      </c>
      <c r="I700" s="3" t="s">
        <v>719</v>
      </c>
      <c r="J700" s="3" t="s">
        <v>722</v>
      </c>
      <c r="K700" s="3" t="s">
        <v>725</v>
      </c>
      <c r="L700" s="3" t="s">
        <v>739</v>
      </c>
      <c r="M700" s="3" t="s">
        <v>442</v>
      </c>
      <c r="N700" s="3">
        <v>0.52</v>
      </c>
      <c r="O700" s="3" t="s">
        <v>3035</v>
      </c>
      <c r="P700" s="3" t="s">
        <v>714</v>
      </c>
      <c r="Q700" s="3" t="s">
        <v>1015</v>
      </c>
      <c r="R700" s="3" t="s">
        <v>1381</v>
      </c>
      <c r="S700" s="3">
        <v>75028</v>
      </c>
      <c r="T700" s="4">
        <v>42159</v>
      </c>
      <c r="U700" s="4">
        <v>42161</v>
      </c>
      <c r="V700" s="3">
        <v>-161.47499999999999</v>
      </c>
      <c r="W700" s="3">
        <v>1</v>
      </c>
      <c r="X700" s="3">
        <v>97.65</v>
      </c>
      <c r="Y700" s="5">
        <v>89376</v>
      </c>
    </row>
    <row r="701" spans="1:25" ht="12.75" customHeight="1" x14ac:dyDescent="0.25">
      <c r="A701" s="3">
        <v>19875</v>
      </c>
      <c r="B701" s="3" t="s">
        <v>977</v>
      </c>
      <c r="C701" s="3">
        <v>0.04</v>
      </c>
      <c r="D701" s="3">
        <v>205.99</v>
      </c>
      <c r="E701" s="3">
        <v>5.26</v>
      </c>
      <c r="F701" s="3">
        <v>1233</v>
      </c>
      <c r="G701" s="3" t="s">
        <v>2311</v>
      </c>
      <c r="H701" s="3" t="s">
        <v>710</v>
      </c>
      <c r="I701" s="3" t="s">
        <v>719</v>
      </c>
      <c r="J701" s="3" t="s">
        <v>722</v>
      </c>
      <c r="K701" s="3" t="s">
        <v>102</v>
      </c>
      <c r="L701" s="3" t="s">
        <v>739</v>
      </c>
      <c r="M701" s="3" t="s">
        <v>1</v>
      </c>
      <c r="N701" s="3">
        <v>0.56000000000000005</v>
      </c>
      <c r="O701" s="3" t="s">
        <v>3035</v>
      </c>
      <c r="P701" s="3" t="s">
        <v>714</v>
      </c>
      <c r="Q701" s="3" t="s">
        <v>1015</v>
      </c>
      <c r="R701" s="3" t="s">
        <v>1381</v>
      </c>
      <c r="S701" s="3">
        <v>75028</v>
      </c>
      <c r="T701" s="4">
        <v>42159</v>
      </c>
      <c r="U701" s="4">
        <v>42160</v>
      </c>
      <c r="V701" s="3">
        <v>-0.81400000000001005</v>
      </c>
      <c r="W701" s="3">
        <v>6</v>
      </c>
      <c r="X701" s="3">
        <v>1018.61</v>
      </c>
      <c r="Y701" s="5">
        <v>89376</v>
      </c>
    </row>
    <row r="702" spans="1:25" ht="12.75" customHeight="1" x14ac:dyDescent="0.25">
      <c r="A702" s="3">
        <v>20592</v>
      </c>
      <c r="B702" s="3" t="s">
        <v>978</v>
      </c>
      <c r="C702" s="3">
        <v>0.03</v>
      </c>
      <c r="D702" s="3">
        <v>128.24</v>
      </c>
      <c r="E702" s="3">
        <v>12.65</v>
      </c>
      <c r="F702" s="3">
        <v>1237</v>
      </c>
      <c r="G702" s="3" t="s">
        <v>2312</v>
      </c>
      <c r="H702" s="3" t="s">
        <v>710</v>
      </c>
      <c r="I702" s="3" t="s">
        <v>720</v>
      </c>
      <c r="J702" s="3" t="s">
        <v>723</v>
      </c>
      <c r="K702" s="3" t="s">
        <v>727</v>
      </c>
      <c r="L702" s="3" t="s">
        <v>743</v>
      </c>
      <c r="M702" s="3" t="s">
        <v>74</v>
      </c>
      <c r="O702" s="3" t="s">
        <v>3035</v>
      </c>
      <c r="P702" s="3" t="s">
        <v>714</v>
      </c>
      <c r="Q702" s="3" t="s">
        <v>1015</v>
      </c>
      <c r="R702" s="3" t="s">
        <v>1290</v>
      </c>
      <c r="S702" s="3">
        <v>75007</v>
      </c>
      <c r="T702" s="4">
        <v>42035</v>
      </c>
      <c r="U702" s="4">
        <v>42037</v>
      </c>
      <c r="V702" s="3">
        <v>790.46399999999983</v>
      </c>
      <c r="W702" s="3">
        <v>9</v>
      </c>
      <c r="X702" s="3">
        <v>1145.5999999999999</v>
      </c>
      <c r="Y702" s="5">
        <v>86075</v>
      </c>
    </row>
    <row r="703" spans="1:25" ht="12.75" customHeight="1" x14ac:dyDescent="0.25">
      <c r="A703" s="3">
        <v>18625</v>
      </c>
      <c r="B703" s="3" t="s">
        <v>979</v>
      </c>
      <c r="C703" s="3">
        <v>0.02</v>
      </c>
      <c r="D703" s="3">
        <v>7.38</v>
      </c>
      <c r="E703" s="3">
        <v>5.21</v>
      </c>
      <c r="F703" s="3">
        <v>1237</v>
      </c>
      <c r="G703" s="3" t="s">
        <v>2312</v>
      </c>
      <c r="H703" s="3" t="s">
        <v>710</v>
      </c>
      <c r="I703" s="3" t="s">
        <v>720</v>
      </c>
      <c r="J703" s="3" t="s">
        <v>723</v>
      </c>
      <c r="K703" s="3" t="s">
        <v>732</v>
      </c>
      <c r="L703" s="3" t="s">
        <v>739</v>
      </c>
      <c r="M703" s="3" t="s">
        <v>506</v>
      </c>
      <c r="N703" s="3">
        <v>0.56000000000000005</v>
      </c>
      <c r="O703" s="3" t="s">
        <v>3035</v>
      </c>
      <c r="P703" s="3" t="s">
        <v>714</v>
      </c>
      <c r="Q703" s="3" t="s">
        <v>1015</v>
      </c>
      <c r="R703" s="3" t="s">
        <v>1290</v>
      </c>
      <c r="S703" s="3">
        <v>75007</v>
      </c>
      <c r="T703" s="4">
        <v>42092</v>
      </c>
      <c r="U703" s="4">
        <v>42093</v>
      </c>
      <c r="V703" s="3">
        <v>7.74</v>
      </c>
      <c r="W703" s="3">
        <v>3</v>
      </c>
      <c r="X703" s="3">
        <v>24.52</v>
      </c>
      <c r="Y703" s="5">
        <v>86076</v>
      </c>
    </row>
    <row r="704" spans="1:25" ht="12.75" customHeight="1" x14ac:dyDescent="0.25">
      <c r="A704" s="3">
        <v>20432</v>
      </c>
      <c r="B704" s="3" t="s">
        <v>978</v>
      </c>
      <c r="C704" s="3">
        <v>0.05</v>
      </c>
      <c r="D704" s="3">
        <v>300.98</v>
      </c>
      <c r="E704" s="3">
        <v>13.99</v>
      </c>
      <c r="F704" s="3">
        <v>1237</v>
      </c>
      <c r="G704" s="3" t="s">
        <v>2312</v>
      </c>
      <c r="H704" s="3" t="s">
        <v>710</v>
      </c>
      <c r="I704" s="3" t="s">
        <v>720</v>
      </c>
      <c r="J704" s="3" t="s">
        <v>722</v>
      </c>
      <c r="K704" s="3" t="s">
        <v>736</v>
      </c>
      <c r="L704" s="3" t="s">
        <v>743</v>
      </c>
      <c r="M704" s="3" t="s">
        <v>860</v>
      </c>
      <c r="N704" s="3">
        <v>0.39</v>
      </c>
      <c r="O704" s="3" t="s">
        <v>3035</v>
      </c>
      <c r="P704" s="3" t="s">
        <v>714</v>
      </c>
      <c r="Q704" s="3" t="s">
        <v>1015</v>
      </c>
      <c r="R704" s="3" t="s">
        <v>1290</v>
      </c>
      <c r="S704" s="3">
        <v>75007</v>
      </c>
      <c r="T704" s="4">
        <v>42149</v>
      </c>
      <c r="U704" s="4">
        <v>42150</v>
      </c>
      <c r="V704" s="3">
        <v>3985.3089</v>
      </c>
      <c r="W704" s="3">
        <v>20</v>
      </c>
      <c r="X704" s="3">
        <v>5775.81</v>
      </c>
      <c r="Y704" s="5">
        <v>86077</v>
      </c>
    </row>
    <row r="705" spans="1:25" ht="12.75" customHeight="1" x14ac:dyDescent="0.25">
      <c r="A705" s="3">
        <v>20433</v>
      </c>
      <c r="B705" s="3" t="s">
        <v>978</v>
      </c>
      <c r="C705" s="3">
        <v>0.04</v>
      </c>
      <c r="D705" s="3">
        <v>205.99</v>
      </c>
      <c r="E705" s="3">
        <v>5</v>
      </c>
      <c r="F705" s="3">
        <v>1237</v>
      </c>
      <c r="G705" s="3" t="s">
        <v>2312</v>
      </c>
      <c r="H705" s="3" t="s">
        <v>711</v>
      </c>
      <c r="I705" s="3" t="s">
        <v>720</v>
      </c>
      <c r="J705" s="3" t="s">
        <v>722</v>
      </c>
      <c r="K705" s="3" t="s">
        <v>102</v>
      </c>
      <c r="L705" s="3" t="s">
        <v>739</v>
      </c>
      <c r="M705" s="3" t="s">
        <v>226</v>
      </c>
      <c r="N705" s="3">
        <v>0.59</v>
      </c>
      <c r="O705" s="3" t="s">
        <v>3035</v>
      </c>
      <c r="P705" s="3" t="s">
        <v>714</v>
      </c>
      <c r="Q705" s="3" t="s">
        <v>1015</v>
      </c>
      <c r="R705" s="3" t="s">
        <v>1290</v>
      </c>
      <c r="S705" s="3">
        <v>75007</v>
      </c>
      <c r="T705" s="4">
        <v>42149</v>
      </c>
      <c r="U705" s="4">
        <v>42150</v>
      </c>
      <c r="V705" s="3">
        <v>13.956800000000015</v>
      </c>
      <c r="W705" s="3">
        <v>11</v>
      </c>
      <c r="X705" s="3">
        <v>1878.24</v>
      </c>
      <c r="Y705" s="5">
        <v>86077</v>
      </c>
    </row>
    <row r="706" spans="1:25" ht="12.75" customHeight="1" x14ac:dyDescent="0.25">
      <c r="A706" s="3">
        <v>20593</v>
      </c>
      <c r="B706" s="3" t="s">
        <v>978</v>
      </c>
      <c r="C706" s="3">
        <v>0.01</v>
      </c>
      <c r="D706" s="3">
        <v>160.97999999999999</v>
      </c>
      <c r="E706" s="3">
        <v>30</v>
      </c>
      <c r="F706" s="3">
        <v>1238</v>
      </c>
      <c r="G706" s="3" t="s">
        <v>2313</v>
      </c>
      <c r="H706" s="3" t="s">
        <v>712</v>
      </c>
      <c r="I706" s="3" t="s">
        <v>720</v>
      </c>
      <c r="J706" s="3" t="s">
        <v>723</v>
      </c>
      <c r="K706" s="3" t="s">
        <v>727</v>
      </c>
      <c r="L706" s="3" t="s">
        <v>740</v>
      </c>
      <c r="M706" s="3" t="s">
        <v>605</v>
      </c>
      <c r="N706" s="3">
        <v>0.62</v>
      </c>
      <c r="O706" s="3" t="s">
        <v>3035</v>
      </c>
      <c r="P706" s="3" t="s">
        <v>714</v>
      </c>
      <c r="Q706" s="3" t="s">
        <v>1015</v>
      </c>
      <c r="R706" s="3" t="s">
        <v>1636</v>
      </c>
      <c r="S706" s="3">
        <v>75104</v>
      </c>
      <c r="T706" s="4">
        <v>42035</v>
      </c>
      <c r="U706" s="4">
        <v>42037</v>
      </c>
      <c r="V706" s="3">
        <v>788.79</v>
      </c>
      <c r="W706" s="3">
        <v>10</v>
      </c>
      <c r="X706" s="3">
        <v>1634.67</v>
      </c>
      <c r="Y706" s="5">
        <v>86075</v>
      </c>
    </row>
    <row r="707" spans="1:25" ht="12.75" customHeight="1" x14ac:dyDescent="0.25">
      <c r="A707" s="3">
        <v>20920</v>
      </c>
      <c r="B707" s="3" t="s">
        <v>979</v>
      </c>
      <c r="C707" s="3">
        <v>0</v>
      </c>
      <c r="D707" s="3">
        <v>387.99</v>
      </c>
      <c r="E707" s="3">
        <v>19.989999999999998</v>
      </c>
      <c r="F707" s="3">
        <v>1241</v>
      </c>
      <c r="G707" s="3" t="s">
        <v>2314</v>
      </c>
      <c r="H707" s="3" t="s">
        <v>710</v>
      </c>
      <c r="I707" s="3" t="s">
        <v>720</v>
      </c>
      <c r="J707" s="3" t="s">
        <v>721</v>
      </c>
      <c r="K707" s="3" t="s">
        <v>103</v>
      </c>
      <c r="L707" s="3" t="s">
        <v>739</v>
      </c>
      <c r="M707" s="3" t="s">
        <v>343</v>
      </c>
      <c r="N707" s="3">
        <v>0.38</v>
      </c>
      <c r="O707" s="3" t="s">
        <v>3035</v>
      </c>
      <c r="P707" s="3" t="s">
        <v>713</v>
      </c>
      <c r="Q707" s="3" t="s">
        <v>1124</v>
      </c>
      <c r="R707" s="3" t="s">
        <v>1043</v>
      </c>
      <c r="S707" s="3">
        <v>36830</v>
      </c>
      <c r="T707" s="4">
        <v>42079</v>
      </c>
      <c r="U707" s="4">
        <v>42080</v>
      </c>
      <c r="V707" s="3">
        <v>-70.14</v>
      </c>
      <c r="W707" s="3">
        <v>23</v>
      </c>
      <c r="X707" s="3">
        <v>9280.7199999999993</v>
      </c>
      <c r="Y707" s="5">
        <v>90880</v>
      </c>
    </row>
    <row r="708" spans="1:25" ht="12.75" customHeight="1" x14ac:dyDescent="0.25">
      <c r="A708" s="3">
        <v>20233</v>
      </c>
      <c r="B708" s="3" t="s">
        <v>981</v>
      </c>
      <c r="C708" s="3">
        <v>0.06</v>
      </c>
      <c r="D708" s="3">
        <v>200.97</v>
      </c>
      <c r="E708" s="3">
        <v>15.59</v>
      </c>
      <c r="F708" s="3">
        <v>1241</v>
      </c>
      <c r="G708" s="3" t="s">
        <v>2314</v>
      </c>
      <c r="H708" s="3" t="s">
        <v>712</v>
      </c>
      <c r="I708" s="3" t="s">
        <v>718</v>
      </c>
      <c r="J708" s="3" t="s">
        <v>722</v>
      </c>
      <c r="K708" s="3" t="s">
        <v>736</v>
      </c>
      <c r="L708" s="3" t="s">
        <v>740</v>
      </c>
      <c r="M708" s="3" t="s">
        <v>612</v>
      </c>
      <c r="N708" s="3">
        <v>0.36</v>
      </c>
      <c r="O708" s="3" t="s">
        <v>3035</v>
      </c>
      <c r="P708" s="3" t="s">
        <v>713</v>
      </c>
      <c r="Q708" s="3" t="s">
        <v>1124</v>
      </c>
      <c r="R708" s="3" t="s">
        <v>1043</v>
      </c>
      <c r="S708" s="3">
        <v>36830</v>
      </c>
      <c r="T708" s="4">
        <v>42088</v>
      </c>
      <c r="U708" s="4">
        <v>42088</v>
      </c>
      <c r="V708" s="3">
        <v>531.61799999999994</v>
      </c>
      <c r="W708" s="3">
        <v>7</v>
      </c>
      <c r="X708" s="3">
        <v>1348.83</v>
      </c>
      <c r="Y708" s="5">
        <v>90881</v>
      </c>
    </row>
    <row r="709" spans="1:25" ht="12.75" customHeight="1" x14ac:dyDescent="0.25">
      <c r="A709" s="3">
        <v>5117</v>
      </c>
      <c r="B709" s="3" t="s">
        <v>977</v>
      </c>
      <c r="C709" s="3">
        <v>0.1</v>
      </c>
      <c r="D709" s="3">
        <v>22.38</v>
      </c>
      <c r="E709" s="3">
        <v>15.1</v>
      </c>
      <c r="F709" s="3">
        <v>1246</v>
      </c>
      <c r="G709" s="3" t="s">
        <v>2315</v>
      </c>
      <c r="H709" s="3" t="s">
        <v>710</v>
      </c>
      <c r="I709" s="3" t="s">
        <v>717</v>
      </c>
      <c r="J709" s="3" t="s">
        <v>721</v>
      </c>
      <c r="K709" s="3" t="s">
        <v>103</v>
      </c>
      <c r="L709" s="3" t="s">
        <v>739</v>
      </c>
      <c r="M709" s="3" t="s">
        <v>48</v>
      </c>
      <c r="N709" s="3">
        <v>0.38</v>
      </c>
      <c r="O709" s="3" t="s">
        <v>3035</v>
      </c>
      <c r="P709" s="3" t="s">
        <v>716</v>
      </c>
      <c r="Q709" s="3" t="s">
        <v>1019</v>
      </c>
      <c r="R709" s="3" t="s">
        <v>1004</v>
      </c>
      <c r="S709" s="3">
        <v>10009</v>
      </c>
      <c r="T709" s="4">
        <v>42099</v>
      </c>
      <c r="U709" s="4">
        <v>42100</v>
      </c>
      <c r="V709" s="3">
        <v>-107.51349999999999</v>
      </c>
      <c r="W709" s="3">
        <v>26</v>
      </c>
      <c r="X709" s="3">
        <v>564.98</v>
      </c>
      <c r="Y709" s="5">
        <v>36452</v>
      </c>
    </row>
    <row r="710" spans="1:25" ht="12.75" customHeight="1" x14ac:dyDescent="0.25">
      <c r="A710" s="3">
        <v>5118</v>
      </c>
      <c r="B710" s="3" t="s">
        <v>977</v>
      </c>
      <c r="C710" s="3">
        <v>0.04</v>
      </c>
      <c r="D710" s="3">
        <v>6.98</v>
      </c>
      <c r="E710" s="3">
        <v>2.83</v>
      </c>
      <c r="F710" s="3">
        <v>1246</v>
      </c>
      <c r="G710" s="3" t="s">
        <v>2315</v>
      </c>
      <c r="H710" s="3" t="s">
        <v>710</v>
      </c>
      <c r="I710" s="3" t="s">
        <v>717</v>
      </c>
      <c r="J710" s="3" t="s">
        <v>723</v>
      </c>
      <c r="K710" s="3" t="s">
        <v>732</v>
      </c>
      <c r="L710" s="3" t="s">
        <v>741</v>
      </c>
      <c r="M710" s="3" t="s">
        <v>391</v>
      </c>
      <c r="N710" s="3">
        <v>0.37</v>
      </c>
      <c r="O710" s="3" t="s">
        <v>3035</v>
      </c>
      <c r="P710" s="3" t="s">
        <v>716</v>
      </c>
      <c r="Q710" s="3" t="s">
        <v>1019</v>
      </c>
      <c r="R710" s="3" t="s">
        <v>1004</v>
      </c>
      <c r="S710" s="3">
        <v>10009</v>
      </c>
      <c r="T710" s="4">
        <v>42099</v>
      </c>
      <c r="U710" s="4">
        <v>42101</v>
      </c>
      <c r="V710" s="3">
        <v>46.01</v>
      </c>
      <c r="W710" s="3">
        <v>18</v>
      </c>
      <c r="X710" s="3">
        <v>129.47999999999999</v>
      </c>
      <c r="Y710" s="5">
        <v>36452</v>
      </c>
    </row>
    <row r="711" spans="1:25" ht="12.75" customHeight="1" x14ac:dyDescent="0.25">
      <c r="A711" s="3">
        <v>6581</v>
      </c>
      <c r="B711" s="3" t="s">
        <v>980</v>
      </c>
      <c r="C711" s="3">
        <v>0.03</v>
      </c>
      <c r="D711" s="3">
        <v>256.99</v>
      </c>
      <c r="E711" s="3">
        <v>11.25</v>
      </c>
      <c r="F711" s="3">
        <v>1246</v>
      </c>
      <c r="G711" s="3" t="s">
        <v>2315</v>
      </c>
      <c r="H711" s="3" t="s">
        <v>710</v>
      </c>
      <c r="I711" s="3" t="s">
        <v>717</v>
      </c>
      <c r="J711" s="3" t="s">
        <v>722</v>
      </c>
      <c r="K711" s="3" t="s">
        <v>725</v>
      </c>
      <c r="L711" s="3" t="s">
        <v>739</v>
      </c>
      <c r="M711" s="3" t="s">
        <v>308</v>
      </c>
      <c r="N711" s="3">
        <v>0.51</v>
      </c>
      <c r="O711" s="3" t="s">
        <v>3035</v>
      </c>
      <c r="P711" s="3" t="s">
        <v>716</v>
      </c>
      <c r="Q711" s="3" t="s">
        <v>1019</v>
      </c>
      <c r="R711" s="3" t="s">
        <v>1004</v>
      </c>
      <c r="S711" s="3">
        <v>10009</v>
      </c>
      <c r="T711" s="4">
        <v>42146</v>
      </c>
      <c r="U711" s="4">
        <v>42146</v>
      </c>
      <c r="V711" s="3">
        <v>1489.8</v>
      </c>
      <c r="W711" s="3">
        <v>32</v>
      </c>
      <c r="X711" s="3">
        <v>8216.2800000000007</v>
      </c>
      <c r="Y711" s="5">
        <v>46853</v>
      </c>
    </row>
    <row r="712" spans="1:25" ht="12.75" customHeight="1" x14ac:dyDescent="0.25">
      <c r="A712" s="3">
        <v>23117</v>
      </c>
      <c r="B712" s="3" t="s">
        <v>977</v>
      </c>
      <c r="C712" s="3">
        <v>0.1</v>
      </c>
      <c r="D712" s="3">
        <v>22.38</v>
      </c>
      <c r="E712" s="3">
        <v>15.1</v>
      </c>
      <c r="F712" s="3">
        <v>1247</v>
      </c>
      <c r="G712" s="3" t="s">
        <v>2316</v>
      </c>
      <c r="H712" s="3" t="s">
        <v>710</v>
      </c>
      <c r="I712" s="3" t="s">
        <v>717</v>
      </c>
      <c r="J712" s="3" t="s">
        <v>721</v>
      </c>
      <c r="K712" s="3" t="s">
        <v>103</v>
      </c>
      <c r="L712" s="3" t="s">
        <v>739</v>
      </c>
      <c r="M712" s="3" t="s">
        <v>48</v>
      </c>
      <c r="N712" s="3">
        <v>0.38</v>
      </c>
      <c r="O712" s="3" t="s">
        <v>3035</v>
      </c>
      <c r="P712" s="3" t="s">
        <v>714</v>
      </c>
      <c r="Q712" s="3" t="s">
        <v>1015</v>
      </c>
      <c r="R712" s="3" t="s">
        <v>1829</v>
      </c>
      <c r="S712" s="3">
        <v>78641</v>
      </c>
      <c r="T712" s="4">
        <v>42099</v>
      </c>
      <c r="U712" s="4">
        <v>42100</v>
      </c>
      <c r="V712" s="3">
        <v>-107.51349999999999</v>
      </c>
      <c r="W712" s="3">
        <v>7</v>
      </c>
      <c r="X712" s="3">
        <v>152.11000000000001</v>
      </c>
      <c r="Y712" s="5">
        <v>91555</v>
      </c>
    </row>
    <row r="713" spans="1:25" ht="12.75" customHeight="1" x14ac:dyDescent="0.25">
      <c r="A713" s="3">
        <v>23118</v>
      </c>
      <c r="B713" s="3" t="s">
        <v>977</v>
      </c>
      <c r="C713" s="3">
        <v>0.04</v>
      </c>
      <c r="D713" s="3">
        <v>6.98</v>
      </c>
      <c r="E713" s="3">
        <v>2.83</v>
      </c>
      <c r="F713" s="3">
        <v>1247</v>
      </c>
      <c r="G713" s="3" t="s">
        <v>2316</v>
      </c>
      <c r="H713" s="3" t="s">
        <v>710</v>
      </c>
      <c r="I713" s="3" t="s">
        <v>717</v>
      </c>
      <c r="J713" s="3" t="s">
        <v>723</v>
      </c>
      <c r="K713" s="3" t="s">
        <v>732</v>
      </c>
      <c r="L713" s="3" t="s">
        <v>741</v>
      </c>
      <c r="M713" s="3" t="s">
        <v>391</v>
      </c>
      <c r="N713" s="3">
        <v>0.37</v>
      </c>
      <c r="O713" s="3" t="s">
        <v>3035</v>
      </c>
      <c r="P713" s="3" t="s">
        <v>714</v>
      </c>
      <c r="Q713" s="3" t="s">
        <v>1015</v>
      </c>
      <c r="R713" s="3" t="s">
        <v>1829</v>
      </c>
      <c r="S713" s="3">
        <v>78641</v>
      </c>
      <c r="T713" s="4">
        <v>42099</v>
      </c>
      <c r="U713" s="4">
        <v>42101</v>
      </c>
      <c r="V713" s="3">
        <v>24.819299999999998</v>
      </c>
      <c r="W713" s="3">
        <v>5</v>
      </c>
      <c r="X713" s="3">
        <v>35.97</v>
      </c>
      <c r="Y713" s="5">
        <v>91555</v>
      </c>
    </row>
    <row r="714" spans="1:25" ht="12.75" customHeight="1" x14ac:dyDescent="0.25">
      <c r="A714" s="3">
        <v>18413</v>
      </c>
      <c r="B714" s="3" t="s">
        <v>977</v>
      </c>
      <c r="C714" s="3">
        <v>0</v>
      </c>
      <c r="D714" s="3">
        <v>3.89</v>
      </c>
      <c r="E714" s="3">
        <v>7.01</v>
      </c>
      <c r="F714" s="3">
        <v>1250</v>
      </c>
      <c r="G714" s="3" t="s">
        <v>2317</v>
      </c>
      <c r="H714" s="3" t="s">
        <v>710</v>
      </c>
      <c r="I714" s="3" t="s">
        <v>720</v>
      </c>
      <c r="J714" s="3" t="s">
        <v>721</v>
      </c>
      <c r="K714" s="3" t="s">
        <v>103</v>
      </c>
      <c r="L714" s="3" t="s">
        <v>739</v>
      </c>
      <c r="M714" s="3" t="s">
        <v>459</v>
      </c>
      <c r="N714" s="3">
        <v>0.37</v>
      </c>
      <c r="O714" s="3" t="s">
        <v>3035</v>
      </c>
      <c r="P714" s="3" t="s">
        <v>714</v>
      </c>
      <c r="Q714" s="3" t="s">
        <v>1008</v>
      </c>
      <c r="R714" s="3" t="s">
        <v>1220</v>
      </c>
      <c r="S714" s="3">
        <v>60110</v>
      </c>
      <c r="T714" s="4">
        <v>42103</v>
      </c>
      <c r="U714" s="4">
        <v>42103</v>
      </c>
      <c r="V714" s="3">
        <v>-255.16890000000001</v>
      </c>
      <c r="W714" s="3">
        <v>21</v>
      </c>
      <c r="X714" s="3">
        <v>85.64</v>
      </c>
      <c r="Y714" s="5">
        <v>87877</v>
      </c>
    </row>
    <row r="715" spans="1:25" ht="12.75" customHeight="1" x14ac:dyDescent="0.25">
      <c r="A715" s="3">
        <v>18414</v>
      </c>
      <c r="B715" s="3" t="s">
        <v>977</v>
      </c>
      <c r="C715" s="3">
        <v>0.09</v>
      </c>
      <c r="D715" s="3">
        <v>120.98</v>
      </c>
      <c r="E715" s="3">
        <v>30</v>
      </c>
      <c r="F715" s="3">
        <v>1250</v>
      </c>
      <c r="G715" s="3" t="s">
        <v>2317</v>
      </c>
      <c r="H715" s="3" t="s">
        <v>712</v>
      </c>
      <c r="I715" s="3" t="s">
        <v>720</v>
      </c>
      <c r="J715" s="3" t="s">
        <v>723</v>
      </c>
      <c r="K715" s="3" t="s">
        <v>727</v>
      </c>
      <c r="L715" s="3" t="s">
        <v>740</v>
      </c>
      <c r="M715" s="3" t="s">
        <v>127</v>
      </c>
      <c r="N715" s="3">
        <v>0.64</v>
      </c>
      <c r="O715" s="3" t="s">
        <v>3035</v>
      </c>
      <c r="P715" s="3" t="s">
        <v>714</v>
      </c>
      <c r="Q715" s="3" t="s">
        <v>1008</v>
      </c>
      <c r="R715" s="3" t="s">
        <v>1220</v>
      </c>
      <c r="S715" s="3">
        <v>60110</v>
      </c>
      <c r="T715" s="4">
        <v>42103</v>
      </c>
      <c r="U715" s="4">
        <v>42105</v>
      </c>
      <c r="V715" s="3">
        <v>74.004800000000003</v>
      </c>
      <c r="W715" s="3">
        <v>22</v>
      </c>
      <c r="X715" s="3">
        <v>2508.15</v>
      </c>
      <c r="Y715" s="5">
        <v>87877</v>
      </c>
    </row>
    <row r="716" spans="1:25" ht="12.75" customHeight="1" x14ac:dyDescent="0.25">
      <c r="A716" s="3">
        <v>18415</v>
      </c>
      <c r="B716" s="3" t="s">
        <v>977</v>
      </c>
      <c r="C716" s="3">
        <v>0.1</v>
      </c>
      <c r="D716" s="3">
        <v>30.98</v>
      </c>
      <c r="E716" s="3">
        <v>5.76</v>
      </c>
      <c r="F716" s="3">
        <v>1250</v>
      </c>
      <c r="G716" s="3" t="s">
        <v>2317</v>
      </c>
      <c r="H716" s="3" t="s">
        <v>710</v>
      </c>
      <c r="I716" s="3" t="s">
        <v>720</v>
      </c>
      <c r="J716" s="3" t="s">
        <v>721</v>
      </c>
      <c r="K716" s="3" t="s">
        <v>726</v>
      </c>
      <c r="L716" s="3" t="s">
        <v>739</v>
      </c>
      <c r="M716" s="3" t="s">
        <v>401</v>
      </c>
      <c r="N716" s="3">
        <v>0.4</v>
      </c>
      <c r="O716" s="3" t="s">
        <v>3035</v>
      </c>
      <c r="P716" s="3" t="s">
        <v>714</v>
      </c>
      <c r="Q716" s="3" t="s">
        <v>1008</v>
      </c>
      <c r="R716" s="3" t="s">
        <v>1220</v>
      </c>
      <c r="S716" s="3">
        <v>60110</v>
      </c>
      <c r="T716" s="4">
        <v>42103</v>
      </c>
      <c r="U716" s="4">
        <v>42104</v>
      </c>
      <c r="V716" s="3">
        <v>109.42479999999999</v>
      </c>
      <c r="W716" s="3">
        <v>8</v>
      </c>
      <c r="X716" s="3">
        <v>225.62</v>
      </c>
      <c r="Y716" s="5">
        <v>87877</v>
      </c>
    </row>
    <row r="717" spans="1:25" ht="12.75" customHeight="1" x14ac:dyDescent="0.25">
      <c r="A717" s="3">
        <v>19322</v>
      </c>
      <c r="B717" s="3" t="s">
        <v>980</v>
      </c>
      <c r="C717" s="3">
        <v>0.02</v>
      </c>
      <c r="D717" s="3">
        <v>46.89</v>
      </c>
      <c r="E717" s="3">
        <v>5.0999999999999996</v>
      </c>
      <c r="F717" s="3">
        <v>1253</v>
      </c>
      <c r="G717" s="3" t="s">
        <v>2318</v>
      </c>
      <c r="H717" s="3" t="s">
        <v>710</v>
      </c>
      <c r="I717" s="3" t="s">
        <v>717</v>
      </c>
      <c r="J717" s="3" t="s">
        <v>721</v>
      </c>
      <c r="K717" s="3" t="s">
        <v>729</v>
      </c>
      <c r="L717" s="3" t="s">
        <v>743</v>
      </c>
      <c r="M717" s="3" t="s">
        <v>83</v>
      </c>
      <c r="N717" s="3">
        <v>0.46</v>
      </c>
      <c r="O717" s="3" t="s">
        <v>3035</v>
      </c>
      <c r="P717" s="3" t="s">
        <v>714</v>
      </c>
      <c r="Q717" s="3" t="s">
        <v>1015</v>
      </c>
      <c r="R717" s="3" t="s">
        <v>1456</v>
      </c>
      <c r="S717" s="3">
        <v>78613</v>
      </c>
      <c r="T717" s="4">
        <v>42117</v>
      </c>
      <c r="U717" s="4">
        <v>42117</v>
      </c>
      <c r="V717" s="3">
        <v>421.34849999999994</v>
      </c>
      <c r="W717" s="3">
        <v>13</v>
      </c>
      <c r="X717" s="3">
        <v>610.65</v>
      </c>
      <c r="Y717" s="5">
        <v>89981</v>
      </c>
    </row>
    <row r="718" spans="1:25" ht="12.75" customHeight="1" x14ac:dyDescent="0.25">
      <c r="A718" s="3">
        <v>19323</v>
      </c>
      <c r="B718" s="3" t="s">
        <v>980</v>
      </c>
      <c r="C718" s="3">
        <v>0.05</v>
      </c>
      <c r="D718" s="3">
        <v>140.97999999999999</v>
      </c>
      <c r="E718" s="3">
        <v>36.090000000000003</v>
      </c>
      <c r="F718" s="3">
        <v>1253</v>
      </c>
      <c r="G718" s="3" t="s">
        <v>2318</v>
      </c>
      <c r="H718" s="3" t="s">
        <v>712</v>
      </c>
      <c r="I718" s="3" t="s">
        <v>717</v>
      </c>
      <c r="J718" s="3" t="s">
        <v>723</v>
      </c>
      <c r="K718" s="3" t="s">
        <v>734</v>
      </c>
      <c r="L718" s="3" t="s">
        <v>742</v>
      </c>
      <c r="M718" s="3" t="s">
        <v>208</v>
      </c>
      <c r="N718" s="3">
        <v>0.77</v>
      </c>
      <c r="O718" s="3" t="s">
        <v>3035</v>
      </c>
      <c r="P718" s="3" t="s">
        <v>714</v>
      </c>
      <c r="Q718" s="3" t="s">
        <v>1015</v>
      </c>
      <c r="R718" s="3" t="s">
        <v>1456</v>
      </c>
      <c r="S718" s="3">
        <v>78613</v>
      </c>
      <c r="T718" s="4">
        <v>42117</v>
      </c>
      <c r="U718" s="4">
        <v>42119</v>
      </c>
      <c r="V718" s="3">
        <v>-373.09</v>
      </c>
      <c r="W718" s="3">
        <v>5</v>
      </c>
      <c r="X718" s="3">
        <v>699.24</v>
      </c>
      <c r="Y718" s="5">
        <v>89981</v>
      </c>
    </row>
    <row r="719" spans="1:25" ht="12.75" customHeight="1" x14ac:dyDescent="0.25">
      <c r="A719" s="3">
        <v>19324</v>
      </c>
      <c r="B719" s="3" t="s">
        <v>980</v>
      </c>
      <c r="C719" s="3">
        <v>0.1</v>
      </c>
      <c r="D719" s="3">
        <v>212.6</v>
      </c>
      <c r="E719" s="3">
        <v>110.2</v>
      </c>
      <c r="F719" s="3">
        <v>1253</v>
      </c>
      <c r="G719" s="3" t="s">
        <v>2318</v>
      </c>
      <c r="H719" s="3" t="s">
        <v>712</v>
      </c>
      <c r="I719" s="3" t="s">
        <v>717</v>
      </c>
      <c r="J719" s="3" t="s">
        <v>723</v>
      </c>
      <c r="K719" s="3" t="s">
        <v>731</v>
      </c>
      <c r="L719" s="3" t="s">
        <v>742</v>
      </c>
      <c r="M719" s="3" t="s">
        <v>488</v>
      </c>
      <c r="N719" s="3">
        <v>0.73</v>
      </c>
      <c r="O719" s="3" t="s">
        <v>3035</v>
      </c>
      <c r="P719" s="3" t="s">
        <v>714</v>
      </c>
      <c r="Q719" s="3" t="s">
        <v>1015</v>
      </c>
      <c r="R719" s="3" t="s">
        <v>1456</v>
      </c>
      <c r="S719" s="3">
        <v>78613</v>
      </c>
      <c r="T719" s="4">
        <v>42117</v>
      </c>
      <c r="U719" s="4">
        <v>42119</v>
      </c>
      <c r="V719" s="3">
        <v>-3465.0720000000001</v>
      </c>
      <c r="W719" s="3">
        <v>12</v>
      </c>
      <c r="X719" s="3">
        <v>2346.0300000000002</v>
      </c>
      <c r="Y719" s="5">
        <v>89981</v>
      </c>
    </row>
    <row r="720" spans="1:25" ht="12.75" customHeight="1" x14ac:dyDescent="0.25">
      <c r="A720" s="3">
        <v>23455</v>
      </c>
      <c r="B720" s="3" t="s">
        <v>978</v>
      </c>
      <c r="C720" s="3">
        <v>0.04</v>
      </c>
      <c r="D720" s="3">
        <v>2.08</v>
      </c>
      <c r="E720" s="3">
        <v>1.49</v>
      </c>
      <c r="F720" s="3">
        <v>1254</v>
      </c>
      <c r="G720" s="3" t="s">
        <v>2319</v>
      </c>
      <c r="H720" s="3" t="s">
        <v>710</v>
      </c>
      <c r="I720" s="3" t="s">
        <v>717</v>
      </c>
      <c r="J720" s="3" t="s">
        <v>721</v>
      </c>
      <c r="K720" s="3" t="s">
        <v>103</v>
      </c>
      <c r="L720" s="3" t="s">
        <v>739</v>
      </c>
      <c r="M720" s="3" t="s">
        <v>662</v>
      </c>
      <c r="N720" s="3">
        <v>0.36</v>
      </c>
      <c r="O720" s="3" t="s">
        <v>3035</v>
      </c>
      <c r="P720" s="3" t="s">
        <v>714</v>
      </c>
      <c r="Q720" s="3" t="s">
        <v>1015</v>
      </c>
      <c r="R720" s="3" t="s">
        <v>1851</v>
      </c>
      <c r="S720" s="3">
        <v>77530</v>
      </c>
      <c r="T720" s="4">
        <v>42145</v>
      </c>
      <c r="U720" s="4">
        <v>42147</v>
      </c>
      <c r="V720" s="3">
        <v>-11.281500000000001</v>
      </c>
      <c r="W720" s="3">
        <v>16</v>
      </c>
      <c r="X720" s="3">
        <v>33.770000000000003</v>
      </c>
      <c r="Y720" s="5">
        <v>89982</v>
      </c>
    </row>
    <row r="721" spans="1:25" ht="12.75" customHeight="1" x14ac:dyDescent="0.25">
      <c r="A721" s="3">
        <v>23815</v>
      </c>
      <c r="B721" s="3" t="s">
        <v>981</v>
      </c>
      <c r="C721" s="3">
        <v>0.06</v>
      </c>
      <c r="D721" s="3">
        <v>80.98</v>
      </c>
      <c r="E721" s="3">
        <v>35</v>
      </c>
      <c r="F721" s="3">
        <v>1254</v>
      </c>
      <c r="G721" s="3" t="s">
        <v>2319</v>
      </c>
      <c r="H721" s="3" t="s">
        <v>710</v>
      </c>
      <c r="I721" s="3" t="s">
        <v>717</v>
      </c>
      <c r="J721" s="3" t="s">
        <v>721</v>
      </c>
      <c r="K721" s="3" t="s">
        <v>730</v>
      </c>
      <c r="L721" s="3" t="s">
        <v>744</v>
      </c>
      <c r="M721" s="3" t="s">
        <v>915</v>
      </c>
      <c r="N721" s="3">
        <v>0.81</v>
      </c>
      <c r="O721" s="3" t="s">
        <v>3035</v>
      </c>
      <c r="P721" s="3" t="s">
        <v>714</v>
      </c>
      <c r="Q721" s="3" t="s">
        <v>1015</v>
      </c>
      <c r="R721" s="3" t="s">
        <v>1851</v>
      </c>
      <c r="S721" s="3">
        <v>77530</v>
      </c>
      <c r="T721" s="4">
        <v>42075</v>
      </c>
      <c r="U721" s="4">
        <v>42076</v>
      </c>
      <c r="V721" s="3">
        <v>-218.77</v>
      </c>
      <c r="W721" s="3">
        <v>2</v>
      </c>
      <c r="X721" s="3">
        <v>172.79</v>
      </c>
      <c r="Y721" s="5">
        <v>89983</v>
      </c>
    </row>
    <row r="722" spans="1:25" ht="12.75" customHeight="1" x14ac:dyDescent="0.25">
      <c r="A722" s="3">
        <v>23926</v>
      </c>
      <c r="B722" s="3" t="s">
        <v>978</v>
      </c>
      <c r="C722" s="3">
        <v>0.06</v>
      </c>
      <c r="D722" s="3">
        <v>3.95</v>
      </c>
      <c r="E722" s="3">
        <v>2</v>
      </c>
      <c r="F722" s="3">
        <v>1254</v>
      </c>
      <c r="G722" s="3" t="s">
        <v>2319</v>
      </c>
      <c r="H722" s="3" t="s">
        <v>710</v>
      </c>
      <c r="I722" s="3" t="s">
        <v>717</v>
      </c>
      <c r="J722" s="3" t="s">
        <v>721</v>
      </c>
      <c r="K722" s="3" t="s">
        <v>733</v>
      </c>
      <c r="L722" s="3" t="s">
        <v>738</v>
      </c>
      <c r="M722" s="3" t="s">
        <v>377</v>
      </c>
      <c r="N722" s="3">
        <v>0.53</v>
      </c>
      <c r="O722" s="3" t="s">
        <v>3035</v>
      </c>
      <c r="P722" s="3" t="s">
        <v>714</v>
      </c>
      <c r="Q722" s="3" t="s">
        <v>1015</v>
      </c>
      <c r="R722" s="3" t="s">
        <v>1851</v>
      </c>
      <c r="S722" s="3">
        <v>77530</v>
      </c>
      <c r="T722" s="4">
        <v>42087</v>
      </c>
      <c r="U722" s="4">
        <v>42088</v>
      </c>
      <c r="V722" s="3">
        <v>-9.68</v>
      </c>
      <c r="W722" s="3">
        <v>5</v>
      </c>
      <c r="X722" s="3">
        <v>19.66</v>
      </c>
      <c r="Y722" s="5">
        <v>89984</v>
      </c>
    </row>
    <row r="723" spans="1:25" ht="12.75" customHeight="1" x14ac:dyDescent="0.25">
      <c r="A723" s="3">
        <v>18131</v>
      </c>
      <c r="B723" s="3" t="s">
        <v>978</v>
      </c>
      <c r="C723" s="3">
        <v>0.01</v>
      </c>
      <c r="D723" s="3">
        <v>115.99</v>
      </c>
      <c r="E723" s="3">
        <v>56.14</v>
      </c>
      <c r="F723" s="3">
        <v>1257</v>
      </c>
      <c r="G723" s="3" t="s">
        <v>2320</v>
      </c>
      <c r="H723" s="3" t="s">
        <v>712</v>
      </c>
      <c r="I723" s="3" t="s">
        <v>717</v>
      </c>
      <c r="J723" s="3" t="s">
        <v>722</v>
      </c>
      <c r="K723" s="3" t="s">
        <v>736</v>
      </c>
      <c r="L723" s="3" t="s">
        <v>740</v>
      </c>
      <c r="M723" s="3" t="s">
        <v>40</v>
      </c>
      <c r="N723" s="3">
        <v>0.4</v>
      </c>
      <c r="O723" s="3" t="s">
        <v>3035</v>
      </c>
      <c r="P723" s="3" t="s">
        <v>715</v>
      </c>
      <c r="Q723" s="3" t="s">
        <v>1073</v>
      </c>
      <c r="R723" s="3" t="s">
        <v>1098</v>
      </c>
      <c r="S723" s="3">
        <v>80013</v>
      </c>
      <c r="T723" s="4">
        <v>42146</v>
      </c>
      <c r="U723" s="4">
        <v>42147</v>
      </c>
      <c r="V723" s="3">
        <v>-164.39520000000002</v>
      </c>
      <c r="W723" s="3">
        <v>5</v>
      </c>
      <c r="X723" s="3">
        <v>604.35</v>
      </c>
      <c r="Y723" s="5">
        <v>86535</v>
      </c>
    </row>
    <row r="724" spans="1:25" ht="12.75" customHeight="1" x14ac:dyDescent="0.25">
      <c r="A724" s="3">
        <v>18693</v>
      </c>
      <c r="B724" s="3" t="s">
        <v>981</v>
      </c>
      <c r="C724" s="3">
        <v>0.04</v>
      </c>
      <c r="D724" s="3">
        <v>2.52</v>
      </c>
      <c r="E724" s="3">
        <v>1.92</v>
      </c>
      <c r="F724" s="3">
        <v>1257</v>
      </c>
      <c r="G724" s="3" t="s">
        <v>2320</v>
      </c>
      <c r="H724" s="3" t="s">
        <v>710</v>
      </c>
      <c r="I724" s="3" t="s">
        <v>717</v>
      </c>
      <c r="J724" s="3" t="s">
        <v>721</v>
      </c>
      <c r="K724" s="3" t="s">
        <v>104</v>
      </c>
      <c r="L724" s="3" t="s">
        <v>738</v>
      </c>
      <c r="M724" s="3" t="s">
        <v>58</v>
      </c>
      <c r="N724" s="3">
        <v>0.82</v>
      </c>
      <c r="O724" s="3" t="s">
        <v>3035</v>
      </c>
      <c r="P724" s="3" t="s">
        <v>715</v>
      </c>
      <c r="Q724" s="3" t="s">
        <v>1073</v>
      </c>
      <c r="R724" s="3" t="s">
        <v>1098</v>
      </c>
      <c r="S724" s="3">
        <v>80013</v>
      </c>
      <c r="T724" s="4">
        <v>42118</v>
      </c>
      <c r="U724" s="4">
        <v>42118</v>
      </c>
      <c r="V724" s="3">
        <v>-8.2080000000000002</v>
      </c>
      <c r="W724" s="3">
        <v>1</v>
      </c>
      <c r="X724" s="3">
        <v>3.13</v>
      </c>
      <c r="Y724" s="5">
        <v>86536</v>
      </c>
    </row>
    <row r="725" spans="1:25" ht="12.75" customHeight="1" x14ac:dyDescent="0.25">
      <c r="A725" s="3">
        <v>24939</v>
      </c>
      <c r="B725" s="3" t="s">
        <v>977</v>
      </c>
      <c r="C725" s="3">
        <v>0.03</v>
      </c>
      <c r="D725" s="3">
        <v>3.69</v>
      </c>
      <c r="E725" s="3">
        <v>2.5</v>
      </c>
      <c r="F725" s="3">
        <v>1259</v>
      </c>
      <c r="G725" s="3" t="s">
        <v>2321</v>
      </c>
      <c r="H725" s="3" t="s">
        <v>711</v>
      </c>
      <c r="I725" s="3" t="s">
        <v>717</v>
      </c>
      <c r="J725" s="3" t="s">
        <v>721</v>
      </c>
      <c r="K725" s="3" t="s">
        <v>728</v>
      </c>
      <c r="L725" s="3" t="s">
        <v>739</v>
      </c>
      <c r="M725" s="3" t="s">
        <v>968</v>
      </c>
      <c r="N725" s="3">
        <v>0.39</v>
      </c>
      <c r="O725" s="3" t="s">
        <v>3035</v>
      </c>
      <c r="P725" s="3" t="s">
        <v>713</v>
      </c>
      <c r="Q725" s="3" t="s">
        <v>1080</v>
      </c>
      <c r="R725" s="3" t="s">
        <v>1423</v>
      </c>
      <c r="S725" s="3">
        <v>40422</v>
      </c>
      <c r="T725" s="4">
        <v>42114</v>
      </c>
      <c r="U725" s="4">
        <v>42114</v>
      </c>
      <c r="V725" s="3">
        <v>-2196.6840000000002</v>
      </c>
      <c r="W725" s="3">
        <v>9</v>
      </c>
      <c r="X725" s="3">
        <v>38.65</v>
      </c>
      <c r="Y725" s="5">
        <v>86534</v>
      </c>
    </row>
    <row r="726" spans="1:25" ht="12.75" customHeight="1" x14ac:dyDescent="0.25">
      <c r="A726" s="3">
        <v>21771</v>
      </c>
      <c r="B726" s="3" t="s">
        <v>981</v>
      </c>
      <c r="C726" s="3">
        <v>0.02</v>
      </c>
      <c r="D726" s="3">
        <v>73.98</v>
      </c>
      <c r="E726" s="3">
        <v>14.52</v>
      </c>
      <c r="F726" s="3">
        <v>1261</v>
      </c>
      <c r="G726" s="3" t="s">
        <v>2322</v>
      </c>
      <c r="H726" s="3" t="s">
        <v>710</v>
      </c>
      <c r="I726" s="3" t="s">
        <v>717</v>
      </c>
      <c r="J726" s="3" t="s">
        <v>722</v>
      </c>
      <c r="K726" s="3" t="s">
        <v>725</v>
      </c>
      <c r="L726" s="3" t="s">
        <v>739</v>
      </c>
      <c r="M726" s="3" t="s">
        <v>891</v>
      </c>
      <c r="N726" s="3">
        <v>0.65</v>
      </c>
      <c r="O726" s="3" t="s">
        <v>3035</v>
      </c>
      <c r="P726" s="3" t="s">
        <v>715</v>
      </c>
      <c r="Q726" s="3" t="s">
        <v>1073</v>
      </c>
      <c r="R726" s="3" t="s">
        <v>1603</v>
      </c>
      <c r="S726" s="3">
        <v>80020</v>
      </c>
      <c r="T726" s="4">
        <v>42131</v>
      </c>
      <c r="U726" s="4">
        <v>42134</v>
      </c>
      <c r="V726" s="3">
        <v>43.538000000000011</v>
      </c>
      <c r="W726" s="3">
        <v>5</v>
      </c>
      <c r="X726" s="3">
        <v>378.23</v>
      </c>
      <c r="Y726" s="5">
        <v>89730</v>
      </c>
    </row>
    <row r="727" spans="1:25" ht="12.75" customHeight="1" x14ac:dyDescent="0.25">
      <c r="A727" s="3">
        <v>24559</v>
      </c>
      <c r="B727" s="3" t="s">
        <v>981</v>
      </c>
      <c r="C727" s="3">
        <v>0.05</v>
      </c>
      <c r="D727" s="3">
        <v>5.28</v>
      </c>
      <c r="E727" s="3">
        <v>6.26</v>
      </c>
      <c r="F727" s="3">
        <v>1265</v>
      </c>
      <c r="G727" s="3" t="s">
        <v>2323</v>
      </c>
      <c r="H727" s="3" t="s">
        <v>710</v>
      </c>
      <c r="I727" s="3" t="s">
        <v>717</v>
      </c>
      <c r="J727" s="3" t="s">
        <v>721</v>
      </c>
      <c r="K727" s="3" t="s">
        <v>726</v>
      </c>
      <c r="L727" s="3" t="s">
        <v>739</v>
      </c>
      <c r="M727" s="3" t="s">
        <v>760</v>
      </c>
      <c r="N727" s="3">
        <v>0.4</v>
      </c>
      <c r="O727" s="3" t="s">
        <v>3035</v>
      </c>
      <c r="P727" s="3" t="s">
        <v>714</v>
      </c>
      <c r="Q727" s="3" t="s">
        <v>1025</v>
      </c>
      <c r="R727" s="3" t="s">
        <v>1876</v>
      </c>
      <c r="S727" s="3">
        <v>73521</v>
      </c>
      <c r="T727" s="4">
        <v>42166</v>
      </c>
      <c r="U727" s="4">
        <v>42167</v>
      </c>
      <c r="V727" s="3">
        <v>-11.376000000000001</v>
      </c>
      <c r="W727" s="3">
        <v>1</v>
      </c>
      <c r="X727" s="3">
        <v>7.15</v>
      </c>
      <c r="Y727" s="5">
        <v>89729</v>
      </c>
    </row>
    <row r="728" spans="1:25" ht="12.75" customHeight="1" x14ac:dyDescent="0.25">
      <c r="A728" s="3">
        <v>22363</v>
      </c>
      <c r="B728" s="3" t="s">
        <v>981</v>
      </c>
      <c r="C728" s="3">
        <v>0.01</v>
      </c>
      <c r="D728" s="3">
        <v>13.99</v>
      </c>
      <c r="E728" s="3">
        <v>7.51</v>
      </c>
      <c r="F728" s="3">
        <v>1267</v>
      </c>
      <c r="G728" s="3" t="s">
        <v>2324</v>
      </c>
      <c r="H728" s="3" t="s">
        <v>710</v>
      </c>
      <c r="I728" s="3" t="s">
        <v>720</v>
      </c>
      <c r="J728" s="3" t="s">
        <v>722</v>
      </c>
      <c r="K728" s="3" t="s">
        <v>736</v>
      </c>
      <c r="L728" s="3" t="s">
        <v>743</v>
      </c>
      <c r="M728" s="3" t="s">
        <v>113</v>
      </c>
      <c r="N728" s="3">
        <v>0.39</v>
      </c>
      <c r="O728" s="3" t="s">
        <v>3035</v>
      </c>
      <c r="P728" s="3" t="s">
        <v>713</v>
      </c>
      <c r="Q728" s="3" t="s">
        <v>1034</v>
      </c>
      <c r="R728" s="3" t="s">
        <v>1397</v>
      </c>
      <c r="S728" s="3">
        <v>33433</v>
      </c>
      <c r="T728" s="4">
        <v>42045</v>
      </c>
      <c r="U728" s="4">
        <v>42046</v>
      </c>
      <c r="V728" s="3">
        <v>533.74199999999996</v>
      </c>
      <c r="W728" s="3">
        <v>2</v>
      </c>
      <c r="X728" s="3">
        <v>29.85</v>
      </c>
      <c r="Y728" s="5">
        <v>89514</v>
      </c>
    </row>
    <row r="729" spans="1:25" ht="12.75" customHeight="1" x14ac:dyDescent="0.25">
      <c r="A729" s="3">
        <v>21848</v>
      </c>
      <c r="B729" s="3" t="s">
        <v>979</v>
      </c>
      <c r="C729" s="3">
        <v>0.08</v>
      </c>
      <c r="D729" s="3">
        <v>128.24</v>
      </c>
      <c r="E729" s="3">
        <v>12.65</v>
      </c>
      <c r="F729" s="3">
        <v>1267</v>
      </c>
      <c r="G729" s="3" t="s">
        <v>2324</v>
      </c>
      <c r="H729" s="3" t="s">
        <v>710</v>
      </c>
      <c r="I729" s="3" t="s">
        <v>720</v>
      </c>
      <c r="J729" s="3" t="s">
        <v>723</v>
      </c>
      <c r="K729" s="3" t="s">
        <v>727</v>
      </c>
      <c r="L729" s="3" t="s">
        <v>743</v>
      </c>
      <c r="M729" s="3" t="s">
        <v>74</v>
      </c>
      <c r="O729" s="3" t="s">
        <v>3035</v>
      </c>
      <c r="P729" s="3" t="s">
        <v>713</v>
      </c>
      <c r="Q729" s="3" t="s">
        <v>1034</v>
      </c>
      <c r="R729" s="3" t="s">
        <v>1397</v>
      </c>
      <c r="S729" s="3">
        <v>33433</v>
      </c>
      <c r="T729" s="4">
        <v>42136</v>
      </c>
      <c r="U729" s="4">
        <v>42137</v>
      </c>
      <c r="V729" s="3">
        <v>-379.34399999999999</v>
      </c>
      <c r="W729" s="3">
        <v>3</v>
      </c>
      <c r="X729" s="3">
        <v>366.44</v>
      </c>
      <c r="Y729" s="5">
        <v>89515</v>
      </c>
    </row>
    <row r="730" spans="1:25" ht="12.75" customHeight="1" x14ac:dyDescent="0.25">
      <c r="A730" s="3">
        <v>21849</v>
      </c>
      <c r="B730" s="3" t="s">
        <v>979</v>
      </c>
      <c r="C730" s="3">
        <v>0.04</v>
      </c>
      <c r="D730" s="3">
        <v>5.98</v>
      </c>
      <c r="E730" s="3">
        <v>4.38</v>
      </c>
      <c r="F730" s="3">
        <v>1267</v>
      </c>
      <c r="G730" s="3" t="s">
        <v>2324</v>
      </c>
      <c r="H730" s="3" t="s">
        <v>710</v>
      </c>
      <c r="I730" s="3" t="s">
        <v>720</v>
      </c>
      <c r="J730" s="3" t="s">
        <v>722</v>
      </c>
      <c r="K730" s="3" t="s">
        <v>725</v>
      </c>
      <c r="L730" s="3" t="s">
        <v>741</v>
      </c>
      <c r="M730" s="3" t="s">
        <v>879</v>
      </c>
      <c r="N730" s="3">
        <v>0.75</v>
      </c>
      <c r="O730" s="3" t="s">
        <v>3035</v>
      </c>
      <c r="P730" s="3" t="s">
        <v>713</v>
      </c>
      <c r="Q730" s="3" t="s">
        <v>1034</v>
      </c>
      <c r="R730" s="3" t="s">
        <v>1397</v>
      </c>
      <c r="S730" s="3">
        <v>33433</v>
      </c>
      <c r="T730" s="4">
        <v>42136</v>
      </c>
      <c r="U730" s="4">
        <v>42138</v>
      </c>
      <c r="V730" s="3">
        <v>-1522.3039999999999</v>
      </c>
      <c r="W730" s="3">
        <v>11</v>
      </c>
      <c r="X730" s="3">
        <v>69.75</v>
      </c>
      <c r="Y730" s="5">
        <v>89515</v>
      </c>
    </row>
    <row r="731" spans="1:25" ht="12.75" customHeight="1" x14ac:dyDescent="0.25">
      <c r="A731" s="3">
        <v>19550</v>
      </c>
      <c r="B731" s="3" t="s">
        <v>978</v>
      </c>
      <c r="C731" s="3">
        <v>7.0000000000000007E-2</v>
      </c>
      <c r="D731" s="3">
        <v>125.99</v>
      </c>
      <c r="E731" s="3">
        <v>7.69</v>
      </c>
      <c r="F731" s="3">
        <v>1271</v>
      </c>
      <c r="G731" s="3" t="s">
        <v>2325</v>
      </c>
      <c r="H731" s="3" t="s">
        <v>710</v>
      </c>
      <c r="I731" s="3" t="s">
        <v>720</v>
      </c>
      <c r="J731" s="3" t="s">
        <v>722</v>
      </c>
      <c r="K731" s="3" t="s">
        <v>102</v>
      </c>
      <c r="L731" s="3" t="s">
        <v>739</v>
      </c>
      <c r="M731" s="3" t="s">
        <v>599</v>
      </c>
      <c r="N731" s="3">
        <v>0.59</v>
      </c>
      <c r="O731" s="3" t="s">
        <v>3035</v>
      </c>
      <c r="P731" s="3" t="s">
        <v>715</v>
      </c>
      <c r="Q731" s="3" t="s">
        <v>1037</v>
      </c>
      <c r="R731" s="3" t="s">
        <v>1316</v>
      </c>
      <c r="S731" s="3">
        <v>91941</v>
      </c>
      <c r="T731" s="4">
        <v>42103</v>
      </c>
      <c r="U731" s="4">
        <v>42104</v>
      </c>
      <c r="V731" s="3">
        <v>588.24569999999994</v>
      </c>
      <c r="W731" s="3">
        <v>8</v>
      </c>
      <c r="X731" s="3">
        <v>852.53</v>
      </c>
      <c r="Y731" s="5">
        <v>88410</v>
      </c>
    </row>
    <row r="732" spans="1:25" ht="12.75" customHeight="1" x14ac:dyDescent="0.25">
      <c r="A732" s="3">
        <v>19398</v>
      </c>
      <c r="B732" s="3" t="s">
        <v>980</v>
      </c>
      <c r="C732" s="3">
        <v>0.1</v>
      </c>
      <c r="D732" s="3">
        <v>34.229999999999997</v>
      </c>
      <c r="E732" s="3">
        <v>5.0199999999999996</v>
      </c>
      <c r="F732" s="3">
        <v>1271</v>
      </c>
      <c r="G732" s="3" t="s">
        <v>2325</v>
      </c>
      <c r="H732" s="3" t="s">
        <v>710</v>
      </c>
      <c r="I732" s="3" t="s">
        <v>720</v>
      </c>
      <c r="J732" s="3" t="s">
        <v>723</v>
      </c>
      <c r="K732" s="3" t="s">
        <v>732</v>
      </c>
      <c r="L732" s="3" t="s">
        <v>739</v>
      </c>
      <c r="M732" s="3" t="s">
        <v>86</v>
      </c>
      <c r="N732" s="3">
        <v>0.55000000000000004</v>
      </c>
      <c r="O732" s="3" t="s">
        <v>3035</v>
      </c>
      <c r="P732" s="3" t="s">
        <v>715</v>
      </c>
      <c r="Q732" s="3" t="s">
        <v>1037</v>
      </c>
      <c r="R732" s="3" t="s">
        <v>1316</v>
      </c>
      <c r="S732" s="3">
        <v>91941</v>
      </c>
      <c r="T732" s="4">
        <v>42125</v>
      </c>
      <c r="U732" s="4">
        <v>42130</v>
      </c>
      <c r="V732" s="3">
        <v>151.56539999999998</v>
      </c>
      <c r="W732" s="3">
        <v>7</v>
      </c>
      <c r="X732" s="3">
        <v>219.66</v>
      </c>
      <c r="Y732" s="5">
        <v>88411</v>
      </c>
    </row>
    <row r="733" spans="1:25" ht="12.75" customHeight="1" x14ac:dyDescent="0.25">
      <c r="A733" s="3">
        <v>20628</v>
      </c>
      <c r="B733" s="3" t="s">
        <v>981</v>
      </c>
      <c r="C733" s="3">
        <v>7.0000000000000007E-2</v>
      </c>
      <c r="D733" s="3">
        <v>40.98</v>
      </c>
      <c r="E733" s="3">
        <v>7.47</v>
      </c>
      <c r="F733" s="3">
        <v>1279</v>
      </c>
      <c r="G733" s="3" t="s">
        <v>2326</v>
      </c>
      <c r="H733" s="3" t="s">
        <v>710</v>
      </c>
      <c r="I733" s="3" t="s">
        <v>720</v>
      </c>
      <c r="J733" s="3" t="s">
        <v>721</v>
      </c>
      <c r="K733" s="3" t="s">
        <v>103</v>
      </c>
      <c r="L733" s="3" t="s">
        <v>739</v>
      </c>
      <c r="M733" s="3" t="s">
        <v>576</v>
      </c>
      <c r="N733" s="3">
        <v>0.37</v>
      </c>
      <c r="O733" s="3" t="s">
        <v>3035</v>
      </c>
      <c r="P733" s="3" t="s">
        <v>714</v>
      </c>
      <c r="Q733" s="3" t="s">
        <v>1086</v>
      </c>
      <c r="R733" s="3" t="s">
        <v>1585</v>
      </c>
      <c r="S733" s="3">
        <v>46324</v>
      </c>
      <c r="T733" s="4">
        <v>42064</v>
      </c>
      <c r="U733" s="4">
        <v>42065</v>
      </c>
      <c r="V733" s="3">
        <v>54.901500000000006</v>
      </c>
      <c r="W733" s="3">
        <v>2</v>
      </c>
      <c r="X733" s="3">
        <v>81.900000000000006</v>
      </c>
      <c r="Y733" s="5">
        <v>90114</v>
      </c>
    </row>
    <row r="734" spans="1:25" ht="12.75" customHeight="1" x14ac:dyDescent="0.25">
      <c r="A734" s="3">
        <v>25005</v>
      </c>
      <c r="B734" s="3" t="s">
        <v>979</v>
      </c>
      <c r="C734" s="3">
        <v>0</v>
      </c>
      <c r="D734" s="3">
        <v>442.14</v>
      </c>
      <c r="E734" s="3">
        <v>14.7</v>
      </c>
      <c r="F734" s="3">
        <v>1279</v>
      </c>
      <c r="G734" s="3" t="s">
        <v>2326</v>
      </c>
      <c r="H734" s="3" t="s">
        <v>712</v>
      </c>
      <c r="I734" s="3" t="s">
        <v>720</v>
      </c>
      <c r="J734" s="3" t="s">
        <v>722</v>
      </c>
      <c r="K734" s="3" t="s">
        <v>736</v>
      </c>
      <c r="L734" s="3" t="s">
        <v>740</v>
      </c>
      <c r="M734" s="3" t="s">
        <v>476</v>
      </c>
      <c r="N734" s="3">
        <v>0.56000000000000005</v>
      </c>
      <c r="O734" s="3" t="s">
        <v>3035</v>
      </c>
      <c r="P734" s="3" t="s">
        <v>714</v>
      </c>
      <c r="Q734" s="3" t="s">
        <v>1086</v>
      </c>
      <c r="R734" s="3" t="s">
        <v>1585</v>
      </c>
      <c r="S734" s="3">
        <v>46324</v>
      </c>
      <c r="T734" s="4">
        <v>42068</v>
      </c>
      <c r="U734" s="4">
        <v>42068</v>
      </c>
      <c r="V734" s="3">
        <v>501.51</v>
      </c>
      <c r="W734" s="3">
        <v>5</v>
      </c>
      <c r="X734" s="3">
        <v>2343.34</v>
      </c>
      <c r="Y734" s="5">
        <v>90115</v>
      </c>
    </row>
    <row r="735" spans="1:25" ht="12.75" customHeight="1" x14ac:dyDescent="0.25">
      <c r="A735" s="3">
        <v>2628</v>
      </c>
      <c r="B735" s="3" t="s">
        <v>981</v>
      </c>
      <c r="C735" s="3">
        <v>7.0000000000000007E-2</v>
      </c>
      <c r="D735" s="3">
        <v>40.98</v>
      </c>
      <c r="E735" s="3">
        <v>7.47</v>
      </c>
      <c r="F735" s="3">
        <v>1280</v>
      </c>
      <c r="G735" s="3" t="s">
        <v>2327</v>
      </c>
      <c r="H735" s="3" t="s">
        <v>710</v>
      </c>
      <c r="I735" s="3" t="s">
        <v>720</v>
      </c>
      <c r="J735" s="3" t="s">
        <v>721</v>
      </c>
      <c r="K735" s="3" t="s">
        <v>103</v>
      </c>
      <c r="L735" s="3" t="s">
        <v>739</v>
      </c>
      <c r="M735" s="3" t="s">
        <v>576</v>
      </c>
      <c r="N735" s="3">
        <v>0.37</v>
      </c>
      <c r="O735" s="3" t="s">
        <v>3035</v>
      </c>
      <c r="P735" s="3" t="s">
        <v>715</v>
      </c>
      <c r="Q735" s="3" t="s">
        <v>737</v>
      </c>
      <c r="R735" s="3" t="s">
        <v>999</v>
      </c>
      <c r="S735" s="3">
        <v>98119</v>
      </c>
      <c r="T735" s="4">
        <v>42064</v>
      </c>
      <c r="U735" s="4">
        <v>42065</v>
      </c>
      <c r="V735" s="3">
        <v>54.901500000000006</v>
      </c>
      <c r="W735" s="3">
        <v>8</v>
      </c>
      <c r="X735" s="3">
        <v>327.61</v>
      </c>
      <c r="Y735" s="5">
        <v>19042</v>
      </c>
    </row>
    <row r="736" spans="1:25" ht="12.75" customHeight="1" x14ac:dyDescent="0.25">
      <c r="A736" s="3">
        <v>22125</v>
      </c>
      <c r="B736" s="3" t="s">
        <v>980</v>
      </c>
      <c r="C736" s="3">
        <v>0.1</v>
      </c>
      <c r="D736" s="3">
        <v>238.4</v>
      </c>
      <c r="E736" s="3">
        <v>24.49</v>
      </c>
      <c r="F736" s="3">
        <v>1281</v>
      </c>
      <c r="G736" s="3" t="s">
        <v>2328</v>
      </c>
      <c r="H736" s="3" t="s">
        <v>710</v>
      </c>
      <c r="I736" s="3" t="s">
        <v>718</v>
      </c>
      <c r="J736" s="3" t="s">
        <v>723</v>
      </c>
      <c r="K736" s="3" t="s">
        <v>727</v>
      </c>
      <c r="L736" s="3" t="s">
        <v>744</v>
      </c>
      <c r="M736" s="3" t="s">
        <v>179</v>
      </c>
      <c r="O736" s="3" t="s">
        <v>3035</v>
      </c>
      <c r="P736" s="3" t="s">
        <v>714</v>
      </c>
      <c r="Q736" s="3" t="s">
        <v>1086</v>
      </c>
      <c r="R736" s="3" t="s">
        <v>1608</v>
      </c>
      <c r="S736" s="3">
        <v>47591</v>
      </c>
      <c r="T736" s="4">
        <v>42028</v>
      </c>
      <c r="U736" s="4">
        <v>42030</v>
      </c>
      <c r="V736" s="3">
        <v>875.28440000000001</v>
      </c>
      <c r="W736" s="3">
        <v>8</v>
      </c>
      <c r="X736" s="3">
        <v>1774.5</v>
      </c>
      <c r="Y736" s="5">
        <v>89112</v>
      </c>
    </row>
    <row r="737" spans="1:25" ht="12.75" customHeight="1" x14ac:dyDescent="0.25">
      <c r="A737" s="3">
        <v>22126</v>
      </c>
      <c r="B737" s="3" t="s">
        <v>980</v>
      </c>
      <c r="C737" s="3">
        <v>0.03</v>
      </c>
      <c r="D737" s="3">
        <v>199.99</v>
      </c>
      <c r="E737" s="3">
        <v>24.49</v>
      </c>
      <c r="F737" s="3">
        <v>1281</v>
      </c>
      <c r="G737" s="3" t="s">
        <v>2328</v>
      </c>
      <c r="H737" s="3" t="s">
        <v>711</v>
      </c>
      <c r="I737" s="3" t="s">
        <v>718</v>
      </c>
      <c r="J737" s="3" t="s">
        <v>722</v>
      </c>
      <c r="K737" s="3" t="s">
        <v>105</v>
      </c>
      <c r="L737" s="3" t="s">
        <v>744</v>
      </c>
      <c r="M737" s="3" t="s">
        <v>566</v>
      </c>
      <c r="N737" s="3">
        <v>0.46</v>
      </c>
      <c r="O737" s="3" t="s">
        <v>3035</v>
      </c>
      <c r="P737" s="3" t="s">
        <v>714</v>
      </c>
      <c r="Q737" s="3" t="s">
        <v>1086</v>
      </c>
      <c r="R737" s="3" t="s">
        <v>1608</v>
      </c>
      <c r="S737" s="3">
        <v>47591</v>
      </c>
      <c r="T737" s="4">
        <v>42028</v>
      </c>
      <c r="U737" s="4">
        <v>42030</v>
      </c>
      <c r="V737" s="3">
        <v>727.73609999999996</v>
      </c>
      <c r="W737" s="3">
        <v>5</v>
      </c>
      <c r="X737" s="3">
        <v>1054.69</v>
      </c>
      <c r="Y737" s="5">
        <v>89112</v>
      </c>
    </row>
    <row r="738" spans="1:25" ht="12.75" customHeight="1" x14ac:dyDescent="0.25">
      <c r="A738" s="3">
        <v>4125</v>
      </c>
      <c r="B738" s="3" t="s">
        <v>980</v>
      </c>
      <c r="C738" s="3">
        <v>0.1</v>
      </c>
      <c r="D738" s="3">
        <v>238.4</v>
      </c>
      <c r="E738" s="3">
        <v>24.49</v>
      </c>
      <c r="F738" s="3">
        <v>1282</v>
      </c>
      <c r="G738" s="3" t="s">
        <v>2329</v>
      </c>
      <c r="H738" s="3" t="s">
        <v>710</v>
      </c>
      <c r="I738" s="3" t="s">
        <v>718</v>
      </c>
      <c r="J738" s="3" t="s">
        <v>723</v>
      </c>
      <c r="K738" s="3" t="s">
        <v>727</v>
      </c>
      <c r="L738" s="3" t="s">
        <v>744</v>
      </c>
      <c r="M738" s="3" t="s">
        <v>179</v>
      </c>
      <c r="O738" s="3" t="s">
        <v>3035</v>
      </c>
      <c r="P738" s="3" t="s">
        <v>716</v>
      </c>
      <c r="Q738" s="3" t="s">
        <v>1071</v>
      </c>
      <c r="R738" s="3" t="s">
        <v>995</v>
      </c>
      <c r="S738" s="3">
        <v>19134</v>
      </c>
      <c r="T738" s="4">
        <v>42028</v>
      </c>
      <c r="U738" s="4">
        <v>42030</v>
      </c>
      <c r="V738" s="3">
        <v>460.67600000000004</v>
      </c>
      <c r="W738" s="3">
        <v>30</v>
      </c>
      <c r="X738" s="3">
        <v>6654.39</v>
      </c>
      <c r="Y738" s="5">
        <v>29319</v>
      </c>
    </row>
    <row r="739" spans="1:25" ht="12.75" customHeight="1" x14ac:dyDescent="0.25">
      <c r="A739" s="3">
        <v>4126</v>
      </c>
      <c r="B739" s="3" t="s">
        <v>980</v>
      </c>
      <c r="C739" s="3">
        <v>0.03</v>
      </c>
      <c r="D739" s="3">
        <v>199.99</v>
      </c>
      <c r="E739" s="3">
        <v>24.49</v>
      </c>
      <c r="F739" s="3">
        <v>1282</v>
      </c>
      <c r="G739" s="3" t="s">
        <v>2329</v>
      </c>
      <c r="H739" s="3" t="s">
        <v>711</v>
      </c>
      <c r="I739" s="3" t="s">
        <v>718</v>
      </c>
      <c r="J739" s="3" t="s">
        <v>722</v>
      </c>
      <c r="K739" s="3" t="s">
        <v>105</v>
      </c>
      <c r="L739" s="3" t="s">
        <v>744</v>
      </c>
      <c r="M739" s="3" t="s">
        <v>566</v>
      </c>
      <c r="N739" s="3">
        <v>0.46</v>
      </c>
      <c r="O739" s="3" t="s">
        <v>3035</v>
      </c>
      <c r="P739" s="3" t="s">
        <v>716</v>
      </c>
      <c r="Q739" s="3" t="s">
        <v>1071</v>
      </c>
      <c r="R739" s="3" t="s">
        <v>995</v>
      </c>
      <c r="S739" s="3">
        <v>19134</v>
      </c>
      <c r="T739" s="4">
        <v>42028</v>
      </c>
      <c r="U739" s="4">
        <v>42030</v>
      </c>
      <c r="V739" s="3">
        <v>393.41999999999996</v>
      </c>
      <c r="W739" s="3">
        <v>21</v>
      </c>
      <c r="X739" s="3">
        <v>4429.6899999999996</v>
      </c>
      <c r="Y739" s="5">
        <v>29319</v>
      </c>
    </row>
    <row r="740" spans="1:25" ht="12.75" customHeight="1" x14ac:dyDescent="0.25">
      <c r="A740" s="3">
        <v>19990</v>
      </c>
      <c r="B740" s="3" t="s">
        <v>979</v>
      </c>
      <c r="C740" s="3">
        <v>0.04</v>
      </c>
      <c r="D740" s="3">
        <v>150.97999999999999</v>
      </c>
      <c r="E740" s="3">
        <v>13.99</v>
      </c>
      <c r="F740" s="3">
        <v>1298</v>
      </c>
      <c r="G740" s="3" t="s">
        <v>2330</v>
      </c>
      <c r="H740" s="3" t="s">
        <v>710</v>
      </c>
      <c r="I740" s="3" t="s">
        <v>717</v>
      </c>
      <c r="J740" s="3" t="s">
        <v>722</v>
      </c>
      <c r="K740" s="3" t="s">
        <v>736</v>
      </c>
      <c r="L740" s="3" t="s">
        <v>743</v>
      </c>
      <c r="M740" s="3" t="s">
        <v>89</v>
      </c>
      <c r="N740" s="3">
        <v>0.38</v>
      </c>
      <c r="O740" s="3" t="s">
        <v>3035</v>
      </c>
      <c r="P740" s="3" t="s">
        <v>714</v>
      </c>
      <c r="Q740" s="3" t="s">
        <v>1015</v>
      </c>
      <c r="R740" s="3" t="s">
        <v>1555</v>
      </c>
      <c r="S740" s="3">
        <v>75482</v>
      </c>
      <c r="T740" s="4">
        <v>42047</v>
      </c>
      <c r="U740" s="4">
        <v>42050</v>
      </c>
      <c r="V740" s="3">
        <v>606.05459999999994</v>
      </c>
      <c r="W740" s="3">
        <v>6</v>
      </c>
      <c r="X740" s="3">
        <v>878.34</v>
      </c>
      <c r="Y740" s="5">
        <v>90662</v>
      </c>
    </row>
    <row r="741" spans="1:25" ht="12.75" customHeight="1" x14ac:dyDescent="0.25">
      <c r="A741" s="3">
        <v>19991</v>
      </c>
      <c r="B741" s="3" t="s">
        <v>979</v>
      </c>
      <c r="C741" s="3">
        <v>0.04</v>
      </c>
      <c r="D741" s="3">
        <v>176.19</v>
      </c>
      <c r="E741" s="3">
        <v>11.87</v>
      </c>
      <c r="F741" s="3">
        <v>1298</v>
      </c>
      <c r="G741" s="3" t="s">
        <v>2330</v>
      </c>
      <c r="H741" s="3" t="s">
        <v>710</v>
      </c>
      <c r="I741" s="3" t="s">
        <v>717</v>
      </c>
      <c r="J741" s="3" t="s">
        <v>721</v>
      </c>
      <c r="K741" s="3" t="s">
        <v>730</v>
      </c>
      <c r="L741" s="3" t="s">
        <v>739</v>
      </c>
      <c r="M741" s="3" t="s">
        <v>154</v>
      </c>
      <c r="N741" s="3">
        <v>0.62</v>
      </c>
      <c r="O741" s="3" t="s">
        <v>3035</v>
      </c>
      <c r="P741" s="3" t="s">
        <v>714</v>
      </c>
      <c r="Q741" s="3" t="s">
        <v>1015</v>
      </c>
      <c r="R741" s="3" t="s">
        <v>1555</v>
      </c>
      <c r="S741" s="3">
        <v>75482</v>
      </c>
      <c r="T741" s="4">
        <v>42047</v>
      </c>
      <c r="U741" s="4">
        <v>42049</v>
      </c>
      <c r="V741" s="3">
        <v>320.10000000000002</v>
      </c>
      <c r="W741" s="3">
        <v>4</v>
      </c>
      <c r="X741" s="3">
        <v>676.57</v>
      </c>
      <c r="Y741" s="5">
        <v>90662</v>
      </c>
    </row>
    <row r="742" spans="1:25" ht="12.75" customHeight="1" x14ac:dyDescent="0.25">
      <c r="A742" s="3">
        <v>23120</v>
      </c>
      <c r="B742" s="3" t="s">
        <v>977</v>
      </c>
      <c r="C742" s="3">
        <v>0.03</v>
      </c>
      <c r="D742" s="3">
        <v>39.479999999999997</v>
      </c>
      <c r="E742" s="3">
        <v>1.99</v>
      </c>
      <c r="F742" s="3">
        <v>1303</v>
      </c>
      <c r="G742" s="3" t="s">
        <v>2331</v>
      </c>
      <c r="H742" s="3" t="s">
        <v>710</v>
      </c>
      <c r="I742" s="3" t="s">
        <v>719</v>
      </c>
      <c r="J742" s="3" t="s">
        <v>722</v>
      </c>
      <c r="K742" s="3" t="s">
        <v>725</v>
      </c>
      <c r="L742" s="3" t="s">
        <v>741</v>
      </c>
      <c r="M742" s="3" t="s">
        <v>337</v>
      </c>
      <c r="N742" s="3">
        <v>0.54</v>
      </c>
      <c r="O742" s="3" t="s">
        <v>3035</v>
      </c>
      <c r="P742" s="3" t="s">
        <v>715</v>
      </c>
      <c r="Q742" s="3" t="s">
        <v>1063</v>
      </c>
      <c r="R742" s="3" t="s">
        <v>1138</v>
      </c>
      <c r="S742" s="3">
        <v>84074</v>
      </c>
      <c r="T742" s="4">
        <v>42054</v>
      </c>
      <c r="U742" s="4">
        <v>42056</v>
      </c>
      <c r="V742" s="3">
        <v>317.08949999999999</v>
      </c>
      <c r="W742" s="3">
        <v>12</v>
      </c>
      <c r="X742" s="3">
        <v>459.55</v>
      </c>
      <c r="Y742" s="5">
        <v>87003</v>
      </c>
    </row>
    <row r="743" spans="1:25" ht="12.75" customHeight="1" x14ac:dyDescent="0.25">
      <c r="A743" s="3">
        <v>20652</v>
      </c>
      <c r="B743" s="3" t="s">
        <v>980</v>
      </c>
      <c r="C743" s="3">
        <v>0.01</v>
      </c>
      <c r="D743" s="3">
        <v>65.989999999999995</v>
      </c>
      <c r="E743" s="3">
        <v>5.31</v>
      </c>
      <c r="F743" s="3">
        <v>1303</v>
      </c>
      <c r="G743" s="3" t="s">
        <v>2331</v>
      </c>
      <c r="H743" s="3" t="s">
        <v>710</v>
      </c>
      <c r="I743" s="3" t="s">
        <v>719</v>
      </c>
      <c r="J743" s="3" t="s">
        <v>722</v>
      </c>
      <c r="K743" s="3" t="s">
        <v>102</v>
      </c>
      <c r="L743" s="3" t="s">
        <v>739</v>
      </c>
      <c r="M743" s="3" t="s">
        <v>304</v>
      </c>
      <c r="N743" s="3">
        <v>0.56999999999999995</v>
      </c>
      <c r="O743" s="3" t="s">
        <v>3035</v>
      </c>
      <c r="P743" s="3" t="s">
        <v>715</v>
      </c>
      <c r="Q743" s="3" t="s">
        <v>1063</v>
      </c>
      <c r="R743" s="3" t="s">
        <v>1138</v>
      </c>
      <c r="S743" s="3">
        <v>84074</v>
      </c>
      <c r="T743" s="4">
        <v>42054</v>
      </c>
      <c r="U743" s="4">
        <v>42061</v>
      </c>
      <c r="V743" s="3">
        <v>250.36272000000002</v>
      </c>
      <c r="W743" s="3">
        <v>9</v>
      </c>
      <c r="X743" s="3">
        <v>536.9</v>
      </c>
      <c r="Y743" s="5">
        <v>87005</v>
      </c>
    </row>
    <row r="744" spans="1:25" ht="12.75" customHeight="1" x14ac:dyDescent="0.25">
      <c r="A744" s="3">
        <v>25092</v>
      </c>
      <c r="B744" s="3" t="s">
        <v>978</v>
      </c>
      <c r="C744" s="3">
        <v>0.08</v>
      </c>
      <c r="D744" s="3">
        <v>2.88</v>
      </c>
      <c r="E744" s="3">
        <v>0.5</v>
      </c>
      <c r="F744" s="3">
        <v>1304</v>
      </c>
      <c r="G744" s="3" t="s">
        <v>2332</v>
      </c>
      <c r="H744" s="3" t="s">
        <v>710</v>
      </c>
      <c r="I744" s="3" t="s">
        <v>719</v>
      </c>
      <c r="J744" s="3" t="s">
        <v>721</v>
      </c>
      <c r="K744" s="3" t="s">
        <v>735</v>
      </c>
      <c r="L744" s="3" t="s">
        <v>739</v>
      </c>
      <c r="M744" s="3" t="s">
        <v>329</v>
      </c>
      <c r="N744" s="3">
        <v>0.39</v>
      </c>
      <c r="O744" s="3" t="s">
        <v>3035</v>
      </c>
      <c r="P744" s="3" t="s">
        <v>715</v>
      </c>
      <c r="Q744" s="3" t="s">
        <v>1063</v>
      </c>
      <c r="R744" s="3" t="s">
        <v>1834</v>
      </c>
      <c r="S744" s="3">
        <v>84084</v>
      </c>
      <c r="T744" s="4">
        <v>42117</v>
      </c>
      <c r="U744" s="4">
        <v>42118</v>
      </c>
      <c r="V744" s="3">
        <v>6.0305999999999997</v>
      </c>
      <c r="W744" s="3">
        <v>3</v>
      </c>
      <c r="X744" s="3">
        <v>8.74</v>
      </c>
      <c r="Y744" s="5">
        <v>87004</v>
      </c>
    </row>
    <row r="745" spans="1:25" ht="12.75" customHeight="1" x14ac:dyDescent="0.25">
      <c r="A745" s="3">
        <v>26274</v>
      </c>
      <c r="B745" s="3" t="s">
        <v>977</v>
      </c>
      <c r="C745" s="3">
        <v>0.04</v>
      </c>
      <c r="D745" s="3">
        <v>62.18</v>
      </c>
      <c r="E745" s="3">
        <v>10.84</v>
      </c>
      <c r="F745" s="3">
        <v>1305</v>
      </c>
      <c r="G745" s="3" t="s">
        <v>2333</v>
      </c>
      <c r="H745" s="3" t="s">
        <v>710</v>
      </c>
      <c r="I745" s="3" t="s">
        <v>719</v>
      </c>
      <c r="J745" s="3" t="s">
        <v>723</v>
      </c>
      <c r="K745" s="3" t="s">
        <v>732</v>
      </c>
      <c r="L745" s="3" t="s">
        <v>743</v>
      </c>
      <c r="M745" s="3" t="s">
        <v>59</v>
      </c>
      <c r="N745" s="3">
        <v>0.63</v>
      </c>
      <c r="O745" s="3" t="s">
        <v>3035</v>
      </c>
      <c r="P745" s="3" t="s">
        <v>715</v>
      </c>
      <c r="Q745" s="3" t="s">
        <v>1063</v>
      </c>
      <c r="R745" s="3" t="s">
        <v>1386</v>
      </c>
      <c r="S745" s="3">
        <v>84120</v>
      </c>
      <c r="T745" s="4">
        <v>42052</v>
      </c>
      <c r="U745" s="4">
        <v>42054</v>
      </c>
      <c r="V745" s="3">
        <v>125.8077</v>
      </c>
      <c r="W745" s="3">
        <v>3</v>
      </c>
      <c r="X745" s="3">
        <v>182.33</v>
      </c>
      <c r="Y745" s="5">
        <v>87002</v>
      </c>
    </row>
    <row r="746" spans="1:25" ht="12.75" customHeight="1" x14ac:dyDescent="0.25">
      <c r="A746" s="3">
        <v>22832</v>
      </c>
      <c r="B746" s="3" t="s">
        <v>980</v>
      </c>
      <c r="C746" s="3">
        <v>0.04</v>
      </c>
      <c r="D746" s="3">
        <v>8.33</v>
      </c>
      <c r="E746" s="3">
        <v>1.99</v>
      </c>
      <c r="F746" s="3">
        <v>1307</v>
      </c>
      <c r="G746" s="3" t="s">
        <v>2334</v>
      </c>
      <c r="H746" s="3" t="s">
        <v>710</v>
      </c>
      <c r="I746" s="3" t="s">
        <v>718</v>
      </c>
      <c r="J746" s="3" t="s">
        <v>722</v>
      </c>
      <c r="K746" s="3" t="s">
        <v>725</v>
      </c>
      <c r="L746" s="3" t="s">
        <v>741</v>
      </c>
      <c r="M746" s="3" t="s">
        <v>770</v>
      </c>
      <c r="N746" s="3">
        <v>0.52</v>
      </c>
      <c r="O746" s="3" t="s">
        <v>3035</v>
      </c>
      <c r="P746" s="3" t="s">
        <v>715</v>
      </c>
      <c r="Q746" s="3" t="s">
        <v>1013</v>
      </c>
      <c r="R746" s="3" t="s">
        <v>1117</v>
      </c>
      <c r="S746" s="3">
        <v>97420</v>
      </c>
      <c r="T746" s="4">
        <v>42185</v>
      </c>
      <c r="U746" s="4">
        <v>42192</v>
      </c>
      <c r="V746" s="3">
        <v>44.891999999999996</v>
      </c>
      <c r="W746" s="3">
        <v>16</v>
      </c>
      <c r="X746" s="3">
        <v>131.26</v>
      </c>
      <c r="Y746" s="5">
        <v>91451</v>
      </c>
    </row>
    <row r="747" spans="1:25" ht="12.75" customHeight="1" x14ac:dyDescent="0.25">
      <c r="A747" s="3">
        <v>3167</v>
      </c>
      <c r="B747" s="3" t="s">
        <v>978</v>
      </c>
      <c r="C747" s="3">
        <v>0.04</v>
      </c>
      <c r="D747" s="3">
        <v>5.34</v>
      </c>
      <c r="E747" s="3">
        <v>2.99</v>
      </c>
      <c r="F747" s="3">
        <v>1314</v>
      </c>
      <c r="G747" s="3" t="s">
        <v>2335</v>
      </c>
      <c r="H747" s="3" t="s">
        <v>710</v>
      </c>
      <c r="I747" s="3" t="s">
        <v>717</v>
      </c>
      <c r="J747" s="3" t="s">
        <v>721</v>
      </c>
      <c r="K747" s="3" t="s">
        <v>103</v>
      </c>
      <c r="L747" s="3" t="s">
        <v>739</v>
      </c>
      <c r="M747" s="3" t="s">
        <v>245</v>
      </c>
      <c r="N747" s="3">
        <v>0.38</v>
      </c>
      <c r="O747" s="3" t="s">
        <v>3035</v>
      </c>
      <c r="P747" s="3" t="s">
        <v>715</v>
      </c>
      <c r="Q747" s="3" t="s">
        <v>1037</v>
      </c>
      <c r="R747" s="3" t="s">
        <v>1003</v>
      </c>
      <c r="S747" s="3">
        <v>90058</v>
      </c>
      <c r="T747" s="4">
        <v>42093</v>
      </c>
      <c r="U747" s="4">
        <v>42095</v>
      </c>
      <c r="V747" s="3">
        <v>3.4509999999999996</v>
      </c>
      <c r="W747" s="3">
        <v>45</v>
      </c>
      <c r="X747" s="3">
        <v>240.6</v>
      </c>
      <c r="Y747" s="5">
        <v>22755</v>
      </c>
    </row>
    <row r="748" spans="1:25" ht="12.75" customHeight="1" x14ac:dyDescent="0.25">
      <c r="A748" s="3">
        <v>3168</v>
      </c>
      <c r="B748" s="3" t="s">
        <v>978</v>
      </c>
      <c r="C748" s="3">
        <v>0.06</v>
      </c>
      <c r="D748" s="3">
        <v>55.99</v>
      </c>
      <c r="E748" s="3">
        <v>5</v>
      </c>
      <c r="F748" s="3">
        <v>1314</v>
      </c>
      <c r="G748" s="3" t="s">
        <v>2335</v>
      </c>
      <c r="H748" s="3" t="s">
        <v>710</v>
      </c>
      <c r="I748" s="3" t="s">
        <v>717</v>
      </c>
      <c r="J748" s="3" t="s">
        <v>722</v>
      </c>
      <c r="K748" s="3" t="s">
        <v>102</v>
      </c>
      <c r="L748" s="3" t="s">
        <v>741</v>
      </c>
      <c r="M748" s="3" t="s">
        <v>199</v>
      </c>
      <c r="N748" s="3">
        <v>0.8</v>
      </c>
      <c r="O748" s="3" t="s">
        <v>3035</v>
      </c>
      <c r="P748" s="3" t="s">
        <v>715</v>
      </c>
      <c r="Q748" s="3" t="s">
        <v>1037</v>
      </c>
      <c r="R748" s="3" t="s">
        <v>1003</v>
      </c>
      <c r="S748" s="3">
        <v>90058</v>
      </c>
      <c r="T748" s="4">
        <v>42093</v>
      </c>
      <c r="U748" s="4">
        <v>42095</v>
      </c>
      <c r="V748" s="3">
        <v>-275.25299999999999</v>
      </c>
      <c r="W748" s="3">
        <v>5</v>
      </c>
      <c r="X748" s="3">
        <v>236.88</v>
      </c>
      <c r="Y748" s="5">
        <v>22755</v>
      </c>
    </row>
    <row r="749" spans="1:25" ht="12.75" customHeight="1" x14ac:dyDescent="0.25">
      <c r="A749" s="3">
        <v>3791</v>
      </c>
      <c r="B749" s="3" t="s">
        <v>980</v>
      </c>
      <c r="C749" s="3">
        <v>0.05</v>
      </c>
      <c r="D749" s="3">
        <v>80.98</v>
      </c>
      <c r="E749" s="3">
        <v>35</v>
      </c>
      <c r="F749" s="3">
        <v>1314</v>
      </c>
      <c r="G749" s="3" t="s">
        <v>2335</v>
      </c>
      <c r="H749" s="3" t="s">
        <v>710</v>
      </c>
      <c r="I749" s="3" t="s">
        <v>717</v>
      </c>
      <c r="J749" s="3" t="s">
        <v>721</v>
      </c>
      <c r="K749" s="3" t="s">
        <v>730</v>
      </c>
      <c r="L749" s="3" t="s">
        <v>744</v>
      </c>
      <c r="M749" s="3" t="s">
        <v>915</v>
      </c>
      <c r="N749" s="3">
        <v>0.81</v>
      </c>
      <c r="O749" s="3" t="s">
        <v>3035</v>
      </c>
      <c r="P749" s="3" t="s">
        <v>715</v>
      </c>
      <c r="Q749" s="3" t="s">
        <v>1037</v>
      </c>
      <c r="R749" s="3" t="s">
        <v>1003</v>
      </c>
      <c r="S749" s="3">
        <v>90058</v>
      </c>
      <c r="T749" s="4">
        <v>42009</v>
      </c>
      <c r="U749" s="4">
        <v>42013</v>
      </c>
      <c r="V749" s="3">
        <v>-746.44</v>
      </c>
      <c r="W749" s="3">
        <v>34</v>
      </c>
      <c r="X749" s="3">
        <v>2710.47</v>
      </c>
      <c r="Y749" s="5">
        <v>27013</v>
      </c>
    </row>
    <row r="750" spans="1:25" ht="12.75" customHeight="1" x14ac:dyDescent="0.25">
      <c r="A750" s="3">
        <v>3792</v>
      </c>
      <c r="B750" s="3" t="s">
        <v>980</v>
      </c>
      <c r="C750" s="3">
        <v>0.05</v>
      </c>
      <c r="D750" s="3">
        <v>279.48</v>
      </c>
      <c r="E750" s="3">
        <v>35</v>
      </c>
      <c r="F750" s="3">
        <v>1314</v>
      </c>
      <c r="G750" s="3" t="s">
        <v>2335</v>
      </c>
      <c r="H750" s="3" t="s">
        <v>710</v>
      </c>
      <c r="I750" s="3" t="s">
        <v>717</v>
      </c>
      <c r="J750" s="3" t="s">
        <v>721</v>
      </c>
      <c r="K750" s="3" t="s">
        <v>730</v>
      </c>
      <c r="L750" s="3" t="s">
        <v>744</v>
      </c>
      <c r="M750" s="3" t="s">
        <v>824</v>
      </c>
      <c r="N750" s="3">
        <v>0.8</v>
      </c>
      <c r="O750" s="3" t="s">
        <v>3035</v>
      </c>
      <c r="P750" s="3" t="s">
        <v>715</v>
      </c>
      <c r="Q750" s="3" t="s">
        <v>1037</v>
      </c>
      <c r="R750" s="3" t="s">
        <v>1003</v>
      </c>
      <c r="S750" s="3">
        <v>90058</v>
      </c>
      <c r="T750" s="4">
        <v>42009</v>
      </c>
      <c r="U750" s="4">
        <v>42009</v>
      </c>
      <c r="V750" s="3">
        <v>-274.95</v>
      </c>
      <c r="W750" s="3">
        <v>31</v>
      </c>
      <c r="X750" s="3">
        <v>8354.73</v>
      </c>
      <c r="Y750" s="5">
        <v>27013</v>
      </c>
    </row>
    <row r="751" spans="1:25" ht="12.75" customHeight="1" x14ac:dyDescent="0.25">
      <c r="A751" s="3">
        <v>21166</v>
      </c>
      <c r="B751" s="3" t="s">
        <v>978</v>
      </c>
      <c r="C751" s="3">
        <v>0</v>
      </c>
      <c r="D751" s="3">
        <v>4.91</v>
      </c>
      <c r="E751" s="3">
        <v>5.68</v>
      </c>
      <c r="F751" s="3">
        <v>1315</v>
      </c>
      <c r="G751" s="3" t="s">
        <v>2336</v>
      </c>
      <c r="H751" s="3" t="s">
        <v>710</v>
      </c>
      <c r="I751" s="3" t="s">
        <v>717</v>
      </c>
      <c r="J751" s="3" t="s">
        <v>721</v>
      </c>
      <c r="K751" s="3" t="s">
        <v>103</v>
      </c>
      <c r="L751" s="3" t="s">
        <v>739</v>
      </c>
      <c r="M751" s="3" t="s">
        <v>384</v>
      </c>
      <c r="N751" s="3">
        <v>0.36</v>
      </c>
      <c r="O751" s="3" t="s">
        <v>3035</v>
      </c>
      <c r="P751" s="3" t="s">
        <v>715</v>
      </c>
      <c r="Q751" s="3" t="s">
        <v>1073</v>
      </c>
      <c r="R751" s="3" t="s">
        <v>1196</v>
      </c>
      <c r="S751" s="3">
        <v>80906</v>
      </c>
      <c r="T751" s="4">
        <v>42093</v>
      </c>
      <c r="U751" s="4">
        <v>42094</v>
      </c>
      <c r="V751" s="3">
        <v>-95.047499999999999</v>
      </c>
      <c r="W751" s="3">
        <v>9</v>
      </c>
      <c r="X751" s="3">
        <v>48.3</v>
      </c>
      <c r="Y751" s="5">
        <v>87602</v>
      </c>
    </row>
    <row r="752" spans="1:25" ht="12.75" customHeight="1" x14ac:dyDescent="0.25">
      <c r="A752" s="3">
        <v>21167</v>
      </c>
      <c r="B752" s="3" t="s">
        <v>978</v>
      </c>
      <c r="C752" s="3">
        <v>0.04</v>
      </c>
      <c r="D752" s="3">
        <v>5.34</v>
      </c>
      <c r="E752" s="3">
        <v>2.99</v>
      </c>
      <c r="F752" s="3">
        <v>1316</v>
      </c>
      <c r="G752" s="3" t="s">
        <v>2337</v>
      </c>
      <c r="H752" s="3" t="s">
        <v>710</v>
      </c>
      <c r="I752" s="3" t="s">
        <v>717</v>
      </c>
      <c r="J752" s="3" t="s">
        <v>721</v>
      </c>
      <c r="K752" s="3" t="s">
        <v>103</v>
      </c>
      <c r="L752" s="3" t="s">
        <v>739</v>
      </c>
      <c r="M752" s="3" t="s">
        <v>245</v>
      </c>
      <c r="N752" s="3">
        <v>0.38</v>
      </c>
      <c r="O752" s="3" t="s">
        <v>3035</v>
      </c>
      <c r="P752" s="3" t="s">
        <v>715</v>
      </c>
      <c r="Q752" s="3" t="s">
        <v>1073</v>
      </c>
      <c r="R752" s="3" t="s">
        <v>1703</v>
      </c>
      <c r="S752" s="3">
        <v>80022</v>
      </c>
      <c r="T752" s="4">
        <v>42093</v>
      </c>
      <c r="U752" s="4">
        <v>42095</v>
      </c>
      <c r="V752" s="3">
        <v>3.4509999999999996</v>
      </c>
      <c r="W752" s="3">
        <v>11</v>
      </c>
      <c r="X752" s="3">
        <v>58.81</v>
      </c>
      <c r="Y752" s="5">
        <v>87602</v>
      </c>
    </row>
    <row r="753" spans="1:25" ht="12.75" customHeight="1" x14ac:dyDescent="0.25">
      <c r="A753" s="3">
        <v>21168</v>
      </c>
      <c r="B753" s="3" t="s">
        <v>978</v>
      </c>
      <c r="C753" s="3">
        <v>0.06</v>
      </c>
      <c r="D753" s="3">
        <v>55.99</v>
      </c>
      <c r="E753" s="3">
        <v>5</v>
      </c>
      <c r="F753" s="3">
        <v>1316</v>
      </c>
      <c r="G753" s="3" t="s">
        <v>2337</v>
      </c>
      <c r="H753" s="3" t="s">
        <v>710</v>
      </c>
      <c r="I753" s="3" t="s">
        <v>717</v>
      </c>
      <c r="J753" s="3" t="s">
        <v>722</v>
      </c>
      <c r="K753" s="3" t="s">
        <v>102</v>
      </c>
      <c r="L753" s="3" t="s">
        <v>741</v>
      </c>
      <c r="M753" s="3" t="s">
        <v>199</v>
      </c>
      <c r="N753" s="3">
        <v>0.8</v>
      </c>
      <c r="O753" s="3" t="s">
        <v>3035</v>
      </c>
      <c r="P753" s="3" t="s">
        <v>715</v>
      </c>
      <c r="Q753" s="3" t="s">
        <v>1073</v>
      </c>
      <c r="R753" s="3" t="s">
        <v>1703</v>
      </c>
      <c r="S753" s="3">
        <v>80022</v>
      </c>
      <c r="T753" s="4">
        <v>42093</v>
      </c>
      <c r="U753" s="4">
        <v>42095</v>
      </c>
      <c r="V753" s="3">
        <v>-275.25299999999999</v>
      </c>
      <c r="W753" s="3">
        <v>1</v>
      </c>
      <c r="X753" s="3">
        <v>47.38</v>
      </c>
      <c r="Y753" s="5">
        <v>87602</v>
      </c>
    </row>
    <row r="754" spans="1:25" ht="12.75" customHeight="1" x14ac:dyDescent="0.25">
      <c r="A754" s="3">
        <v>21791</v>
      </c>
      <c r="B754" s="3" t="s">
        <v>980</v>
      </c>
      <c r="C754" s="3">
        <v>0.05</v>
      </c>
      <c r="D754" s="3">
        <v>80.98</v>
      </c>
      <c r="E754" s="3">
        <v>35</v>
      </c>
      <c r="F754" s="3">
        <v>1316</v>
      </c>
      <c r="G754" s="3" t="s">
        <v>2337</v>
      </c>
      <c r="H754" s="3" t="s">
        <v>710</v>
      </c>
      <c r="I754" s="3" t="s">
        <v>717</v>
      </c>
      <c r="J754" s="3" t="s">
        <v>721</v>
      </c>
      <c r="K754" s="3" t="s">
        <v>730</v>
      </c>
      <c r="L754" s="3" t="s">
        <v>744</v>
      </c>
      <c r="M754" s="3" t="s">
        <v>915</v>
      </c>
      <c r="N754" s="3">
        <v>0.81</v>
      </c>
      <c r="O754" s="3" t="s">
        <v>3035</v>
      </c>
      <c r="P754" s="3" t="s">
        <v>715</v>
      </c>
      <c r="Q754" s="3" t="s">
        <v>1073</v>
      </c>
      <c r="R754" s="3" t="s">
        <v>1703</v>
      </c>
      <c r="S754" s="3">
        <v>80022</v>
      </c>
      <c r="T754" s="4">
        <v>42009</v>
      </c>
      <c r="U754" s="4">
        <v>42013</v>
      </c>
      <c r="V754" s="3">
        <v>-746.44</v>
      </c>
      <c r="W754" s="3">
        <v>8</v>
      </c>
      <c r="X754" s="3">
        <v>637.76</v>
      </c>
      <c r="Y754" s="5">
        <v>87603</v>
      </c>
    </row>
    <row r="755" spans="1:25" ht="12.75" customHeight="1" x14ac:dyDescent="0.25">
      <c r="A755" s="3">
        <v>21792</v>
      </c>
      <c r="B755" s="3" t="s">
        <v>980</v>
      </c>
      <c r="C755" s="3">
        <v>0.05</v>
      </c>
      <c r="D755" s="3">
        <v>279.48</v>
      </c>
      <c r="E755" s="3">
        <v>35</v>
      </c>
      <c r="F755" s="3">
        <v>1316</v>
      </c>
      <c r="G755" s="3" t="s">
        <v>2337</v>
      </c>
      <c r="H755" s="3" t="s">
        <v>710</v>
      </c>
      <c r="I755" s="3" t="s">
        <v>717</v>
      </c>
      <c r="J755" s="3" t="s">
        <v>721</v>
      </c>
      <c r="K755" s="3" t="s">
        <v>730</v>
      </c>
      <c r="L755" s="3" t="s">
        <v>744</v>
      </c>
      <c r="M755" s="3" t="s">
        <v>824</v>
      </c>
      <c r="N755" s="3">
        <v>0.8</v>
      </c>
      <c r="O755" s="3" t="s">
        <v>3035</v>
      </c>
      <c r="P755" s="3" t="s">
        <v>715</v>
      </c>
      <c r="Q755" s="3" t="s">
        <v>1073</v>
      </c>
      <c r="R755" s="3" t="s">
        <v>1703</v>
      </c>
      <c r="S755" s="3">
        <v>80022</v>
      </c>
      <c r="T755" s="4">
        <v>42009</v>
      </c>
      <c r="U755" s="4">
        <v>42009</v>
      </c>
      <c r="V755" s="3">
        <v>-274.95</v>
      </c>
      <c r="W755" s="3">
        <v>8</v>
      </c>
      <c r="X755" s="3">
        <v>2156.06</v>
      </c>
      <c r="Y755" s="5">
        <v>87603</v>
      </c>
    </row>
    <row r="756" spans="1:25" ht="12.75" customHeight="1" x14ac:dyDescent="0.25">
      <c r="A756" s="3">
        <v>21006</v>
      </c>
      <c r="B756" s="3" t="s">
        <v>980</v>
      </c>
      <c r="C756" s="3">
        <v>0.02</v>
      </c>
      <c r="D756" s="3">
        <v>55.99</v>
      </c>
      <c r="E756" s="3">
        <v>3.3</v>
      </c>
      <c r="F756" s="3">
        <v>1338</v>
      </c>
      <c r="G756" s="3" t="s">
        <v>2338</v>
      </c>
      <c r="H756" s="3" t="s">
        <v>710</v>
      </c>
      <c r="I756" s="3" t="s">
        <v>717</v>
      </c>
      <c r="J756" s="3" t="s">
        <v>722</v>
      </c>
      <c r="K756" s="3" t="s">
        <v>102</v>
      </c>
      <c r="L756" s="3" t="s">
        <v>741</v>
      </c>
      <c r="M756" s="3" t="s">
        <v>936</v>
      </c>
      <c r="N756" s="3">
        <v>0.59</v>
      </c>
      <c r="O756" s="3" t="s">
        <v>3035</v>
      </c>
      <c r="P756" s="3" t="s">
        <v>714</v>
      </c>
      <c r="Q756" s="3" t="s">
        <v>1008</v>
      </c>
      <c r="R756" s="3" t="s">
        <v>990</v>
      </c>
      <c r="S756" s="3">
        <v>60623</v>
      </c>
      <c r="T756" s="4">
        <v>42045</v>
      </c>
      <c r="U756" s="4">
        <v>42045</v>
      </c>
      <c r="V756" s="3">
        <v>525.20039999999995</v>
      </c>
      <c r="W756" s="3">
        <v>16</v>
      </c>
      <c r="X756" s="3">
        <v>761.16</v>
      </c>
      <c r="Y756" s="5">
        <v>91244</v>
      </c>
    </row>
    <row r="757" spans="1:25" ht="12.75" customHeight="1" x14ac:dyDescent="0.25">
      <c r="A757" s="3">
        <v>3004</v>
      </c>
      <c r="B757" s="3" t="s">
        <v>980</v>
      </c>
      <c r="C757" s="3">
        <v>0</v>
      </c>
      <c r="D757" s="3">
        <v>22.38</v>
      </c>
      <c r="E757" s="3">
        <v>15.1</v>
      </c>
      <c r="F757" s="3">
        <v>1340</v>
      </c>
      <c r="G757" s="3" t="s">
        <v>2339</v>
      </c>
      <c r="H757" s="3" t="s">
        <v>711</v>
      </c>
      <c r="I757" s="3" t="s">
        <v>717</v>
      </c>
      <c r="J757" s="3" t="s">
        <v>721</v>
      </c>
      <c r="K757" s="3" t="s">
        <v>103</v>
      </c>
      <c r="L757" s="3" t="s">
        <v>739</v>
      </c>
      <c r="M757" s="3" t="s">
        <v>48</v>
      </c>
      <c r="N757" s="3">
        <v>0.38</v>
      </c>
      <c r="O757" s="3" t="s">
        <v>3035</v>
      </c>
      <c r="P757" s="3" t="s">
        <v>716</v>
      </c>
      <c r="Q757" s="3" t="s">
        <v>1019</v>
      </c>
      <c r="R757" s="3" t="s">
        <v>1004</v>
      </c>
      <c r="S757" s="3">
        <v>10170</v>
      </c>
      <c r="T757" s="4">
        <v>42045</v>
      </c>
      <c r="U757" s="4">
        <v>42052</v>
      </c>
      <c r="V757" s="3">
        <v>-52.646999999999998</v>
      </c>
      <c r="W757" s="3">
        <v>29</v>
      </c>
      <c r="X757" s="3">
        <v>682.68</v>
      </c>
      <c r="Y757" s="5">
        <v>21636</v>
      </c>
    </row>
    <row r="758" spans="1:25" ht="12.75" customHeight="1" x14ac:dyDescent="0.25">
      <c r="A758" s="3">
        <v>3005</v>
      </c>
      <c r="B758" s="3" t="s">
        <v>980</v>
      </c>
      <c r="C758" s="3">
        <v>7.0000000000000007E-2</v>
      </c>
      <c r="D758" s="3">
        <v>5.98</v>
      </c>
      <c r="E758" s="3">
        <v>4.6900000000000004</v>
      </c>
      <c r="F758" s="3">
        <v>1340</v>
      </c>
      <c r="G758" s="3" t="s">
        <v>2339</v>
      </c>
      <c r="H758" s="3" t="s">
        <v>710</v>
      </c>
      <c r="I758" s="3" t="s">
        <v>717</v>
      </c>
      <c r="J758" s="3" t="s">
        <v>721</v>
      </c>
      <c r="K758" s="3" t="s">
        <v>730</v>
      </c>
      <c r="L758" s="3" t="s">
        <v>739</v>
      </c>
      <c r="M758" s="3" t="s">
        <v>20</v>
      </c>
      <c r="N758" s="3">
        <v>0.68</v>
      </c>
      <c r="O758" s="3" t="s">
        <v>3035</v>
      </c>
      <c r="P758" s="3" t="s">
        <v>716</v>
      </c>
      <c r="Q758" s="3" t="s">
        <v>1019</v>
      </c>
      <c r="R758" s="3" t="s">
        <v>1004</v>
      </c>
      <c r="S758" s="3">
        <v>10170</v>
      </c>
      <c r="T758" s="4">
        <v>42045</v>
      </c>
      <c r="U758" s="4">
        <v>42050</v>
      </c>
      <c r="V758" s="3">
        <v>-24.44</v>
      </c>
      <c r="W758" s="3">
        <v>11</v>
      </c>
      <c r="X758" s="3">
        <v>73.44</v>
      </c>
      <c r="Y758" s="5">
        <v>21636</v>
      </c>
    </row>
    <row r="759" spans="1:25" ht="12.75" customHeight="1" x14ac:dyDescent="0.25">
      <c r="A759" s="3">
        <v>3006</v>
      </c>
      <c r="B759" s="3" t="s">
        <v>980</v>
      </c>
      <c r="C759" s="3">
        <v>0.02</v>
      </c>
      <c r="D759" s="3">
        <v>55.99</v>
      </c>
      <c r="E759" s="3">
        <v>3.3</v>
      </c>
      <c r="F759" s="3">
        <v>1340</v>
      </c>
      <c r="G759" s="3" t="s">
        <v>2339</v>
      </c>
      <c r="H759" s="3" t="s">
        <v>710</v>
      </c>
      <c r="I759" s="3" t="s">
        <v>717</v>
      </c>
      <c r="J759" s="3" t="s">
        <v>722</v>
      </c>
      <c r="K759" s="3" t="s">
        <v>102</v>
      </c>
      <c r="L759" s="3" t="s">
        <v>741</v>
      </c>
      <c r="M759" s="3" t="s">
        <v>936</v>
      </c>
      <c r="N759" s="3">
        <v>0.59</v>
      </c>
      <c r="O759" s="3" t="s">
        <v>3035</v>
      </c>
      <c r="P759" s="3" t="s">
        <v>716</v>
      </c>
      <c r="Q759" s="3" t="s">
        <v>1019</v>
      </c>
      <c r="R759" s="3" t="s">
        <v>1004</v>
      </c>
      <c r="S759" s="3">
        <v>10170</v>
      </c>
      <c r="T759" s="4">
        <v>42045</v>
      </c>
      <c r="U759" s="4">
        <v>42045</v>
      </c>
      <c r="V759" s="3">
        <v>366.50700000000001</v>
      </c>
      <c r="W759" s="3">
        <v>63</v>
      </c>
      <c r="X759" s="3">
        <v>2997.07</v>
      </c>
      <c r="Y759" s="5">
        <v>21636</v>
      </c>
    </row>
    <row r="760" spans="1:25" ht="12.75" customHeight="1" x14ac:dyDescent="0.25">
      <c r="A760" s="3">
        <v>3431</v>
      </c>
      <c r="B760" s="3" t="s">
        <v>979</v>
      </c>
      <c r="C760" s="3">
        <v>7.0000000000000007E-2</v>
      </c>
      <c r="D760" s="3">
        <v>3.98</v>
      </c>
      <c r="E760" s="3">
        <v>0.83</v>
      </c>
      <c r="F760" s="3">
        <v>1340</v>
      </c>
      <c r="G760" s="3" t="s">
        <v>2339</v>
      </c>
      <c r="H760" s="3" t="s">
        <v>710</v>
      </c>
      <c r="I760" s="3" t="s">
        <v>717</v>
      </c>
      <c r="J760" s="3" t="s">
        <v>721</v>
      </c>
      <c r="K760" s="3" t="s">
        <v>724</v>
      </c>
      <c r="L760" s="3" t="s">
        <v>738</v>
      </c>
      <c r="M760" s="3" t="s">
        <v>421</v>
      </c>
      <c r="N760" s="3">
        <v>0.51</v>
      </c>
      <c r="O760" s="3" t="s">
        <v>3035</v>
      </c>
      <c r="P760" s="3" t="s">
        <v>716</v>
      </c>
      <c r="Q760" s="3" t="s">
        <v>1019</v>
      </c>
      <c r="R760" s="3" t="s">
        <v>1004</v>
      </c>
      <c r="S760" s="3">
        <v>10170</v>
      </c>
      <c r="T760" s="4">
        <v>42161</v>
      </c>
      <c r="U760" s="4">
        <v>42164</v>
      </c>
      <c r="V760" s="3">
        <v>27.38</v>
      </c>
      <c r="W760" s="3">
        <v>76</v>
      </c>
      <c r="X760" s="3">
        <v>282.85000000000002</v>
      </c>
      <c r="Y760" s="5">
        <v>24455</v>
      </c>
    </row>
    <row r="761" spans="1:25" ht="12.75" customHeight="1" x14ac:dyDescent="0.25">
      <c r="A761" s="3">
        <v>21005</v>
      </c>
      <c r="B761" s="3" t="s">
        <v>980</v>
      </c>
      <c r="C761" s="3">
        <v>7.0000000000000007E-2</v>
      </c>
      <c r="D761" s="3">
        <v>5.98</v>
      </c>
      <c r="E761" s="3">
        <v>4.6900000000000004</v>
      </c>
      <c r="F761" s="3">
        <v>1341</v>
      </c>
      <c r="G761" s="3" t="s">
        <v>2340</v>
      </c>
      <c r="H761" s="3" t="s">
        <v>710</v>
      </c>
      <c r="I761" s="3" t="s">
        <v>717</v>
      </c>
      <c r="J761" s="3" t="s">
        <v>721</v>
      </c>
      <c r="K761" s="3" t="s">
        <v>730</v>
      </c>
      <c r="L761" s="3" t="s">
        <v>739</v>
      </c>
      <c r="M761" s="3" t="s">
        <v>20</v>
      </c>
      <c r="N761" s="3">
        <v>0.68</v>
      </c>
      <c r="O761" s="3" t="s">
        <v>3035</v>
      </c>
      <c r="P761" s="3" t="s">
        <v>716</v>
      </c>
      <c r="Q761" s="3" t="s">
        <v>1071</v>
      </c>
      <c r="R761" s="3" t="s">
        <v>1688</v>
      </c>
      <c r="S761" s="3">
        <v>17201</v>
      </c>
      <c r="T761" s="4">
        <v>42045</v>
      </c>
      <c r="U761" s="4">
        <v>42050</v>
      </c>
      <c r="V761" s="3">
        <v>-12.708800000000002</v>
      </c>
      <c r="W761" s="3">
        <v>3</v>
      </c>
      <c r="X761" s="3">
        <v>20.03</v>
      </c>
      <c r="Y761" s="5">
        <v>91244</v>
      </c>
    </row>
    <row r="762" spans="1:25" ht="12.75" customHeight="1" x14ac:dyDescent="0.25">
      <c r="A762" s="3">
        <v>21430</v>
      </c>
      <c r="B762" s="3" t="s">
        <v>979</v>
      </c>
      <c r="C762" s="3">
        <v>0</v>
      </c>
      <c r="D762" s="3">
        <v>20.89</v>
      </c>
      <c r="E762" s="3">
        <v>1.99</v>
      </c>
      <c r="F762" s="3">
        <v>1341</v>
      </c>
      <c r="G762" s="3" t="s">
        <v>2340</v>
      </c>
      <c r="H762" s="3" t="s">
        <v>710</v>
      </c>
      <c r="I762" s="3" t="s">
        <v>717</v>
      </c>
      <c r="J762" s="3" t="s">
        <v>722</v>
      </c>
      <c r="K762" s="3" t="s">
        <v>725</v>
      </c>
      <c r="L762" s="3" t="s">
        <v>741</v>
      </c>
      <c r="M762" s="3" t="s">
        <v>942</v>
      </c>
      <c r="N762" s="3">
        <v>0.48</v>
      </c>
      <c r="O762" s="3" t="s">
        <v>3035</v>
      </c>
      <c r="P762" s="3" t="s">
        <v>716</v>
      </c>
      <c r="Q762" s="3" t="s">
        <v>1071</v>
      </c>
      <c r="R762" s="3" t="s">
        <v>1688</v>
      </c>
      <c r="S762" s="3">
        <v>17201</v>
      </c>
      <c r="T762" s="4">
        <v>42161</v>
      </c>
      <c r="U762" s="4">
        <v>42163</v>
      </c>
      <c r="V762" s="3">
        <v>-5.2949999999999999</v>
      </c>
      <c r="W762" s="3">
        <v>4</v>
      </c>
      <c r="X762" s="3">
        <v>84.56</v>
      </c>
      <c r="Y762" s="5">
        <v>91245</v>
      </c>
    </row>
    <row r="763" spans="1:25" ht="12.75" customHeight="1" x14ac:dyDescent="0.25">
      <c r="A763" s="3">
        <v>21431</v>
      </c>
      <c r="B763" s="3" t="s">
        <v>979</v>
      </c>
      <c r="C763" s="3">
        <v>7.0000000000000007E-2</v>
      </c>
      <c r="D763" s="3">
        <v>3.98</v>
      </c>
      <c r="E763" s="3">
        <v>0.83</v>
      </c>
      <c r="F763" s="3">
        <v>1341</v>
      </c>
      <c r="G763" s="3" t="s">
        <v>2340</v>
      </c>
      <c r="H763" s="3" t="s">
        <v>710</v>
      </c>
      <c r="I763" s="3" t="s">
        <v>717</v>
      </c>
      <c r="J763" s="3" t="s">
        <v>721</v>
      </c>
      <c r="K763" s="3" t="s">
        <v>724</v>
      </c>
      <c r="L763" s="3" t="s">
        <v>738</v>
      </c>
      <c r="M763" s="3" t="s">
        <v>421</v>
      </c>
      <c r="N763" s="3">
        <v>0.51</v>
      </c>
      <c r="O763" s="3" t="s">
        <v>3035</v>
      </c>
      <c r="P763" s="3" t="s">
        <v>716</v>
      </c>
      <c r="Q763" s="3" t="s">
        <v>1071</v>
      </c>
      <c r="R763" s="3" t="s">
        <v>1688</v>
      </c>
      <c r="S763" s="3">
        <v>17201</v>
      </c>
      <c r="T763" s="4">
        <v>42161</v>
      </c>
      <c r="U763" s="4">
        <v>42164</v>
      </c>
      <c r="V763" s="3">
        <v>41.07</v>
      </c>
      <c r="W763" s="3">
        <v>19</v>
      </c>
      <c r="X763" s="3">
        <v>70.709999999999994</v>
      </c>
      <c r="Y763" s="5">
        <v>91245</v>
      </c>
    </row>
    <row r="764" spans="1:25" ht="12.75" customHeight="1" x14ac:dyDescent="0.25">
      <c r="A764" s="3">
        <v>20804</v>
      </c>
      <c r="B764" s="3" t="s">
        <v>980</v>
      </c>
      <c r="C764" s="3">
        <v>0.1</v>
      </c>
      <c r="D764" s="3">
        <v>2.62</v>
      </c>
      <c r="E764" s="3">
        <v>0.8</v>
      </c>
      <c r="F764" s="3">
        <v>1347</v>
      </c>
      <c r="G764" s="3" t="s">
        <v>2341</v>
      </c>
      <c r="H764" s="3" t="s">
        <v>710</v>
      </c>
      <c r="I764" s="3" t="s">
        <v>717</v>
      </c>
      <c r="J764" s="3" t="s">
        <v>721</v>
      </c>
      <c r="K764" s="3" t="s">
        <v>733</v>
      </c>
      <c r="L764" s="3" t="s">
        <v>738</v>
      </c>
      <c r="M764" s="3" t="s">
        <v>19</v>
      </c>
      <c r="N764" s="3">
        <v>0.39</v>
      </c>
      <c r="O764" s="3" t="s">
        <v>3035</v>
      </c>
      <c r="P764" s="3" t="s">
        <v>713</v>
      </c>
      <c r="Q764" s="3" t="s">
        <v>1034</v>
      </c>
      <c r="R764" s="3" t="s">
        <v>1666</v>
      </c>
      <c r="S764" s="3">
        <v>33511</v>
      </c>
      <c r="T764" s="4">
        <v>42124</v>
      </c>
      <c r="U764" s="4">
        <v>42130</v>
      </c>
      <c r="V764" s="3">
        <v>-94.490899999999996</v>
      </c>
      <c r="W764" s="3">
        <v>21</v>
      </c>
      <c r="X764" s="3">
        <v>51.86</v>
      </c>
      <c r="Y764" s="5">
        <v>89686</v>
      </c>
    </row>
    <row r="765" spans="1:25" ht="12.75" customHeight="1" x14ac:dyDescent="0.25">
      <c r="A765" s="3">
        <v>22414</v>
      </c>
      <c r="B765" s="3" t="s">
        <v>977</v>
      </c>
      <c r="C765" s="3">
        <v>0</v>
      </c>
      <c r="D765" s="3">
        <v>12.2</v>
      </c>
      <c r="E765" s="3">
        <v>6.02</v>
      </c>
      <c r="F765" s="3">
        <v>1350</v>
      </c>
      <c r="G765" s="3" t="s">
        <v>2342</v>
      </c>
      <c r="H765" s="3" t="s">
        <v>711</v>
      </c>
      <c r="I765" s="3" t="s">
        <v>717</v>
      </c>
      <c r="J765" s="3" t="s">
        <v>723</v>
      </c>
      <c r="K765" s="3" t="s">
        <v>732</v>
      </c>
      <c r="L765" s="3" t="s">
        <v>741</v>
      </c>
      <c r="M765" s="3" t="s">
        <v>2</v>
      </c>
      <c r="N765" s="3">
        <v>0.43</v>
      </c>
      <c r="O765" s="3" t="s">
        <v>3035</v>
      </c>
      <c r="P765" s="3" t="s">
        <v>713</v>
      </c>
      <c r="Q765" s="3" t="s">
        <v>1034</v>
      </c>
      <c r="R765" s="3" t="s">
        <v>1408</v>
      </c>
      <c r="S765" s="3">
        <v>33055</v>
      </c>
      <c r="T765" s="4">
        <v>42111</v>
      </c>
      <c r="U765" s="4">
        <v>42112</v>
      </c>
      <c r="V765" s="3">
        <v>-172.298</v>
      </c>
      <c r="W765" s="3">
        <v>4</v>
      </c>
      <c r="X765" s="3">
        <v>56.24</v>
      </c>
      <c r="Y765" s="5">
        <v>88233</v>
      </c>
    </row>
    <row r="766" spans="1:25" ht="12.75" customHeight="1" x14ac:dyDescent="0.25">
      <c r="A766" s="3">
        <v>18499</v>
      </c>
      <c r="B766" s="3" t="s">
        <v>979</v>
      </c>
      <c r="C766" s="3">
        <v>0.1</v>
      </c>
      <c r="D766" s="3">
        <v>110.99</v>
      </c>
      <c r="E766" s="3">
        <v>8.99</v>
      </c>
      <c r="F766" s="3">
        <v>1351</v>
      </c>
      <c r="G766" s="3" t="s">
        <v>2343</v>
      </c>
      <c r="H766" s="3" t="s">
        <v>711</v>
      </c>
      <c r="I766" s="3" t="s">
        <v>717</v>
      </c>
      <c r="J766" s="3" t="s">
        <v>722</v>
      </c>
      <c r="K766" s="3" t="s">
        <v>102</v>
      </c>
      <c r="L766" s="3" t="s">
        <v>739</v>
      </c>
      <c r="M766" s="3" t="s">
        <v>581</v>
      </c>
      <c r="N766" s="3">
        <v>0.56999999999999995</v>
      </c>
      <c r="O766" s="3" t="s">
        <v>3035</v>
      </c>
      <c r="P766" s="3" t="s">
        <v>713</v>
      </c>
      <c r="Q766" s="3" t="s">
        <v>1034</v>
      </c>
      <c r="R766" s="3" t="s">
        <v>1255</v>
      </c>
      <c r="S766" s="3">
        <v>33063</v>
      </c>
      <c r="T766" s="4">
        <v>42031</v>
      </c>
      <c r="U766" s="4">
        <v>42033</v>
      </c>
      <c r="V766" s="3">
        <v>3285.48</v>
      </c>
      <c r="W766" s="3">
        <v>7</v>
      </c>
      <c r="X766" s="3">
        <v>627.78</v>
      </c>
      <c r="Y766" s="5">
        <v>88232</v>
      </c>
    </row>
    <row r="767" spans="1:25" ht="12.75" customHeight="1" x14ac:dyDescent="0.25">
      <c r="A767" s="3">
        <v>24232</v>
      </c>
      <c r="B767" s="3" t="s">
        <v>977</v>
      </c>
      <c r="C767" s="3">
        <v>0.05</v>
      </c>
      <c r="D767" s="3">
        <v>17.670000000000002</v>
      </c>
      <c r="E767" s="3">
        <v>8.99</v>
      </c>
      <c r="F767" s="3">
        <v>1352</v>
      </c>
      <c r="G767" s="3" t="s">
        <v>2344</v>
      </c>
      <c r="H767" s="3" t="s">
        <v>710</v>
      </c>
      <c r="I767" s="3" t="s">
        <v>717</v>
      </c>
      <c r="J767" s="3" t="s">
        <v>723</v>
      </c>
      <c r="K767" s="3" t="s">
        <v>732</v>
      </c>
      <c r="L767" s="3" t="s">
        <v>741</v>
      </c>
      <c r="M767" s="3" t="s">
        <v>842</v>
      </c>
      <c r="N767" s="3">
        <v>0.47</v>
      </c>
      <c r="O767" s="3" t="s">
        <v>3035</v>
      </c>
      <c r="P767" s="3" t="s">
        <v>716</v>
      </c>
      <c r="Q767" s="3" t="s">
        <v>1057</v>
      </c>
      <c r="R767" s="3" t="s">
        <v>1083</v>
      </c>
      <c r="S767" s="3">
        <v>20746</v>
      </c>
      <c r="T767" s="4">
        <v>42124</v>
      </c>
      <c r="U767" s="4">
        <v>42125</v>
      </c>
      <c r="V767" s="3">
        <v>46.036799999999999</v>
      </c>
      <c r="W767" s="3">
        <v>16</v>
      </c>
      <c r="X767" s="3">
        <v>283.44</v>
      </c>
      <c r="Y767" s="5">
        <v>88234</v>
      </c>
    </row>
    <row r="768" spans="1:25" ht="12.75" customHeight="1" x14ac:dyDescent="0.25">
      <c r="A768" s="3">
        <v>20870</v>
      </c>
      <c r="B768" s="3" t="s">
        <v>977</v>
      </c>
      <c r="C768" s="3">
        <v>0.1</v>
      </c>
      <c r="D768" s="3">
        <v>4.13</v>
      </c>
      <c r="E768" s="3">
        <v>0.99</v>
      </c>
      <c r="F768" s="3">
        <v>1354</v>
      </c>
      <c r="G768" s="3" t="s">
        <v>2345</v>
      </c>
      <c r="H768" s="3" t="s">
        <v>710</v>
      </c>
      <c r="I768" s="3" t="s">
        <v>719</v>
      </c>
      <c r="J768" s="3" t="s">
        <v>721</v>
      </c>
      <c r="K768" s="3" t="s">
        <v>735</v>
      </c>
      <c r="L768" s="3" t="s">
        <v>739</v>
      </c>
      <c r="M768" s="3" t="s">
        <v>666</v>
      </c>
      <c r="N768" s="3">
        <v>0.39</v>
      </c>
      <c r="O768" s="3" t="s">
        <v>3035</v>
      </c>
      <c r="P768" s="3" t="s">
        <v>714</v>
      </c>
      <c r="Q768" s="3" t="s">
        <v>1015</v>
      </c>
      <c r="R768" s="3" t="s">
        <v>1677</v>
      </c>
      <c r="S768" s="3">
        <v>76086</v>
      </c>
      <c r="T768" s="4">
        <v>42046</v>
      </c>
      <c r="U768" s="4">
        <v>42046</v>
      </c>
      <c r="V768" s="3">
        <v>-1.0712000000000002</v>
      </c>
      <c r="W768" s="3">
        <v>2</v>
      </c>
      <c r="X768" s="3">
        <v>8.3000000000000007</v>
      </c>
      <c r="Y768" s="5">
        <v>91209</v>
      </c>
    </row>
    <row r="769" spans="1:25" ht="12.75" customHeight="1" x14ac:dyDescent="0.25">
      <c r="A769" s="3">
        <v>20871</v>
      </c>
      <c r="B769" s="3" t="s">
        <v>977</v>
      </c>
      <c r="C769" s="3">
        <v>0.04</v>
      </c>
      <c r="D769" s="3">
        <v>4.9800000000000004</v>
      </c>
      <c r="E769" s="3">
        <v>0.49</v>
      </c>
      <c r="F769" s="3">
        <v>1354</v>
      </c>
      <c r="G769" s="3" t="s">
        <v>2345</v>
      </c>
      <c r="H769" s="3" t="s">
        <v>710</v>
      </c>
      <c r="I769" s="3" t="s">
        <v>719</v>
      </c>
      <c r="J769" s="3" t="s">
        <v>721</v>
      </c>
      <c r="K769" s="3" t="s">
        <v>735</v>
      </c>
      <c r="L769" s="3" t="s">
        <v>739</v>
      </c>
      <c r="M769" s="3" t="s">
        <v>326</v>
      </c>
      <c r="N769" s="3">
        <v>0.39</v>
      </c>
      <c r="O769" s="3" t="s">
        <v>3035</v>
      </c>
      <c r="P769" s="3" t="s">
        <v>714</v>
      </c>
      <c r="Q769" s="3" t="s">
        <v>1015</v>
      </c>
      <c r="R769" s="3" t="s">
        <v>1677</v>
      </c>
      <c r="S769" s="3">
        <v>76086</v>
      </c>
      <c r="T769" s="4">
        <v>42046</v>
      </c>
      <c r="U769" s="4">
        <v>42048</v>
      </c>
      <c r="V769" s="3">
        <v>4.4104000000000001</v>
      </c>
      <c r="W769" s="3">
        <v>2</v>
      </c>
      <c r="X769" s="3">
        <v>10.039999999999999</v>
      </c>
      <c r="Y769" s="5">
        <v>91209</v>
      </c>
    </row>
    <row r="770" spans="1:25" ht="12.75" customHeight="1" x14ac:dyDescent="0.25">
      <c r="A770" s="3">
        <v>18733</v>
      </c>
      <c r="B770" s="3" t="s">
        <v>978</v>
      </c>
      <c r="C770" s="3">
        <v>0.03</v>
      </c>
      <c r="D770" s="3">
        <v>125.99</v>
      </c>
      <c r="E770" s="3">
        <v>7.69</v>
      </c>
      <c r="F770" s="3">
        <v>1357</v>
      </c>
      <c r="G770" s="3" t="s">
        <v>2346</v>
      </c>
      <c r="H770" s="3" t="s">
        <v>710</v>
      </c>
      <c r="I770" s="3" t="s">
        <v>717</v>
      </c>
      <c r="J770" s="3" t="s">
        <v>722</v>
      </c>
      <c r="K770" s="3" t="s">
        <v>102</v>
      </c>
      <c r="L770" s="3" t="s">
        <v>739</v>
      </c>
      <c r="M770" s="3" t="s">
        <v>651</v>
      </c>
      <c r="N770" s="3">
        <v>0.57999999999999996</v>
      </c>
      <c r="O770" s="3" t="s">
        <v>3035</v>
      </c>
      <c r="P770" s="3" t="s">
        <v>714</v>
      </c>
      <c r="Q770" s="3" t="s">
        <v>1015</v>
      </c>
      <c r="R770" s="3" t="s">
        <v>1250</v>
      </c>
      <c r="S770" s="3">
        <v>78596</v>
      </c>
      <c r="T770" s="4">
        <v>42158</v>
      </c>
      <c r="U770" s="4">
        <v>42160</v>
      </c>
      <c r="V770" s="3">
        <v>500.95799999999997</v>
      </c>
      <c r="W770" s="3">
        <v>9</v>
      </c>
      <c r="X770" s="3">
        <v>981.65</v>
      </c>
      <c r="Y770" s="5">
        <v>88184</v>
      </c>
    </row>
    <row r="771" spans="1:25" ht="12.75" customHeight="1" x14ac:dyDescent="0.25">
      <c r="A771" s="3">
        <v>18645</v>
      </c>
      <c r="B771" s="3" t="s">
        <v>977</v>
      </c>
      <c r="C771" s="3">
        <v>7.0000000000000007E-2</v>
      </c>
      <c r="D771" s="3">
        <v>119.99</v>
      </c>
      <c r="E771" s="3">
        <v>16.8</v>
      </c>
      <c r="F771" s="3">
        <v>1357</v>
      </c>
      <c r="G771" s="3" t="s">
        <v>2346</v>
      </c>
      <c r="H771" s="3" t="s">
        <v>712</v>
      </c>
      <c r="I771" s="3" t="s">
        <v>717</v>
      </c>
      <c r="J771" s="3" t="s">
        <v>722</v>
      </c>
      <c r="K771" s="3" t="s">
        <v>736</v>
      </c>
      <c r="L771" s="3" t="s">
        <v>742</v>
      </c>
      <c r="M771" s="3" t="s">
        <v>330</v>
      </c>
      <c r="N771" s="3">
        <v>0.35</v>
      </c>
      <c r="O771" s="3" t="s">
        <v>3035</v>
      </c>
      <c r="P771" s="3" t="s">
        <v>714</v>
      </c>
      <c r="Q771" s="3" t="s">
        <v>1015</v>
      </c>
      <c r="R771" s="3" t="s">
        <v>1250</v>
      </c>
      <c r="S771" s="3">
        <v>78596</v>
      </c>
      <c r="T771" s="4">
        <v>42183</v>
      </c>
      <c r="U771" s="4">
        <v>42185</v>
      </c>
      <c r="V771" s="3">
        <v>1206.5961</v>
      </c>
      <c r="W771" s="3">
        <v>15</v>
      </c>
      <c r="X771" s="3">
        <v>1748.69</v>
      </c>
      <c r="Y771" s="5">
        <v>88185</v>
      </c>
    </row>
    <row r="772" spans="1:25" ht="12.75" customHeight="1" x14ac:dyDescent="0.25">
      <c r="A772" s="3">
        <v>20830</v>
      </c>
      <c r="B772" s="3" t="s">
        <v>977</v>
      </c>
      <c r="C772" s="3">
        <v>0.03</v>
      </c>
      <c r="D772" s="3">
        <v>14.34</v>
      </c>
      <c r="E772" s="3">
        <v>5</v>
      </c>
      <c r="F772" s="3">
        <v>1360</v>
      </c>
      <c r="G772" s="3" t="s">
        <v>2347</v>
      </c>
      <c r="H772" s="3" t="s">
        <v>710</v>
      </c>
      <c r="I772" s="3" t="s">
        <v>719</v>
      </c>
      <c r="J772" s="3" t="s">
        <v>723</v>
      </c>
      <c r="K772" s="3" t="s">
        <v>732</v>
      </c>
      <c r="L772" s="3" t="s">
        <v>741</v>
      </c>
      <c r="M772" s="3" t="s">
        <v>955</v>
      </c>
      <c r="N772" s="3">
        <v>0.49</v>
      </c>
      <c r="O772" s="3" t="s">
        <v>3035</v>
      </c>
      <c r="P772" s="3" t="s">
        <v>714</v>
      </c>
      <c r="Q772" s="3" t="s">
        <v>1012</v>
      </c>
      <c r="R772" s="3" t="s">
        <v>1405</v>
      </c>
      <c r="S772" s="3">
        <v>52761</v>
      </c>
      <c r="T772" s="4">
        <v>42030</v>
      </c>
      <c r="U772" s="4">
        <v>42031</v>
      </c>
      <c r="V772" s="3">
        <v>82.310099999999991</v>
      </c>
      <c r="W772" s="3">
        <v>8</v>
      </c>
      <c r="X772" s="3">
        <v>119.29</v>
      </c>
      <c r="Y772" s="5">
        <v>89595</v>
      </c>
    </row>
    <row r="773" spans="1:25" ht="12.75" customHeight="1" x14ac:dyDescent="0.25">
      <c r="A773" s="3">
        <v>20829</v>
      </c>
      <c r="B773" s="3" t="s">
        <v>977</v>
      </c>
      <c r="C773" s="3">
        <v>0.01</v>
      </c>
      <c r="D773" s="3">
        <v>2.89</v>
      </c>
      <c r="E773" s="3">
        <v>0.5</v>
      </c>
      <c r="F773" s="3">
        <v>1361</v>
      </c>
      <c r="G773" s="3" t="s">
        <v>2348</v>
      </c>
      <c r="H773" s="3" t="s">
        <v>710</v>
      </c>
      <c r="I773" s="3" t="s">
        <v>719</v>
      </c>
      <c r="J773" s="3" t="s">
        <v>721</v>
      </c>
      <c r="K773" s="3" t="s">
        <v>735</v>
      </c>
      <c r="L773" s="3" t="s">
        <v>739</v>
      </c>
      <c r="M773" s="3" t="s">
        <v>414</v>
      </c>
      <c r="N773" s="3">
        <v>0.38</v>
      </c>
      <c r="O773" s="3" t="s">
        <v>3035</v>
      </c>
      <c r="P773" s="3" t="s">
        <v>714</v>
      </c>
      <c r="Q773" s="3" t="s">
        <v>1053</v>
      </c>
      <c r="R773" s="3" t="s">
        <v>1052</v>
      </c>
      <c r="S773" s="3">
        <v>48101</v>
      </c>
      <c r="T773" s="4">
        <v>42030</v>
      </c>
      <c r="U773" s="4">
        <v>42032</v>
      </c>
      <c r="V773" s="3">
        <v>1.2236</v>
      </c>
      <c r="W773" s="3">
        <v>1</v>
      </c>
      <c r="X773" s="3">
        <v>3.08</v>
      </c>
      <c r="Y773" s="5">
        <v>89595</v>
      </c>
    </row>
    <row r="774" spans="1:25" ht="12.75" customHeight="1" x14ac:dyDescent="0.25">
      <c r="A774" s="3">
        <v>24432</v>
      </c>
      <c r="B774" s="3" t="s">
        <v>981</v>
      </c>
      <c r="C774" s="3">
        <v>0.01</v>
      </c>
      <c r="D774" s="3">
        <v>6.48</v>
      </c>
      <c r="E774" s="3">
        <v>6.22</v>
      </c>
      <c r="F774" s="3">
        <v>1361</v>
      </c>
      <c r="G774" s="3" t="s">
        <v>2348</v>
      </c>
      <c r="H774" s="3" t="s">
        <v>711</v>
      </c>
      <c r="I774" s="3" t="s">
        <v>719</v>
      </c>
      <c r="J774" s="3" t="s">
        <v>721</v>
      </c>
      <c r="K774" s="3" t="s">
        <v>726</v>
      </c>
      <c r="L774" s="3" t="s">
        <v>739</v>
      </c>
      <c r="M774" s="3" t="s">
        <v>908</v>
      </c>
      <c r="N774" s="3">
        <v>0.37</v>
      </c>
      <c r="O774" s="3" t="s">
        <v>3035</v>
      </c>
      <c r="P774" s="3" t="s">
        <v>714</v>
      </c>
      <c r="Q774" s="3" t="s">
        <v>1053</v>
      </c>
      <c r="R774" s="3" t="s">
        <v>1052</v>
      </c>
      <c r="S774" s="3">
        <v>48101</v>
      </c>
      <c r="T774" s="4">
        <v>42045</v>
      </c>
      <c r="U774" s="4">
        <v>42046</v>
      </c>
      <c r="V774" s="3">
        <v>-15.6312</v>
      </c>
      <c r="W774" s="3">
        <v>9</v>
      </c>
      <c r="X774" s="3">
        <v>69.459999999999994</v>
      </c>
      <c r="Y774" s="5">
        <v>89596</v>
      </c>
    </row>
    <row r="775" spans="1:25" ht="12.75" customHeight="1" x14ac:dyDescent="0.25">
      <c r="A775" s="3">
        <v>24433</v>
      </c>
      <c r="B775" s="3" t="s">
        <v>981</v>
      </c>
      <c r="C775" s="3">
        <v>0.03</v>
      </c>
      <c r="D775" s="3">
        <v>85.99</v>
      </c>
      <c r="E775" s="3">
        <v>3.3</v>
      </c>
      <c r="F775" s="3">
        <v>1361</v>
      </c>
      <c r="G775" s="3" t="s">
        <v>2348</v>
      </c>
      <c r="H775" s="3" t="s">
        <v>710</v>
      </c>
      <c r="I775" s="3" t="s">
        <v>719</v>
      </c>
      <c r="J775" s="3" t="s">
        <v>722</v>
      </c>
      <c r="K775" s="3" t="s">
        <v>102</v>
      </c>
      <c r="L775" s="3" t="s">
        <v>741</v>
      </c>
      <c r="M775" s="3" t="s">
        <v>762</v>
      </c>
      <c r="N775" s="3">
        <v>0.37</v>
      </c>
      <c r="O775" s="3" t="s">
        <v>3035</v>
      </c>
      <c r="P775" s="3" t="s">
        <v>714</v>
      </c>
      <c r="Q775" s="3" t="s">
        <v>1053</v>
      </c>
      <c r="R775" s="3" t="s">
        <v>1052</v>
      </c>
      <c r="S775" s="3">
        <v>48101</v>
      </c>
      <c r="T775" s="4">
        <v>42045</v>
      </c>
      <c r="U775" s="4">
        <v>42047</v>
      </c>
      <c r="V775" s="3">
        <v>790.54679999999996</v>
      </c>
      <c r="W775" s="3">
        <v>16</v>
      </c>
      <c r="X775" s="3">
        <v>1145.72</v>
      </c>
      <c r="Y775" s="5">
        <v>89596</v>
      </c>
    </row>
    <row r="776" spans="1:25" ht="12.75" customHeight="1" x14ac:dyDescent="0.25">
      <c r="A776" s="3">
        <v>23011</v>
      </c>
      <c r="B776" s="3" t="s">
        <v>978</v>
      </c>
      <c r="C776" s="3">
        <v>0.05</v>
      </c>
      <c r="D776" s="3">
        <v>12.97</v>
      </c>
      <c r="E776" s="3">
        <v>1.49</v>
      </c>
      <c r="F776" s="3">
        <v>1363</v>
      </c>
      <c r="G776" s="3" t="s">
        <v>2349</v>
      </c>
      <c r="H776" s="3" t="s">
        <v>710</v>
      </c>
      <c r="I776" s="3" t="s">
        <v>719</v>
      </c>
      <c r="J776" s="3" t="s">
        <v>721</v>
      </c>
      <c r="K776" s="3" t="s">
        <v>103</v>
      </c>
      <c r="L776" s="3" t="s">
        <v>739</v>
      </c>
      <c r="M776" s="3" t="s">
        <v>241</v>
      </c>
      <c r="N776" s="3">
        <v>0.35</v>
      </c>
      <c r="O776" s="3" t="s">
        <v>3035</v>
      </c>
      <c r="P776" s="3" t="s">
        <v>713</v>
      </c>
      <c r="Q776" s="3" t="s">
        <v>1034</v>
      </c>
      <c r="R776" s="3" t="s">
        <v>1798</v>
      </c>
      <c r="S776" s="3">
        <v>32707</v>
      </c>
      <c r="T776" s="4">
        <v>42039</v>
      </c>
      <c r="U776" s="4">
        <v>42041</v>
      </c>
      <c r="V776" s="3">
        <v>5.4659999999999993</v>
      </c>
      <c r="W776" s="3">
        <v>2</v>
      </c>
      <c r="X776" s="3">
        <v>26.37</v>
      </c>
      <c r="Y776" s="5">
        <v>89993</v>
      </c>
    </row>
    <row r="777" spans="1:25" ht="12.75" customHeight="1" x14ac:dyDescent="0.25">
      <c r="A777" s="3">
        <v>23012</v>
      </c>
      <c r="B777" s="3" t="s">
        <v>978</v>
      </c>
      <c r="C777" s="3">
        <v>0.06</v>
      </c>
      <c r="D777" s="3">
        <v>5.81</v>
      </c>
      <c r="E777" s="3">
        <v>3.37</v>
      </c>
      <c r="F777" s="3">
        <v>1363</v>
      </c>
      <c r="G777" s="3" t="s">
        <v>2349</v>
      </c>
      <c r="H777" s="3" t="s">
        <v>710</v>
      </c>
      <c r="I777" s="3" t="s">
        <v>719</v>
      </c>
      <c r="J777" s="3" t="s">
        <v>721</v>
      </c>
      <c r="K777" s="3" t="s">
        <v>733</v>
      </c>
      <c r="L777" s="3" t="s">
        <v>738</v>
      </c>
      <c r="M777" s="3" t="s">
        <v>110</v>
      </c>
      <c r="N777" s="3">
        <v>0.54</v>
      </c>
      <c r="O777" s="3" t="s">
        <v>3035</v>
      </c>
      <c r="P777" s="3" t="s">
        <v>713</v>
      </c>
      <c r="Q777" s="3" t="s">
        <v>1034</v>
      </c>
      <c r="R777" s="3" t="s">
        <v>1798</v>
      </c>
      <c r="S777" s="3">
        <v>32707</v>
      </c>
      <c r="T777" s="4">
        <v>42039</v>
      </c>
      <c r="U777" s="4">
        <v>42041</v>
      </c>
      <c r="V777" s="3">
        <v>-149.1182</v>
      </c>
      <c r="W777" s="3">
        <v>9</v>
      </c>
      <c r="X777" s="3">
        <v>53.44</v>
      </c>
      <c r="Y777" s="5">
        <v>89993</v>
      </c>
    </row>
    <row r="778" spans="1:25" ht="12.75" customHeight="1" x14ac:dyDescent="0.25">
      <c r="A778" s="3">
        <v>19333</v>
      </c>
      <c r="B778" s="3" t="s">
        <v>979</v>
      </c>
      <c r="C778" s="3">
        <v>0.1</v>
      </c>
      <c r="D778" s="3">
        <v>5.98</v>
      </c>
      <c r="E778" s="3">
        <v>5.35</v>
      </c>
      <c r="F778" s="3">
        <v>1364</v>
      </c>
      <c r="G778" s="3" t="s">
        <v>2350</v>
      </c>
      <c r="H778" s="3" t="s">
        <v>710</v>
      </c>
      <c r="I778" s="3" t="s">
        <v>717</v>
      </c>
      <c r="J778" s="3" t="s">
        <v>721</v>
      </c>
      <c r="K778" s="3" t="s">
        <v>726</v>
      </c>
      <c r="L778" s="3" t="s">
        <v>739</v>
      </c>
      <c r="M778" s="3" t="s">
        <v>748</v>
      </c>
      <c r="N778" s="3">
        <v>0.4</v>
      </c>
      <c r="O778" s="3" t="s">
        <v>3035</v>
      </c>
      <c r="P778" s="3" t="s">
        <v>716</v>
      </c>
      <c r="Q778" s="3" t="s">
        <v>1057</v>
      </c>
      <c r="R778" s="3" t="s">
        <v>1083</v>
      </c>
      <c r="S778" s="3">
        <v>20746</v>
      </c>
      <c r="T778" s="4">
        <v>42080</v>
      </c>
      <c r="U778" s="4">
        <v>42080</v>
      </c>
      <c r="V778" s="3">
        <v>-90.26</v>
      </c>
      <c r="W778" s="3">
        <v>10</v>
      </c>
      <c r="X778" s="3">
        <v>57.34</v>
      </c>
      <c r="Y778" s="5">
        <v>89994</v>
      </c>
    </row>
    <row r="779" spans="1:25" ht="12.75" customHeight="1" x14ac:dyDescent="0.25">
      <c r="A779" s="3">
        <v>20539</v>
      </c>
      <c r="B779" s="3" t="s">
        <v>978</v>
      </c>
      <c r="C779" s="3">
        <v>0.03</v>
      </c>
      <c r="D779" s="3">
        <v>73.98</v>
      </c>
      <c r="E779" s="3">
        <v>14.52</v>
      </c>
      <c r="F779" s="3">
        <v>1367</v>
      </c>
      <c r="G779" s="3" t="s">
        <v>2351</v>
      </c>
      <c r="H779" s="3" t="s">
        <v>710</v>
      </c>
      <c r="I779" s="3" t="s">
        <v>719</v>
      </c>
      <c r="J779" s="3" t="s">
        <v>722</v>
      </c>
      <c r="K779" s="3" t="s">
        <v>725</v>
      </c>
      <c r="L779" s="3" t="s">
        <v>739</v>
      </c>
      <c r="M779" s="3" t="s">
        <v>891</v>
      </c>
      <c r="N779" s="3">
        <v>0.65</v>
      </c>
      <c r="O779" s="3" t="s">
        <v>3035</v>
      </c>
      <c r="P779" s="3" t="s">
        <v>714</v>
      </c>
      <c r="Q779" s="3" t="s">
        <v>1015</v>
      </c>
      <c r="R779" s="3" t="s">
        <v>1530</v>
      </c>
      <c r="S779" s="3">
        <v>79424</v>
      </c>
      <c r="T779" s="4">
        <v>42011</v>
      </c>
      <c r="U779" s="4">
        <v>42014</v>
      </c>
      <c r="V779" s="3">
        <v>-326.23159999999996</v>
      </c>
      <c r="W779" s="3">
        <v>1</v>
      </c>
      <c r="X779" s="3">
        <v>79.02</v>
      </c>
      <c r="Y779" s="5">
        <v>90513</v>
      </c>
    </row>
    <row r="780" spans="1:25" ht="12.75" customHeight="1" x14ac:dyDescent="0.25">
      <c r="A780" s="3">
        <v>26034</v>
      </c>
      <c r="B780" s="3" t="s">
        <v>978</v>
      </c>
      <c r="C780" s="3">
        <v>0.09</v>
      </c>
      <c r="D780" s="3">
        <v>4.55</v>
      </c>
      <c r="E780" s="3">
        <v>1.49</v>
      </c>
      <c r="F780" s="3">
        <v>1368</v>
      </c>
      <c r="G780" s="3" t="s">
        <v>2352</v>
      </c>
      <c r="H780" s="3" t="s">
        <v>710</v>
      </c>
      <c r="I780" s="3" t="s">
        <v>719</v>
      </c>
      <c r="J780" s="3" t="s">
        <v>721</v>
      </c>
      <c r="K780" s="3" t="s">
        <v>103</v>
      </c>
      <c r="L780" s="3" t="s">
        <v>739</v>
      </c>
      <c r="M780" s="3" t="s">
        <v>176</v>
      </c>
      <c r="N780" s="3">
        <v>0.35</v>
      </c>
      <c r="O780" s="3" t="s">
        <v>3035</v>
      </c>
      <c r="P780" s="3" t="s">
        <v>714</v>
      </c>
      <c r="Q780" s="3" t="s">
        <v>1015</v>
      </c>
      <c r="R780" s="3" t="s">
        <v>1722</v>
      </c>
      <c r="S780" s="3">
        <v>75901</v>
      </c>
      <c r="T780" s="4">
        <v>42086</v>
      </c>
      <c r="U780" s="4">
        <v>42088</v>
      </c>
      <c r="V780" s="3">
        <v>16.898</v>
      </c>
      <c r="W780" s="3">
        <v>6</v>
      </c>
      <c r="X780" s="3">
        <v>25.45</v>
      </c>
      <c r="Y780" s="5">
        <v>90514</v>
      </c>
    </row>
    <row r="781" spans="1:25" ht="12.75" customHeight="1" x14ac:dyDescent="0.25">
      <c r="A781" s="3">
        <v>26035</v>
      </c>
      <c r="B781" s="3" t="s">
        <v>978</v>
      </c>
      <c r="C781" s="3">
        <v>7.0000000000000007E-2</v>
      </c>
      <c r="D781" s="3">
        <v>9.7799999999999994</v>
      </c>
      <c r="E781" s="3">
        <v>5.76</v>
      </c>
      <c r="F781" s="3">
        <v>1369</v>
      </c>
      <c r="G781" s="3" t="s">
        <v>2353</v>
      </c>
      <c r="H781" s="3" t="s">
        <v>711</v>
      </c>
      <c r="I781" s="3" t="s">
        <v>719</v>
      </c>
      <c r="J781" s="3" t="s">
        <v>721</v>
      </c>
      <c r="K781" s="3" t="s">
        <v>728</v>
      </c>
      <c r="L781" s="3" t="s">
        <v>739</v>
      </c>
      <c r="M781" s="3" t="s">
        <v>157</v>
      </c>
      <c r="N781" s="3">
        <v>0.35</v>
      </c>
      <c r="O781" s="3" t="s">
        <v>3035</v>
      </c>
      <c r="P781" s="3" t="s">
        <v>714</v>
      </c>
      <c r="Q781" s="3" t="s">
        <v>1015</v>
      </c>
      <c r="R781" s="3" t="s">
        <v>1244</v>
      </c>
      <c r="S781" s="3">
        <v>76063</v>
      </c>
      <c r="T781" s="4">
        <v>42086</v>
      </c>
      <c r="U781" s="4">
        <v>42088</v>
      </c>
      <c r="V781" s="3">
        <v>20.14</v>
      </c>
      <c r="W781" s="3">
        <v>11</v>
      </c>
      <c r="X781" s="3">
        <v>110.72</v>
      </c>
      <c r="Y781" s="5">
        <v>90514</v>
      </c>
    </row>
    <row r="782" spans="1:25" ht="12.75" customHeight="1" x14ac:dyDescent="0.25">
      <c r="A782" s="3">
        <v>24534</v>
      </c>
      <c r="B782" s="3" t="s">
        <v>981</v>
      </c>
      <c r="C782" s="3">
        <v>0.06</v>
      </c>
      <c r="D782" s="3">
        <v>44.01</v>
      </c>
      <c r="E782" s="3">
        <v>3.5</v>
      </c>
      <c r="F782" s="3">
        <v>1374</v>
      </c>
      <c r="G782" s="3" t="s">
        <v>2354</v>
      </c>
      <c r="H782" s="3" t="s">
        <v>710</v>
      </c>
      <c r="I782" s="3" t="s">
        <v>717</v>
      </c>
      <c r="J782" s="3" t="s">
        <v>721</v>
      </c>
      <c r="K782" s="3" t="s">
        <v>729</v>
      </c>
      <c r="L782" s="3" t="s">
        <v>739</v>
      </c>
      <c r="M782" s="3" t="s">
        <v>420</v>
      </c>
      <c r="N782" s="3">
        <v>0.59</v>
      </c>
      <c r="O782" s="3" t="s">
        <v>3035</v>
      </c>
      <c r="P782" s="3" t="s">
        <v>715</v>
      </c>
      <c r="Q782" s="3" t="s">
        <v>1037</v>
      </c>
      <c r="R782" s="3" t="s">
        <v>1309</v>
      </c>
      <c r="S782" s="3">
        <v>95207</v>
      </c>
      <c r="T782" s="4">
        <v>42162</v>
      </c>
      <c r="U782" s="4">
        <v>42163</v>
      </c>
      <c r="V782" s="3">
        <v>-21.231999999999999</v>
      </c>
      <c r="W782" s="3">
        <v>1</v>
      </c>
      <c r="X782" s="3">
        <v>46.94</v>
      </c>
      <c r="Y782" s="5">
        <v>88212</v>
      </c>
    </row>
    <row r="783" spans="1:25" ht="12.75" customHeight="1" x14ac:dyDescent="0.25">
      <c r="A783" s="3">
        <v>19932</v>
      </c>
      <c r="B783" s="3" t="s">
        <v>980</v>
      </c>
      <c r="C783" s="3">
        <v>0.05</v>
      </c>
      <c r="D783" s="3">
        <v>2.89</v>
      </c>
      <c r="E783" s="3">
        <v>0.5</v>
      </c>
      <c r="F783" s="3">
        <v>1380</v>
      </c>
      <c r="G783" s="3" t="s">
        <v>2355</v>
      </c>
      <c r="H783" s="3" t="s">
        <v>710</v>
      </c>
      <c r="I783" s="3" t="s">
        <v>717</v>
      </c>
      <c r="J783" s="3" t="s">
        <v>721</v>
      </c>
      <c r="K783" s="3" t="s">
        <v>735</v>
      </c>
      <c r="L783" s="3" t="s">
        <v>739</v>
      </c>
      <c r="M783" s="3" t="s">
        <v>414</v>
      </c>
      <c r="N783" s="3">
        <v>0.38</v>
      </c>
      <c r="O783" s="3" t="s">
        <v>3035</v>
      </c>
      <c r="P783" s="3" t="s">
        <v>716</v>
      </c>
      <c r="Q783" s="3" t="s">
        <v>1045</v>
      </c>
      <c r="R783" s="3" t="s">
        <v>1553</v>
      </c>
      <c r="S783" s="3">
        <v>3801</v>
      </c>
      <c r="T783" s="4">
        <v>42182</v>
      </c>
      <c r="U783" s="4">
        <v>42188</v>
      </c>
      <c r="V783" s="3">
        <v>18.0642</v>
      </c>
      <c r="W783" s="3">
        <v>9</v>
      </c>
      <c r="X783" s="3">
        <v>26.18</v>
      </c>
      <c r="Y783" s="5">
        <v>88213</v>
      </c>
    </row>
    <row r="784" spans="1:25" ht="12.75" customHeight="1" x14ac:dyDescent="0.25">
      <c r="A784" s="3">
        <v>19018</v>
      </c>
      <c r="B784" s="3" t="s">
        <v>978</v>
      </c>
      <c r="C784" s="3">
        <v>0.03</v>
      </c>
      <c r="D784" s="3">
        <v>2.23</v>
      </c>
      <c r="E784" s="3">
        <v>4.57</v>
      </c>
      <c r="F784" s="3">
        <v>1383</v>
      </c>
      <c r="G784" s="3" t="s">
        <v>2356</v>
      </c>
      <c r="H784" s="3" t="s">
        <v>710</v>
      </c>
      <c r="I784" s="3" t="s">
        <v>719</v>
      </c>
      <c r="J784" s="3" t="s">
        <v>723</v>
      </c>
      <c r="K784" s="3" t="s">
        <v>732</v>
      </c>
      <c r="L784" s="3" t="s">
        <v>741</v>
      </c>
      <c r="M784" s="3" t="s">
        <v>283</v>
      </c>
      <c r="N784" s="3">
        <v>0.41</v>
      </c>
      <c r="O784" s="3" t="s">
        <v>3035</v>
      </c>
      <c r="P784" s="3" t="s">
        <v>715</v>
      </c>
      <c r="Q784" s="3" t="s">
        <v>1063</v>
      </c>
      <c r="R784" s="3" t="s">
        <v>1386</v>
      </c>
      <c r="S784" s="3">
        <v>84120</v>
      </c>
      <c r="T784" s="4">
        <v>42125</v>
      </c>
      <c r="U784" s="4">
        <v>42126</v>
      </c>
      <c r="V784" s="3">
        <v>-93.25</v>
      </c>
      <c r="W784" s="3">
        <v>12</v>
      </c>
      <c r="X784" s="3">
        <v>28.66</v>
      </c>
      <c r="Y784" s="5">
        <v>89406</v>
      </c>
    </row>
    <row r="785" spans="1:25" ht="12.75" customHeight="1" x14ac:dyDescent="0.25">
      <c r="A785" s="3">
        <v>25790</v>
      </c>
      <c r="B785" s="3" t="s">
        <v>979</v>
      </c>
      <c r="C785" s="3">
        <v>7.0000000000000007E-2</v>
      </c>
      <c r="D785" s="3">
        <v>11.29</v>
      </c>
      <c r="E785" s="3">
        <v>5.03</v>
      </c>
      <c r="F785" s="3">
        <v>1384</v>
      </c>
      <c r="G785" s="3" t="s">
        <v>2357</v>
      </c>
      <c r="H785" s="3" t="s">
        <v>710</v>
      </c>
      <c r="I785" s="3" t="s">
        <v>719</v>
      </c>
      <c r="J785" s="3" t="s">
        <v>721</v>
      </c>
      <c r="K785" s="3" t="s">
        <v>730</v>
      </c>
      <c r="L785" s="3" t="s">
        <v>739</v>
      </c>
      <c r="M785" s="3" t="s">
        <v>316</v>
      </c>
      <c r="N785" s="3">
        <v>0.59</v>
      </c>
      <c r="O785" s="3" t="s">
        <v>3035</v>
      </c>
      <c r="P785" s="3" t="s">
        <v>713</v>
      </c>
      <c r="Q785" s="3" t="s">
        <v>1110</v>
      </c>
      <c r="R785" s="3" t="s">
        <v>991</v>
      </c>
      <c r="S785" s="3">
        <v>22304</v>
      </c>
      <c r="T785" s="4">
        <v>42185</v>
      </c>
      <c r="U785" s="4">
        <v>42187</v>
      </c>
      <c r="V785" s="3">
        <v>-163.03</v>
      </c>
      <c r="W785" s="3">
        <v>11</v>
      </c>
      <c r="X785" s="3">
        <v>123.18</v>
      </c>
      <c r="Y785" s="5">
        <v>89407</v>
      </c>
    </row>
    <row r="786" spans="1:25" ht="12.75" customHeight="1" x14ac:dyDescent="0.25">
      <c r="A786" s="3">
        <v>22984</v>
      </c>
      <c r="B786" s="3" t="s">
        <v>980</v>
      </c>
      <c r="C786" s="3">
        <v>0.02</v>
      </c>
      <c r="D786" s="3">
        <v>70.97</v>
      </c>
      <c r="E786" s="3">
        <v>3.5</v>
      </c>
      <c r="F786" s="3">
        <v>1384</v>
      </c>
      <c r="G786" s="3" t="s">
        <v>2357</v>
      </c>
      <c r="H786" s="3" t="s">
        <v>710</v>
      </c>
      <c r="I786" s="3" t="s">
        <v>719</v>
      </c>
      <c r="J786" s="3" t="s">
        <v>721</v>
      </c>
      <c r="K786" s="3" t="s">
        <v>729</v>
      </c>
      <c r="L786" s="3" t="s">
        <v>739</v>
      </c>
      <c r="M786" s="3" t="s">
        <v>288</v>
      </c>
      <c r="N786" s="3">
        <v>0.59</v>
      </c>
      <c r="O786" s="3" t="s">
        <v>3035</v>
      </c>
      <c r="P786" s="3" t="s">
        <v>713</v>
      </c>
      <c r="Q786" s="3" t="s">
        <v>1110</v>
      </c>
      <c r="R786" s="3" t="s">
        <v>991</v>
      </c>
      <c r="S786" s="3">
        <v>22304</v>
      </c>
      <c r="T786" s="4">
        <v>42162</v>
      </c>
      <c r="U786" s="4">
        <v>42169</v>
      </c>
      <c r="V786" s="3">
        <v>23.61599999999995</v>
      </c>
      <c r="W786" s="3">
        <v>21</v>
      </c>
      <c r="X786" s="3">
        <v>1533.59</v>
      </c>
      <c r="Y786" s="5">
        <v>89408</v>
      </c>
    </row>
    <row r="787" spans="1:25" ht="12.75" customHeight="1" x14ac:dyDescent="0.25">
      <c r="A787" s="3">
        <v>18970</v>
      </c>
      <c r="B787" s="3" t="s">
        <v>981</v>
      </c>
      <c r="C787" s="3">
        <v>0.06</v>
      </c>
      <c r="D787" s="3">
        <v>1.74</v>
      </c>
      <c r="E787" s="3">
        <v>4.08</v>
      </c>
      <c r="F787" s="3">
        <v>1389</v>
      </c>
      <c r="G787" s="3" t="s">
        <v>2358</v>
      </c>
      <c r="H787" s="3" t="s">
        <v>710</v>
      </c>
      <c r="I787" s="3" t="s">
        <v>720</v>
      </c>
      <c r="J787" s="3" t="s">
        <v>723</v>
      </c>
      <c r="K787" s="3" t="s">
        <v>732</v>
      </c>
      <c r="L787" s="3" t="s">
        <v>741</v>
      </c>
      <c r="M787" s="3" t="s">
        <v>851</v>
      </c>
      <c r="N787" s="3">
        <v>0.53</v>
      </c>
      <c r="O787" s="3" t="s">
        <v>3035</v>
      </c>
      <c r="P787" s="3" t="s">
        <v>715</v>
      </c>
      <c r="Q787" s="3" t="s">
        <v>1037</v>
      </c>
      <c r="R787" s="3" t="s">
        <v>1345</v>
      </c>
      <c r="S787" s="3">
        <v>94025</v>
      </c>
      <c r="T787" s="4">
        <v>42029</v>
      </c>
      <c r="U787" s="4">
        <v>42030</v>
      </c>
      <c r="V787" s="3">
        <v>-11.0732</v>
      </c>
      <c r="W787" s="3">
        <v>1</v>
      </c>
      <c r="X787" s="3">
        <v>2.77</v>
      </c>
      <c r="Y787" s="5">
        <v>88726</v>
      </c>
    </row>
    <row r="788" spans="1:25" ht="12.75" customHeight="1" x14ac:dyDescent="0.25">
      <c r="A788" s="3">
        <v>19852</v>
      </c>
      <c r="B788" s="3" t="s">
        <v>977</v>
      </c>
      <c r="C788" s="3">
        <v>0.08</v>
      </c>
      <c r="D788" s="3">
        <v>2.62</v>
      </c>
      <c r="E788" s="3">
        <v>0.8</v>
      </c>
      <c r="F788" s="3">
        <v>1389</v>
      </c>
      <c r="G788" s="3" t="s">
        <v>2358</v>
      </c>
      <c r="H788" s="3" t="s">
        <v>711</v>
      </c>
      <c r="I788" s="3" t="s">
        <v>718</v>
      </c>
      <c r="J788" s="3" t="s">
        <v>721</v>
      </c>
      <c r="K788" s="3" t="s">
        <v>733</v>
      </c>
      <c r="L788" s="3" t="s">
        <v>738</v>
      </c>
      <c r="M788" s="3" t="s">
        <v>19</v>
      </c>
      <c r="N788" s="3">
        <v>0.39</v>
      </c>
      <c r="O788" s="3" t="s">
        <v>3035</v>
      </c>
      <c r="P788" s="3" t="s">
        <v>715</v>
      </c>
      <c r="Q788" s="3" t="s">
        <v>1037</v>
      </c>
      <c r="R788" s="3" t="s">
        <v>1345</v>
      </c>
      <c r="S788" s="3">
        <v>94025</v>
      </c>
      <c r="T788" s="4">
        <v>42137</v>
      </c>
      <c r="U788" s="4">
        <v>42139</v>
      </c>
      <c r="V788" s="3">
        <v>21.769499999999997</v>
      </c>
      <c r="W788" s="3">
        <v>12</v>
      </c>
      <c r="X788" s="3">
        <v>31.55</v>
      </c>
      <c r="Y788" s="5">
        <v>88728</v>
      </c>
    </row>
    <row r="789" spans="1:25" ht="12.75" customHeight="1" x14ac:dyDescent="0.25">
      <c r="A789" s="3">
        <v>19111</v>
      </c>
      <c r="B789" s="3" t="s">
        <v>977</v>
      </c>
      <c r="C789" s="3">
        <v>0.09</v>
      </c>
      <c r="D789" s="3">
        <v>2.61</v>
      </c>
      <c r="E789" s="3">
        <v>0.5</v>
      </c>
      <c r="F789" s="3">
        <v>1389</v>
      </c>
      <c r="G789" s="3" t="s">
        <v>2358</v>
      </c>
      <c r="H789" s="3" t="s">
        <v>710</v>
      </c>
      <c r="I789" s="3" t="s">
        <v>719</v>
      </c>
      <c r="J789" s="3" t="s">
        <v>721</v>
      </c>
      <c r="K789" s="3" t="s">
        <v>735</v>
      </c>
      <c r="L789" s="3" t="s">
        <v>739</v>
      </c>
      <c r="M789" s="3" t="s">
        <v>273</v>
      </c>
      <c r="N789" s="3">
        <v>0.39</v>
      </c>
      <c r="O789" s="3" t="s">
        <v>3035</v>
      </c>
      <c r="P789" s="3" t="s">
        <v>715</v>
      </c>
      <c r="Q789" s="3" t="s">
        <v>1037</v>
      </c>
      <c r="R789" s="3" t="s">
        <v>1345</v>
      </c>
      <c r="S789" s="3">
        <v>94025</v>
      </c>
      <c r="T789" s="4">
        <v>42158</v>
      </c>
      <c r="U789" s="4">
        <v>42160</v>
      </c>
      <c r="V789" s="3">
        <v>29.380199999999995</v>
      </c>
      <c r="W789" s="3">
        <v>17</v>
      </c>
      <c r="X789" s="3">
        <v>42.58</v>
      </c>
      <c r="Y789" s="5">
        <v>88729</v>
      </c>
    </row>
    <row r="790" spans="1:25" ht="12.75" customHeight="1" x14ac:dyDescent="0.25">
      <c r="A790" s="3">
        <v>18702</v>
      </c>
      <c r="B790" s="3" t="s">
        <v>981</v>
      </c>
      <c r="C790" s="3">
        <v>0.1</v>
      </c>
      <c r="D790" s="3">
        <v>8.17</v>
      </c>
      <c r="E790" s="3">
        <v>1.69</v>
      </c>
      <c r="F790" s="3">
        <v>1390</v>
      </c>
      <c r="G790" s="3" t="s">
        <v>2359</v>
      </c>
      <c r="H790" s="3" t="s">
        <v>710</v>
      </c>
      <c r="I790" s="3" t="s">
        <v>720</v>
      </c>
      <c r="J790" s="3" t="s">
        <v>721</v>
      </c>
      <c r="K790" s="3" t="s">
        <v>726</v>
      </c>
      <c r="L790" s="3" t="s">
        <v>738</v>
      </c>
      <c r="M790" s="3" t="s">
        <v>406</v>
      </c>
      <c r="N790" s="3">
        <v>0.38</v>
      </c>
      <c r="O790" s="3" t="s">
        <v>3035</v>
      </c>
      <c r="P790" s="3" t="s">
        <v>715</v>
      </c>
      <c r="Q790" s="3" t="s">
        <v>1037</v>
      </c>
      <c r="R790" s="3" t="s">
        <v>1309</v>
      </c>
      <c r="S790" s="3">
        <v>95207</v>
      </c>
      <c r="T790" s="4">
        <v>42140</v>
      </c>
      <c r="U790" s="4">
        <v>42140</v>
      </c>
      <c r="V790" s="3">
        <v>100.2984</v>
      </c>
      <c r="W790" s="3">
        <v>19</v>
      </c>
      <c r="X790" s="3">
        <v>145.36000000000001</v>
      </c>
      <c r="Y790" s="5">
        <v>88731</v>
      </c>
    </row>
    <row r="791" spans="1:25" ht="12.75" customHeight="1" x14ac:dyDescent="0.25">
      <c r="A791" s="3">
        <v>18703</v>
      </c>
      <c r="B791" s="3" t="s">
        <v>981</v>
      </c>
      <c r="C791" s="3">
        <v>0.03</v>
      </c>
      <c r="D791" s="3">
        <v>110.99</v>
      </c>
      <c r="E791" s="3">
        <v>2.5</v>
      </c>
      <c r="F791" s="3">
        <v>1390</v>
      </c>
      <c r="G791" s="3" t="s">
        <v>2359</v>
      </c>
      <c r="H791" s="3" t="s">
        <v>710</v>
      </c>
      <c r="I791" s="3" t="s">
        <v>720</v>
      </c>
      <c r="J791" s="3" t="s">
        <v>722</v>
      </c>
      <c r="K791" s="3" t="s">
        <v>102</v>
      </c>
      <c r="L791" s="3" t="s">
        <v>739</v>
      </c>
      <c r="M791" s="3" t="s">
        <v>592</v>
      </c>
      <c r="N791" s="3">
        <v>0.56999999999999995</v>
      </c>
      <c r="O791" s="3" t="s">
        <v>3035</v>
      </c>
      <c r="P791" s="3" t="s">
        <v>715</v>
      </c>
      <c r="Q791" s="3" t="s">
        <v>1037</v>
      </c>
      <c r="R791" s="3" t="s">
        <v>1309</v>
      </c>
      <c r="S791" s="3">
        <v>95207</v>
      </c>
      <c r="T791" s="4">
        <v>42140</v>
      </c>
      <c r="U791" s="4">
        <v>42142</v>
      </c>
      <c r="V791" s="3">
        <v>2495.3987999999999</v>
      </c>
      <c r="W791" s="3">
        <v>38</v>
      </c>
      <c r="X791" s="3">
        <v>3616.52</v>
      </c>
      <c r="Y791" s="5">
        <v>88731</v>
      </c>
    </row>
    <row r="792" spans="1:25" ht="12.75" customHeight="1" x14ac:dyDescent="0.25">
      <c r="A792" s="3">
        <v>20523</v>
      </c>
      <c r="B792" s="3" t="s">
        <v>979</v>
      </c>
      <c r="C792" s="3">
        <v>0</v>
      </c>
      <c r="D792" s="3">
        <v>2.88</v>
      </c>
      <c r="E792" s="3">
        <v>0.7</v>
      </c>
      <c r="F792" s="3">
        <v>1391</v>
      </c>
      <c r="G792" s="3" t="s">
        <v>2360</v>
      </c>
      <c r="H792" s="3" t="s">
        <v>711</v>
      </c>
      <c r="I792" s="3" t="s">
        <v>719</v>
      </c>
      <c r="J792" s="3" t="s">
        <v>721</v>
      </c>
      <c r="K792" s="3" t="s">
        <v>724</v>
      </c>
      <c r="L792" s="3" t="s">
        <v>738</v>
      </c>
      <c r="M792" s="3" t="s">
        <v>324</v>
      </c>
      <c r="N792" s="3">
        <v>0.56000000000000005</v>
      </c>
      <c r="O792" s="3" t="s">
        <v>3035</v>
      </c>
      <c r="P792" s="3" t="s">
        <v>715</v>
      </c>
      <c r="Q792" s="3" t="s">
        <v>1037</v>
      </c>
      <c r="R792" s="3" t="s">
        <v>1576</v>
      </c>
      <c r="S792" s="3">
        <v>94086</v>
      </c>
      <c r="T792" s="4">
        <v>42118</v>
      </c>
      <c r="U792" s="4">
        <v>42118</v>
      </c>
      <c r="V792" s="3">
        <v>-0.10999999999999943</v>
      </c>
      <c r="W792" s="3">
        <v>1</v>
      </c>
      <c r="X792" s="3">
        <v>7.96</v>
      </c>
      <c r="Y792" s="5">
        <v>88727</v>
      </c>
    </row>
    <row r="793" spans="1:25" ht="12.75" customHeight="1" x14ac:dyDescent="0.25">
      <c r="A793" s="3">
        <v>20163</v>
      </c>
      <c r="B793" s="3" t="s">
        <v>980</v>
      </c>
      <c r="C793" s="3">
        <v>7.0000000000000007E-2</v>
      </c>
      <c r="D793" s="3">
        <v>12.28</v>
      </c>
      <c r="E793" s="3">
        <v>6.13</v>
      </c>
      <c r="F793" s="3">
        <v>1391</v>
      </c>
      <c r="G793" s="3" t="s">
        <v>2360</v>
      </c>
      <c r="H793" s="3" t="s">
        <v>710</v>
      </c>
      <c r="I793" s="3" t="s">
        <v>718</v>
      </c>
      <c r="J793" s="3" t="s">
        <v>721</v>
      </c>
      <c r="K793" s="3" t="s">
        <v>730</v>
      </c>
      <c r="L793" s="3" t="s">
        <v>739</v>
      </c>
      <c r="M793" s="3" t="s">
        <v>691</v>
      </c>
      <c r="N793" s="3">
        <v>0.56999999999999995</v>
      </c>
      <c r="O793" s="3" t="s">
        <v>3035</v>
      </c>
      <c r="P793" s="3" t="s">
        <v>715</v>
      </c>
      <c r="Q793" s="3" t="s">
        <v>1037</v>
      </c>
      <c r="R793" s="3" t="s">
        <v>1576</v>
      </c>
      <c r="S793" s="3">
        <v>94086</v>
      </c>
      <c r="T793" s="4">
        <v>42127</v>
      </c>
      <c r="U793" s="4">
        <v>42134</v>
      </c>
      <c r="V793" s="3">
        <v>15.236000000000018</v>
      </c>
      <c r="W793" s="3">
        <v>33</v>
      </c>
      <c r="X793" s="3">
        <v>389.59</v>
      </c>
      <c r="Y793" s="5">
        <v>88730</v>
      </c>
    </row>
    <row r="794" spans="1:25" ht="12.75" customHeight="1" x14ac:dyDescent="0.25">
      <c r="A794" s="3">
        <v>5297</v>
      </c>
      <c r="B794" s="3" t="s">
        <v>979</v>
      </c>
      <c r="C794" s="3">
        <v>0</v>
      </c>
      <c r="D794" s="3">
        <v>8.6</v>
      </c>
      <c r="E794" s="3">
        <v>6.19</v>
      </c>
      <c r="F794" s="3">
        <v>1402</v>
      </c>
      <c r="G794" s="3" t="s">
        <v>2361</v>
      </c>
      <c r="H794" s="3" t="s">
        <v>710</v>
      </c>
      <c r="I794" s="3" t="s">
        <v>720</v>
      </c>
      <c r="J794" s="3" t="s">
        <v>721</v>
      </c>
      <c r="K794" s="3" t="s">
        <v>103</v>
      </c>
      <c r="L794" s="3" t="s">
        <v>739</v>
      </c>
      <c r="M794" s="3" t="s">
        <v>956</v>
      </c>
      <c r="N794" s="3">
        <v>0.38</v>
      </c>
      <c r="O794" s="3" t="s">
        <v>3035</v>
      </c>
      <c r="P794" s="3" t="s">
        <v>714</v>
      </c>
      <c r="Q794" s="3" t="s">
        <v>1008</v>
      </c>
      <c r="R794" s="3" t="s">
        <v>990</v>
      </c>
      <c r="S794" s="3">
        <v>60653</v>
      </c>
      <c r="T794" s="4">
        <v>42019</v>
      </c>
      <c r="U794" s="4">
        <v>42019</v>
      </c>
      <c r="V794" s="3">
        <v>-42.8536</v>
      </c>
      <c r="W794" s="3">
        <v>48</v>
      </c>
      <c r="X794" s="3">
        <v>447.89</v>
      </c>
      <c r="Y794" s="5">
        <v>37729</v>
      </c>
    </row>
    <row r="795" spans="1:25" ht="12.75" customHeight="1" x14ac:dyDescent="0.25">
      <c r="A795" s="3">
        <v>6080</v>
      </c>
      <c r="B795" s="3" t="s">
        <v>978</v>
      </c>
      <c r="C795" s="3">
        <v>0.04</v>
      </c>
      <c r="D795" s="3">
        <v>30.73</v>
      </c>
      <c r="E795" s="3">
        <v>4</v>
      </c>
      <c r="F795" s="3">
        <v>1402</v>
      </c>
      <c r="G795" s="3" t="s">
        <v>2361</v>
      </c>
      <c r="H795" s="3" t="s">
        <v>710</v>
      </c>
      <c r="I795" s="3" t="s">
        <v>717</v>
      </c>
      <c r="J795" s="3" t="s">
        <v>722</v>
      </c>
      <c r="K795" s="3" t="s">
        <v>725</v>
      </c>
      <c r="L795" s="3" t="s">
        <v>739</v>
      </c>
      <c r="M795" s="3" t="s">
        <v>503</v>
      </c>
      <c r="N795" s="3">
        <v>0.75</v>
      </c>
      <c r="O795" s="3" t="s">
        <v>3035</v>
      </c>
      <c r="P795" s="3" t="s">
        <v>714</v>
      </c>
      <c r="Q795" s="3" t="s">
        <v>1008</v>
      </c>
      <c r="R795" s="3" t="s">
        <v>990</v>
      </c>
      <c r="S795" s="3">
        <v>60653</v>
      </c>
      <c r="T795" s="4">
        <v>42025</v>
      </c>
      <c r="U795" s="4">
        <v>42026</v>
      </c>
      <c r="V795" s="3">
        <v>-20.79</v>
      </c>
      <c r="W795" s="3">
        <v>48</v>
      </c>
      <c r="X795" s="3">
        <v>1420.84</v>
      </c>
      <c r="Y795" s="5">
        <v>43079</v>
      </c>
    </row>
    <row r="796" spans="1:25" ht="12.75" customHeight="1" x14ac:dyDescent="0.25">
      <c r="A796" s="3">
        <v>23297</v>
      </c>
      <c r="B796" s="3" t="s">
        <v>979</v>
      </c>
      <c r="C796" s="3">
        <v>0</v>
      </c>
      <c r="D796" s="3">
        <v>8.6</v>
      </c>
      <c r="E796" s="3">
        <v>6.19</v>
      </c>
      <c r="F796" s="3">
        <v>1405</v>
      </c>
      <c r="G796" s="3" t="s">
        <v>2362</v>
      </c>
      <c r="H796" s="3" t="s">
        <v>710</v>
      </c>
      <c r="I796" s="3" t="s">
        <v>720</v>
      </c>
      <c r="J796" s="3" t="s">
        <v>721</v>
      </c>
      <c r="K796" s="3" t="s">
        <v>103</v>
      </c>
      <c r="L796" s="3" t="s">
        <v>739</v>
      </c>
      <c r="M796" s="3" t="s">
        <v>956</v>
      </c>
      <c r="N796" s="3">
        <v>0.38</v>
      </c>
      <c r="O796" s="3" t="s">
        <v>3035</v>
      </c>
      <c r="P796" s="3" t="s">
        <v>714</v>
      </c>
      <c r="Q796" s="3" t="s">
        <v>1053</v>
      </c>
      <c r="R796" s="3" t="s">
        <v>1839</v>
      </c>
      <c r="S796" s="3">
        <v>49017</v>
      </c>
      <c r="T796" s="4">
        <v>42019</v>
      </c>
      <c r="U796" s="4">
        <v>42019</v>
      </c>
      <c r="V796" s="3">
        <v>-33.211539999999999</v>
      </c>
      <c r="W796" s="3">
        <v>12</v>
      </c>
      <c r="X796" s="3">
        <v>111.97</v>
      </c>
      <c r="Y796" s="5">
        <v>86144</v>
      </c>
    </row>
    <row r="797" spans="1:25" ht="12.75" customHeight="1" x14ac:dyDescent="0.25">
      <c r="A797" s="3">
        <v>24080</v>
      </c>
      <c r="B797" s="3" t="s">
        <v>978</v>
      </c>
      <c r="C797" s="3">
        <v>0.04</v>
      </c>
      <c r="D797" s="3">
        <v>30.73</v>
      </c>
      <c r="E797" s="3">
        <v>4</v>
      </c>
      <c r="F797" s="3">
        <v>1405</v>
      </c>
      <c r="G797" s="3" t="s">
        <v>2362</v>
      </c>
      <c r="H797" s="3" t="s">
        <v>710</v>
      </c>
      <c r="I797" s="3" t="s">
        <v>717</v>
      </c>
      <c r="J797" s="3" t="s">
        <v>722</v>
      </c>
      <c r="K797" s="3" t="s">
        <v>725</v>
      </c>
      <c r="L797" s="3" t="s">
        <v>739</v>
      </c>
      <c r="M797" s="3" t="s">
        <v>503</v>
      </c>
      <c r="N797" s="3">
        <v>0.75</v>
      </c>
      <c r="O797" s="3" t="s">
        <v>3035</v>
      </c>
      <c r="P797" s="3" t="s">
        <v>714</v>
      </c>
      <c r="Q797" s="3" t="s">
        <v>1053</v>
      </c>
      <c r="R797" s="3" t="s">
        <v>1839</v>
      </c>
      <c r="S797" s="3">
        <v>49017</v>
      </c>
      <c r="T797" s="4">
        <v>42025</v>
      </c>
      <c r="U797" s="4">
        <v>42026</v>
      </c>
      <c r="V797" s="3">
        <v>-20.79</v>
      </c>
      <c r="W797" s="3">
        <v>12</v>
      </c>
      <c r="X797" s="3">
        <v>355.21</v>
      </c>
      <c r="Y797" s="5">
        <v>86145</v>
      </c>
    </row>
    <row r="798" spans="1:25" ht="12.75" customHeight="1" x14ac:dyDescent="0.25">
      <c r="A798" s="3">
        <v>19417</v>
      </c>
      <c r="B798" s="3" t="s">
        <v>978</v>
      </c>
      <c r="C798" s="3">
        <v>0</v>
      </c>
      <c r="D798" s="3">
        <v>65.989999999999995</v>
      </c>
      <c r="E798" s="3">
        <v>5.26</v>
      </c>
      <c r="F798" s="3">
        <v>1410</v>
      </c>
      <c r="G798" s="3" t="s">
        <v>2363</v>
      </c>
      <c r="H798" s="3" t="s">
        <v>710</v>
      </c>
      <c r="I798" s="3" t="s">
        <v>720</v>
      </c>
      <c r="J798" s="3" t="s">
        <v>722</v>
      </c>
      <c r="K798" s="3" t="s">
        <v>102</v>
      </c>
      <c r="L798" s="3" t="s">
        <v>739</v>
      </c>
      <c r="M798" s="3" t="s">
        <v>160</v>
      </c>
      <c r="N798" s="3">
        <v>0.59</v>
      </c>
      <c r="O798" s="3" t="s">
        <v>3035</v>
      </c>
      <c r="P798" s="3" t="s">
        <v>715</v>
      </c>
      <c r="Q798" s="3" t="s">
        <v>1037</v>
      </c>
      <c r="R798" s="3" t="s">
        <v>1336</v>
      </c>
      <c r="S798" s="3">
        <v>92553</v>
      </c>
      <c r="T798" s="4">
        <v>42101</v>
      </c>
      <c r="U798" s="4">
        <v>42102</v>
      </c>
      <c r="V798" s="3">
        <v>369.99869999999999</v>
      </c>
      <c r="W798" s="3">
        <v>9</v>
      </c>
      <c r="X798" s="3">
        <v>536.23</v>
      </c>
      <c r="Y798" s="5">
        <v>87086</v>
      </c>
    </row>
    <row r="799" spans="1:25" ht="12.75" customHeight="1" x14ac:dyDescent="0.25">
      <c r="A799" s="3">
        <v>24407</v>
      </c>
      <c r="B799" s="3" t="s">
        <v>979</v>
      </c>
      <c r="C799" s="3">
        <v>0.08</v>
      </c>
      <c r="D799" s="3">
        <v>3.38</v>
      </c>
      <c r="E799" s="3">
        <v>0.85</v>
      </c>
      <c r="F799" s="3">
        <v>1412</v>
      </c>
      <c r="G799" s="3" t="s">
        <v>2364</v>
      </c>
      <c r="H799" s="3" t="s">
        <v>710</v>
      </c>
      <c r="I799" s="3" t="s">
        <v>720</v>
      </c>
      <c r="J799" s="3" t="s">
        <v>721</v>
      </c>
      <c r="K799" s="3" t="s">
        <v>724</v>
      </c>
      <c r="L799" s="3" t="s">
        <v>738</v>
      </c>
      <c r="M799" s="3" t="s">
        <v>258</v>
      </c>
      <c r="N799" s="3">
        <v>0.48</v>
      </c>
      <c r="O799" s="3" t="s">
        <v>3035</v>
      </c>
      <c r="P799" s="3" t="s">
        <v>715</v>
      </c>
      <c r="Q799" s="3" t="s">
        <v>1037</v>
      </c>
      <c r="R799" s="3" t="s">
        <v>1231</v>
      </c>
      <c r="S799" s="3">
        <v>94043</v>
      </c>
      <c r="T799" s="4">
        <v>42037</v>
      </c>
      <c r="U799" s="4">
        <v>42039</v>
      </c>
      <c r="V799" s="3">
        <v>20.453600000000002</v>
      </c>
      <c r="W799" s="3">
        <v>12</v>
      </c>
      <c r="X799" s="3">
        <v>38.81</v>
      </c>
      <c r="Y799" s="5">
        <v>87087</v>
      </c>
    </row>
    <row r="800" spans="1:25" ht="12.75" customHeight="1" x14ac:dyDescent="0.25">
      <c r="A800" s="3">
        <v>1417</v>
      </c>
      <c r="B800" s="3" t="s">
        <v>978</v>
      </c>
      <c r="C800" s="3">
        <v>0</v>
      </c>
      <c r="D800" s="3">
        <v>65.989999999999995</v>
      </c>
      <c r="E800" s="3">
        <v>5.26</v>
      </c>
      <c r="F800" s="3">
        <v>1413</v>
      </c>
      <c r="G800" s="3" t="s">
        <v>2365</v>
      </c>
      <c r="H800" s="3" t="s">
        <v>710</v>
      </c>
      <c r="I800" s="3" t="s">
        <v>720</v>
      </c>
      <c r="J800" s="3" t="s">
        <v>722</v>
      </c>
      <c r="K800" s="3" t="s">
        <v>102</v>
      </c>
      <c r="L800" s="3" t="s">
        <v>739</v>
      </c>
      <c r="M800" s="3" t="s">
        <v>160</v>
      </c>
      <c r="N800" s="3">
        <v>0.59</v>
      </c>
      <c r="O800" s="3" t="s">
        <v>3035</v>
      </c>
      <c r="P800" s="3" t="s">
        <v>716</v>
      </c>
      <c r="Q800" s="3" t="s">
        <v>1901</v>
      </c>
      <c r="R800" s="3" t="s">
        <v>1000</v>
      </c>
      <c r="S800" s="3">
        <v>2113</v>
      </c>
      <c r="T800" s="4">
        <v>42101</v>
      </c>
      <c r="U800" s="4">
        <v>42102</v>
      </c>
      <c r="V800" s="3">
        <v>542.25</v>
      </c>
      <c r="W800" s="3">
        <v>36</v>
      </c>
      <c r="X800" s="3">
        <v>2144.92</v>
      </c>
      <c r="Y800" s="5">
        <v>10277</v>
      </c>
    </row>
    <row r="801" spans="1:25" ht="12.75" customHeight="1" x14ac:dyDescent="0.25">
      <c r="A801" s="3">
        <v>6406</v>
      </c>
      <c r="B801" s="3" t="s">
        <v>979</v>
      </c>
      <c r="C801" s="3">
        <v>0.02</v>
      </c>
      <c r="D801" s="3">
        <v>16.48</v>
      </c>
      <c r="E801" s="3">
        <v>1.99</v>
      </c>
      <c r="F801" s="3">
        <v>1413</v>
      </c>
      <c r="G801" s="3" t="s">
        <v>2365</v>
      </c>
      <c r="H801" s="3" t="s">
        <v>711</v>
      </c>
      <c r="I801" s="3" t="s">
        <v>720</v>
      </c>
      <c r="J801" s="3" t="s">
        <v>722</v>
      </c>
      <c r="K801" s="3" t="s">
        <v>725</v>
      </c>
      <c r="L801" s="3" t="s">
        <v>741</v>
      </c>
      <c r="M801" s="3" t="s">
        <v>88</v>
      </c>
      <c r="N801" s="3">
        <v>0.42</v>
      </c>
      <c r="O801" s="3" t="s">
        <v>3035</v>
      </c>
      <c r="P801" s="3" t="s">
        <v>716</v>
      </c>
      <c r="Q801" s="3" t="s">
        <v>1901</v>
      </c>
      <c r="R801" s="3" t="s">
        <v>1000</v>
      </c>
      <c r="S801" s="3">
        <v>2113</v>
      </c>
      <c r="T801" s="4">
        <v>42037</v>
      </c>
      <c r="U801" s="4">
        <v>42039</v>
      </c>
      <c r="V801" s="3">
        <v>69.61</v>
      </c>
      <c r="W801" s="3">
        <v>27</v>
      </c>
      <c r="X801" s="3">
        <v>484.56</v>
      </c>
      <c r="Y801" s="5">
        <v>45539</v>
      </c>
    </row>
    <row r="802" spans="1:25" ht="12.75" customHeight="1" x14ac:dyDescent="0.25">
      <c r="A802" s="3">
        <v>25129</v>
      </c>
      <c r="B802" s="3" t="s">
        <v>981</v>
      </c>
      <c r="C802" s="3">
        <v>0.02</v>
      </c>
      <c r="D802" s="3">
        <v>417.4</v>
      </c>
      <c r="E802" s="3">
        <v>75.23</v>
      </c>
      <c r="F802" s="3">
        <v>1416</v>
      </c>
      <c r="G802" s="3" t="s">
        <v>2366</v>
      </c>
      <c r="H802" s="3" t="s">
        <v>712</v>
      </c>
      <c r="I802" s="3" t="s">
        <v>718</v>
      </c>
      <c r="J802" s="3" t="s">
        <v>723</v>
      </c>
      <c r="K802" s="3" t="s">
        <v>731</v>
      </c>
      <c r="L802" s="3" t="s">
        <v>742</v>
      </c>
      <c r="M802" s="3" t="s">
        <v>327</v>
      </c>
      <c r="N802" s="3">
        <v>0.79</v>
      </c>
      <c r="O802" s="3" t="s">
        <v>3035</v>
      </c>
      <c r="P802" s="3" t="s">
        <v>714</v>
      </c>
      <c r="Q802" s="3" t="s">
        <v>1086</v>
      </c>
      <c r="R802" s="3" t="s">
        <v>1125</v>
      </c>
      <c r="S802" s="3">
        <v>46203</v>
      </c>
      <c r="T802" s="4">
        <v>42130</v>
      </c>
      <c r="U802" s="4">
        <v>42131</v>
      </c>
      <c r="V802" s="3">
        <v>-634.86540000000002</v>
      </c>
      <c r="W802" s="3">
        <v>1</v>
      </c>
      <c r="X802" s="3">
        <v>471.21</v>
      </c>
      <c r="Y802" s="5">
        <v>90538</v>
      </c>
    </row>
    <row r="803" spans="1:25" ht="12.75" customHeight="1" x14ac:dyDescent="0.25">
      <c r="A803" s="3">
        <v>24722</v>
      </c>
      <c r="B803" s="3" t="s">
        <v>977</v>
      </c>
      <c r="C803" s="3">
        <v>0.04</v>
      </c>
      <c r="D803" s="3">
        <v>46.89</v>
      </c>
      <c r="E803" s="3">
        <v>5.0999999999999996</v>
      </c>
      <c r="F803" s="3">
        <v>1416</v>
      </c>
      <c r="G803" s="3" t="s">
        <v>2366</v>
      </c>
      <c r="H803" s="3" t="s">
        <v>710</v>
      </c>
      <c r="I803" s="3" t="s">
        <v>718</v>
      </c>
      <c r="J803" s="3" t="s">
        <v>721</v>
      </c>
      <c r="K803" s="3" t="s">
        <v>729</v>
      </c>
      <c r="L803" s="3" t="s">
        <v>743</v>
      </c>
      <c r="M803" s="3" t="s">
        <v>83</v>
      </c>
      <c r="N803" s="3">
        <v>0.46</v>
      </c>
      <c r="O803" s="3" t="s">
        <v>3035</v>
      </c>
      <c r="P803" s="3" t="s">
        <v>714</v>
      </c>
      <c r="Q803" s="3" t="s">
        <v>1086</v>
      </c>
      <c r="R803" s="3" t="s">
        <v>1125</v>
      </c>
      <c r="S803" s="3">
        <v>46203</v>
      </c>
      <c r="T803" s="4">
        <v>42180</v>
      </c>
      <c r="U803" s="4">
        <v>42182</v>
      </c>
      <c r="V803" s="3">
        <v>87.12</v>
      </c>
      <c r="W803" s="3">
        <v>4</v>
      </c>
      <c r="X803" s="3">
        <v>182.61</v>
      </c>
      <c r="Y803" s="5">
        <v>90540</v>
      </c>
    </row>
    <row r="804" spans="1:25" ht="12.75" customHeight="1" x14ac:dyDescent="0.25">
      <c r="A804" s="3">
        <v>22823</v>
      </c>
      <c r="B804" s="3" t="s">
        <v>980</v>
      </c>
      <c r="C804" s="3">
        <v>7.0000000000000007E-2</v>
      </c>
      <c r="D804" s="3">
        <v>4.84</v>
      </c>
      <c r="E804" s="3">
        <v>0.71</v>
      </c>
      <c r="F804" s="3">
        <v>1418</v>
      </c>
      <c r="G804" s="3" t="s">
        <v>2367</v>
      </c>
      <c r="H804" s="3" t="s">
        <v>710</v>
      </c>
      <c r="I804" s="3" t="s">
        <v>718</v>
      </c>
      <c r="J804" s="3" t="s">
        <v>721</v>
      </c>
      <c r="K804" s="3" t="s">
        <v>724</v>
      </c>
      <c r="L804" s="3" t="s">
        <v>738</v>
      </c>
      <c r="M804" s="3" t="s">
        <v>470</v>
      </c>
      <c r="N804" s="3">
        <v>0.52</v>
      </c>
      <c r="O804" s="3" t="s">
        <v>3035</v>
      </c>
      <c r="P804" s="3" t="s">
        <v>714</v>
      </c>
      <c r="Q804" s="3" t="s">
        <v>1086</v>
      </c>
      <c r="R804" s="3" t="s">
        <v>1629</v>
      </c>
      <c r="S804" s="3">
        <v>46901</v>
      </c>
      <c r="T804" s="4">
        <v>42005</v>
      </c>
      <c r="U804" s="4">
        <v>42007</v>
      </c>
      <c r="V804" s="3">
        <v>25.240199999999998</v>
      </c>
      <c r="W804" s="3">
        <v>8</v>
      </c>
      <c r="X804" s="3">
        <v>36.58</v>
      </c>
      <c r="Y804" s="5">
        <v>90539</v>
      </c>
    </row>
    <row r="805" spans="1:25" ht="12.75" customHeight="1" x14ac:dyDescent="0.25">
      <c r="A805" s="3">
        <v>24295</v>
      </c>
      <c r="B805" s="3" t="s">
        <v>979</v>
      </c>
      <c r="C805" s="3">
        <v>0.01</v>
      </c>
      <c r="D805" s="3">
        <v>124.49</v>
      </c>
      <c r="E805" s="3">
        <v>51.94</v>
      </c>
      <c r="F805" s="3">
        <v>1419</v>
      </c>
      <c r="G805" s="3" t="s">
        <v>2368</v>
      </c>
      <c r="H805" s="3" t="s">
        <v>712</v>
      </c>
      <c r="I805" s="3" t="s">
        <v>718</v>
      </c>
      <c r="J805" s="3" t="s">
        <v>723</v>
      </c>
      <c r="K805" s="3" t="s">
        <v>731</v>
      </c>
      <c r="L805" s="3" t="s">
        <v>742</v>
      </c>
      <c r="M805" s="3" t="s">
        <v>27</v>
      </c>
      <c r="N805" s="3">
        <v>0.63</v>
      </c>
      <c r="O805" s="3" t="s">
        <v>3035</v>
      </c>
      <c r="P805" s="3" t="s">
        <v>714</v>
      </c>
      <c r="Q805" s="3" t="s">
        <v>1086</v>
      </c>
      <c r="R805" s="3" t="s">
        <v>1085</v>
      </c>
      <c r="S805" s="3">
        <v>47905</v>
      </c>
      <c r="T805" s="4">
        <v>42180</v>
      </c>
      <c r="U805" s="4">
        <v>42181</v>
      </c>
      <c r="V805" s="3">
        <v>-94.674644999999998</v>
      </c>
      <c r="W805" s="3">
        <v>18</v>
      </c>
      <c r="X805" s="3">
        <v>2376.12</v>
      </c>
      <c r="Y805" s="5">
        <v>90540</v>
      </c>
    </row>
    <row r="806" spans="1:25" ht="12.75" customHeight="1" x14ac:dyDescent="0.25">
      <c r="A806" s="3">
        <v>19024</v>
      </c>
      <c r="B806" s="3" t="s">
        <v>980</v>
      </c>
      <c r="C806" s="3">
        <v>0.05</v>
      </c>
      <c r="D806" s="3">
        <v>350.99</v>
      </c>
      <c r="E806" s="3">
        <v>39</v>
      </c>
      <c r="F806" s="3">
        <v>1424</v>
      </c>
      <c r="G806" s="3" t="s">
        <v>2369</v>
      </c>
      <c r="H806" s="3" t="s">
        <v>712</v>
      </c>
      <c r="I806" s="3" t="s">
        <v>717</v>
      </c>
      <c r="J806" s="3" t="s">
        <v>723</v>
      </c>
      <c r="K806" s="3" t="s">
        <v>727</v>
      </c>
      <c r="L806" s="3" t="s">
        <v>740</v>
      </c>
      <c r="M806" s="3" t="s">
        <v>535</v>
      </c>
      <c r="N806" s="3">
        <v>0.55000000000000004</v>
      </c>
      <c r="O806" s="3" t="s">
        <v>3035</v>
      </c>
      <c r="P806" s="3" t="s">
        <v>715</v>
      </c>
      <c r="Q806" s="3" t="s">
        <v>1073</v>
      </c>
      <c r="R806" s="3" t="s">
        <v>1144</v>
      </c>
      <c r="S806" s="3">
        <v>80112</v>
      </c>
      <c r="T806" s="4">
        <v>42016</v>
      </c>
      <c r="U806" s="4">
        <v>42018</v>
      </c>
      <c r="V806" s="3">
        <v>451.28039999999999</v>
      </c>
      <c r="W806" s="3">
        <v>3</v>
      </c>
      <c r="X806" s="3">
        <v>1020.08</v>
      </c>
      <c r="Y806" s="5">
        <v>89448</v>
      </c>
    </row>
    <row r="807" spans="1:25" ht="12.75" customHeight="1" x14ac:dyDescent="0.25">
      <c r="A807" s="3">
        <v>19025</v>
      </c>
      <c r="B807" s="3" t="s">
        <v>980</v>
      </c>
      <c r="C807" s="3">
        <v>0</v>
      </c>
      <c r="D807" s="3">
        <v>8.74</v>
      </c>
      <c r="E807" s="3">
        <v>1.39</v>
      </c>
      <c r="F807" s="3">
        <v>1424</v>
      </c>
      <c r="G807" s="3" t="s">
        <v>2369</v>
      </c>
      <c r="H807" s="3" t="s">
        <v>710</v>
      </c>
      <c r="I807" s="3" t="s">
        <v>717</v>
      </c>
      <c r="J807" s="3" t="s">
        <v>721</v>
      </c>
      <c r="K807" s="3" t="s">
        <v>728</v>
      </c>
      <c r="L807" s="3" t="s">
        <v>739</v>
      </c>
      <c r="M807" s="3" t="s">
        <v>597</v>
      </c>
      <c r="N807" s="3">
        <v>0.38</v>
      </c>
      <c r="O807" s="3" t="s">
        <v>3035</v>
      </c>
      <c r="P807" s="3" t="s">
        <v>715</v>
      </c>
      <c r="Q807" s="3" t="s">
        <v>1073</v>
      </c>
      <c r="R807" s="3" t="s">
        <v>1144</v>
      </c>
      <c r="S807" s="3">
        <v>80112</v>
      </c>
      <c r="T807" s="4">
        <v>42016</v>
      </c>
      <c r="U807" s="4">
        <v>42020</v>
      </c>
      <c r="V807" s="3">
        <v>44.988</v>
      </c>
      <c r="W807" s="3">
        <v>7</v>
      </c>
      <c r="X807" s="3">
        <v>65.2</v>
      </c>
      <c r="Y807" s="5">
        <v>89448</v>
      </c>
    </row>
    <row r="808" spans="1:25" ht="12.75" customHeight="1" x14ac:dyDescent="0.25">
      <c r="A808" s="3">
        <v>19026</v>
      </c>
      <c r="B808" s="3" t="s">
        <v>980</v>
      </c>
      <c r="C808" s="3">
        <v>0.02</v>
      </c>
      <c r="D808" s="3">
        <v>1.98</v>
      </c>
      <c r="E808" s="3">
        <v>0.7</v>
      </c>
      <c r="F808" s="3">
        <v>1424</v>
      </c>
      <c r="G808" s="3" t="s">
        <v>2369</v>
      </c>
      <c r="H808" s="3" t="s">
        <v>710</v>
      </c>
      <c r="I808" s="3" t="s">
        <v>717</v>
      </c>
      <c r="J808" s="3" t="s">
        <v>721</v>
      </c>
      <c r="K808" s="3" t="s">
        <v>733</v>
      </c>
      <c r="L808" s="3" t="s">
        <v>738</v>
      </c>
      <c r="M808" s="3" t="s">
        <v>661</v>
      </c>
      <c r="N808" s="3">
        <v>0.83</v>
      </c>
      <c r="O808" s="3" t="s">
        <v>3035</v>
      </c>
      <c r="P808" s="3" t="s">
        <v>715</v>
      </c>
      <c r="Q808" s="3" t="s">
        <v>1073</v>
      </c>
      <c r="R808" s="3" t="s">
        <v>1144</v>
      </c>
      <c r="S808" s="3">
        <v>80112</v>
      </c>
      <c r="T808" s="4">
        <v>42016</v>
      </c>
      <c r="U808" s="4">
        <v>42020</v>
      </c>
      <c r="V808" s="3">
        <v>-20.732799999999997</v>
      </c>
      <c r="W808" s="3">
        <v>11</v>
      </c>
      <c r="X808" s="3">
        <v>22.59</v>
      </c>
      <c r="Y808" s="5">
        <v>89448</v>
      </c>
    </row>
    <row r="809" spans="1:25" ht="12.75" customHeight="1" x14ac:dyDescent="0.25">
      <c r="A809" s="3">
        <v>23620</v>
      </c>
      <c r="B809" s="3" t="s">
        <v>979</v>
      </c>
      <c r="C809" s="3">
        <v>0.05</v>
      </c>
      <c r="D809" s="3">
        <v>8.0399999999999991</v>
      </c>
      <c r="E809" s="3">
        <v>8.94</v>
      </c>
      <c r="F809" s="3">
        <v>1424</v>
      </c>
      <c r="G809" s="3" t="s">
        <v>2369</v>
      </c>
      <c r="H809" s="3" t="s">
        <v>710</v>
      </c>
      <c r="I809" s="3" t="s">
        <v>717</v>
      </c>
      <c r="J809" s="3" t="s">
        <v>721</v>
      </c>
      <c r="K809" s="3" t="s">
        <v>103</v>
      </c>
      <c r="L809" s="3" t="s">
        <v>739</v>
      </c>
      <c r="M809" s="3" t="s">
        <v>746</v>
      </c>
      <c r="N809" s="3">
        <v>0.4</v>
      </c>
      <c r="O809" s="3" t="s">
        <v>3035</v>
      </c>
      <c r="P809" s="3" t="s">
        <v>715</v>
      </c>
      <c r="Q809" s="3" t="s">
        <v>1073</v>
      </c>
      <c r="R809" s="3" t="s">
        <v>1144</v>
      </c>
      <c r="S809" s="3">
        <v>80112</v>
      </c>
      <c r="T809" s="4">
        <v>42175</v>
      </c>
      <c r="U809" s="4">
        <v>42177</v>
      </c>
      <c r="V809" s="3">
        <v>-164.39479999999998</v>
      </c>
      <c r="W809" s="3">
        <v>15</v>
      </c>
      <c r="X809" s="3">
        <v>121.36</v>
      </c>
      <c r="Y809" s="5">
        <v>89449</v>
      </c>
    </row>
    <row r="810" spans="1:25" ht="12.75" customHeight="1" x14ac:dyDescent="0.25">
      <c r="A810" s="3">
        <v>22824</v>
      </c>
      <c r="B810" s="3" t="s">
        <v>980</v>
      </c>
      <c r="C810" s="3">
        <v>0.04</v>
      </c>
      <c r="D810" s="3">
        <v>2036.48</v>
      </c>
      <c r="E810" s="3">
        <v>14.7</v>
      </c>
      <c r="F810" s="3">
        <v>1425</v>
      </c>
      <c r="G810" s="3" t="s">
        <v>2370</v>
      </c>
      <c r="H810" s="3" t="s">
        <v>712</v>
      </c>
      <c r="I810" s="3" t="s">
        <v>718</v>
      </c>
      <c r="J810" s="3" t="s">
        <v>722</v>
      </c>
      <c r="K810" s="3" t="s">
        <v>736</v>
      </c>
      <c r="L810" s="3" t="s">
        <v>740</v>
      </c>
      <c r="M810" s="3" t="s">
        <v>317</v>
      </c>
      <c r="N810" s="3">
        <v>0.55000000000000004</v>
      </c>
      <c r="O810" s="3" t="s">
        <v>3035</v>
      </c>
      <c r="P810" s="3" t="s">
        <v>715</v>
      </c>
      <c r="Q810" s="3" t="s">
        <v>1073</v>
      </c>
      <c r="R810" s="3" t="s">
        <v>1202</v>
      </c>
      <c r="S810" s="3">
        <v>80525</v>
      </c>
      <c r="T810" s="4">
        <v>42005</v>
      </c>
      <c r="U810" s="4">
        <v>42010</v>
      </c>
      <c r="V810" s="3">
        <v>-4793.0039999999999</v>
      </c>
      <c r="W810" s="3">
        <v>1</v>
      </c>
      <c r="X810" s="3">
        <v>2013.67</v>
      </c>
      <c r="Y810" s="5">
        <v>89450</v>
      </c>
    </row>
    <row r="811" spans="1:25" ht="12.75" customHeight="1" x14ac:dyDescent="0.25">
      <c r="A811" s="3">
        <v>22407</v>
      </c>
      <c r="B811" s="3" t="s">
        <v>980</v>
      </c>
      <c r="C811" s="3">
        <v>0.09</v>
      </c>
      <c r="D811" s="3">
        <v>125.99</v>
      </c>
      <c r="E811" s="3">
        <v>2.5</v>
      </c>
      <c r="F811" s="3">
        <v>1427</v>
      </c>
      <c r="G811" s="3" t="s">
        <v>2371</v>
      </c>
      <c r="H811" s="3" t="s">
        <v>710</v>
      </c>
      <c r="I811" s="3" t="s">
        <v>717</v>
      </c>
      <c r="J811" s="3" t="s">
        <v>722</v>
      </c>
      <c r="K811" s="3" t="s">
        <v>102</v>
      </c>
      <c r="L811" s="3" t="s">
        <v>739</v>
      </c>
      <c r="M811" s="3" t="s">
        <v>529</v>
      </c>
      <c r="N811" s="3">
        <v>0.6</v>
      </c>
      <c r="O811" s="3" t="s">
        <v>3035</v>
      </c>
      <c r="P811" s="3" t="s">
        <v>714</v>
      </c>
      <c r="Q811" s="3" t="s">
        <v>1053</v>
      </c>
      <c r="R811" s="3" t="s">
        <v>1605</v>
      </c>
      <c r="S811" s="3">
        <v>48708</v>
      </c>
      <c r="T811" s="4">
        <v>42040</v>
      </c>
      <c r="U811" s="4">
        <v>42044</v>
      </c>
      <c r="V811" s="3">
        <v>1258.7876999999999</v>
      </c>
      <c r="W811" s="3">
        <v>18</v>
      </c>
      <c r="X811" s="3">
        <v>1824.33</v>
      </c>
      <c r="Y811" s="5">
        <v>90905</v>
      </c>
    </row>
    <row r="812" spans="1:25" ht="12.75" customHeight="1" x14ac:dyDescent="0.25">
      <c r="A812" s="3">
        <v>19810</v>
      </c>
      <c r="B812" s="3" t="s">
        <v>979</v>
      </c>
      <c r="C812" s="3">
        <v>0.05</v>
      </c>
      <c r="D812" s="3">
        <v>9.7799999999999994</v>
      </c>
      <c r="E812" s="3">
        <v>1.39</v>
      </c>
      <c r="F812" s="3">
        <v>1432</v>
      </c>
      <c r="G812" s="3" t="s">
        <v>2372</v>
      </c>
      <c r="H812" s="3" t="s">
        <v>710</v>
      </c>
      <c r="I812" s="3" t="s">
        <v>720</v>
      </c>
      <c r="J812" s="3" t="s">
        <v>721</v>
      </c>
      <c r="K812" s="3" t="s">
        <v>728</v>
      </c>
      <c r="L812" s="3" t="s">
        <v>739</v>
      </c>
      <c r="M812" s="3" t="s">
        <v>157</v>
      </c>
      <c r="N812" s="3">
        <v>0.39</v>
      </c>
      <c r="O812" s="3" t="s">
        <v>3035</v>
      </c>
      <c r="P812" s="3" t="s">
        <v>714</v>
      </c>
      <c r="Q812" s="3" t="s">
        <v>1086</v>
      </c>
      <c r="R812" s="3" t="s">
        <v>1125</v>
      </c>
      <c r="S812" s="3">
        <v>46203</v>
      </c>
      <c r="T812" s="4">
        <v>42068</v>
      </c>
      <c r="U812" s="4">
        <v>42069</v>
      </c>
      <c r="V812" s="3">
        <v>74.278499999999994</v>
      </c>
      <c r="W812" s="3">
        <v>11</v>
      </c>
      <c r="X812" s="3">
        <v>107.65</v>
      </c>
      <c r="Y812" s="5">
        <v>86826</v>
      </c>
    </row>
    <row r="813" spans="1:25" ht="12.75" customHeight="1" x14ac:dyDescent="0.25">
      <c r="A813" s="3">
        <v>18762</v>
      </c>
      <c r="B813" s="3" t="s">
        <v>980</v>
      </c>
      <c r="C813" s="3">
        <v>7.0000000000000007E-2</v>
      </c>
      <c r="D813" s="3">
        <v>10.98</v>
      </c>
      <c r="E813" s="3">
        <v>4.8</v>
      </c>
      <c r="F813" s="3">
        <v>1432</v>
      </c>
      <c r="G813" s="3" t="s">
        <v>2372</v>
      </c>
      <c r="H813" s="3" t="s">
        <v>710</v>
      </c>
      <c r="I813" s="3" t="s">
        <v>720</v>
      </c>
      <c r="J813" s="3" t="s">
        <v>721</v>
      </c>
      <c r="K813" s="3" t="s">
        <v>728</v>
      </c>
      <c r="L813" s="3" t="s">
        <v>739</v>
      </c>
      <c r="M813" s="3" t="s">
        <v>435</v>
      </c>
      <c r="N813" s="3">
        <v>0.36</v>
      </c>
      <c r="O813" s="3" t="s">
        <v>3035</v>
      </c>
      <c r="P813" s="3" t="s">
        <v>714</v>
      </c>
      <c r="Q813" s="3" t="s">
        <v>1086</v>
      </c>
      <c r="R813" s="3" t="s">
        <v>1125</v>
      </c>
      <c r="S813" s="3">
        <v>46203</v>
      </c>
      <c r="T813" s="4">
        <v>42175</v>
      </c>
      <c r="U813" s="4">
        <v>42182</v>
      </c>
      <c r="V813" s="3">
        <v>52.92</v>
      </c>
      <c r="W813" s="3">
        <v>16</v>
      </c>
      <c r="X813" s="3">
        <v>165.21</v>
      </c>
      <c r="Y813" s="5">
        <v>86827</v>
      </c>
    </row>
    <row r="814" spans="1:25" ht="12.75" customHeight="1" x14ac:dyDescent="0.25">
      <c r="A814" s="3">
        <v>19811</v>
      </c>
      <c r="B814" s="3" t="s">
        <v>979</v>
      </c>
      <c r="C814" s="3">
        <v>0.02</v>
      </c>
      <c r="D814" s="3">
        <v>3.28</v>
      </c>
      <c r="E814" s="3">
        <v>3.97</v>
      </c>
      <c r="F814" s="3">
        <v>1433</v>
      </c>
      <c r="G814" s="3" t="s">
        <v>2373</v>
      </c>
      <c r="H814" s="3" t="s">
        <v>711</v>
      </c>
      <c r="I814" s="3" t="s">
        <v>720</v>
      </c>
      <c r="J814" s="3" t="s">
        <v>721</v>
      </c>
      <c r="K814" s="3" t="s">
        <v>724</v>
      </c>
      <c r="L814" s="3" t="s">
        <v>738</v>
      </c>
      <c r="M814" s="3" t="s">
        <v>613</v>
      </c>
      <c r="N814" s="3">
        <v>0.56000000000000005</v>
      </c>
      <c r="O814" s="3" t="s">
        <v>3035</v>
      </c>
      <c r="P814" s="3" t="s">
        <v>714</v>
      </c>
      <c r="Q814" s="3" t="s">
        <v>1086</v>
      </c>
      <c r="R814" s="3" t="s">
        <v>1535</v>
      </c>
      <c r="S814" s="3">
        <v>47130</v>
      </c>
      <c r="T814" s="4">
        <v>42068</v>
      </c>
      <c r="U814" s="4">
        <v>42069</v>
      </c>
      <c r="V814" s="3">
        <v>-66.349999999999994</v>
      </c>
      <c r="W814" s="3">
        <v>7</v>
      </c>
      <c r="X814" s="3">
        <v>25.15</v>
      </c>
      <c r="Y814" s="5">
        <v>86826</v>
      </c>
    </row>
    <row r="815" spans="1:25" ht="12.75" customHeight="1" x14ac:dyDescent="0.25">
      <c r="A815" s="3">
        <v>20124</v>
      </c>
      <c r="B815" s="3" t="s">
        <v>977</v>
      </c>
      <c r="C815" s="3">
        <v>7.0000000000000007E-2</v>
      </c>
      <c r="D815" s="3">
        <v>300.98</v>
      </c>
      <c r="E815" s="3">
        <v>64.73</v>
      </c>
      <c r="F815" s="3">
        <v>1433</v>
      </c>
      <c r="G815" s="3" t="s">
        <v>2373</v>
      </c>
      <c r="H815" s="3" t="s">
        <v>712</v>
      </c>
      <c r="I815" s="3" t="s">
        <v>720</v>
      </c>
      <c r="J815" s="3" t="s">
        <v>723</v>
      </c>
      <c r="K815" s="3" t="s">
        <v>727</v>
      </c>
      <c r="L815" s="3" t="s">
        <v>740</v>
      </c>
      <c r="M815" s="3" t="s">
        <v>704</v>
      </c>
      <c r="N815" s="3">
        <v>0.56000000000000005</v>
      </c>
      <c r="O815" s="3" t="s">
        <v>3035</v>
      </c>
      <c r="P815" s="3" t="s">
        <v>714</v>
      </c>
      <c r="Q815" s="3" t="s">
        <v>1086</v>
      </c>
      <c r="R815" s="3" t="s">
        <v>1535</v>
      </c>
      <c r="S815" s="3">
        <v>47130</v>
      </c>
      <c r="T815" s="4">
        <v>42143</v>
      </c>
      <c r="U815" s="4">
        <v>42145</v>
      </c>
      <c r="V815" s="3">
        <v>1399.6400000000003</v>
      </c>
      <c r="W815" s="3">
        <v>14</v>
      </c>
      <c r="X815" s="3">
        <v>4285.5600000000004</v>
      </c>
      <c r="Y815" s="5">
        <v>86828</v>
      </c>
    </row>
    <row r="816" spans="1:25" ht="12.75" customHeight="1" x14ac:dyDescent="0.25">
      <c r="A816" s="3">
        <v>20125</v>
      </c>
      <c r="B816" s="3" t="s">
        <v>977</v>
      </c>
      <c r="C816" s="3">
        <v>0.01</v>
      </c>
      <c r="D816" s="3">
        <v>20.98</v>
      </c>
      <c r="E816" s="3">
        <v>45</v>
      </c>
      <c r="F816" s="3">
        <v>1433</v>
      </c>
      <c r="G816" s="3" t="s">
        <v>2373</v>
      </c>
      <c r="H816" s="3" t="s">
        <v>712</v>
      </c>
      <c r="I816" s="3" t="s">
        <v>720</v>
      </c>
      <c r="J816" s="3" t="s">
        <v>721</v>
      </c>
      <c r="K816" s="3" t="s">
        <v>730</v>
      </c>
      <c r="L816" s="3" t="s">
        <v>740</v>
      </c>
      <c r="M816" s="3" t="s">
        <v>624</v>
      </c>
      <c r="N816" s="3">
        <v>0.61</v>
      </c>
      <c r="O816" s="3" t="s">
        <v>3035</v>
      </c>
      <c r="P816" s="3" t="s">
        <v>714</v>
      </c>
      <c r="Q816" s="3" t="s">
        <v>1086</v>
      </c>
      <c r="R816" s="3" t="s">
        <v>1535</v>
      </c>
      <c r="S816" s="3">
        <v>47130</v>
      </c>
      <c r="T816" s="4">
        <v>42143</v>
      </c>
      <c r="U816" s="4">
        <v>42143</v>
      </c>
      <c r="V816" s="3">
        <v>232.64200000000028</v>
      </c>
      <c r="W816" s="3">
        <v>28</v>
      </c>
      <c r="X816" s="3">
        <v>631.37</v>
      </c>
      <c r="Y816" s="5">
        <v>86828</v>
      </c>
    </row>
    <row r="817" spans="1:25" ht="12.75" customHeight="1" x14ac:dyDescent="0.25">
      <c r="A817" s="3">
        <v>21955</v>
      </c>
      <c r="B817" s="3" t="s">
        <v>981</v>
      </c>
      <c r="C817" s="3">
        <v>0.01</v>
      </c>
      <c r="D817" s="3">
        <v>80.98</v>
      </c>
      <c r="E817" s="3">
        <v>35</v>
      </c>
      <c r="F817" s="3">
        <v>1438</v>
      </c>
      <c r="G817" s="3" t="s">
        <v>2374</v>
      </c>
      <c r="H817" s="3" t="s">
        <v>710</v>
      </c>
      <c r="I817" s="3" t="s">
        <v>720</v>
      </c>
      <c r="J817" s="3" t="s">
        <v>721</v>
      </c>
      <c r="K817" s="3" t="s">
        <v>730</v>
      </c>
      <c r="L817" s="3" t="s">
        <v>744</v>
      </c>
      <c r="M817" s="3" t="s">
        <v>708</v>
      </c>
      <c r="N817" s="3">
        <v>0.83</v>
      </c>
      <c r="O817" s="3" t="s">
        <v>3035</v>
      </c>
      <c r="P817" s="3" t="s">
        <v>716</v>
      </c>
      <c r="Q817" s="3" t="s">
        <v>1065</v>
      </c>
      <c r="R817" s="3" t="s">
        <v>1499</v>
      </c>
      <c r="S817" s="3">
        <v>44035</v>
      </c>
      <c r="T817" s="4">
        <v>42026</v>
      </c>
      <c r="U817" s="4">
        <v>42028</v>
      </c>
      <c r="V817" s="3">
        <v>-409.37360000000001</v>
      </c>
      <c r="W817" s="3">
        <v>3</v>
      </c>
      <c r="X817" s="3">
        <v>267.83</v>
      </c>
      <c r="Y817" s="5">
        <v>90120</v>
      </c>
    </row>
    <row r="818" spans="1:25" ht="12.75" customHeight="1" x14ac:dyDescent="0.25">
      <c r="A818" s="3">
        <v>23415</v>
      </c>
      <c r="B818" s="3" t="s">
        <v>981</v>
      </c>
      <c r="C818" s="3">
        <v>0.05</v>
      </c>
      <c r="D818" s="3">
        <v>6.48</v>
      </c>
      <c r="E818" s="3">
        <v>6.22</v>
      </c>
      <c r="F818" s="3">
        <v>1439</v>
      </c>
      <c r="G818" s="3" t="s">
        <v>2375</v>
      </c>
      <c r="H818" s="3" t="s">
        <v>710</v>
      </c>
      <c r="I818" s="3" t="s">
        <v>720</v>
      </c>
      <c r="J818" s="3" t="s">
        <v>721</v>
      </c>
      <c r="K818" s="3" t="s">
        <v>726</v>
      </c>
      <c r="L818" s="3" t="s">
        <v>739</v>
      </c>
      <c r="M818" s="3" t="s">
        <v>908</v>
      </c>
      <c r="N818" s="3">
        <v>0.37</v>
      </c>
      <c r="O818" s="3" t="s">
        <v>3035</v>
      </c>
      <c r="P818" s="3" t="s">
        <v>716</v>
      </c>
      <c r="Q818" s="3" t="s">
        <v>1065</v>
      </c>
      <c r="R818" s="3" t="s">
        <v>1266</v>
      </c>
      <c r="S818" s="3">
        <v>44117</v>
      </c>
      <c r="T818" s="4">
        <v>42122</v>
      </c>
      <c r="U818" s="4">
        <v>42123</v>
      </c>
      <c r="V818" s="3">
        <v>-29.07</v>
      </c>
      <c r="W818" s="3">
        <v>3</v>
      </c>
      <c r="X818" s="3">
        <v>21.46</v>
      </c>
      <c r="Y818" s="5">
        <v>90121</v>
      </c>
    </row>
    <row r="819" spans="1:25" ht="12.75" customHeight="1" x14ac:dyDescent="0.25">
      <c r="A819" s="3">
        <v>22672</v>
      </c>
      <c r="B819" s="3" t="s">
        <v>979</v>
      </c>
      <c r="C819" s="3">
        <v>0.04</v>
      </c>
      <c r="D819" s="3">
        <v>177.98</v>
      </c>
      <c r="E819" s="3">
        <v>0.99</v>
      </c>
      <c r="F819" s="3">
        <v>1442</v>
      </c>
      <c r="G819" s="3" t="s">
        <v>2376</v>
      </c>
      <c r="H819" s="3" t="s">
        <v>710</v>
      </c>
      <c r="I819" s="3" t="s">
        <v>720</v>
      </c>
      <c r="J819" s="3" t="s">
        <v>721</v>
      </c>
      <c r="K819" s="3" t="s">
        <v>729</v>
      </c>
      <c r="L819" s="3" t="s">
        <v>739</v>
      </c>
      <c r="M819" s="3" t="s">
        <v>237</v>
      </c>
      <c r="N819" s="3">
        <v>0.56000000000000005</v>
      </c>
      <c r="O819" s="3" t="s">
        <v>3035</v>
      </c>
      <c r="P819" s="3" t="s">
        <v>714</v>
      </c>
      <c r="Q819" s="3" t="s">
        <v>1904</v>
      </c>
      <c r="R819" s="3" t="s">
        <v>1205</v>
      </c>
      <c r="S819" s="3">
        <v>65807</v>
      </c>
      <c r="T819" s="4">
        <v>42180</v>
      </c>
      <c r="U819" s="4">
        <v>42182</v>
      </c>
      <c r="V819" s="3">
        <v>1909.8854999999996</v>
      </c>
      <c r="W819" s="3">
        <v>15</v>
      </c>
      <c r="X819" s="3">
        <v>2767.95</v>
      </c>
      <c r="Y819" s="5">
        <v>89076</v>
      </c>
    </row>
    <row r="820" spans="1:25" ht="12.75" customHeight="1" x14ac:dyDescent="0.25">
      <c r="A820" s="3">
        <v>21945</v>
      </c>
      <c r="B820" s="3" t="s">
        <v>980</v>
      </c>
      <c r="C820" s="3">
        <v>0.02</v>
      </c>
      <c r="D820" s="3">
        <v>15.99</v>
      </c>
      <c r="E820" s="3">
        <v>13.18</v>
      </c>
      <c r="F820" s="3">
        <v>1442</v>
      </c>
      <c r="G820" s="3" t="s">
        <v>2376</v>
      </c>
      <c r="H820" s="3" t="s">
        <v>711</v>
      </c>
      <c r="I820" s="3" t="s">
        <v>720</v>
      </c>
      <c r="J820" s="3" t="s">
        <v>721</v>
      </c>
      <c r="K820" s="3" t="s">
        <v>103</v>
      </c>
      <c r="L820" s="3" t="s">
        <v>739</v>
      </c>
      <c r="M820" s="3" t="s">
        <v>947</v>
      </c>
      <c r="N820" s="3">
        <v>0.37</v>
      </c>
      <c r="O820" s="3" t="s">
        <v>3035</v>
      </c>
      <c r="P820" s="3" t="s">
        <v>714</v>
      </c>
      <c r="Q820" s="3" t="s">
        <v>1904</v>
      </c>
      <c r="R820" s="3" t="s">
        <v>1205</v>
      </c>
      <c r="S820" s="3">
        <v>65807</v>
      </c>
      <c r="T820" s="4">
        <v>42034</v>
      </c>
      <c r="U820" s="4">
        <v>42038</v>
      </c>
      <c r="V820" s="3">
        <v>-76.992500000000007</v>
      </c>
      <c r="W820" s="3">
        <v>7</v>
      </c>
      <c r="X820" s="3">
        <v>123.03</v>
      </c>
      <c r="Y820" s="5">
        <v>89077</v>
      </c>
    </row>
    <row r="821" spans="1:25" ht="12.75" customHeight="1" x14ac:dyDescent="0.25">
      <c r="A821" s="3">
        <v>21946</v>
      </c>
      <c r="B821" s="3" t="s">
        <v>980</v>
      </c>
      <c r="C821" s="3">
        <v>0.09</v>
      </c>
      <c r="D821" s="3">
        <v>46.94</v>
      </c>
      <c r="E821" s="3">
        <v>6.77</v>
      </c>
      <c r="F821" s="3">
        <v>1442</v>
      </c>
      <c r="G821" s="3" t="s">
        <v>2376</v>
      </c>
      <c r="H821" s="3" t="s">
        <v>711</v>
      </c>
      <c r="I821" s="3" t="s">
        <v>720</v>
      </c>
      <c r="J821" s="3" t="s">
        <v>723</v>
      </c>
      <c r="K821" s="3" t="s">
        <v>732</v>
      </c>
      <c r="L821" s="3" t="s">
        <v>739</v>
      </c>
      <c r="M821" s="3" t="s">
        <v>906</v>
      </c>
      <c r="N821" s="3">
        <v>0.44</v>
      </c>
      <c r="O821" s="3" t="s">
        <v>3035</v>
      </c>
      <c r="P821" s="3" t="s">
        <v>714</v>
      </c>
      <c r="Q821" s="3" t="s">
        <v>1904</v>
      </c>
      <c r="R821" s="3" t="s">
        <v>1205</v>
      </c>
      <c r="S821" s="3">
        <v>65807</v>
      </c>
      <c r="T821" s="4">
        <v>42034</v>
      </c>
      <c r="U821" s="4">
        <v>42034</v>
      </c>
      <c r="V821" s="3">
        <v>297.96959999999996</v>
      </c>
      <c r="W821" s="3">
        <v>10</v>
      </c>
      <c r="X821" s="3">
        <v>431.84</v>
      </c>
      <c r="Y821" s="5">
        <v>89077</v>
      </c>
    </row>
    <row r="822" spans="1:25" ht="12.75" customHeight="1" x14ac:dyDescent="0.25">
      <c r="A822" s="3">
        <v>23793</v>
      </c>
      <c r="B822" s="3" t="s">
        <v>978</v>
      </c>
      <c r="C822" s="3">
        <v>0.1</v>
      </c>
      <c r="D822" s="3">
        <v>218.08</v>
      </c>
      <c r="E822" s="3">
        <v>18.059999999999999</v>
      </c>
      <c r="F822" s="3">
        <v>1450</v>
      </c>
      <c r="G822" s="3" t="s">
        <v>2377</v>
      </c>
      <c r="H822" s="3" t="s">
        <v>711</v>
      </c>
      <c r="I822" s="3" t="s">
        <v>719</v>
      </c>
      <c r="J822" s="3" t="s">
        <v>723</v>
      </c>
      <c r="K822" s="3" t="s">
        <v>727</v>
      </c>
      <c r="L822" s="3" t="s">
        <v>744</v>
      </c>
      <c r="M822" s="3" t="s">
        <v>815</v>
      </c>
      <c r="N822" s="3">
        <v>0.56999999999999995</v>
      </c>
      <c r="O822" s="3" t="s">
        <v>3035</v>
      </c>
      <c r="P822" s="3" t="s">
        <v>715</v>
      </c>
      <c r="Q822" s="3" t="s">
        <v>1037</v>
      </c>
      <c r="R822" s="3" t="s">
        <v>1832</v>
      </c>
      <c r="S822" s="3">
        <v>96150</v>
      </c>
      <c r="T822" s="4">
        <v>42148</v>
      </c>
      <c r="U822" s="4">
        <v>42149</v>
      </c>
      <c r="V822" s="3">
        <v>1318.83</v>
      </c>
      <c r="W822" s="3">
        <v>12</v>
      </c>
      <c r="X822" s="3">
        <v>2366.5100000000002</v>
      </c>
      <c r="Y822" s="5">
        <v>86735</v>
      </c>
    </row>
    <row r="823" spans="1:25" ht="12.75" customHeight="1" x14ac:dyDescent="0.25">
      <c r="A823" s="3">
        <v>25006</v>
      </c>
      <c r="B823" s="3" t="s">
        <v>977</v>
      </c>
      <c r="C823" s="3">
        <v>0.05</v>
      </c>
      <c r="D823" s="3">
        <v>85.99</v>
      </c>
      <c r="E823" s="3">
        <v>0.99</v>
      </c>
      <c r="F823" s="3">
        <v>1459</v>
      </c>
      <c r="G823" s="3" t="s">
        <v>2378</v>
      </c>
      <c r="H823" s="3" t="s">
        <v>710</v>
      </c>
      <c r="I823" s="3" t="s">
        <v>719</v>
      </c>
      <c r="J823" s="3" t="s">
        <v>722</v>
      </c>
      <c r="K823" s="3" t="s">
        <v>102</v>
      </c>
      <c r="L823" s="3" t="s">
        <v>738</v>
      </c>
      <c r="M823" s="3" t="s">
        <v>593</v>
      </c>
      <c r="N823" s="3">
        <v>0.55000000000000004</v>
      </c>
      <c r="O823" s="3" t="s">
        <v>3035</v>
      </c>
      <c r="P823" s="3" t="s">
        <v>713</v>
      </c>
      <c r="Q823" s="3" t="s">
        <v>1051</v>
      </c>
      <c r="R823" s="3" t="s">
        <v>1050</v>
      </c>
      <c r="S823" s="3">
        <v>29687</v>
      </c>
      <c r="T823" s="4">
        <v>42099</v>
      </c>
      <c r="U823" s="4">
        <v>42101</v>
      </c>
      <c r="V823" s="3">
        <v>36.215999999999994</v>
      </c>
      <c r="W823" s="3">
        <v>4</v>
      </c>
      <c r="X823" s="3">
        <v>291.64</v>
      </c>
      <c r="Y823" s="5">
        <v>86734</v>
      </c>
    </row>
    <row r="824" spans="1:25" ht="12.75" customHeight="1" x14ac:dyDescent="0.25">
      <c r="A824" s="3">
        <v>18105</v>
      </c>
      <c r="B824" s="3" t="s">
        <v>977</v>
      </c>
      <c r="C824" s="3">
        <v>0.05</v>
      </c>
      <c r="D824" s="3">
        <v>12.95</v>
      </c>
      <c r="E824" s="3">
        <v>4.9800000000000004</v>
      </c>
      <c r="F824" s="3">
        <v>1461</v>
      </c>
      <c r="G824" s="3" t="s">
        <v>2379</v>
      </c>
      <c r="H824" s="3" t="s">
        <v>710</v>
      </c>
      <c r="I824" s="3" t="s">
        <v>719</v>
      </c>
      <c r="J824" s="3" t="s">
        <v>721</v>
      </c>
      <c r="K824" s="3" t="s">
        <v>103</v>
      </c>
      <c r="L824" s="3" t="s">
        <v>739</v>
      </c>
      <c r="M824" s="3" t="s">
        <v>195</v>
      </c>
      <c r="N824" s="3">
        <v>0.4</v>
      </c>
      <c r="O824" s="3" t="s">
        <v>3035</v>
      </c>
      <c r="P824" s="3" t="s">
        <v>714</v>
      </c>
      <c r="Q824" s="3" t="s">
        <v>1086</v>
      </c>
      <c r="R824" s="3" t="s">
        <v>1085</v>
      </c>
      <c r="S824" s="3">
        <v>47905</v>
      </c>
      <c r="T824" s="4">
        <v>42157</v>
      </c>
      <c r="U824" s="4">
        <v>42159</v>
      </c>
      <c r="V824" s="3">
        <v>134.16825</v>
      </c>
      <c r="W824" s="3">
        <v>19</v>
      </c>
      <c r="X824" s="3">
        <v>252.36</v>
      </c>
      <c r="Y824" s="5">
        <v>86397</v>
      </c>
    </row>
    <row r="825" spans="1:25" ht="12.75" customHeight="1" x14ac:dyDescent="0.25">
      <c r="A825" s="3">
        <v>23735</v>
      </c>
      <c r="B825" s="3" t="s">
        <v>977</v>
      </c>
      <c r="C825" s="3">
        <v>0</v>
      </c>
      <c r="D825" s="3">
        <v>65.989999999999995</v>
      </c>
      <c r="E825" s="3">
        <v>8.99</v>
      </c>
      <c r="F825" s="3">
        <v>1466</v>
      </c>
      <c r="G825" s="3" t="s">
        <v>2380</v>
      </c>
      <c r="H825" s="3" t="s">
        <v>710</v>
      </c>
      <c r="I825" s="3" t="s">
        <v>718</v>
      </c>
      <c r="J825" s="3" t="s">
        <v>722</v>
      </c>
      <c r="K825" s="3" t="s">
        <v>102</v>
      </c>
      <c r="L825" s="3" t="s">
        <v>739</v>
      </c>
      <c r="M825" s="3" t="s">
        <v>570</v>
      </c>
      <c r="N825" s="3">
        <v>0.56000000000000005</v>
      </c>
      <c r="O825" s="3" t="s">
        <v>3035</v>
      </c>
      <c r="P825" s="3" t="s">
        <v>714</v>
      </c>
      <c r="Q825" s="3" t="s">
        <v>1129</v>
      </c>
      <c r="R825" s="3" t="s">
        <v>1323</v>
      </c>
      <c r="S825" s="3">
        <v>68601</v>
      </c>
      <c r="T825" s="4">
        <v>42166</v>
      </c>
      <c r="U825" s="4">
        <v>42168</v>
      </c>
      <c r="V825" s="3">
        <v>253.30319999999998</v>
      </c>
      <c r="W825" s="3">
        <v>10</v>
      </c>
      <c r="X825" s="3">
        <v>575.07000000000005</v>
      </c>
      <c r="Y825" s="5">
        <v>91115</v>
      </c>
    </row>
    <row r="826" spans="1:25" ht="12.75" customHeight="1" x14ac:dyDescent="0.25">
      <c r="A826" s="3">
        <v>25917</v>
      </c>
      <c r="B826" s="3" t="s">
        <v>980</v>
      </c>
      <c r="C826" s="3">
        <v>0.04</v>
      </c>
      <c r="D826" s="3">
        <v>130.97999999999999</v>
      </c>
      <c r="E826" s="3">
        <v>54.74</v>
      </c>
      <c r="F826" s="3">
        <v>1466</v>
      </c>
      <c r="G826" s="3" t="s">
        <v>2380</v>
      </c>
      <c r="H826" s="3" t="s">
        <v>712</v>
      </c>
      <c r="I826" s="3" t="s">
        <v>718</v>
      </c>
      <c r="J826" s="3" t="s">
        <v>723</v>
      </c>
      <c r="K826" s="3" t="s">
        <v>734</v>
      </c>
      <c r="L826" s="3" t="s">
        <v>742</v>
      </c>
      <c r="M826" s="3" t="s">
        <v>698</v>
      </c>
      <c r="N826" s="3">
        <v>0.69</v>
      </c>
      <c r="O826" s="3" t="s">
        <v>3035</v>
      </c>
      <c r="P826" s="3" t="s">
        <v>714</v>
      </c>
      <c r="Q826" s="3" t="s">
        <v>1129</v>
      </c>
      <c r="R826" s="3" t="s">
        <v>1323</v>
      </c>
      <c r="S826" s="3">
        <v>68601</v>
      </c>
      <c r="T826" s="4">
        <v>42167</v>
      </c>
      <c r="U826" s="4">
        <v>42167</v>
      </c>
      <c r="V826" s="3">
        <v>-723.78399999999999</v>
      </c>
      <c r="W826" s="3">
        <v>14</v>
      </c>
      <c r="X826" s="3">
        <v>1781.66</v>
      </c>
      <c r="Y826" s="5">
        <v>91116</v>
      </c>
    </row>
    <row r="827" spans="1:25" ht="12.75" customHeight="1" x14ac:dyDescent="0.25">
      <c r="A827" s="3">
        <v>25915</v>
      </c>
      <c r="B827" s="3" t="s">
        <v>980</v>
      </c>
      <c r="C827" s="3">
        <v>0.04</v>
      </c>
      <c r="D827" s="3">
        <v>105.29</v>
      </c>
      <c r="E827" s="3">
        <v>10.119999999999999</v>
      </c>
      <c r="F827" s="3">
        <v>1469</v>
      </c>
      <c r="G827" s="3" t="s">
        <v>2381</v>
      </c>
      <c r="H827" s="3" t="s">
        <v>710</v>
      </c>
      <c r="I827" s="3" t="s">
        <v>718</v>
      </c>
      <c r="J827" s="3" t="s">
        <v>723</v>
      </c>
      <c r="K827" s="3" t="s">
        <v>732</v>
      </c>
      <c r="L827" s="3" t="s">
        <v>744</v>
      </c>
      <c r="M827" s="3" t="s">
        <v>233</v>
      </c>
      <c r="N827" s="3">
        <v>0.79</v>
      </c>
      <c r="O827" s="3" t="s">
        <v>3035</v>
      </c>
      <c r="P827" s="3" t="s">
        <v>715</v>
      </c>
      <c r="Q827" s="3" t="s">
        <v>1063</v>
      </c>
      <c r="R827" s="3" t="s">
        <v>1320</v>
      </c>
      <c r="S827" s="3">
        <v>84015</v>
      </c>
      <c r="T827" s="4">
        <v>42167</v>
      </c>
      <c r="U827" s="4">
        <v>42171</v>
      </c>
      <c r="V827" s="3">
        <v>589.18799999999999</v>
      </c>
      <c r="W827" s="3">
        <v>9</v>
      </c>
      <c r="X827" s="3">
        <v>940.64</v>
      </c>
      <c r="Y827" s="5">
        <v>91116</v>
      </c>
    </row>
    <row r="828" spans="1:25" ht="12.75" customHeight="1" x14ac:dyDescent="0.25">
      <c r="A828" s="3">
        <v>25916</v>
      </c>
      <c r="B828" s="3" t="s">
        <v>980</v>
      </c>
      <c r="C828" s="3">
        <v>7.0000000000000007E-2</v>
      </c>
      <c r="D828" s="3">
        <v>31.76</v>
      </c>
      <c r="E828" s="3">
        <v>45.51</v>
      </c>
      <c r="F828" s="3">
        <v>1469</v>
      </c>
      <c r="G828" s="3" t="s">
        <v>2381</v>
      </c>
      <c r="H828" s="3" t="s">
        <v>712</v>
      </c>
      <c r="I828" s="3" t="s">
        <v>718</v>
      </c>
      <c r="J828" s="3" t="s">
        <v>723</v>
      </c>
      <c r="K828" s="3" t="s">
        <v>731</v>
      </c>
      <c r="L828" s="3" t="s">
        <v>742</v>
      </c>
      <c r="M828" s="3" t="s">
        <v>232</v>
      </c>
      <c r="N828" s="3">
        <v>0.65</v>
      </c>
      <c r="O828" s="3" t="s">
        <v>3035</v>
      </c>
      <c r="P828" s="3" t="s">
        <v>715</v>
      </c>
      <c r="Q828" s="3" t="s">
        <v>1063</v>
      </c>
      <c r="R828" s="3" t="s">
        <v>1320</v>
      </c>
      <c r="S828" s="3">
        <v>84015</v>
      </c>
      <c r="T828" s="4">
        <v>42167</v>
      </c>
      <c r="U828" s="4">
        <v>42169</v>
      </c>
      <c r="V828" s="3">
        <v>-1314.992</v>
      </c>
      <c r="W828" s="3">
        <v>18</v>
      </c>
      <c r="X828" s="3">
        <v>439.27</v>
      </c>
      <c r="Y828" s="5">
        <v>91116</v>
      </c>
    </row>
    <row r="829" spans="1:25" ht="12.75" customHeight="1" x14ac:dyDescent="0.25">
      <c r="A829" s="3">
        <v>21710</v>
      </c>
      <c r="B829" s="3" t="s">
        <v>977</v>
      </c>
      <c r="C829" s="3">
        <v>0.03</v>
      </c>
      <c r="D829" s="3">
        <v>420.98</v>
      </c>
      <c r="E829" s="3">
        <v>19.989999999999998</v>
      </c>
      <c r="F829" s="3">
        <v>1471</v>
      </c>
      <c r="G829" s="3" t="s">
        <v>2382</v>
      </c>
      <c r="H829" s="3" t="s">
        <v>710</v>
      </c>
      <c r="I829" s="3" t="s">
        <v>717</v>
      </c>
      <c r="J829" s="3" t="s">
        <v>721</v>
      </c>
      <c r="K829" s="3" t="s">
        <v>103</v>
      </c>
      <c r="L829" s="3" t="s">
        <v>739</v>
      </c>
      <c r="M829" s="3" t="s">
        <v>6</v>
      </c>
      <c r="N829" s="3">
        <v>0.35</v>
      </c>
      <c r="O829" s="3" t="s">
        <v>3035</v>
      </c>
      <c r="P829" s="3" t="s">
        <v>716</v>
      </c>
      <c r="Q829" s="3" t="s">
        <v>1065</v>
      </c>
      <c r="R829" s="3" t="s">
        <v>1148</v>
      </c>
      <c r="S829" s="3">
        <v>43081</v>
      </c>
      <c r="T829" s="4">
        <v>42084</v>
      </c>
      <c r="U829" s="4">
        <v>42085</v>
      </c>
      <c r="V829" s="3">
        <v>3043.0310999999997</v>
      </c>
      <c r="W829" s="3">
        <v>10</v>
      </c>
      <c r="X829" s="3">
        <v>4410.1899999999996</v>
      </c>
      <c r="Y829" s="5">
        <v>87077</v>
      </c>
    </row>
    <row r="830" spans="1:25" ht="12.75" customHeight="1" x14ac:dyDescent="0.25">
      <c r="A830" s="3">
        <v>23958</v>
      </c>
      <c r="B830" s="3" t="s">
        <v>979</v>
      </c>
      <c r="C830" s="3">
        <v>0.02</v>
      </c>
      <c r="D830" s="3">
        <v>30.98</v>
      </c>
      <c r="E830" s="3">
        <v>6.5</v>
      </c>
      <c r="F830" s="3">
        <v>1472</v>
      </c>
      <c r="G830" s="3" t="s">
        <v>2383</v>
      </c>
      <c r="H830" s="3" t="s">
        <v>711</v>
      </c>
      <c r="I830" s="3" t="s">
        <v>717</v>
      </c>
      <c r="J830" s="3" t="s">
        <v>722</v>
      </c>
      <c r="K830" s="3" t="s">
        <v>725</v>
      </c>
      <c r="L830" s="3" t="s">
        <v>739</v>
      </c>
      <c r="M830" s="3" t="s">
        <v>301</v>
      </c>
      <c r="N830" s="3">
        <v>0.79</v>
      </c>
      <c r="O830" s="3" t="s">
        <v>3035</v>
      </c>
      <c r="P830" s="3" t="s">
        <v>716</v>
      </c>
      <c r="Q830" s="3" t="s">
        <v>1065</v>
      </c>
      <c r="R830" s="3" t="s">
        <v>1785</v>
      </c>
      <c r="S830" s="3">
        <v>44145</v>
      </c>
      <c r="T830" s="4">
        <v>42185</v>
      </c>
      <c r="U830" s="4">
        <v>42186</v>
      </c>
      <c r="V830" s="3">
        <v>-44.624000000000002</v>
      </c>
      <c r="W830" s="3">
        <v>17</v>
      </c>
      <c r="X830" s="3">
        <v>552.89</v>
      </c>
      <c r="Y830" s="5">
        <v>87078</v>
      </c>
    </row>
    <row r="831" spans="1:25" ht="12.75" customHeight="1" x14ac:dyDescent="0.25">
      <c r="A831" s="3">
        <v>22313</v>
      </c>
      <c r="B831" s="3" t="s">
        <v>978</v>
      </c>
      <c r="C831" s="3">
        <v>0.05</v>
      </c>
      <c r="D831" s="3">
        <v>20.27</v>
      </c>
      <c r="E831" s="3">
        <v>3.99</v>
      </c>
      <c r="F831" s="3">
        <v>1472</v>
      </c>
      <c r="G831" s="3" t="s">
        <v>2383</v>
      </c>
      <c r="H831" s="3" t="s">
        <v>710</v>
      </c>
      <c r="I831" s="3" t="s">
        <v>717</v>
      </c>
      <c r="J831" s="3" t="s">
        <v>721</v>
      </c>
      <c r="K831" s="3" t="s">
        <v>729</v>
      </c>
      <c r="L831" s="3" t="s">
        <v>739</v>
      </c>
      <c r="M831" s="3" t="s">
        <v>660</v>
      </c>
      <c r="N831" s="3">
        <v>0.56999999999999995</v>
      </c>
      <c r="O831" s="3" t="s">
        <v>3035</v>
      </c>
      <c r="P831" s="3" t="s">
        <v>716</v>
      </c>
      <c r="Q831" s="3" t="s">
        <v>1065</v>
      </c>
      <c r="R831" s="3" t="s">
        <v>1785</v>
      </c>
      <c r="S831" s="3">
        <v>44145</v>
      </c>
      <c r="T831" s="4">
        <v>42149</v>
      </c>
      <c r="U831" s="4">
        <v>42150</v>
      </c>
      <c r="V831" s="3">
        <v>309.25400000000002</v>
      </c>
      <c r="W831" s="3">
        <v>30</v>
      </c>
      <c r="X831" s="3">
        <v>621.55999999999995</v>
      </c>
      <c r="Y831" s="5">
        <v>87079</v>
      </c>
    </row>
    <row r="832" spans="1:25" ht="12.75" customHeight="1" x14ac:dyDescent="0.25">
      <c r="A832" s="3">
        <v>24937</v>
      </c>
      <c r="B832" s="3" t="s">
        <v>981</v>
      </c>
      <c r="C832" s="3">
        <v>0.04</v>
      </c>
      <c r="D832" s="3">
        <v>9.7799999999999994</v>
      </c>
      <c r="E832" s="3">
        <v>1.99</v>
      </c>
      <c r="F832" s="3">
        <v>1473</v>
      </c>
      <c r="G832" s="3" t="s">
        <v>2384</v>
      </c>
      <c r="H832" s="3" t="s">
        <v>711</v>
      </c>
      <c r="I832" s="3" t="s">
        <v>717</v>
      </c>
      <c r="J832" s="3" t="s">
        <v>722</v>
      </c>
      <c r="K832" s="3" t="s">
        <v>725</v>
      </c>
      <c r="L832" s="3" t="s">
        <v>741</v>
      </c>
      <c r="M832" s="3" t="s">
        <v>653</v>
      </c>
      <c r="N832" s="3">
        <v>0.43</v>
      </c>
      <c r="O832" s="3" t="s">
        <v>3035</v>
      </c>
      <c r="P832" s="3" t="s">
        <v>716</v>
      </c>
      <c r="Q832" s="3" t="s">
        <v>1065</v>
      </c>
      <c r="R832" s="3" t="s">
        <v>1216</v>
      </c>
      <c r="S832" s="3">
        <v>44691</v>
      </c>
      <c r="T832" s="4">
        <v>42025</v>
      </c>
      <c r="U832" s="4">
        <v>42026</v>
      </c>
      <c r="V832" s="3">
        <v>61.292699999999996</v>
      </c>
      <c r="W832" s="3">
        <v>9</v>
      </c>
      <c r="X832" s="3">
        <v>88.83</v>
      </c>
      <c r="Y832" s="5">
        <v>87076</v>
      </c>
    </row>
    <row r="833" spans="1:25" ht="12.75" customHeight="1" x14ac:dyDescent="0.25">
      <c r="A833" s="3">
        <v>7544</v>
      </c>
      <c r="B833" s="3" t="s">
        <v>979</v>
      </c>
      <c r="C833" s="3">
        <v>7.0000000000000007E-2</v>
      </c>
      <c r="D833" s="3">
        <v>8.9499999999999993</v>
      </c>
      <c r="E833" s="3">
        <v>2.0099999999999998</v>
      </c>
      <c r="F833" s="3">
        <v>1481</v>
      </c>
      <c r="G833" s="3" t="s">
        <v>2385</v>
      </c>
      <c r="H833" s="3" t="s">
        <v>710</v>
      </c>
      <c r="I833" s="3" t="s">
        <v>720</v>
      </c>
      <c r="J833" s="3" t="s">
        <v>721</v>
      </c>
      <c r="K833" s="3" t="s">
        <v>726</v>
      </c>
      <c r="L833" s="3" t="s">
        <v>738</v>
      </c>
      <c r="M833" s="3" t="s">
        <v>965</v>
      </c>
      <c r="N833" s="3">
        <v>0.39</v>
      </c>
      <c r="O833" s="3" t="s">
        <v>3035</v>
      </c>
      <c r="P833" s="3" t="s">
        <v>715</v>
      </c>
      <c r="Q833" s="3" t="s">
        <v>1037</v>
      </c>
      <c r="R833" s="3" t="s">
        <v>1003</v>
      </c>
      <c r="S833" s="3">
        <v>90049</v>
      </c>
      <c r="T833" s="4">
        <v>42090</v>
      </c>
      <c r="U833" s="4">
        <v>42091</v>
      </c>
      <c r="V833" s="3">
        <v>91.73</v>
      </c>
      <c r="W833" s="3">
        <v>36</v>
      </c>
      <c r="X833" s="3">
        <v>307.64999999999998</v>
      </c>
      <c r="Y833" s="5">
        <v>53953</v>
      </c>
    </row>
    <row r="834" spans="1:25" ht="12.75" customHeight="1" x14ac:dyDescent="0.25">
      <c r="A834" s="3">
        <v>25544</v>
      </c>
      <c r="B834" s="3" t="s">
        <v>979</v>
      </c>
      <c r="C834" s="3">
        <v>7.0000000000000007E-2</v>
      </c>
      <c r="D834" s="3">
        <v>8.9499999999999993</v>
      </c>
      <c r="E834" s="3">
        <v>2.0099999999999998</v>
      </c>
      <c r="F834" s="3">
        <v>1482</v>
      </c>
      <c r="G834" s="3" t="s">
        <v>2386</v>
      </c>
      <c r="H834" s="3" t="s">
        <v>710</v>
      </c>
      <c r="I834" s="3" t="s">
        <v>720</v>
      </c>
      <c r="J834" s="3" t="s">
        <v>721</v>
      </c>
      <c r="K834" s="3" t="s">
        <v>726</v>
      </c>
      <c r="L834" s="3" t="s">
        <v>738</v>
      </c>
      <c r="M834" s="3" t="s">
        <v>965</v>
      </c>
      <c r="N834" s="3">
        <v>0.39</v>
      </c>
      <c r="O834" s="3" t="s">
        <v>3035</v>
      </c>
      <c r="P834" s="3" t="s">
        <v>714</v>
      </c>
      <c r="Q834" s="3" t="s">
        <v>1053</v>
      </c>
      <c r="R834" s="3" t="s">
        <v>1605</v>
      </c>
      <c r="S834" s="3">
        <v>48708</v>
      </c>
      <c r="T834" s="4">
        <v>42090</v>
      </c>
      <c r="U834" s="4">
        <v>42091</v>
      </c>
      <c r="V834" s="3">
        <v>53.067899999999995</v>
      </c>
      <c r="W834" s="3">
        <v>9</v>
      </c>
      <c r="X834" s="3">
        <v>76.91</v>
      </c>
      <c r="Y834" s="5">
        <v>91362</v>
      </c>
    </row>
    <row r="835" spans="1:25" ht="12.75" customHeight="1" x14ac:dyDescent="0.25">
      <c r="A835" s="3">
        <v>22745</v>
      </c>
      <c r="B835" s="3" t="s">
        <v>979</v>
      </c>
      <c r="C835" s="3">
        <v>0.05</v>
      </c>
      <c r="D835" s="3">
        <v>9.65</v>
      </c>
      <c r="E835" s="3">
        <v>6.22</v>
      </c>
      <c r="F835" s="3">
        <v>1482</v>
      </c>
      <c r="G835" s="3" t="s">
        <v>2386</v>
      </c>
      <c r="H835" s="3" t="s">
        <v>710</v>
      </c>
      <c r="I835" s="3" t="s">
        <v>720</v>
      </c>
      <c r="J835" s="3" t="s">
        <v>723</v>
      </c>
      <c r="K835" s="3" t="s">
        <v>732</v>
      </c>
      <c r="L835" s="3" t="s">
        <v>739</v>
      </c>
      <c r="M835" s="3" t="s">
        <v>228</v>
      </c>
      <c r="N835" s="3">
        <v>0.55000000000000004</v>
      </c>
      <c r="O835" s="3" t="s">
        <v>3035</v>
      </c>
      <c r="P835" s="3" t="s">
        <v>714</v>
      </c>
      <c r="Q835" s="3" t="s">
        <v>1053</v>
      </c>
      <c r="R835" s="3" t="s">
        <v>1605</v>
      </c>
      <c r="S835" s="3">
        <v>48708</v>
      </c>
      <c r="T835" s="4">
        <v>42063</v>
      </c>
      <c r="U835" s="4">
        <v>42063</v>
      </c>
      <c r="V835" s="3">
        <v>-14.6432</v>
      </c>
      <c r="W835" s="3">
        <v>15</v>
      </c>
      <c r="X835" s="3">
        <v>151.34</v>
      </c>
      <c r="Y835" s="5">
        <v>91363</v>
      </c>
    </row>
    <row r="836" spans="1:25" ht="12.75" customHeight="1" x14ac:dyDescent="0.25">
      <c r="A836" s="3">
        <v>21806</v>
      </c>
      <c r="B836" s="3" t="s">
        <v>977</v>
      </c>
      <c r="C836" s="3">
        <v>0.06</v>
      </c>
      <c r="D836" s="3">
        <v>99.99</v>
      </c>
      <c r="E836" s="3">
        <v>19.989999999999998</v>
      </c>
      <c r="F836" s="3">
        <v>1484</v>
      </c>
      <c r="G836" s="3" t="s">
        <v>2387</v>
      </c>
      <c r="H836" s="3" t="s">
        <v>710</v>
      </c>
      <c r="I836" s="3" t="s">
        <v>717</v>
      </c>
      <c r="J836" s="3" t="s">
        <v>722</v>
      </c>
      <c r="K836" s="3" t="s">
        <v>725</v>
      </c>
      <c r="L836" s="3" t="s">
        <v>739</v>
      </c>
      <c r="M836" s="3" t="s">
        <v>442</v>
      </c>
      <c r="N836" s="3">
        <v>0.52</v>
      </c>
      <c r="O836" s="3" t="s">
        <v>3035</v>
      </c>
      <c r="P836" s="3" t="s">
        <v>714</v>
      </c>
      <c r="Q836" s="3" t="s">
        <v>1008</v>
      </c>
      <c r="R836" s="3" t="s">
        <v>1687</v>
      </c>
      <c r="S836" s="3">
        <v>60016</v>
      </c>
      <c r="T836" s="4">
        <v>42074</v>
      </c>
      <c r="U836" s="4">
        <v>42077</v>
      </c>
      <c r="V836" s="3">
        <v>-127.56</v>
      </c>
      <c r="W836" s="3">
        <v>3</v>
      </c>
      <c r="X836" s="3">
        <v>290.24</v>
      </c>
      <c r="Y836" s="5">
        <v>91235</v>
      </c>
    </row>
    <row r="837" spans="1:25" ht="12.75" customHeight="1" x14ac:dyDescent="0.25">
      <c r="A837" s="3">
        <v>21807</v>
      </c>
      <c r="B837" s="3" t="s">
        <v>977</v>
      </c>
      <c r="C837" s="3">
        <v>0</v>
      </c>
      <c r="D837" s="3">
        <v>193.17</v>
      </c>
      <c r="E837" s="3">
        <v>19.989999999999998</v>
      </c>
      <c r="F837" s="3">
        <v>1484</v>
      </c>
      <c r="G837" s="3" t="s">
        <v>2387</v>
      </c>
      <c r="H837" s="3" t="s">
        <v>710</v>
      </c>
      <c r="I837" s="3" t="s">
        <v>717</v>
      </c>
      <c r="J837" s="3" t="s">
        <v>721</v>
      </c>
      <c r="K837" s="3" t="s">
        <v>730</v>
      </c>
      <c r="L837" s="3" t="s">
        <v>739</v>
      </c>
      <c r="M837" s="3" t="s">
        <v>677</v>
      </c>
      <c r="N837" s="3">
        <v>0.71</v>
      </c>
      <c r="O837" s="3" t="s">
        <v>3035</v>
      </c>
      <c r="P837" s="3" t="s">
        <v>714</v>
      </c>
      <c r="Q837" s="3" t="s">
        <v>1008</v>
      </c>
      <c r="R837" s="3" t="s">
        <v>1687</v>
      </c>
      <c r="S837" s="3">
        <v>60016</v>
      </c>
      <c r="T837" s="4">
        <v>42074</v>
      </c>
      <c r="U837" s="4">
        <v>42075</v>
      </c>
      <c r="V837" s="3">
        <v>282.18</v>
      </c>
      <c r="W837" s="3">
        <v>5</v>
      </c>
      <c r="X837" s="3">
        <v>971.4</v>
      </c>
      <c r="Y837" s="5">
        <v>91235</v>
      </c>
    </row>
    <row r="838" spans="1:25" ht="12.75" customHeight="1" x14ac:dyDescent="0.25">
      <c r="A838" s="3">
        <v>21808</v>
      </c>
      <c r="B838" s="3" t="s">
        <v>977</v>
      </c>
      <c r="C838" s="3">
        <v>0.08</v>
      </c>
      <c r="D838" s="3">
        <v>20.99</v>
      </c>
      <c r="E838" s="3">
        <v>3.3</v>
      </c>
      <c r="F838" s="3">
        <v>1484</v>
      </c>
      <c r="G838" s="3" t="s">
        <v>2387</v>
      </c>
      <c r="H838" s="3" t="s">
        <v>711</v>
      </c>
      <c r="I838" s="3" t="s">
        <v>717</v>
      </c>
      <c r="J838" s="3" t="s">
        <v>722</v>
      </c>
      <c r="K838" s="3" t="s">
        <v>102</v>
      </c>
      <c r="L838" s="3" t="s">
        <v>741</v>
      </c>
      <c r="M838" s="3" t="s">
        <v>69</v>
      </c>
      <c r="N838" s="3">
        <v>0.81</v>
      </c>
      <c r="O838" s="3" t="s">
        <v>3035</v>
      </c>
      <c r="P838" s="3" t="s">
        <v>714</v>
      </c>
      <c r="Q838" s="3" t="s">
        <v>1008</v>
      </c>
      <c r="R838" s="3" t="s">
        <v>1687</v>
      </c>
      <c r="S838" s="3">
        <v>60016</v>
      </c>
      <c r="T838" s="4">
        <v>42074</v>
      </c>
      <c r="U838" s="4">
        <v>42074</v>
      </c>
      <c r="V838" s="3">
        <v>-96.337999999999994</v>
      </c>
      <c r="W838" s="3">
        <v>11</v>
      </c>
      <c r="X838" s="3">
        <v>193.51</v>
      </c>
      <c r="Y838" s="5">
        <v>91235</v>
      </c>
    </row>
    <row r="839" spans="1:25" ht="12.75" customHeight="1" x14ac:dyDescent="0.25">
      <c r="A839" s="3">
        <v>22763</v>
      </c>
      <c r="B839" s="3" t="s">
        <v>979</v>
      </c>
      <c r="C839" s="3">
        <v>0.04</v>
      </c>
      <c r="D839" s="3">
        <v>11.5</v>
      </c>
      <c r="E839" s="3">
        <v>7.19</v>
      </c>
      <c r="F839" s="3">
        <v>1485</v>
      </c>
      <c r="G839" s="3" t="s">
        <v>2388</v>
      </c>
      <c r="H839" s="3" t="s">
        <v>710</v>
      </c>
      <c r="I839" s="3" t="s">
        <v>717</v>
      </c>
      <c r="J839" s="3" t="s">
        <v>721</v>
      </c>
      <c r="K839" s="3" t="s">
        <v>103</v>
      </c>
      <c r="L839" s="3" t="s">
        <v>739</v>
      </c>
      <c r="M839" s="3" t="s">
        <v>849</v>
      </c>
      <c r="N839" s="3">
        <v>0.4</v>
      </c>
      <c r="O839" s="3" t="s">
        <v>3035</v>
      </c>
      <c r="P839" s="3" t="s">
        <v>714</v>
      </c>
      <c r="Q839" s="3" t="s">
        <v>1008</v>
      </c>
      <c r="R839" s="3" t="s">
        <v>1525</v>
      </c>
      <c r="S839" s="3">
        <v>60516</v>
      </c>
      <c r="T839" s="4">
        <v>42055</v>
      </c>
      <c r="U839" s="4">
        <v>42058</v>
      </c>
      <c r="V839" s="3">
        <v>-23.357880000000002</v>
      </c>
      <c r="W839" s="3">
        <v>14</v>
      </c>
      <c r="X839" s="3">
        <v>157.81</v>
      </c>
      <c r="Y839" s="5">
        <v>91236</v>
      </c>
    </row>
    <row r="840" spans="1:25" ht="12.75" customHeight="1" x14ac:dyDescent="0.25">
      <c r="A840" s="3">
        <v>22764</v>
      </c>
      <c r="B840" s="3" t="s">
        <v>979</v>
      </c>
      <c r="C840" s="3">
        <v>0.02</v>
      </c>
      <c r="D840" s="3">
        <v>15.7</v>
      </c>
      <c r="E840" s="3">
        <v>11.25</v>
      </c>
      <c r="F840" s="3">
        <v>1485</v>
      </c>
      <c r="G840" s="3" t="s">
        <v>2388</v>
      </c>
      <c r="H840" s="3" t="s">
        <v>710</v>
      </c>
      <c r="I840" s="3" t="s">
        <v>717</v>
      </c>
      <c r="J840" s="3" t="s">
        <v>721</v>
      </c>
      <c r="K840" s="3" t="s">
        <v>730</v>
      </c>
      <c r="L840" s="3" t="s">
        <v>739</v>
      </c>
      <c r="M840" s="3" t="s">
        <v>43</v>
      </c>
      <c r="N840" s="3">
        <v>0.6</v>
      </c>
      <c r="O840" s="3" t="s">
        <v>3035</v>
      </c>
      <c r="P840" s="3" t="s">
        <v>714</v>
      </c>
      <c r="Q840" s="3" t="s">
        <v>1008</v>
      </c>
      <c r="R840" s="3" t="s">
        <v>1525</v>
      </c>
      <c r="S840" s="3">
        <v>60516</v>
      </c>
      <c r="T840" s="4">
        <v>42055</v>
      </c>
      <c r="U840" s="4">
        <v>42056</v>
      </c>
      <c r="V840" s="3">
        <v>-18.241599999999998</v>
      </c>
      <c r="W840" s="3">
        <v>1</v>
      </c>
      <c r="X840" s="3">
        <v>19.440000000000001</v>
      </c>
      <c r="Y840" s="5">
        <v>91236</v>
      </c>
    </row>
    <row r="841" spans="1:25" ht="12.75" customHeight="1" x14ac:dyDescent="0.25">
      <c r="A841" s="3">
        <v>22765</v>
      </c>
      <c r="B841" s="3" t="s">
        <v>979</v>
      </c>
      <c r="C841" s="3">
        <v>0.05</v>
      </c>
      <c r="D841" s="3">
        <v>225.02</v>
      </c>
      <c r="E841" s="3">
        <v>28.66</v>
      </c>
      <c r="F841" s="3">
        <v>1485</v>
      </c>
      <c r="G841" s="3" t="s">
        <v>2388</v>
      </c>
      <c r="H841" s="3" t="s">
        <v>712</v>
      </c>
      <c r="I841" s="3" t="s">
        <v>717</v>
      </c>
      <c r="J841" s="3" t="s">
        <v>721</v>
      </c>
      <c r="K841" s="3" t="s">
        <v>730</v>
      </c>
      <c r="L841" s="3" t="s">
        <v>740</v>
      </c>
      <c r="M841" s="3" t="s">
        <v>472</v>
      </c>
      <c r="N841" s="3">
        <v>0.72</v>
      </c>
      <c r="O841" s="3" t="s">
        <v>3035</v>
      </c>
      <c r="P841" s="3" t="s">
        <v>714</v>
      </c>
      <c r="Q841" s="3" t="s">
        <v>1008</v>
      </c>
      <c r="R841" s="3" t="s">
        <v>1525</v>
      </c>
      <c r="S841" s="3">
        <v>60516</v>
      </c>
      <c r="T841" s="4">
        <v>42055</v>
      </c>
      <c r="U841" s="4">
        <v>42057</v>
      </c>
      <c r="V841" s="3">
        <v>1428.9104</v>
      </c>
      <c r="W841" s="3">
        <v>21</v>
      </c>
      <c r="X841" s="3">
        <v>4636.63</v>
      </c>
      <c r="Y841" s="5">
        <v>91236</v>
      </c>
    </row>
    <row r="842" spans="1:25" ht="12.75" customHeight="1" x14ac:dyDescent="0.25">
      <c r="A842" s="3">
        <v>18460</v>
      </c>
      <c r="B842" s="3" t="s">
        <v>977</v>
      </c>
      <c r="C842" s="3">
        <v>0.04</v>
      </c>
      <c r="D842" s="3">
        <v>119.99</v>
      </c>
      <c r="E842" s="3">
        <v>14</v>
      </c>
      <c r="F842" s="3">
        <v>1492</v>
      </c>
      <c r="G842" s="3" t="s">
        <v>2389</v>
      </c>
      <c r="H842" s="3" t="s">
        <v>712</v>
      </c>
      <c r="I842" s="3" t="s">
        <v>720</v>
      </c>
      <c r="J842" s="3" t="s">
        <v>722</v>
      </c>
      <c r="K842" s="3" t="s">
        <v>736</v>
      </c>
      <c r="L842" s="3" t="s">
        <v>740</v>
      </c>
      <c r="M842" s="3" t="s">
        <v>225</v>
      </c>
      <c r="N842" s="3">
        <v>0.36</v>
      </c>
      <c r="O842" s="3" t="s">
        <v>3035</v>
      </c>
      <c r="P842" s="3" t="s">
        <v>714</v>
      </c>
      <c r="Q842" s="3" t="s">
        <v>1904</v>
      </c>
      <c r="R842" s="3" t="s">
        <v>1238</v>
      </c>
      <c r="S842" s="3">
        <v>65721</v>
      </c>
      <c r="T842" s="4">
        <v>42171</v>
      </c>
      <c r="U842" s="4">
        <v>42173</v>
      </c>
      <c r="V842" s="3">
        <v>509.95830000000001</v>
      </c>
      <c r="W842" s="3">
        <v>6</v>
      </c>
      <c r="X842" s="3">
        <v>739.07</v>
      </c>
      <c r="Y842" s="5">
        <v>88004</v>
      </c>
    </row>
    <row r="843" spans="1:25" ht="12.75" customHeight="1" x14ac:dyDescent="0.25">
      <c r="A843" s="3">
        <v>19472</v>
      </c>
      <c r="B843" s="3" t="s">
        <v>981</v>
      </c>
      <c r="C843" s="3">
        <v>0.06</v>
      </c>
      <c r="D843" s="3">
        <v>8.3699999999999992</v>
      </c>
      <c r="E843" s="3">
        <v>10.16</v>
      </c>
      <c r="F843" s="3">
        <v>1494</v>
      </c>
      <c r="G843" s="3" t="s">
        <v>2390</v>
      </c>
      <c r="H843" s="3" t="s">
        <v>710</v>
      </c>
      <c r="I843" s="3" t="s">
        <v>720</v>
      </c>
      <c r="J843" s="3" t="s">
        <v>723</v>
      </c>
      <c r="K843" s="3" t="s">
        <v>732</v>
      </c>
      <c r="L843" s="3" t="s">
        <v>744</v>
      </c>
      <c r="M843" s="3" t="s">
        <v>532</v>
      </c>
      <c r="N843" s="3">
        <v>0.59</v>
      </c>
      <c r="O843" s="3" t="s">
        <v>3035</v>
      </c>
      <c r="P843" s="3" t="s">
        <v>716</v>
      </c>
      <c r="Q843" s="3" t="s">
        <v>1057</v>
      </c>
      <c r="R843" s="3" t="s">
        <v>1470</v>
      </c>
      <c r="S843" s="3">
        <v>21222</v>
      </c>
      <c r="T843" s="4">
        <v>42074</v>
      </c>
      <c r="U843" s="4">
        <v>42076</v>
      </c>
      <c r="V843" s="3">
        <v>-255.65</v>
      </c>
      <c r="W843" s="3">
        <v>18</v>
      </c>
      <c r="X843" s="3">
        <v>157.63999999999999</v>
      </c>
      <c r="Y843" s="5">
        <v>85880</v>
      </c>
    </row>
    <row r="844" spans="1:25" ht="12.75" customHeight="1" x14ac:dyDescent="0.25">
      <c r="A844" s="3">
        <v>19473</v>
      </c>
      <c r="B844" s="3" t="s">
        <v>981</v>
      </c>
      <c r="C844" s="3">
        <v>0.09</v>
      </c>
      <c r="D844" s="3">
        <v>6.48</v>
      </c>
      <c r="E844" s="3">
        <v>9.17</v>
      </c>
      <c r="F844" s="3">
        <v>1494</v>
      </c>
      <c r="G844" s="3" t="s">
        <v>2390</v>
      </c>
      <c r="H844" s="3" t="s">
        <v>711</v>
      </c>
      <c r="I844" s="3" t="s">
        <v>720</v>
      </c>
      <c r="J844" s="3" t="s">
        <v>721</v>
      </c>
      <c r="K844" s="3" t="s">
        <v>726</v>
      </c>
      <c r="L844" s="3" t="s">
        <v>739</v>
      </c>
      <c r="M844" s="3" t="s">
        <v>609</v>
      </c>
      <c r="N844" s="3">
        <v>0.37</v>
      </c>
      <c r="O844" s="3" t="s">
        <v>3035</v>
      </c>
      <c r="P844" s="3" t="s">
        <v>716</v>
      </c>
      <c r="Q844" s="3" t="s">
        <v>1057</v>
      </c>
      <c r="R844" s="3" t="s">
        <v>1470</v>
      </c>
      <c r="S844" s="3">
        <v>21222</v>
      </c>
      <c r="T844" s="4">
        <v>42074</v>
      </c>
      <c r="U844" s="4">
        <v>42076</v>
      </c>
      <c r="V844" s="3">
        <v>-76.540000000000006</v>
      </c>
      <c r="W844" s="3">
        <v>6</v>
      </c>
      <c r="X844" s="3">
        <v>42.16</v>
      </c>
      <c r="Y844" s="5">
        <v>85880</v>
      </c>
    </row>
    <row r="845" spans="1:25" ht="12.75" customHeight="1" x14ac:dyDescent="0.25">
      <c r="A845" s="3">
        <v>24286</v>
      </c>
      <c r="B845" s="3" t="s">
        <v>981</v>
      </c>
      <c r="C845" s="3">
        <v>0.09</v>
      </c>
      <c r="D845" s="3">
        <v>6.28</v>
      </c>
      <c r="E845" s="3">
        <v>5.29</v>
      </c>
      <c r="F845" s="3">
        <v>1497</v>
      </c>
      <c r="G845" s="3" t="s">
        <v>2391</v>
      </c>
      <c r="H845" s="3" t="s">
        <v>710</v>
      </c>
      <c r="I845" s="3" t="s">
        <v>720</v>
      </c>
      <c r="J845" s="3" t="s">
        <v>723</v>
      </c>
      <c r="K845" s="3" t="s">
        <v>732</v>
      </c>
      <c r="L845" s="3" t="s">
        <v>739</v>
      </c>
      <c r="M845" s="3" t="s">
        <v>839</v>
      </c>
      <c r="N845" s="3">
        <v>0.43</v>
      </c>
      <c r="O845" s="3" t="s">
        <v>3035</v>
      </c>
      <c r="P845" s="3" t="s">
        <v>716</v>
      </c>
      <c r="Q845" s="3" t="s">
        <v>1019</v>
      </c>
      <c r="R845" s="3" t="s">
        <v>1663</v>
      </c>
      <c r="S845" s="3">
        <v>14901</v>
      </c>
      <c r="T845" s="4">
        <v>42074</v>
      </c>
      <c r="U845" s="4">
        <v>42075</v>
      </c>
      <c r="V845" s="3">
        <v>-10.09</v>
      </c>
      <c r="W845" s="3">
        <v>2</v>
      </c>
      <c r="X845" s="3">
        <v>14.08</v>
      </c>
      <c r="Y845" s="5">
        <v>85880</v>
      </c>
    </row>
    <row r="846" spans="1:25" ht="12.75" customHeight="1" x14ac:dyDescent="0.25">
      <c r="A846" s="3">
        <v>24287</v>
      </c>
      <c r="B846" s="3" t="s">
        <v>981</v>
      </c>
      <c r="C846" s="3">
        <v>0.03</v>
      </c>
      <c r="D846" s="3">
        <v>15.14</v>
      </c>
      <c r="E846" s="3">
        <v>4.53</v>
      </c>
      <c r="F846" s="3">
        <v>1497</v>
      </c>
      <c r="G846" s="3" t="s">
        <v>2391</v>
      </c>
      <c r="H846" s="3" t="s">
        <v>710</v>
      </c>
      <c r="I846" s="3" t="s">
        <v>720</v>
      </c>
      <c r="J846" s="3" t="s">
        <v>721</v>
      </c>
      <c r="K846" s="3" t="s">
        <v>730</v>
      </c>
      <c r="L846" s="3" t="s">
        <v>739</v>
      </c>
      <c r="M846" s="3" t="s">
        <v>26</v>
      </c>
      <c r="N846" s="3">
        <v>0.81</v>
      </c>
      <c r="O846" s="3" t="s">
        <v>3035</v>
      </c>
      <c r="P846" s="3" t="s">
        <v>716</v>
      </c>
      <c r="Q846" s="3" t="s">
        <v>1019</v>
      </c>
      <c r="R846" s="3" t="s">
        <v>1663</v>
      </c>
      <c r="S846" s="3">
        <v>14901</v>
      </c>
      <c r="T846" s="4">
        <v>42074</v>
      </c>
      <c r="U846" s="4">
        <v>42076</v>
      </c>
      <c r="V846" s="3">
        <v>-92.87</v>
      </c>
      <c r="W846" s="3">
        <v>17</v>
      </c>
      <c r="X846" s="3">
        <v>256.73</v>
      </c>
      <c r="Y846" s="5">
        <v>85880</v>
      </c>
    </row>
    <row r="847" spans="1:25" ht="12.75" customHeight="1" x14ac:dyDescent="0.25">
      <c r="A847" s="3">
        <v>20016</v>
      </c>
      <c r="B847" s="3" t="s">
        <v>978</v>
      </c>
      <c r="C847" s="3">
        <v>0.05</v>
      </c>
      <c r="D847" s="3">
        <v>2.16</v>
      </c>
      <c r="E847" s="3">
        <v>6.05</v>
      </c>
      <c r="F847" s="3">
        <v>1499</v>
      </c>
      <c r="G847" s="3" t="s">
        <v>2392</v>
      </c>
      <c r="H847" s="3" t="s">
        <v>710</v>
      </c>
      <c r="I847" s="3" t="s">
        <v>717</v>
      </c>
      <c r="J847" s="3" t="s">
        <v>721</v>
      </c>
      <c r="K847" s="3" t="s">
        <v>103</v>
      </c>
      <c r="L847" s="3" t="s">
        <v>739</v>
      </c>
      <c r="M847" s="3" t="s">
        <v>287</v>
      </c>
      <c r="N847" s="3">
        <v>0.37</v>
      </c>
      <c r="O847" s="3" t="s">
        <v>3035</v>
      </c>
      <c r="P847" s="3" t="s">
        <v>713</v>
      </c>
      <c r="Q847" s="3" t="s">
        <v>1034</v>
      </c>
      <c r="R847" s="3" t="s">
        <v>1567</v>
      </c>
      <c r="S847" s="3">
        <v>33134</v>
      </c>
      <c r="T847" s="4">
        <v>42039</v>
      </c>
      <c r="U847" s="4">
        <v>42040</v>
      </c>
      <c r="V847" s="3">
        <v>-298.88600000000002</v>
      </c>
      <c r="W847" s="3">
        <v>8</v>
      </c>
      <c r="X847" s="3">
        <v>18.59</v>
      </c>
      <c r="Y847" s="5">
        <v>90731</v>
      </c>
    </row>
    <row r="848" spans="1:25" ht="12.75" customHeight="1" x14ac:dyDescent="0.25">
      <c r="A848" s="3">
        <v>20017</v>
      </c>
      <c r="B848" s="3" t="s">
        <v>978</v>
      </c>
      <c r="C848" s="3">
        <v>0.03</v>
      </c>
      <c r="D848" s="3">
        <v>6.48</v>
      </c>
      <c r="E848" s="3">
        <v>6.6</v>
      </c>
      <c r="F848" s="3">
        <v>1499</v>
      </c>
      <c r="G848" s="3" t="s">
        <v>2392</v>
      </c>
      <c r="H848" s="3" t="s">
        <v>710</v>
      </c>
      <c r="I848" s="3" t="s">
        <v>717</v>
      </c>
      <c r="J848" s="3" t="s">
        <v>721</v>
      </c>
      <c r="K848" s="3" t="s">
        <v>726</v>
      </c>
      <c r="L848" s="3" t="s">
        <v>739</v>
      </c>
      <c r="M848" s="3" t="s">
        <v>845</v>
      </c>
      <c r="N848" s="3">
        <v>0.37</v>
      </c>
      <c r="O848" s="3" t="s">
        <v>3035</v>
      </c>
      <c r="P848" s="3" t="s">
        <v>713</v>
      </c>
      <c r="Q848" s="3" t="s">
        <v>1034</v>
      </c>
      <c r="R848" s="3" t="s">
        <v>1567</v>
      </c>
      <c r="S848" s="3">
        <v>33134</v>
      </c>
      <c r="T848" s="4">
        <v>42039</v>
      </c>
      <c r="U848" s="4">
        <v>42040</v>
      </c>
      <c r="V848" s="3">
        <v>-145.852</v>
      </c>
      <c r="W848" s="3">
        <v>9</v>
      </c>
      <c r="X848" s="3">
        <v>58.83</v>
      </c>
      <c r="Y848" s="5">
        <v>90731</v>
      </c>
    </row>
    <row r="849" spans="1:25" ht="12.75" customHeight="1" x14ac:dyDescent="0.25">
      <c r="A849" s="3">
        <v>20018</v>
      </c>
      <c r="B849" s="3" t="s">
        <v>978</v>
      </c>
      <c r="C849" s="3">
        <v>0.08</v>
      </c>
      <c r="D849" s="3">
        <v>146.05000000000001</v>
      </c>
      <c r="E849" s="3">
        <v>80.2</v>
      </c>
      <c r="F849" s="3">
        <v>1499</v>
      </c>
      <c r="G849" s="3" t="s">
        <v>2392</v>
      </c>
      <c r="H849" s="3" t="s">
        <v>712</v>
      </c>
      <c r="I849" s="3" t="s">
        <v>717</v>
      </c>
      <c r="J849" s="3" t="s">
        <v>723</v>
      </c>
      <c r="K849" s="3" t="s">
        <v>731</v>
      </c>
      <c r="L849" s="3" t="s">
        <v>742</v>
      </c>
      <c r="M849" s="3" t="s">
        <v>370</v>
      </c>
      <c r="N849" s="3">
        <v>0.71</v>
      </c>
      <c r="O849" s="3" t="s">
        <v>3035</v>
      </c>
      <c r="P849" s="3" t="s">
        <v>713</v>
      </c>
      <c r="Q849" s="3" t="s">
        <v>1034</v>
      </c>
      <c r="R849" s="3" t="s">
        <v>1567</v>
      </c>
      <c r="S849" s="3">
        <v>33134</v>
      </c>
      <c r="T849" s="4">
        <v>42039</v>
      </c>
      <c r="U849" s="4">
        <v>42040</v>
      </c>
      <c r="V849" s="3">
        <v>-27.951000000000001</v>
      </c>
      <c r="W849" s="3">
        <v>11</v>
      </c>
      <c r="X849" s="3">
        <v>1557.66</v>
      </c>
      <c r="Y849" s="5">
        <v>90731</v>
      </c>
    </row>
    <row r="850" spans="1:25" ht="12.75" customHeight="1" x14ac:dyDescent="0.25">
      <c r="A850" s="3">
        <v>21682</v>
      </c>
      <c r="B850" s="3" t="s">
        <v>981</v>
      </c>
      <c r="C850" s="3">
        <v>0.08</v>
      </c>
      <c r="D850" s="3">
        <v>3.69</v>
      </c>
      <c r="E850" s="3">
        <v>0.5</v>
      </c>
      <c r="F850" s="3">
        <v>1502</v>
      </c>
      <c r="G850" s="3" t="s">
        <v>2393</v>
      </c>
      <c r="H850" s="3" t="s">
        <v>710</v>
      </c>
      <c r="I850" s="3" t="s">
        <v>718</v>
      </c>
      <c r="J850" s="3" t="s">
        <v>721</v>
      </c>
      <c r="K850" s="3" t="s">
        <v>735</v>
      </c>
      <c r="L850" s="3" t="s">
        <v>739</v>
      </c>
      <c r="M850" s="3" t="s">
        <v>930</v>
      </c>
      <c r="N850" s="3">
        <v>0.38</v>
      </c>
      <c r="O850" s="3" t="s">
        <v>3035</v>
      </c>
      <c r="P850" s="3" t="s">
        <v>713</v>
      </c>
      <c r="Q850" s="3" t="s">
        <v>1034</v>
      </c>
      <c r="R850" s="3" t="s">
        <v>1357</v>
      </c>
      <c r="S850" s="3">
        <v>33065</v>
      </c>
      <c r="T850" s="4">
        <v>42131</v>
      </c>
      <c r="U850" s="4">
        <v>42134</v>
      </c>
      <c r="V850" s="3">
        <v>-3.6547000000000001</v>
      </c>
      <c r="W850" s="3">
        <v>38</v>
      </c>
      <c r="X850" s="3">
        <v>129.43</v>
      </c>
      <c r="Y850" s="5">
        <v>89193</v>
      </c>
    </row>
    <row r="851" spans="1:25" ht="12.75" customHeight="1" x14ac:dyDescent="0.25">
      <c r="A851" s="3">
        <v>18868</v>
      </c>
      <c r="B851" s="3" t="s">
        <v>980</v>
      </c>
      <c r="C851" s="3">
        <v>0.08</v>
      </c>
      <c r="D851" s="3">
        <v>5.84</v>
      </c>
      <c r="E851" s="3">
        <v>1</v>
      </c>
      <c r="F851" s="3">
        <v>1502</v>
      </c>
      <c r="G851" s="3" t="s">
        <v>2393</v>
      </c>
      <c r="H851" s="3" t="s">
        <v>711</v>
      </c>
      <c r="I851" s="3" t="s">
        <v>718</v>
      </c>
      <c r="J851" s="3" t="s">
        <v>721</v>
      </c>
      <c r="K851" s="3" t="s">
        <v>724</v>
      </c>
      <c r="L851" s="3" t="s">
        <v>738</v>
      </c>
      <c r="M851" s="3" t="s">
        <v>864</v>
      </c>
      <c r="N851" s="3">
        <v>0.38</v>
      </c>
      <c r="O851" s="3" t="s">
        <v>3035</v>
      </c>
      <c r="P851" s="3" t="s">
        <v>713</v>
      </c>
      <c r="Q851" s="3" t="s">
        <v>1034</v>
      </c>
      <c r="R851" s="3" t="s">
        <v>1357</v>
      </c>
      <c r="S851" s="3">
        <v>33065</v>
      </c>
      <c r="T851" s="4">
        <v>42184</v>
      </c>
      <c r="U851" s="4">
        <v>42188</v>
      </c>
      <c r="V851" s="3">
        <v>731.92199999999991</v>
      </c>
      <c r="W851" s="3">
        <v>11</v>
      </c>
      <c r="X851" s="3">
        <v>61.39</v>
      </c>
      <c r="Y851" s="5">
        <v>89194</v>
      </c>
    </row>
    <row r="852" spans="1:25" ht="12.75" customHeight="1" x14ac:dyDescent="0.25">
      <c r="A852" s="3">
        <v>18869</v>
      </c>
      <c r="B852" s="3" t="s">
        <v>980</v>
      </c>
      <c r="C852" s="3">
        <v>0</v>
      </c>
      <c r="D852" s="3">
        <v>205.99</v>
      </c>
      <c r="E852" s="3">
        <v>8.99</v>
      </c>
      <c r="F852" s="3">
        <v>1502</v>
      </c>
      <c r="G852" s="3" t="s">
        <v>2393</v>
      </c>
      <c r="H852" s="3" t="s">
        <v>710</v>
      </c>
      <c r="I852" s="3" t="s">
        <v>718</v>
      </c>
      <c r="J852" s="3" t="s">
        <v>722</v>
      </c>
      <c r="K852" s="3" t="s">
        <v>102</v>
      </c>
      <c r="L852" s="3" t="s">
        <v>739</v>
      </c>
      <c r="M852" s="3" t="s">
        <v>519</v>
      </c>
      <c r="N852" s="3">
        <v>0.6</v>
      </c>
      <c r="O852" s="3" t="s">
        <v>3035</v>
      </c>
      <c r="P852" s="3" t="s">
        <v>713</v>
      </c>
      <c r="Q852" s="3" t="s">
        <v>1034</v>
      </c>
      <c r="R852" s="3" t="s">
        <v>1357</v>
      </c>
      <c r="S852" s="3">
        <v>33065</v>
      </c>
      <c r="T852" s="4">
        <v>42184</v>
      </c>
      <c r="U852" s="4">
        <v>42187</v>
      </c>
      <c r="V852" s="3">
        <v>186.55799999999999</v>
      </c>
      <c r="W852" s="3">
        <v>13</v>
      </c>
      <c r="X852" s="3">
        <v>2435.52</v>
      </c>
      <c r="Y852" s="5">
        <v>89194</v>
      </c>
    </row>
    <row r="853" spans="1:25" ht="12.75" customHeight="1" x14ac:dyDescent="0.25">
      <c r="A853" s="3">
        <v>18061</v>
      </c>
      <c r="B853" s="3" t="s">
        <v>980</v>
      </c>
      <c r="C853" s="3">
        <v>0</v>
      </c>
      <c r="D853" s="3">
        <v>85.99</v>
      </c>
      <c r="E853" s="3">
        <v>0.99</v>
      </c>
      <c r="F853" s="3">
        <v>1505</v>
      </c>
      <c r="G853" s="3" t="s">
        <v>2394</v>
      </c>
      <c r="H853" s="3" t="s">
        <v>710</v>
      </c>
      <c r="I853" s="3" t="s">
        <v>718</v>
      </c>
      <c r="J853" s="3" t="s">
        <v>722</v>
      </c>
      <c r="K853" s="3" t="s">
        <v>102</v>
      </c>
      <c r="L853" s="3" t="s">
        <v>738</v>
      </c>
      <c r="M853" s="3" t="s">
        <v>559</v>
      </c>
      <c r="N853" s="3">
        <v>0.85</v>
      </c>
      <c r="O853" s="3" t="s">
        <v>3035</v>
      </c>
      <c r="P853" s="3" t="s">
        <v>714</v>
      </c>
      <c r="Q853" s="3" t="s">
        <v>1015</v>
      </c>
      <c r="R853" s="3" t="s">
        <v>1060</v>
      </c>
      <c r="S853" s="3">
        <v>77840</v>
      </c>
      <c r="T853" s="4">
        <v>42168</v>
      </c>
      <c r="U853" s="4">
        <v>42173</v>
      </c>
      <c r="V853" s="3">
        <v>-138.03680000000003</v>
      </c>
      <c r="W853" s="3">
        <v>6</v>
      </c>
      <c r="X853" s="3">
        <v>464.86</v>
      </c>
      <c r="Y853" s="5">
        <v>86181</v>
      </c>
    </row>
    <row r="854" spans="1:25" ht="12.75" customHeight="1" x14ac:dyDescent="0.25">
      <c r="A854" s="3">
        <v>23329</v>
      </c>
      <c r="B854" s="3" t="s">
        <v>981</v>
      </c>
      <c r="C854" s="3">
        <v>0.09</v>
      </c>
      <c r="D854" s="3">
        <v>20.98</v>
      </c>
      <c r="E854" s="3">
        <v>1.49</v>
      </c>
      <c r="F854" s="3">
        <v>1511</v>
      </c>
      <c r="G854" s="3" t="s">
        <v>2395</v>
      </c>
      <c r="H854" s="3" t="s">
        <v>710</v>
      </c>
      <c r="I854" s="3" t="s">
        <v>720</v>
      </c>
      <c r="J854" s="3" t="s">
        <v>721</v>
      </c>
      <c r="K854" s="3" t="s">
        <v>103</v>
      </c>
      <c r="L854" s="3" t="s">
        <v>739</v>
      </c>
      <c r="M854" s="3" t="s">
        <v>147</v>
      </c>
      <c r="N854" s="3">
        <v>0.35</v>
      </c>
      <c r="O854" s="3" t="s">
        <v>3035</v>
      </c>
      <c r="P854" s="3" t="s">
        <v>714</v>
      </c>
      <c r="Q854" s="3" t="s">
        <v>1086</v>
      </c>
      <c r="R854" s="3" t="s">
        <v>1841</v>
      </c>
      <c r="S854" s="3">
        <v>47302</v>
      </c>
      <c r="T854" s="4">
        <v>42177</v>
      </c>
      <c r="U854" s="4">
        <v>42179</v>
      </c>
      <c r="V854" s="3">
        <v>199.1823</v>
      </c>
      <c r="W854" s="3">
        <v>14</v>
      </c>
      <c r="X854" s="3">
        <v>288.67</v>
      </c>
      <c r="Y854" s="5">
        <v>90303</v>
      </c>
    </row>
    <row r="855" spans="1:25" ht="12.75" customHeight="1" x14ac:dyDescent="0.25">
      <c r="A855" s="3">
        <v>23470</v>
      </c>
      <c r="B855" s="3" t="s">
        <v>981</v>
      </c>
      <c r="C855" s="3">
        <v>0.06</v>
      </c>
      <c r="D855" s="3">
        <v>55.48</v>
      </c>
      <c r="E855" s="3">
        <v>4.8499999999999996</v>
      </c>
      <c r="F855" s="3">
        <v>1519</v>
      </c>
      <c r="G855" s="3" t="s">
        <v>2396</v>
      </c>
      <c r="H855" s="3" t="s">
        <v>710</v>
      </c>
      <c r="I855" s="3" t="s">
        <v>719</v>
      </c>
      <c r="J855" s="3" t="s">
        <v>721</v>
      </c>
      <c r="K855" s="3" t="s">
        <v>726</v>
      </c>
      <c r="L855" s="3" t="s">
        <v>739</v>
      </c>
      <c r="M855" s="3" t="s">
        <v>351</v>
      </c>
      <c r="N855" s="3">
        <v>0.37</v>
      </c>
      <c r="O855" s="3" t="s">
        <v>3035</v>
      </c>
      <c r="P855" s="3" t="s">
        <v>716</v>
      </c>
      <c r="Q855" s="3" t="s">
        <v>1030</v>
      </c>
      <c r="R855" s="3" t="s">
        <v>1043</v>
      </c>
      <c r="S855" s="3">
        <v>4210</v>
      </c>
      <c r="T855" s="4">
        <v>42169</v>
      </c>
      <c r="U855" s="4">
        <v>42169</v>
      </c>
      <c r="V855" s="3">
        <v>711.05189999999993</v>
      </c>
      <c r="W855" s="3">
        <v>19</v>
      </c>
      <c r="X855" s="3">
        <v>1030.51</v>
      </c>
      <c r="Y855" s="5">
        <v>89957</v>
      </c>
    </row>
    <row r="856" spans="1:25" ht="12.75" customHeight="1" x14ac:dyDescent="0.25">
      <c r="A856" s="3">
        <v>23471</v>
      </c>
      <c r="B856" s="3" t="s">
        <v>981</v>
      </c>
      <c r="C856" s="3">
        <v>0.1</v>
      </c>
      <c r="D856" s="3">
        <v>122.99</v>
      </c>
      <c r="E856" s="3">
        <v>70.2</v>
      </c>
      <c r="F856" s="3">
        <v>1522</v>
      </c>
      <c r="G856" s="3" t="s">
        <v>2397</v>
      </c>
      <c r="H856" s="3" t="s">
        <v>712</v>
      </c>
      <c r="I856" s="3" t="s">
        <v>719</v>
      </c>
      <c r="J856" s="3" t="s">
        <v>723</v>
      </c>
      <c r="K856" s="3" t="s">
        <v>727</v>
      </c>
      <c r="L856" s="3" t="s">
        <v>740</v>
      </c>
      <c r="M856" s="3" t="s">
        <v>109</v>
      </c>
      <c r="N856" s="3">
        <v>0.74</v>
      </c>
      <c r="O856" s="3" t="s">
        <v>3035</v>
      </c>
      <c r="P856" s="3" t="s">
        <v>714</v>
      </c>
      <c r="Q856" s="3" t="s">
        <v>1039</v>
      </c>
      <c r="R856" s="3" t="s">
        <v>1520</v>
      </c>
      <c r="S856" s="3">
        <v>55305</v>
      </c>
      <c r="T856" s="4">
        <v>42169</v>
      </c>
      <c r="U856" s="4">
        <v>42170</v>
      </c>
      <c r="V856" s="3">
        <v>-899.67499999999995</v>
      </c>
      <c r="W856" s="3">
        <v>17</v>
      </c>
      <c r="X856" s="3">
        <v>2026.91</v>
      </c>
      <c r="Y856" s="5">
        <v>89957</v>
      </c>
    </row>
    <row r="857" spans="1:25" ht="12.75" customHeight="1" x14ac:dyDescent="0.25">
      <c r="A857" s="3">
        <v>19269</v>
      </c>
      <c r="B857" s="3" t="s">
        <v>977</v>
      </c>
      <c r="C857" s="3">
        <v>0.04</v>
      </c>
      <c r="D857" s="3">
        <v>11.34</v>
      </c>
      <c r="E857" s="3">
        <v>5.01</v>
      </c>
      <c r="F857" s="3">
        <v>1526</v>
      </c>
      <c r="G857" s="3" t="s">
        <v>2398</v>
      </c>
      <c r="H857" s="3" t="s">
        <v>710</v>
      </c>
      <c r="I857" s="3" t="s">
        <v>717</v>
      </c>
      <c r="J857" s="3" t="s">
        <v>721</v>
      </c>
      <c r="K857" s="3" t="s">
        <v>726</v>
      </c>
      <c r="L857" s="3" t="s">
        <v>739</v>
      </c>
      <c r="M857" s="3" t="s">
        <v>62</v>
      </c>
      <c r="N857" s="3">
        <v>0.36</v>
      </c>
      <c r="O857" s="3" t="s">
        <v>3035</v>
      </c>
      <c r="P857" s="3" t="s">
        <v>713</v>
      </c>
      <c r="Q857" s="3" t="s">
        <v>1124</v>
      </c>
      <c r="R857" s="3" t="s">
        <v>1344</v>
      </c>
      <c r="S857" s="3">
        <v>35211</v>
      </c>
      <c r="T857" s="4">
        <v>42045</v>
      </c>
      <c r="U857" s="4">
        <v>42046</v>
      </c>
      <c r="V857" s="3">
        <v>-189.22399999999999</v>
      </c>
      <c r="W857" s="3">
        <v>10</v>
      </c>
      <c r="X857" s="3">
        <v>115.53</v>
      </c>
      <c r="Y857" s="5">
        <v>86812</v>
      </c>
    </row>
    <row r="858" spans="1:25" ht="12.75" customHeight="1" x14ac:dyDescent="0.25">
      <c r="A858" s="3">
        <v>24974</v>
      </c>
      <c r="B858" s="3" t="s">
        <v>981</v>
      </c>
      <c r="C858" s="3">
        <v>0.03</v>
      </c>
      <c r="D858" s="3">
        <v>30.98</v>
      </c>
      <c r="E858" s="3">
        <v>8.99</v>
      </c>
      <c r="F858" s="3">
        <v>1527</v>
      </c>
      <c r="G858" s="3" t="s">
        <v>2399</v>
      </c>
      <c r="H858" s="3" t="s">
        <v>711</v>
      </c>
      <c r="I858" s="3" t="s">
        <v>718</v>
      </c>
      <c r="J858" s="3" t="s">
        <v>721</v>
      </c>
      <c r="K858" s="3" t="s">
        <v>724</v>
      </c>
      <c r="L858" s="3" t="s">
        <v>741</v>
      </c>
      <c r="M858" s="3" t="s">
        <v>495</v>
      </c>
      <c r="N858" s="3">
        <v>0.57999999999999996</v>
      </c>
      <c r="O858" s="3" t="s">
        <v>3035</v>
      </c>
      <c r="P858" s="3" t="s">
        <v>713</v>
      </c>
      <c r="Q858" s="3" t="s">
        <v>1124</v>
      </c>
      <c r="R858" s="3" t="s">
        <v>1723</v>
      </c>
      <c r="S858" s="3">
        <v>35601</v>
      </c>
      <c r="T858" s="4">
        <v>42013</v>
      </c>
      <c r="U858" s="4">
        <v>42015</v>
      </c>
      <c r="V858" s="3">
        <v>0.50999999999999868</v>
      </c>
      <c r="W858" s="3">
        <v>5</v>
      </c>
      <c r="X858" s="3">
        <v>162.38999999999999</v>
      </c>
      <c r="Y858" s="5">
        <v>86813</v>
      </c>
    </row>
    <row r="859" spans="1:25" ht="12.75" customHeight="1" x14ac:dyDescent="0.25">
      <c r="A859" s="3">
        <v>22253</v>
      </c>
      <c r="B859" s="3" t="s">
        <v>980</v>
      </c>
      <c r="C859" s="3">
        <v>0.03</v>
      </c>
      <c r="D859" s="3">
        <v>65.989999999999995</v>
      </c>
      <c r="E859" s="3">
        <v>5.26</v>
      </c>
      <c r="F859" s="3">
        <v>1527</v>
      </c>
      <c r="G859" s="3" t="s">
        <v>2399</v>
      </c>
      <c r="H859" s="3" t="s">
        <v>710</v>
      </c>
      <c r="I859" s="3" t="s">
        <v>717</v>
      </c>
      <c r="J859" s="3" t="s">
        <v>722</v>
      </c>
      <c r="K859" s="3" t="s">
        <v>102</v>
      </c>
      <c r="L859" s="3" t="s">
        <v>739</v>
      </c>
      <c r="M859" s="3" t="s">
        <v>392</v>
      </c>
      <c r="N859" s="3">
        <v>0.56000000000000005</v>
      </c>
      <c r="O859" s="3" t="s">
        <v>3035</v>
      </c>
      <c r="P859" s="3" t="s">
        <v>713</v>
      </c>
      <c r="Q859" s="3" t="s">
        <v>1124</v>
      </c>
      <c r="R859" s="3" t="s">
        <v>1723</v>
      </c>
      <c r="S859" s="3">
        <v>35601</v>
      </c>
      <c r="T859" s="4">
        <v>42093</v>
      </c>
      <c r="U859" s="4">
        <v>42103</v>
      </c>
      <c r="V859" s="3">
        <v>-52.248000000000005</v>
      </c>
      <c r="W859" s="3">
        <v>23</v>
      </c>
      <c r="X859" s="3">
        <v>1316.03</v>
      </c>
      <c r="Y859" s="5">
        <v>86814</v>
      </c>
    </row>
    <row r="860" spans="1:25" ht="12.75" customHeight="1" x14ac:dyDescent="0.25">
      <c r="A860" s="3">
        <v>21455</v>
      </c>
      <c r="B860" s="3" t="s">
        <v>980</v>
      </c>
      <c r="C860" s="3">
        <v>0.09</v>
      </c>
      <c r="D860" s="3">
        <v>50.98</v>
      </c>
      <c r="E860" s="3">
        <v>6.5</v>
      </c>
      <c r="F860" s="3">
        <v>1527</v>
      </c>
      <c r="G860" s="3" t="s">
        <v>2399</v>
      </c>
      <c r="H860" s="3" t="s">
        <v>710</v>
      </c>
      <c r="I860" s="3" t="s">
        <v>717</v>
      </c>
      <c r="J860" s="3" t="s">
        <v>722</v>
      </c>
      <c r="K860" s="3" t="s">
        <v>725</v>
      </c>
      <c r="L860" s="3" t="s">
        <v>739</v>
      </c>
      <c r="M860" s="3" t="s">
        <v>60</v>
      </c>
      <c r="N860" s="3">
        <v>0.73</v>
      </c>
      <c r="O860" s="3" t="s">
        <v>3035</v>
      </c>
      <c r="P860" s="3" t="s">
        <v>713</v>
      </c>
      <c r="Q860" s="3" t="s">
        <v>1124</v>
      </c>
      <c r="R860" s="3" t="s">
        <v>1723</v>
      </c>
      <c r="S860" s="3">
        <v>35601</v>
      </c>
      <c r="T860" s="4">
        <v>42145</v>
      </c>
      <c r="U860" s="4">
        <v>42152</v>
      </c>
      <c r="V860" s="3">
        <v>70.175999999999988</v>
      </c>
      <c r="W860" s="3">
        <v>28</v>
      </c>
      <c r="X860" s="3">
        <v>1395.41</v>
      </c>
      <c r="Y860" s="5">
        <v>86815</v>
      </c>
    </row>
    <row r="861" spans="1:25" ht="12.75" customHeight="1" x14ac:dyDescent="0.25">
      <c r="A861" s="3">
        <v>24975</v>
      </c>
      <c r="B861" s="3" t="s">
        <v>981</v>
      </c>
      <c r="C861" s="3">
        <v>0.01</v>
      </c>
      <c r="D861" s="3">
        <v>525.98</v>
      </c>
      <c r="E861" s="3">
        <v>19.989999999999998</v>
      </c>
      <c r="F861" s="3">
        <v>1528</v>
      </c>
      <c r="G861" s="3" t="s">
        <v>2400</v>
      </c>
      <c r="H861" s="3" t="s">
        <v>710</v>
      </c>
      <c r="I861" s="3" t="s">
        <v>718</v>
      </c>
      <c r="J861" s="3" t="s">
        <v>721</v>
      </c>
      <c r="K861" s="3" t="s">
        <v>103</v>
      </c>
      <c r="L861" s="3" t="s">
        <v>739</v>
      </c>
      <c r="M861" s="3" t="s">
        <v>778</v>
      </c>
      <c r="N861" s="3">
        <v>0.37</v>
      </c>
      <c r="O861" s="3" t="s">
        <v>3035</v>
      </c>
      <c r="P861" s="3" t="s">
        <v>713</v>
      </c>
      <c r="Q861" s="3" t="s">
        <v>1011</v>
      </c>
      <c r="R861" s="3" t="s">
        <v>1737</v>
      </c>
      <c r="S861" s="3">
        <v>27288</v>
      </c>
      <c r="T861" s="4">
        <v>42013</v>
      </c>
      <c r="U861" s="4">
        <v>42015</v>
      </c>
      <c r="V861" s="3">
        <v>-161.92400000000001</v>
      </c>
      <c r="W861" s="3">
        <v>9</v>
      </c>
      <c r="X861" s="3">
        <v>4920.8100000000004</v>
      </c>
      <c r="Y861" s="5">
        <v>86813</v>
      </c>
    </row>
    <row r="862" spans="1:25" ht="12.75" customHeight="1" x14ac:dyDescent="0.25">
      <c r="A862" s="3">
        <v>21199</v>
      </c>
      <c r="B862" s="3" t="s">
        <v>981</v>
      </c>
      <c r="C862" s="3">
        <v>7.0000000000000007E-2</v>
      </c>
      <c r="D862" s="3">
        <v>4.91</v>
      </c>
      <c r="E862" s="3">
        <v>0.5</v>
      </c>
      <c r="F862" s="3">
        <v>1531</v>
      </c>
      <c r="G862" s="3" t="s">
        <v>2401</v>
      </c>
      <c r="H862" s="3" t="s">
        <v>710</v>
      </c>
      <c r="I862" s="3" t="s">
        <v>719</v>
      </c>
      <c r="J862" s="3" t="s">
        <v>721</v>
      </c>
      <c r="K862" s="3" t="s">
        <v>735</v>
      </c>
      <c r="L862" s="3" t="s">
        <v>739</v>
      </c>
      <c r="M862" s="3" t="s">
        <v>169</v>
      </c>
      <c r="N862" s="3">
        <v>0.36</v>
      </c>
      <c r="O862" s="3" t="s">
        <v>3035</v>
      </c>
      <c r="P862" s="3" t="s">
        <v>713</v>
      </c>
      <c r="Q862" s="3" t="s">
        <v>1034</v>
      </c>
      <c r="R862" s="3" t="s">
        <v>1204</v>
      </c>
      <c r="S862" s="3">
        <v>32137</v>
      </c>
      <c r="T862" s="4">
        <v>42021</v>
      </c>
      <c r="U862" s="4">
        <v>42022</v>
      </c>
      <c r="V862" s="3">
        <v>-157.696</v>
      </c>
      <c r="W862" s="3">
        <v>6</v>
      </c>
      <c r="X862" s="3">
        <v>28.22</v>
      </c>
      <c r="Y862" s="5">
        <v>88852</v>
      </c>
    </row>
    <row r="863" spans="1:25" ht="12.75" customHeight="1" x14ac:dyDescent="0.25">
      <c r="A863" s="3">
        <v>21596</v>
      </c>
      <c r="B863" s="3" t="s">
        <v>977</v>
      </c>
      <c r="C863" s="3">
        <v>0.02</v>
      </c>
      <c r="D863" s="3">
        <v>4.8899999999999997</v>
      </c>
      <c r="E863" s="3">
        <v>4.93</v>
      </c>
      <c r="F863" s="3">
        <v>1533</v>
      </c>
      <c r="G863" s="3" t="s">
        <v>2402</v>
      </c>
      <c r="H863" s="3" t="s">
        <v>710</v>
      </c>
      <c r="I863" s="3" t="s">
        <v>720</v>
      </c>
      <c r="J863" s="3" t="s">
        <v>722</v>
      </c>
      <c r="K863" s="3" t="s">
        <v>725</v>
      </c>
      <c r="L863" s="3" t="s">
        <v>741</v>
      </c>
      <c r="M863" s="3" t="s">
        <v>485</v>
      </c>
      <c r="N863" s="3">
        <v>0.66</v>
      </c>
      <c r="O863" s="3" t="s">
        <v>3035</v>
      </c>
      <c r="P863" s="3" t="s">
        <v>714</v>
      </c>
      <c r="Q863" s="3" t="s">
        <v>1904</v>
      </c>
      <c r="R863" s="3" t="s">
        <v>1434</v>
      </c>
      <c r="S863" s="3">
        <v>63130</v>
      </c>
      <c r="T863" s="4">
        <v>42041</v>
      </c>
      <c r="U863" s="4">
        <v>42042</v>
      </c>
      <c r="V863" s="3">
        <v>-56.445999999999998</v>
      </c>
      <c r="W863" s="3">
        <v>14</v>
      </c>
      <c r="X863" s="3">
        <v>74.010000000000005</v>
      </c>
      <c r="Y863" s="5">
        <v>91328</v>
      </c>
    </row>
    <row r="864" spans="1:25" ht="12.75" customHeight="1" x14ac:dyDescent="0.25">
      <c r="A864" s="3">
        <v>21597</v>
      </c>
      <c r="B864" s="3" t="s">
        <v>977</v>
      </c>
      <c r="C864" s="3">
        <v>7.0000000000000007E-2</v>
      </c>
      <c r="D864" s="3">
        <v>10.06</v>
      </c>
      <c r="E864" s="3">
        <v>2.06</v>
      </c>
      <c r="F864" s="3">
        <v>1533</v>
      </c>
      <c r="G864" s="3" t="s">
        <v>2402</v>
      </c>
      <c r="H864" s="3" t="s">
        <v>710</v>
      </c>
      <c r="I864" s="3" t="s">
        <v>720</v>
      </c>
      <c r="J864" s="3" t="s">
        <v>721</v>
      </c>
      <c r="K864" s="3" t="s">
        <v>726</v>
      </c>
      <c r="L864" s="3" t="s">
        <v>738</v>
      </c>
      <c r="M864" s="3" t="s">
        <v>236</v>
      </c>
      <c r="N864" s="3">
        <v>0.39</v>
      </c>
      <c r="O864" s="3" t="s">
        <v>3035</v>
      </c>
      <c r="P864" s="3" t="s">
        <v>714</v>
      </c>
      <c r="Q864" s="3" t="s">
        <v>1904</v>
      </c>
      <c r="R864" s="3" t="s">
        <v>1434</v>
      </c>
      <c r="S864" s="3">
        <v>63130</v>
      </c>
      <c r="T864" s="4">
        <v>42041</v>
      </c>
      <c r="U864" s="4">
        <v>42042</v>
      </c>
      <c r="V864" s="3">
        <v>33.189</v>
      </c>
      <c r="W864" s="3">
        <v>5</v>
      </c>
      <c r="X864" s="3">
        <v>48.1</v>
      </c>
      <c r="Y864" s="5">
        <v>91328</v>
      </c>
    </row>
    <row r="865" spans="1:25" ht="12.75" customHeight="1" x14ac:dyDescent="0.25">
      <c r="A865" s="3">
        <v>23147</v>
      </c>
      <c r="B865" s="3" t="s">
        <v>980</v>
      </c>
      <c r="C865" s="3">
        <v>0</v>
      </c>
      <c r="D865" s="3">
        <v>599.99</v>
      </c>
      <c r="E865" s="3">
        <v>24.49</v>
      </c>
      <c r="F865" s="3">
        <v>1548</v>
      </c>
      <c r="G865" s="3" t="s">
        <v>2403</v>
      </c>
      <c r="H865" s="3" t="s">
        <v>710</v>
      </c>
      <c r="I865" s="3" t="s">
        <v>720</v>
      </c>
      <c r="J865" s="3" t="s">
        <v>722</v>
      </c>
      <c r="K865" s="3" t="s">
        <v>105</v>
      </c>
      <c r="L865" s="3" t="s">
        <v>744</v>
      </c>
      <c r="M865" s="3" t="s">
        <v>867</v>
      </c>
      <c r="N865" s="3">
        <v>0.44</v>
      </c>
      <c r="O865" s="3" t="s">
        <v>3035</v>
      </c>
      <c r="P865" s="3" t="s">
        <v>714</v>
      </c>
      <c r="Q865" s="3" t="s">
        <v>1086</v>
      </c>
      <c r="R865" s="3" t="s">
        <v>1197</v>
      </c>
      <c r="S865" s="3">
        <v>47374</v>
      </c>
      <c r="T865" s="4">
        <v>42178</v>
      </c>
      <c r="U865" s="4">
        <v>42180</v>
      </c>
      <c r="V865" s="3">
        <v>-367.16500000000002</v>
      </c>
      <c r="W865" s="3">
        <v>18</v>
      </c>
      <c r="X865" s="3">
        <v>11015.82</v>
      </c>
      <c r="Y865" s="5">
        <v>88487</v>
      </c>
    </row>
    <row r="866" spans="1:25" ht="12.75" customHeight="1" x14ac:dyDescent="0.25">
      <c r="A866" s="3">
        <v>19627</v>
      </c>
      <c r="B866" s="3" t="s">
        <v>980</v>
      </c>
      <c r="C866" s="3">
        <v>7.0000000000000007E-2</v>
      </c>
      <c r="D866" s="3">
        <v>17.7</v>
      </c>
      <c r="E866" s="3">
        <v>9.4700000000000006</v>
      </c>
      <c r="F866" s="3">
        <v>1551</v>
      </c>
      <c r="G866" s="3" t="s">
        <v>2404</v>
      </c>
      <c r="H866" s="3" t="s">
        <v>710</v>
      </c>
      <c r="I866" s="3" t="s">
        <v>719</v>
      </c>
      <c r="J866" s="3" t="s">
        <v>721</v>
      </c>
      <c r="K866" s="3" t="s">
        <v>730</v>
      </c>
      <c r="L866" s="3" t="s">
        <v>739</v>
      </c>
      <c r="M866" s="3" t="s">
        <v>222</v>
      </c>
      <c r="N866" s="3">
        <v>0.59</v>
      </c>
      <c r="O866" s="3" t="s">
        <v>3035</v>
      </c>
      <c r="P866" s="3" t="s">
        <v>713</v>
      </c>
      <c r="Q866" s="3" t="s">
        <v>1207</v>
      </c>
      <c r="R866" s="3" t="s">
        <v>1465</v>
      </c>
      <c r="S866" s="3">
        <v>39530</v>
      </c>
      <c r="T866" s="4">
        <v>42180</v>
      </c>
      <c r="U866" s="4">
        <v>42186</v>
      </c>
      <c r="V866" s="3">
        <v>-243.54400000000001</v>
      </c>
      <c r="W866" s="3">
        <v>18</v>
      </c>
      <c r="X866" s="3">
        <v>300.67</v>
      </c>
      <c r="Y866" s="5">
        <v>87488</v>
      </c>
    </row>
    <row r="867" spans="1:25" ht="12.75" customHeight="1" x14ac:dyDescent="0.25">
      <c r="A867" s="3">
        <v>20993</v>
      </c>
      <c r="B867" s="3" t="s">
        <v>981</v>
      </c>
      <c r="C867" s="3">
        <v>0.01</v>
      </c>
      <c r="D867" s="3">
        <v>348.21</v>
      </c>
      <c r="E867" s="3">
        <v>40.19</v>
      </c>
      <c r="F867" s="3">
        <v>1552</v>
      </c>
      <c r="G867" s="3" t="s">
        <v>2405</v>
      </c>
      <c r="H867" s="3" t="s">
        <v>712</v>
      </c>
      <c r="I867" s="3" t="s">
        <v>718</v>
      </c>
      <c r="J867" s="3" t="s">
        <v>723</v>
      </c>
      <c r="K867" s="3" t="s">
        <v>731</v>
      </c>
      <c r="L867" s="3" t="s">
        <v>742</v>
      </c>
      <c r="M867" s="3" t="s">
        <v>356</v>
      </c>
      <c r="N867" s="3">
        <v>0.62</v>
      </c>
      <c r="O867" s="3" t="s">
        <v>3035</v>
      </c>
      <c r="P867" s="3" t="s">
        <v>713</v>
      </c>
      <c r="Q867" s="3" t="s">
        <v>1207</v>
      </c>
      <c r="R867" s="3" t="s">
        <v>1478</v>
      </c>
      <c r="S867" s="3">
        <v>39056</v>
      </c>
      <c r="T867" s="4">
        <v>42005</v>
      </c>
      <c r="U867" s="4">
        <v>42008</v>
      </c>
      <c r="V867" s="3">
        <v>-337.09199999999998</v>
      </c>
      <c r="W867" s="3">
        <v>2</v>
      </c>
      <c r="X867" s="3">
        <v>723.54</v>
      </c>
      <c r="Y867" s="5">
        <v>87486</v>
      </c>
    </row>
    <row r="868" spans="1:25" ht="12.75" customHeight="1" x14ac:dyDescent="0.25">
      <c r="A868" s="3">
        <v>24862</v>
      </c>
      <c r="B868" s="3" t="s">
        <v>979</v>
      </c>
      <c r="C868" s="3">
        <v>0.03</v>
      </c>
      <c r="D868" s="3">
        <v>12.28</v>
      </c>
      <c r="E868" s="3">
        <v>6.35</v>
      </c>
      <c r="F868" s="3">
        <v>1553</v>
      </c>
      <c r="G868" s="3" t="s">
        <v>2406</v>
      </c>
      <c r="H868" s="3" t="s">
        <v>710</v>
      </c>
      <c r="I868" s="3" t="s">
        <v>718</v>
      </c>
      <c r="J868" s="3" t="s">
        <v>721</v>
      </c>
      <c r="K868" s="3" t="s">
        <v>726</v>
      </c>
      <c r="L868" s="3" t="s">
        <v>739</v>
      </c>
      <c r="M868" s="3" t="s">
        <v>565</v>
      </c>
      <c r="N868" s="3">
        <v>0.38</v>
      </c>
      <c r="O868" s="3" t="s">
        <v>3035</v>
      </c>
      <c r="P868" s="3" t="s">
        <v>713</v>
      </c>
      <c r="Q868" s="3" t="s">
        <v>1207</v>
      </c>
      <c r="R868" s="3" t="s">
        <v>1291</v>
      </c>
      <c r="S868" s="3">
        <v>38701</v>
      </c>
      <c r="T868" s="4">
        <v>42085</v>
      </c>
      <c r="U868" s="4">
        <v>42087</v>
      </c>
      <c r="V868" s="3">
        <v>68.675999999999988</v>
      </c>
      <c r="W868" s="3">
        <v>7</v>
      </c>
      <c r="X868" s="3">
        <v>87.53</v>
      </c>
      <c r="Y868" s="5">
        <v>87484</v>
      </c>
    </row>
    <row r="869" spans="1:25" ht="12.75" customHeight="1" x14ac:dyDescent="0.25">
      <c r="A869" s="3">
        <v>26135</v>
      </c>
      <c r="B869" s="3" t="s">
        <v>977</v>
      </c>
      <c r="C869" s="3">
        <v>0.04</v>
      </c>
      <c r="D869" s="3">
        <v>10.98</v>
      </c>
      <c r="E869" s="3">
        <v>3.99</v>
      </c>
      <c r="F869" s="3">
        <v>1554</v>
      </c>
      <c r="G869" s="3" t="s">
        <v>2407</v>
      </c>
      <c r="H869" s="3" t="s">
        <v>710</v>
      </c>
      <c r="I869" s="3" t="s">
        <v>718</v>
      </c>
      <c r="J869" s="3" t="s">
        <v>721</v>
      </c>
      <c r="K869" s="3" t="s">
        <v>729</v>
      </c>
      <c r="L869" s="3" t="s">
        <v>739</v>
      </c>
      <c r="M869" s="3" t="s">
        <v>514</v>
      </c>
      <c r="N869" s="3">
        <v>0.57999999999999996</v>
      </c>
      <c r="O869" s="3" t="s">
        <v>3035</v>
      </c>
      <c r="P869" s="3" t="s">
        <v>713</v>
      </c>
      <c r="Q869" s="3" t="s">
        <v>1207</v>
      </c>
      <c r="R869" s="3" t="s">
        <v>1893</v>
      </c>
      <c r="S869" s="3">
        <v>39503</v>
      </c>
      <c r="T869" s="4">
        <v>42142</v>
      </c>
      <c r="U869" s="4">
        <v>42142</v>
      </c>
      <c r="V869" s="3">
        <v>481.03199999999998</v>
      </c>
      <c r="W869" s="3">
        <v>15</v>
      </c>
      <c r="X869" s="3">
        <v>172.22</v>
      </c>
      <c r="Y869" s="5">
        <v>87485</v>
      </c>
    </row>
    <row r="870" spans="1:25" ht="12.75" customHeight="1" x14ac:dyDescent="0.25">
      <c r="A870" s="3">
        <v>25409</v>
      </c>
      <c r="B870" s="3" t="s">
        <v>977</v>
      </c>
      <c r="C870" s="3">
        <v>0.03</v>
      </c>
      <c r="D870" s="3">
        <v>124.49</v>
      </c>
      <c r="E870" s="3">
        <v>51.94</v>
      </c>
      <c r="F870" s="3">
        <v>1554</v>
      </c>
      <c r="G870" s="3" t="s">
        <v>2407</v>
      </c>
      <c r="H870" s="3" t="s">
        <v>712</v>
      </c>
      <c r="I870" s="3" t="s">
        <v>719</v>
      </c>
      <c r="J870" s="3" t="s">
        <v>723</v>
      </c>
      <c r="K870" s="3" t="s">
        <v>731</v>
      </c>
      <c r="L870" s="3" t="s">
        <v>742</v>
      </c>
      <c r="M870" s="3" t="s">
        <v>27</v>
      </c>
      <c r="N870" s="3">
        <v>0.63</v>
      </c>
      <c r="O870" s="3" t="s">
        <v>3035</v>
      </c>
      <c r="P870" s="3" t="s">
        <v>713</v>
      </c>
      <c r="Q870" s="3" t="s">
        <v>1207</v>
      </c>
      <c r="R870" s="3" t="s">
        <v>1893</v>
      </c>
      <c r="S870" s="3">
        <v>39503</v>
      </c>
      <c r="T870" s="4">
        <v>42048</v>
      </c>
      <c r="U870" s="4">
        <v>42049</v>
      </c>
      <c r="V870" s="3">
        <v>-4.0180000000000007</v>
      </c>
      <c r="W870" s="3">
        <v>7</v>
      </c>
      <c r="X870" s="3">
        <v>894.88</v>
      </c>
      <c r="Y870" s="5">
        <v>87487</v>
      </c>
    </row>
    <row r="871" spans="1:25" ht="12.75" customHeight="1" x14ac:dyDescent="0.25">
      <c r="A871" s="3">
        <v>18294</v>
      </c>
      <c r="B871" s="3" t="s">
        <v>979</v>
      </c>
      <c r="C871" s="3">
        <v>0.06</v>
      </c>
      <c r="D871" s="3">
        <v>2.89</v>
      </c>
      <c r="E871" s="3">
        <v>0.99</v>
      </c>
      <c r="F871" s="3">
        <v>1556</v>
      </c>
      <c r="G871" s="3" t="s">
        <v>2408</v>
      </c>
      <c r="H871" s="3" t="s">
        <v>710</v>
      </c>
      <c r="I871" s="3" t="s">
        <v>719</v>
      </c>
      <c r="J871" s="3" t="s">
        <v>721</v>
      </c>
      <c r="K871" s="3" t="s">
        <v>735</v>
      </c>
      <c r="L871" s="3" t="s">
        <v>739</v>
      </c>
      <c r="M871" s="3" t="s">
        <v>403</v>
      </c>
      <c r="N871" s="3">
        <v>0.38</v>
      </c>
      <c r="O871" s="3" t="s">
        <v>3035</v>
      </c>
      <c r="P871" s="3" t="s">
        <v>713</v>
      </c>
      <c r="Q871" s="3" t="s">
        <v>1110</v>
      </c>
      <c r="R871" s="3" t="s">
        <v>991</v>
      </c>
      <c r="S871" s="3">
        <v>22304</v>
      </c>
      <c r="T871" s="4">
        <v>42156</v>
      </c>
      <c r="U871" s="4">
        <v>42158</v>
      </c>
      <c r="V871" s="3">
        <v>-2.0097</v>
      </c>
      <c r="W871" s="3">
        <v>6</v>
      </c>
      <c r="X871" s="3">
        <v>16.670000000000002</v>
      </c>
      <c r="Y871" s="5">
        <v>87425</v>
      </c>
    </row>
    <row r="872" spans="1:25" ht="12.75" customHeight="1" x14ac:dyDescent="0.25">
      <c r="A872" s="3">
        <v>18295</v>
      </c>
      <c r="B872" s="3" t="s">
        <v>979</v>
      </c>
      <c r="C872" s="3">
        <v>0.08</v>
      </c>
      <c r="D872" s="3">
        <v>22.84</v>
      </c>
      <c r="E872" s="3">
        <v>11.54</v>
      </c>
      <c r="F872" s="3">
        <v>1556</v>
      </c>
      <c r="G872" s="3" t="s">
        <v>2408</v>
      </c>
      <c r="H872" s="3" t="s">
        <v>710</v>
      </c>
      <c r="I872" s="3" t="s">
        <v>719</v>
      </c>
      <c r="J872" s="3" t="s">
        <v>721</v>
      </c>
      <c r="K872" s="3" t="s">
        <v>726</v>
      </c>
      <c r="L872" s="3" t="s">
        <v>739</v>
      </c>
      <c r="M872" s="3" t="s">
        <v>87</v>
      </c>
      <c r="N872" s="3">
        <v>0.39</v>
      </c>
      <c r="O872" s="3" t="s">
        <v>3035</v>
      </c>
      <c r="P872" s="3" t="s">
        <v>713</v>
      </c>
      <c r="Q872" s="3" t="s">
        <v>1110</v>
      </c>
      <c r="R872" s="3" t="s">
        <v>991</v>
      </c>
      <c r="S872" s="3">
        <v>22304</v>
      </c>
      <c r="T872" s="4">
        <v>42156</v>
      </c>
      <c r="U872" s="4">
        <v>42158</v>
      </c>
      <c r="V872" s="3">
        <v>-477.37200000000007</v>
      </c>
      <c r="W872" s="3">
        <v>9</v>
      </c>
      <c r="X872" s="3">
        <v>195.16</v>
      </c>
      <c r="Y872" s="5">
        <v>87425</v>
      </c>
    </row>
    <row r="873" spans="1:25" ht="12.75" customHeight="1" x14ac:dyDescent="0.25">
      <c r="A873" s="3">
        <v>18511</v>
      </c>
      <c r="B873" s="3" t="s">
        <v>980</v>
      </c>
      <c r="C873" s="3">
        <v>0.09</v>
      </c>
      <c r="D873" s="3">
        <v>60.98</v>
      </c>
      <c r="E873" s="3">
        <v>49</v>
      </c>
      <c r="F873" s="3">
        <v>1557</v>
      </c>
      <c r="G873" s="3" t="s">
        <v>2409</v>
      </c>
      <c r="H873" s="3" t="s">
        <v>710</v>
      </c>
      <c r="I873" s="3" t="s">
        <v>719</v>
      </c>
      <c r="J873" s="3" t="s">
        <v>721</v>
      </c>
      <c r="K873" s="3" t="s">
        <v>729</v>
      </c>
      <c r="L873" s="3" t="s">
        <v>744</v>
      </c>
      <c r="M873" s="3" t="s">
        <v>810</v>
      </c>
      <c r="N873" s="3">
        <v>0.59</v>
      </c>
      <c r="O873" s="3" t="s">
        <v>3035</v>
      </c>
      <c r="P873" s="3" t="s">
        <v>713</v>
      </c>
      <c r="Q873" s="3" t="s">
        <v>1110</v>
      </c>
      <c r="R873" s="3" t="s">
        <v>1260</v>
      </c>
      <c r="S873" s="3">
        <v>22003</v>
      </c>
      <c r="T873" s="4">
        <v>42088</v>
      </c>
      <c r="U873" s="4">
        <v>42096</v>
      </c>
      <c r="V873" s="3">
        <v>-954.75800000000004</v>
      </c>
      <c r="W873" s="3">
        <v>15</v>
      </c>
      <c r="X873" s="3">
        <v>879.62</v>
      </c>
      <c r="Y873" s="5">
        <v>87426</v>
      </c>
    </row>
    <row r="874" spans="1:25" ht="12.75" customHeight="1" x14ac:dyDescent="0.25">
      <c r="A874" s="3">
        <v>18512</v>
      </c>
      <c r="B874" s="3" t="s">
        <v>980</v>
      </c>
      <c r="C874" s="3">
        <v>0.05</v>
      </c>
      <c r="D874" s="3">
        <v>29.89</v>
      </c>
      <c r="E874" s="3">
        <v>1.99</v>
      </c>
      <c r="F874" s="3">
        <v>1557</v>
      </c>
      <c r="G874" s="3" t="s">
        <v>2409</v>
      </c>
      <c r="H874" s="3" t="s">
        <v>710</v>
      </c>
      <c r="I874" s="3" t="s">
        <v>719</v>
      </c>
      <c r="J874" s="3" t="s">
        <v>722</v>
      </c>
      <c r="K874" s="3" t="s">
        <v>725</v>
      </c>
      <c r="L874" s="3" t="s">
        <v>741</v>
      </c>
      <c r="M874" s="3" t="s">
        <v>189</v>
      </c>
      <c r="N874" s="3">
        <v>0.5</v>
      </c>
      <c r="O874" s="3" t="s">
        <v>3035</v>
      </c>
      <c r="P874" s="3" t="s">
        <v>713</v>
      </c>
      <c r="Q874" s="3" t="s">
        <v>1110</v>
      </c>
      <c r="R874" s="3" t="s">
        <v>1260</v>
      </c>
      <c r="S874" s="3">
        <v>22003</v>
      </c>
      <c r="T874" s="4">
        <v>42088</v>
      </c>
      <c r="U874" s="4">
        <v>42090</v>
      </c>
      <c r="V874" s="3">
        <v>219.4734</v>
      </c>
      <c r="W874" s="3">
        <v>12</v>
      </c>
      <c r="X874" s="3">
        <v>361.19</v>
      </c>
      <c r="Y874" s="5">
        <v>87426</v>
      </c>
    </row>
    <row r="875" spans="1:25" ht="12.75" customHeight="1" x14ac:dyDescent="0.25">
      <c r="A875" s="3">
        <v>26229</v>
      </c>
      <c r="B875" s="3" t="s">
        <v>981</v>
      </c>
      <c r="C875" s="3">
        <v>0.1</v>
      </c>
      <c r="D875" s="3">
        <v>226.67</v>
      </c>
      <c r="E875" s="3">
        <v>28.16</v>
      </c>
      <c r="F875" s="3">
        <v>1559</v>
      </c>
      <c r="G875" s="3" t="s">
        <v>2410</v>
      </c>
      <c r="H875" s="3" t="s">
        <v>712</v>
      </c>
      <c r="I875" s="3" t="s">
        <v>719</v>
      </c>
      <c r="J875" s="3" t="s">
        <v>723</v>
      </c>
      <c r="K875" s="3" t="s">
        <v>727</v>
      </c>
      <c r="L875" s="3" t="s">
        <v>740</v>
      </c>
      <c r="M875" s="3" t="s">
        <v>809</v>
      </c>
      <c r="N875" s="3">
        <v>0.59</v>
      </c>
      <c r="O875" s="3" t="s">
        <v>3035</v>
      </c>
      <c r="P875" s="3" t="s">
        <v>713</v>
      </c>
      <c r="Q875" s="3" t="s">
        <v>1110</v>
      </c>
      <c r="R875" s="3" t="s">
        <v>1118</v>
      </c>
      <c r="S875" s="3">
        <v>24060</v>
      </c>
      <c r="T875" s="4">
        <v>42109</v>
      </c>
      <c r="U875" s="4">
        <v>42111</v>
      </c>
      <c r="V875" s="3">
        <v>-390.76800000000003</v>
      </c>
      <c r="W875" s="3">
        <v>5</v>
      </c>
      <c r="X875" s="3">
        <v>1088.26</v>
      </c>
      <c r="Y875" s="5">
        <v>87424</v>
      </c>
    </row>
    <row r="876" spans="1:25" ht="12.75" customHeight="1" x14ac:dyDescent="0.25">
      <c r="A876" s="3">
        <v>19130</v>
      </c>
      <c r="B876" s="3" t="s">
        <v>977</v>
      </c>
      <c r="C876" s="3">
        <v>0.02</v>
      </c>
      <c r="D876" s="3">
        <v>11.34</v>
      </c>
      <c r="E876" s="3">
        <v>11.25</v>
      </c>
      <c r="F876" s="3">
        <v>1561</v>
      </c>
      <c r="G876" s="3" t="s">
        <v>2411</v>
      </c>
      <c r="H876" s="3" t="s">
        <v>710</v>
      </c>
      <c r="I876" s="3" t="s">
        <v>720</v>
      </c>
      <c r="J876" s="3" t="s">
        <v>721</v>
      </c>
      <c r="K876" s="3" t="s">
        <v>726</v>
      </c>
      <c r="L876" s="3" t="s">
        <v>739</v>
      </c>
      <c r="M876" s="3" t="s">
        <v>935</v>
      </c>
      <c r="N876" s="3">
        <v>0.36</v>
      </c>
      <c r="O876" s="3" t="s">
        <v>3035</v>
      </c>
      <c r="P876" s="3" t="s">
        <v>714</v>
      </c>
      <c r="Q876" s="3" t="s">
        <v>1015</v>
      </c>
      <c r="R876" s="3" t="s">
        <v>1244</v>
      </c>
      <c r="S876" s="3">
        <v>76063</v>
      </c>
      <c r="T876" s="4">
        <v>42064</v>
      </c>
      <c r="U876" s="4">
        <v>42065</v>
      </c>
      <c r="V876" s="3">
        <v>-155.21</v>
      </c>
      <c r="W876" s="3">
        <v>9</v>
      </c>
      <c r="X876" s="3">
        <v>105.75</v>
      </c>
      <c r="Y876" s="5">
        <v>88093</v>
      </c>
    </row>
    <row r="877" spans="1:25" ht="12.75" customHeight="1" x14ac:dyDescent="0.25">
      <c r="A877" s="3">
        <v>19208</v>
      </c>
      <c r="B877" s="3" t="s">
        <v>981</v>
      </c>
      <c r="C877" s="3">
        <v>0.05</v>
      </c>
      <c r="D877" s="3">
        <v>12.2</v>
      </c>
      <c r="E877" s="3">
        <v>6.02</v>
      </c>
      <c r="F877" s="3">
        <v>1561</v>
      </c>
      <c r="G877" s="3" t="s">
        <v>2411</v>
      </c>
      <c r="H877" s="3" t="s">
        <v>710</v>
      </c>
      <c r="I877" s="3" t="s">
        <v>720</v>
      </c>
      <c r="J877" s="3" t="s">
        <v>723</v>
      </c>
      <c r="K877" s="3" t="s">
        <v>732</v>
      </c>
      <c r="L877" s="3" t="s">
        <v>741</v>
      </c>
      <c r="M877" s="3" t="s">
        <v>2</v>
      </c>
      <c r="N877" s="3">
        <v>0.43</v>
      </c>
      <c r="O877" s="3" t="s">
        <v>3035</v>
      </c>
      <c r="P877" s="3" t="s">
        <v>714</v>
      </c>
      <c r="Q877" s="3" t="s">
        <v>1015</v>
      </c>
      <c r="R877" s="3" t="s">
        <v>1244</v>
      </c>
      <c r="S877" s="3">
        <v>76063</v>
      </c>
      <c r="T877" s="4">
        <v>42107</v>
      </c>
      <c r="U877" s="4">
        <v>42108</v>
      </c>
      <c r="V877" s="3">
        <v>-6.6420000000000003</v>
      </c>
      <c r="W877" s="3">
        <v>5</v>
      </c>
      <c r="X877" s="3">
        <v>63.93</v>
      </c>
      <c r="Y877" s="5">
        <v>88094</v>
      </c>
    </row>
    <row r="878" spans="1:25" ht="12.75" customHeight="1" x14ac:dyDescent="0.25">
      <c r="A878" s="3">
        <v>20464</v>
      </c>
      <c r="B878" s="3" t="s">
        <v>978</v>
      </c>
      <c r="C878" s="3">
        <v>7.0000000000000007E-2</v>
      </c>
      <c r="D878" s="3">
        <v>20.95</v>
      </c>
      <c r="E878" s="3">
        <v>5.99</v>
      </c>
      <c r="F878" s="3">
        <v>1574</v>
      </c>
      <c r="G878" s="3" t="s">
        <v>2412</v>
      </c>
      <c r="H878" s="3" t="s">
        <v>710</v>
      </c>
      <c r="I878" s="3" t="s">
        <v>719</v>
      </c>
      <c r="J878" s="3" t="s">
        <v>722</v>
      </c>
      <c r="K878" s="3" t="s">
        <v>725</v>
      </c>
      <c r="L878" s="3" t="s">
        <v>739</v>
      </c>
      <c r="M878" s="3" t="s">
        <v>369</v>
      </c>
      <c r="N878" s="3">
        <v>0.65</v>
      </c>
      <c r="O878" s="3" t="s">
        <v>3035</v>
      </c>
      <c r="P878" s="3" t="s">
        <v>713</v>
      </c>
      <c r="Q878" s="3" t="s">
        <v>1011</v>
      </c>
      <c r="R878" s="3" t="s">
        <v>1081</v>
      </c>
      <c r="S878" s="3">
        <v>28314</v>
      </c>
      <c r="T878" s="4">
        <v>42044</v>
      </c>
      <c r="U878" s="4">
        <v>42045</v>
      </c>
      <c r="V878" s="3">
        <v>27.233999999999998</v>
      </c>
      <c r="W878" s="3">
        <v>19</v>
      </c>
      <c r="X878" s="3">
        <v>391.4</v>
      </c>
      <c r="Y878" s="5">
        <v>86966</v>
      </c>
    </row>
    <row r="879" spans="1:25" ht="12.75" customHeight="1" x14ac:dyDescent="0.25">
      <c r="A879" s="3">
        <v>22127</v>
      </c>
      <c r="B879" s="3" t="s">
        <v>980</v>
      </c>
      <c r="C879" s="3">
        <v>0.1</v>
      </c>
      <c r="D879" s="3">
        <v>11.58</v>
      </c>
      <c r="E879" s="3">
        <v>6.97</v>
      </c>
      <c r="F879" s="3">
        <v>1580</v>
      </c>
      <c r="G879" s="3" t="s">
        <v>2413</v>
      </c>
      <c r="H879" s="3" t="s">
        <v>710</v>
      </c>
      <c r="I879" s="3" t="s">
        <v>720</v>
      </c>
      <c r="J879" s="3" t="s">
        <v>721</v>
      </c>
      <c r="K879" s="3" t="s">
        <v>728</v>
      </c>
      <c r="L879" s="3" t="s">
        <v>739</v>
      </c>
      <c r="M879" s="3" t="s">
        <v>68</v>
      </c>
      <c r="N879" s="3">
        <v>0.35</v>
      </c>
      <c r="O879" s="3" t="s">
        <v>3035</v>
      </c>
      <c r="P879" s="3" t="s">
        <v>716</v>
      </c>
      <c r="Q879" s="3" t="s">
        <v>1030</v>
      </c>
      <c r="R879" s="3" t="s">
        <v>1587</v>
      </c>
      <c r="S879" s="3">
        <v>4901</v>
      </c>
      <c r="T879" s="4">
        <v>42051</v>
      </c>
      <c r="U879" s="4">
        <v>42055</v>
      </c>
      <c r="V879" s="3">
        <v>-8.3979999999999997</v>
      </c>
      <c r="W879" s="3">
        <v>1</v>
      </c>
      <c r="X879" s="3">
        <v>14.53</v>
      </c>
      <c r="Y879" s="5">
        <v>90934</v>
      </c>
    </row>
    <row r="880" spans="1:25" ht="12.75" customHeight="1" x14ac:dyDescent="0.25">
      <c r="A880" s="3">
        <v>25013</v>
      </c>
      <c r="B880" s="3" t="s">
        <v>978</v>
      </c>
      <c r="C880" s="3">
        <v>0.03</v>
      </c>
      <c r="D880" s="3">
        <v>19.04</v>
      </c>
      <c r="E880" s="3">
        <v>6.38</v>
      </c>
      <c r="F880" s="3">
        <v>1590</v>
      </c>
      <c r="G880" s="3" t="s">
        <v>2414</v>
      </c>
      <c r="H880" s="3" t="s">
        <v>711</v>
      </c>
      <c r="I880" s="3" t="s">
        <v>720</v>
      </c>
      <c r="J880" s="3" t="s">
        <v>723</v>
      </c>
      <c r="K880" s="3" t="s">
        <v>732</v>
      </c>
      <c r="L880" s="3" t="s">
        <v>739</v>
      </c>
      <c r="M880" s="3" t="s">
        <v>323</v>
      </c>
      <c r="N880" s="3">
        <v>0.56000000000000005</v>
      </c>
      <c r="O880" s="3" t="s">
        <v>3035</v>
      </c>
      <c r="P880" s="3" t="s">
        <v>716</v>
      </c>
      <c r="Q880" s="3" t="s">
        <v>1065</v>
      </c>
      <c r="R880" s="3" t="s">
        <v>1772</v>
      </c>
      <c r="S880" s="3">
        <v>44094</v>
      </c>
      <c r="T880" s="4">
        <v>42098</v>
      </c>
      <c r="U880" s="4">
        <v>42098</v>
      </c>
      <c r="V880" s="3">
        <v>83.793599999999998</v>
      </c>
      <c r="W880" s="3">
        <v>7</v>
      </c>
      <c r="X880" s="3">
        <v>144.03</v>
      </c>
      <c r="Y880" s="5">
        <v>86668</v>
      </c>
    </row>
    <row r="881" spans="1:25" ht="12.75" customHeight="1" x14ac:dyDescent="0.25">
      <c r="A881" s="3">
        <v>25011</v>
      </c>
      <c r="B881" s="3" t="s">
        <v>978</v>
      </c>
      <c r="C881" s="3">
        <v>0.02</v>
      </c>
      <c r="D881" s="3">
        <v>5.53</v>
      </c>
      <c r="E881" s="3">
        <v>6.98</v>
      </c>
      <c r="F881" s="3">
        <v>1593</v>
      </c>
      <c r="G881" s="3" t="s">
        <v>2415</v>
      </c>
      <c r="H881" s="3" t="s">
        <v>710</v>
      </c>
      <c r="I881" s="3" t="s">
        <v>720</v>
      </c>
      <c r="J881" s="3" t="s">
        <v>721</v>
      </c>
      <c r="K881" s="3" t="s">
        <v>103</v>
      </c>
      <c r="L881" s="3" t="s">
        <v>739</v>
      </c>
      <c r="M881" s="3" t="s">
        <v>872</v>
      </c>
      <c r="N881" s="3">
        <v>0.39</v>
      </c>
      <c r="O881" s="3" t="s">
        <v>3035</v>
      </c>
      <c r="P881" s="3" t="s">
        <v>714</v>
      </c>
      <c r="Q881" s="3" t="s">
        <v>1025</v>
      </c>
      <c r="R881" s="3" t="s">
        <v>1066</v>
      </c>
      <c r="S881" s="3">
        <v>74006</v>
      </c>
      <c r="T881" s="4">
        <v>42098</v>
      </c>
      <c r="U881" s="4">
        <v>42100</v>
      </c>
      <c r="V881" s="3">
        <v>-77.823719999999994</v>
      </c>
      <c r="W881" s="3">
        <v>8</v>
      </c>
      <c r="X881" s="3">
        <v>48.81</v>
      </c>
      <c r="Y881" s="5">
        <v>86668</v>
      </c>
    </row>
    <row r="882" spans="1:25" ht="12.75" customHeight="1" x14ac:dyDescent="0.25">
      <c r="A882" s="3">
        <v>21059</v>
      </c>
      <c r="B882" s="3" t="s">
        <v>977</v>
      </c>
      <c r="C882" s="3">
        <v>0.01</v>
      </c>
      <c r="D882" s="3">
        <v>500.98</v>
      </c>
      <c r="E882" s="3">
        <v>26</v>
      </c>
      <c r="F882" s="3">
        <v>1595</v>
      </c>
      <c r="G882" s="3" t="s">
        <v>2416</v>
      </c>
      <c r="H882" s="3" t="s">
        <v>712</v>
      </c>
      <c r="I882" s="3" t="s">
        <v>720</v>
      </c>
      <c r="J882" s="3" t="s">
        <v>723</v>
      </c>
      <c r="K882" s="3" t="s">
        <v>727</v>
      </c>
      <c r="L882" s="3" t="s">
        <v>740</v>
      </c>
      <c r="M882" s="3" t="s">
        <v>925</v>
      </c>
      <c r="N882" s="3">
        <v>0.6</v>
      </c>
      <c r="O882" s="3" t="s">
        <v>3035</v>
      </c>
      <c r="P882" s="3" t="s">
        <v>716</v>
      </c>
      <c r="Q882" s="3" t="s">
        <v>1190</v>
      </c>
      <c r="R882" s="3" t="s">
        <v>1695</v>
      </c>
      <c r="S882" s="3">
        <v>25705</v>
      </c>
      <c r="T882" s="4">
        <v>42135</v>
      </c>
      <c r="U882" s="4">
        <v>42136</v>
      </c>
      <c r="V882" s="3">
        <v>5078.5379999999996</v>
      </c>
      <c r="W882" s="3">
        <v>14</v>
      </c>
      <c r="X882" s="3">
        <v>7360.2</v>
      </c>
      <c r="Y882" s="5">
        <v>90796</v>
      </c>
    </row>
    <row r="883" spans="1:25" ht="12.75" customHeight="1" x14ac:dyDescent="0.25">
      <c r="A883" s="3">
        <v>21060</v>
      </c>
      <c r="B883" s="3" t="s">
        <v>977</v>
      </c>
      <c r="C883" s="3">
        <v>0.08</v>
      </c>
      <c r="D883" s="3">
        <v>9.77</v>
      </c>
      <c r="E883" s="3">
        <v>6.02</v>
      </c>
      <c r="F883" s="3">
        <v>1595</v>
      </c>
      <c r="G883" s="3" t="s">
        <v>2416</v>
      </c>
      <c r="H883" s="3" t="s">
        <v>710</v>
      </c>
      <c r="I883" s="3" t="s">
        <v>720</v>
      </c>
      <c r="J883" s="3" t="s">
        <v>723</v>
      </c>
      <c r="K883" s="3" t="s">
        <v>732</v>
      </c>
      <c r="L883" s="3" t="s">
        <v>743</v>
      </c>
      <c r="M883" s="3" t="s">
        <v>697</v>
      </c>
      <c r="N883" s="3">
        <v>0.48</v>
      </c>
      <c r="O883" s="3" t="s">
        <v>3035</v>
      </c>
      <c r="P883" s="3" t="s">
        <v>716</v>
      </c>
      <c r="Q883" s="3" t="s">
        <v>1190</v>
      </c>
      <c r="R883" s="3" t="s">
        <v>1695</v>
      </c>
      <c r="S883" s="3">
        <v>25705</v>
      </c>
      <c r="T883" s="4">
        <v>42135</v>
      </c>
      <c r="U883" s="4">
        <v>42136</v>
      </c>
      <c r="V883" s="3">
        <v>23.276000000000003</v>
      </c>
      <c r="W883" s="3">
        <v>9</v>
      </c>
      <c r="X883" s="3">
        <v>89.06</v>
      </c>
      <c r="Y883" s="5">
        <v>90796</v>
      </c>
    </row>
    <row r="884" spans="1:25" ht="12.75" customHeight="1" x14ac:dyDescent="0.25">
      <c r="A884" s="3">
        <v>21061</v>
      </c>
      <c r="B884" s="3" t="s">
        <v>977</v>
      </c>
      <c r="C884" s="3">
        <v>0.09</v>
      </c>
      <c r="D884" s="3">
        <v>3.28</v>
      </c>
      <c r="E884" s="3">
        <v>0.98</v>
      </c>
      <c r="F884" s="3">
        <v>1595</v>
      </c>
      <c r="G884" s="3" t="s">
        <v>2416</v>
      </c>
      <c r="H884" s="3" t="s">
        <v>710</v>
      </c>
      <c r="I884" s="3" t="s">
        <v>720</v>
      </c>
      <c r="J884" s="3" t="s">
        <v>721</v>
      </c>
      <c r="K884" s="3" t="s">
        <v>724</v>
      </c>
      <c r="L884" s="3" t="s">
        <v>738</v>
      </c>
      <c r="M884" s="3" t="s">
        <v>312</v>
      </c>
      <c r="N884" s="3">
        <v>0.59</v>
      </c>
      <c r="O884" s="3" t="s">
        <v>3035</v>
      </c>
      <c r="P884" s="3" t="s">
        <v>716</v>
      </c>
      <c r="Q884" s="3" t="s">
        <v>1190</v>
      </c>
      <c r="R884" s="3" t="s">
        <v>1695</v>
      </c>
      <c r="S884" s="3">
        <v>25705</v>
      </c>
      <c r="T884" s="4">
        <v>42135</v>
      </c>
      <c r="U884" s="4">
        <v>42137</v>
      </c>
      <c r="V884" s="3">
        <v>17.754000000000001</v>
      </c>
      <c r="W884" s="3">
        <v>42</v>
      </c>
      <c r="X884" s="3">
        <v>134.97</v>
      </c>
      <c r="Y884" s="5">
        <v>90796</v>
      </c>
    </row>
    <row r="885" spans="1:25" ht="12.75" customHeight="1" x14ac:dyDescent="0.25">
      <c r="A885" s="3">
        <v>21928</v>
      </c>
      <c r="B885" s="3" t="s">
        <v>981</v>
      </c>
      <c r="C885" s="3">
        <v>0.1</v>
      </c>
      <c r="D885" s="3">
        <v>9.11</v>
      </c>
      <c r="E885" s="3">
        <v>2.15</v>
      </c>
      <c r="F885" s="3">
        <v>1602</v>
      </c>
      <c r="G885" s="3" t="s">
        <v>2417</v>
      </c>
      <c r="H885" s="3" t="s">
        <v>710</v>
      </c>
      <c r="I885" s="3" t="s">
        <v>717</v>
      </c>
      <c r="J885" s="3" t="s">
        <v>721</v>
      </c>
      <c r="K885" s="3" t="s">
        <v>726</v>
      </c>
      <c r="L885" s="3" t="s">
        <v>738</v>
      </c>
      <c r="M885" s="3" t="s">
        <v>505</v>
      </c>
      <c r="N885" s="3">
        <v>0.4</v>
      </c>
      <c r="O885" s="3" t="s">
        <v>3035</v>
      </c>
      <c r="P885" s="3" t="s">
        <v>716</v>
      </c>
      <c r="Q885" s="3" t="s">
        <v>1057</v>
      </c>
      <c r="R885" s="3" t="s">
        <v>1417</v>
      </c>
      <c r="S885" s="3">
        <v>20601</v>
      </c>
      <c r="T885" s="4">
        <v>42104</v>
      </c>
      <c r="U885" s="4">
        <v>42106</v>
      </c>
      <c r="V885" s="3">
        <v>-3.9312</v>
      </c>
      <c r="W885" s="3">
        <v>2</v>
      </c>
      <c r="X885" s="3">
        <v>17.420000000000002</v>
      </c>
      <c r="Y885" s="5">
        <v>89680</v>
      </c>
    </row>
    <row r="886" spans="1:25" ht="12.75" customHeight="1" x14ac:dyDescent="0.25">
      <c r="A886" s="3">
        <v>23533</v>
      </c>
      <c r="B886" s="3" t="s">
        <v>981</v>
      </c>
      <c r="C886" s="3">
        <v>0.09</v>
      </c>
      <c r="D886" s="3">
        <v>2.1800000000000002</v>
      </c>
      <c r="E886" s="3">
        <v>0.78</v>
      </c>
      <c r="F886" s="3">
        <v>1603</v>
      </c>
      <c r="G886" s="3" t="s">
        <v>2418</v>
      </c>
      <c r="H886" s="3" t="s">
        <v>710</v>
      </c>
      <c r="I886" s="3" t="s">
        <v>718</v>
      </c>
      <c r="J886" s="3" t="s">
        <v>721</v>
      </c>
      <c r="K886" s="3" t="s">
        <v>733</v>
      </c>
      <c r="L886" s="3" t="s">
        <v>738</v>
      </c>
      <c r="M886" s="3" t="s">
        <v>162</v>
      </c>
      <c r="N886" s="3">
        <v>0.52</v>
      </c>
      <c r="O886" s="3" t="s">
        <v>3035</v>
      </c>
      <c r="P886" s="3" t="s">
        <v>716</v>
      </c>
      <c r="Q886" s="3" t="s">
        <v>1019</v>
      </c>
      <c r="R886" s="3" t="s">
        <v>1638</v>
      </c>
      <c r="S886" s="3">
        <v>11598</v>
      </c>
      <c r="T886" s="4">
        <v>42020</v>
      </c>
      <c r="U886" s="4">
        <v>42022</v>
      </c>
      <c r="V886" s="3">
        <v>2.4548000000000001</v>
      </c>
      <c r="W886" s="3">
        <v>9</v>
      </c>
      <c r="X886" s="3">
        <v>19.12</v>
      </c>
      <c r="Y886" s="5">
        <v>89679</v>
      </c>
    </row>
    <row r="887" spans="1:25" ht="12.75" customHeight="1" x14ac:dyDescent="0.25">
      <c r="A887" s="3">
        <v>23534</v>
      </c>
      <c r="B887" s="3" t="s">
        <v>981</v>
      </c>
      <c r="C887" s="3">
        <v>0.05</v>
      </c>
      <c r="D887" s="3">
        <v>179.29</v>
      </c>
      <c r="E887" s="3">
        <v>29.21</v>
      </c>
      <c r="F887" s="3">
        <v>1603</v>
      </c>
      <c r="G887" s="3" t="s">
        <v>2418</v>
      </c>
      <c r="H887" s="3" t="s">
        <v>712</v>
      </c>
      <c r="I887" s="3" t="s">
        <v>718</v>
      </c>
      <c r="J887" s="3" t="s">
        <v>723</v>
      </c>
      <c r="K887" s="3" t="s">
        <v>731</v>
      </c>
      <c r="L887" s="3" t="s">
        <v>742</v>
      </c>
      <c r="M887" s="3" t="s">
        <v>548</v>
      </c>
      <c r="N887" s="3">
        <v>0.76</v>
      </c>
      <c r="O887" s="3" t="s">
        <v>3035</v>
      </c>
      <c r="P887" s="3" t="s">
        <v>716</v>
      </c>
      <c r="Q887" s="3" t="s">
        <v>1019</v>
      </c>
      <c r="R887" s="3" t="s">
        <v>1638</v>
      </c>
      <c r="S887" s="3">
        <v>11598</v>
      </c>
      <c r="T887" s="4">
        <v>42020</v>
      </c>
      <c r="U887" s="4">
        <v>42022</v>
      </c>
      <c r="V887" s="3">
        <v>-537.27977732000011</v>
      </c>
      <c r="W887" s="3">
        <v>1</v>
      </c>
      <c r="X887" s="3">
        <v>186.64</v>
      </c>
      <c r="Y887" s="5">
        <v>89679</v>
      </c>
    </row>
    <row r="888" spans="1:25" ht="12.75" customHeight="1" x14ac:dyDescent="0.25">
      <c r="A888" s="3">
        <v>18450</v>
      </c>
      <c r="B888" s="3" t="s">
        <v>978</v>
      </c>
      <c r="C888" s="3">
        <v>0.05</v>
      </c>
      <c r="D888" s="3">
        <v>1.98</v>
      </c>
      <c r="E888" s="3">
        <v>4.7699999999999996</v>
      </c>
      <c r="F888" s="3">
        <v>1606</v>
      </c>
      <c r="G888" s="3" t="s">
        <v>2419</v>
      </c>
      <c r="H888" s="3" t="s">
        <v>710</v>
      </c>
      <c r="I888" s="3" t="s">
        <v>717</v>
      </c>
      <c r="J888" s="3" t="s">
        <v>721</v>
      </c>
      <c r="K888" s="3" t="s">
        <v>103</v>
      </c>
      <c r="L888" s="3" t="s">
        <v>739</v>
      </c>
      <c r="M888" s="3" t="s">
        <v>148</v>
      </c>
      <c r="N888" s="3">
        <v>0.4</v>
      </c>
      <c r="O888" s="3" t="s">
        <v>3035</v>
      </c>
      <c r="P888" s="3" t="s">
        <v>716</v>
      </c>
      <c r="Q888" s="3" t="s">
        <v>1019</v>
      </c>
      <c r="R888" s="3" t="s">
        <v>1236</v>
      </c>
      <c r="S888" s="3">
        <v>11010</v>
      </c>
      <c r="T888" s="4">
        <v>42011</v>
      </c>
      <c r="U888" s="4">
        <v>42012</v>
      </c>
      <c r="V888" s="3">
        <v>-14.359820000000001</v>
      </c>
      <c r="W888" s="3">
        <v>1</v>
      </c>
      <c r="X888" s="3">
        <v>3.53</v>
      </c>
      <c r="Y888" s="5">
        <v>87993</v>
      </c>
    </row>
    <row r="889" spans="1:25" ht="12.75" customHeight="1" x14ac:dyDescent="0.25">
      <c r="A889" s="3">
        <v>18451</v>
      </c>
      <c r="B889" s="3" t="s">
        <v>978</v>
      </c>
      <c r="C889" s="3">
        <v>7.0000000000000007E-2</v>
      </c>
      <c r="D889" s="3">
        <v>699.99</v>
      </c>
      <c r="E889" s="3">
        <v>24.49</v>
      </c>
      <c r="F889" s="3">
        <v>1606</v>
      </c>
      <c r="G889" s="3" t="s">
        <v>2419</v>
      </c>
      <c r="H889" s="3" t="s">
        <v>711</v>
      </c>
      <c r="I889" s="3" t="s">
        <v>717</v>
      </c>
      <c r="J889" s="3" t="s">
        <v>722</v>
      </c>
      <c r="K889" s="3" t="s">
        <v>105</v>
      </c>
      <c r="L889" s="3" t="s">
        <v>744</v>
      </c>
      <c r="M889" s="3" t="s">
        <v>870</v>
      </c>
      <c r="N889" s="3">
        <v>0.41</v>
      </c>
      <c r="O889" s="3" t="s">
        <v>3035</v>
      </c>
      <c r="P889" s="3" t="s">
        <v>716</v>
      </c>
      <c r="Q889" s="3" t="s">
        <v>1019</v>
      </c>
      <c r="R889" s="3" t="s">
        <v>1236</v>
      </c>
      <c r="S889" s="3">
        <v>11010</v>
      </c>
      <c r="T889" s="4">
        <v>42011</v>
      </c>
      <c r="U889" s="4">
        <v>42012</v>
      </c>
      <c r="V889" s="3">
        <v>-2870.2775999999994</v>
      </c>
      <c r="W889" s="3">
        <v>1</v>
      </c>
      <c r="X889" s="3">
        <v>706.56</v>
      </c>
      <c r="Y889" s="5">
        <v>87993</v>
      </c>
    </row>
    <row r="890" spans="1:25" ht="12.75" customHeight="1" x14ac:dyDescent="0.25">
      <c r="A890" s="3">
        <v>18452</v>
      </c>
      <c r="B890" s="3" t="s">
        <v>978</v>
      </c>
      <c r="C890" s="3">
        <v>7.0000000000000007E-2</v>
      </c>
      <c r="D890" s="3">
        <v>6783.02</v>
      </c>
      <c r="E890" s="3">
        <v>24.49</v>
      </c>
      <c r="F890" s="3">
        <v>1606</v>
      </c>
      <c r="G890" s="3" t="s">
        <v>2419</v>
      </c>
      <c r="H890" s="3" t="s">
        <v>710</v>
      </c>
      <c r="I890" s="3" t="s">
        <v>717</v>
      </c>
      <c r="J890" s="3" t="s">
        <v>722</v>
      </c>
      <c r="K890" s="3" t="s">
        <v>736</v>
      </c>
      <c r="L890" s="3" t="s">
        <v>744</v>
      </c>
      <c r="M890" s="3" t="s">
        <v>172</v>
      </c>
      <c r="N890" s="3">
        <v>0.39</v>
      </c>
      <c r="O890" s="3" t="s">
        <v>3035</v>
      </c>
      <c r="P890" s="3" t="s">
        <v>716</v>
      </c>
      <c r="Q890" s="3" t="s">
        <v>1019</v>
      </c>
      <c r="R890" s="3" t="s">
        <v>1236</v>
      </c>
      <c r="S890" s="3">
        <v>11010</v>
      </c>
      <c r="T890" s="4">
        <v>42011</v>
      </c>
      <c r="U890" s="4">
        <v>42012</v>
      </c>
      <c r="V890" s="3">
        <v>77.983599999997679</v>
      </c>
      <c r="W890" s="3">
        <v>2</v>
      </c>
      <c r="X890" s="3">
        <v>13121.07</v>
      </c>
      <c r="Y890" s="5">
        <v>87993</v>
      </c>
    </row>
    <row r="891" spans="1:25" ht="12.75" customHeight="1" x14ac:dyDescent="0.25">
      <c r="A891" s="3">
        <v>22921</v>
      </c>
      <c r="B891" s="3" t="s">
        <v>979</v>
      </c>
      <c r="C891" s="3">
        <v>0.01</v>
      </c>
      <c r="D891" s="3">
        <v>15.16</v>
      </c>
      <c r="E891" s="3">
        <v>15.09</v>
      </c>
      <c r="F891" s="3">
        <v>1607</v>
      </c>
      <c r="G891" s="3" t="s">
        <v>2420</v>
      </c>
      <c r="H891" s="3" t="s">
        <v>710</v>
      </c>
      <c r="I891" s="3" t="s">
        <v>717</v>
      </c>
      <c r="J891" s="3" t="s">
        <v>721</v>
      </c>
      <c r="K891" s="3" t="s">
        <v>103</v>
      </c>
      <c r="L891" s="3" t="s">
        <v>739</v>
      </c>
      <c r="M891" s="3" t="s">
        <v>946</v>
      </c>
      <c r="N891" s="3">
        <v>0.39</v>
      </c>
      <c r="O891" s="3" t="s">
        <v>3035</v>
      </c>
      <c r="P891" s="3" t="s">
        <v>716</v>
      </c>
      <c r="Q891" s="3" t="s">
        <v>1019</v>
      </c>
      <c r="R891" s="3" t="s">
        <v>1218</v>
      </c>
      <c r="S891" s="3">
        <v>11520</v>
      </c>
      <c r="T891" s="4">
        <v>42109</v>
      </c>
      <c r="U891" s="4">
        <v>42109</v>
      </c>
      <c r="V891" s="3">
        <v>-200.85899999999998</v>
      </c>
      <c r="W891" s="3">
        <v>7</v>
      </c>
      <c r="X891" s="3">
        <v>110.93</v>
      </c>
      <c r="Y891" s="5">
        <v>87994</v>
      </c>
    </row>
    <row r="892" spans="1:25" ht="12.75" customHeight="1" x14ac:dyDescent="0.25">
      <c r="A892" s="3">
        <v>24951</v>
      </c>
      <c r="B892" s="3" t="s">
        <v>980</v>
      </c>
      <c r="C892" s="3">
        <v>0.1</v>
      </c>
      <c r="D892" s="3">
        <v>5.68</v>
      </c>
      <c r="E892" s="3">
        <v>3.6</v>
      </c>
      <c r="F892" s="3">
        <v>1607</v>
      </c>
      <c r="G892" s="3" t="s">
        <v>2420</v>
      </c>
      <c r="H892" s="3" t="s">
        <v>711</v>
      </c>
      <c r="I892" s="3" t="s">
        <v>717</v>
      </c>
      <c r="J892" s="3" t="s">
        <v>721</v>
      </c>
      <c r="K892" s="3" t="s">
        <v>104</v>
      </c>
      <c r="L892" s="3" t="s">
        <v>741</v>
      </c>
      <c r="M892" s="3" t="s">
        <v>833</v>
      </c>
      <c r="N892" s="3">
        <v>0.56000000000000005</v>
      </c>
      <c r="O892" s="3" t="s">
        <v>3035</v>
      </c>
      <c r="P892" s="3" t="s">
        <v>716</v>
      </c>
      <c r="Q892" s="3" t="s">
        <v>1019</v>
      </c>
      <c r="R892" s="3" t="s">
        <v>1218</v>
      </c>
      <c r="S892" s="3">
        <v>11520</v>
      </c>
      <c r="T892" s="4">
        <v>42041</v>
      </c>
      <c r="U892" s="4">
        <v>42045</v>
      </c>
      <c r="V892" s="3">
        <v>-33.2956</v>
      </c>
      <c r="W892" s="3">
        <v>21</v>
      </c>
      <c r="X892" s="3">
        <v>118.35</v>
      </c>
      <c r="Y892" s="5">
        <v>87995</v>
      </c>
    </row>
    <row r="893" spans="1:25" ht="12.75" customHeight="1" x14ac:dyDescent="0.25">
      <c r="A893" s="3">
        <v>22682</v>
      </c>
      <c r="B893" s="3" t="s">
        <v>977</v>
      </c>
      <c r="C893" s="3">
        <v>0.03</v>
      </c>
      <c r="D893" s="3">
        <v>2.16</v>
      </c>
      <c r="E893" s="3">
        <v>6.05</v>
      </c>
      <c r="F893" s="3">
        <v>1609</v>
      </c>
      <c r="G893" s="3" t="s">
        <v>2421</v>
      </c>
      <c r="H893" s="3" t="s">
        <v>710</v>
      </c>
      <c r="I893" s="3" t="s">
        <v>719</v>
      </c>
      <c r="J893" s="3" t="s">
        <v>721</v>
      </c>
      <c r="K893" s="3" t="s">
        <v>103</v>
      </c>
      <c r="L893" s="3" t="s">
        <v>739</v>
      </c>
      <c r="M893" s="3" t="s">
        <v>287</v>
      </c>
      <c r="N893" s="3">
        <v>0.37</v>
      </c>
      <c r="O893" s="3" t="s">
        <v>3035</v>
      </c>
      <c r="P893" s="3" t="s">
        <v>715</v>
      </c>
      <c r="Q893" s="3" t="s">
        <v>1037</v>
      </c>
      <c r="R893" s="3" t="s">
        <v>1746</v>
      </c>
      <c r="S893" s="3">
        <v>95823</v>
      </c>
      <c r="T893" s="4">
        <v>42135</v>
      </c>
      <c r="U893" s="4">
        <v>42136</v>
      </c>
      <c r="V893" s="3">
        <v>-90.585499999999996</v>
      </c>
      <c r="W893" s="3">
        <v>7</v>
      </c>
      <c r="X893" s="3">
        <v>17.309999999999999</v>
      </c>
      <c r="Y893" s="5">
        <v>87824</v>
      </c>
    </row>
    <row r="894" spans="1:25" ht="12.75" customHeight="1" x14ac:dyDescent="0.25">
      <c r="A894" s="3">
        <v>22683</v>
      </c>
      <c r="B894" s="3" t="s">
        <v>977</v>
      </c>
      <c r="C894" s="3">
        <v>0.03</v>
      </c>
      <c r="D894" s="3">
        <v>9.7100000000000009</v>
      </c>
      <c r="E894" s="3">
        <v>9.4499999999999993</v>
      </c>
      <c r="F894" s="3">
        <v>1609</v>
      </c>
      <c r="G894" s="3" t="s">
        <v>2421</v>
      </c>
      <c r="H894" s="3" t="s">
        <v>710</v>
      </c>
      <c r="I894" s="3" t="s">
        <v>719</v>
      </c>
      <c r="J894" s="3" t="s">
        <v>721</v>
      </c>
      <c r="K894" s="3" t="s">
        <v>730</v>
      </c>
      <c r="L894" s="3" t="s">
        <v>739</v>
      </c>
      <c r="M894" s="3" t="s">
        <v>404</v>
      </c>
      <c r="N894" s="3">
        <v>0.6</v>
      </c>
      <c r="O894" s="3" t="s">
        <v>3035</v>
      </c>
      <c r="P894" s="3" t="s">
        <v>715</v>
      </c>
      <c r="Q894" s="3" t="s">
        <v>1037</v>
      </c>
      <c r="R894" s="3" t="s">
        <v>1746</v>
      </c>
      <c r="S894" s="3">
        <v>95823</v>
      </c>
      <c r="T894" s="4">
        <v>42135</v>
      </c>
      <c r="U894" s="4">
        <v>42135</v>
      </c>
      <c r="V894" s="3">
        <v>-36.9</v>
      </c>
      <c r="W894" s="3">
        <v>2</v>
      </c>
      <c r="X894" s="3">
        <v>23.56</v>
      </c>
      <c r="Y894" s="5">
        <v>87824</v>
      </c>
    </row>
    <row r="895" spans="1:25" ht="12.75" customHeight="1" x14ac:dyDescent="0.25">
      <c r="A895" s="3">
        <v>18394</v>
      </c>
      <c r="B895" s="3" t="s">
        <v>980</v>
      </c>
      <c r="C895" s="3">
        <v>0.06</v>
      </c>
      <c r="D895" s="3">
        <v>40.97</v>
      </c>
      <c r="E895" s="3">
        <v>1.99</v>
      </c>
      <c r="F895" s="3">
        <v>1614</v>
      </c>
      <c r="G895" s="3" t="s">
        <v>2422</v>
      </c>
      <c r="H895" s="3" t="s">
        <v>710</v>
      </c>
      <c r="I895" s="3" t="s">
        <v>719</v>
      </c>
      <c r="J895" s="3" t="s">
        <v>722</v>
      </c>
      <c r="K895" s="3" t="s">
        <v>725</v>
      </c>
      <c r="L895" s="3" t="s">
        <v>741</v>
      </c>
      <c r="M895" s="3" t="s">
        <v>799</v>
      </c>
      <c r="N895" s="3">
        <v>0.42</v>
      </c>
      <c r="O895" s="3" t="s">
        <v>3035</v>
      </c>
      <c r="P895" s="3" t="s">
        <v>716</v>
      </c>
      <c r="Q895" s="3" t="s">
        <v>1901</v>
      </c>
      <c r="R895" s="3" t="s">
        <v>1215</v>
      </c>
      <c r="S895" s="3">
        <v>1748</v>
      </c>
      <c r="T895" s="4">
        <v>42102</v>
      </c>
      <c r="U895" s="4">
        <v>42106</v>
      </c>
      <c r="V895" s="3">
        <v>341.19809999999995</v>
      </c>
      <c r="W895" s="3">
        <v>12</v>
      </c>
      <c r="X895" s="3">
        <v>494.49</v>
      </c>
      <c r="Y895" s="5">
        <v>87823</v>
      </c>
    </row>
    <row r="896" spans="1:25" ht="12.75" customHeight="1" x14ac:dyDescent="0.25">
      <c r="A896" s="3">
        <v>19501</v>
      </c>
      <c r="B896" s="3" t="s">
        <v>977</v>
      </c>
      <c r="C896" s="3">
        <v>0.09</v>
      </c>
      <c r="D896" s="3">
        <v>12.88</v>
      </c>
      <c r="E896" s="3">
        <v>4.59</v>
      </c>
      <c r="F896" s="3">
        <v>1618</v>
      </c>
      <c r="G896" s="3" t="s">
        <v>2423</v>
      </c>
      <c r="H896" s="3" t="s">
        <v>710</v>
      </c>
      <c r="I896" s="3" t="s">
        <v>719</v>
      </c>
      <c r="J896" s="3" t="s">
        <v>721</v>
      </c>
      <c r="K896" s="3" t="s">
        <v>104</v>
      </c>
      <c r="L896" s="3" t="s">
        <v>738</v>
      </c>
      <c r="M896" s="3" t="s">
        <v>134</v>
      </c>
      <c r="N896" s="3">
        <v>0.82</v>
      </c>
      <c r="O896" s="3" t="s">
        <v>3035</v>
      </c>
      <c r="P896" s="3" t="s">
        <v>714</v>
      </c>
      <c r="Q896" s="3" t="s">
        <v>1086</v>
      </c>
      <c r="R896" s="3" t="s">
        <v>1494</v>
      </c>
      <c r="S896" s="3">
        <v>46322</v>
      </c>
      <c r="T896" s="4">
        <v>42100</v>
      </c>
      <c r="U896" s="4">
        <v>42100</v>
      </c>
      <c r="V896" s="3">
        <v>-175.13</v>
      </c>
      <c r="W896" s="3">
        <v>13</v>
      </c>
      <c r="X896" s="3">
        <v>158.13</v>
      </c>
      <c r="Y896" s="5">
        <v>90248</v>
      </c>
    </row>
    <row r="897" spans="1:25" ht="12.75" customHeight="1" x14ac:dyDescent="0.25">
      <c r="A897" s="3">
        <v>19502</v>
      </c>
      <c r="B897" s="3" t="s">
        <v>977</v>
      </c>
      <c r="C897" s="3">
        <v>0.02</v>
      </c>
      <c r="D897" s="3">
        <v>45.99</v>
      </c>
      <c r="E897" s="3">
        <v>4.99</v>
      </c>
      <c r="F897" s="3">
        <v>1620</v>
      </c>
      <c r="G897" s="3" t="s">
        <v>2424</v>
      </c>
      <c r="H897" s="3" t="s">
        <v>711</v>
      </c>
      <c r="I897" s="3" t="s">
        <v>719</v>
      </c>
      <c r="J897" s="3" t="s">
        <v>722</v>
      </c>
      <c r="K897" s="3" t="s">
        <v>102</v>
      </c>
      <c r="L897" s="3" t="s">
        <v>739</v>
      </c>
      <c r="M897" s="3" t="s">
        <v>410</v>
      </c>
      <c r="N897" s="3">
        <v>0.56999999999999995</v>
      </c>
      <c r="O897" s="3" t="s">
        <v>3035</v>
      </c>
      <c r="P897" s="3" t="s">
        <v>716</v>
      </c>
      <c r="Q897" s="3" t="s">
        <v>1071</v>
      </c>
      <c r="R897" s="3" t="s">
        <v>1099</v>
      </c>
      <c r="S897" s="3">
        <v>17602</v>
      </c>
      <c r="T897" s="4">
        <v>42100</v>
      </c>
      <c r="U897" s="4">
        <v>42101</v>
      </c>
      <c r="V897" s="3">
        <v>3.96</v>
      </c>
      <c r="W897" s="3">
        <v>4</v>
      </c>
      <c r="X897" s="3">
        <v>163.01</v>
      </c>
      <c r="Y897" s="5">
        <v>90248</v>
      </c>
    </row>
    <row r="898" spans="1:25" ht="12.75" customHeight="1" x14ac:dyDescent="0.25">
      <c r="A898" s="3">
        <v>23750</v>
      </c>
      <c r="B898" s="3" t="s">
        <v>977</v>
      </c>
      <c r="C898" s="3">
        <v>0.06</v>
      </c>
      <c r="D898" s="3">
        <v>15.01</v>
      </c>
      <c r="E898" s="3">
        <v>8.4</v>
      </c>
      <c r="F898" s="3">
        <v>1623</v>
      </c>
      <c r="G898" s="3" t="s">
        <v>2425</v>
      </c>
      <c r="H898" s="3" t="s">
        <v>710</v>
      </c>
      <c r="I898" s="3" t="s">
        <v>718</v>
      </c>
      <c r="J898" s="3" t="s">
        <v>721</v>
      </c>
      <c r="K898" s="3" t="s">
        <v>103</v>
      </c>
      <c r="L898" s="3" t="s">
        <v>739</v>
      </c>
      <c r="M898" s="3" t="s">
        <v>431</v>
      </c>
      <c r="N898" s="3">
        <v>0.39</v>
      </c>
      <c r="O898" s="3" t="s">
        <v>3035</v>
      </c>
      <c r="P898" s="3" t="s">
        <v>714</v>
      </c>
      <c r="Q898" s="3" t="s">
        <v>1086</v>
      </c>
      <c r="R898" s="3" t="s">
        <v>1449</v>
      </c>
      <c r="S898" s="3">
        <v>46375</v>
      </c>
      <c r="T898" s="4">
        <v>42148</v>
      </c>
      <c r="U898" s="4">
        <v>42150</v>
      </c>
      <c r="V898" s="3">
        <v>1.6169000000000011</v>
      </c>
      <c r="W898" s="3">
        <v>22</v>
      </c>
      <c r="X898" s="3">
        <v>333.04</v>
      </c>
      <c r="Y898" s="5">
        <v>87611</v>
      </c>
    </row>
    <row r="899" spans="1:25" ht="12.75" customHeight="1" x14ac:dyDescent="0.25">
      <c r="A899" s="3">
        <v>23751</v>
      </c>
      <c r="B899" s="3" t="s">
        <v>977</v>
      </c>
      <c r="C899" s="3">
        <v>0.09</v>
      </c>
      <c r="D899" s="3">
        <v>40.479999999999997</v>
      </c>
      <c r="E899" s="3">
        <v>19.989999999999998</v>
      </c>
      <c r="F899" s="3">
        <v>1623</v>
      </c>
      <c r="G899" s="3" t="s">
        <v>2425</v>
      </c>
      <c r="H899" s="3" t="s">
        <v>710</v>
      </c>
      <c r="I899" s="3" t="s">
        <v>718</v>
      </c>
      <c r="J899" s="3" t="s">
        <v>722</v>
      </c>
      <c r="K899" s="3" t="s">
        <v>725</v>
      </c>
      <c r="L899" s="3" t="s">
        <v>739</v>
      </c>
      <c r="M899" s="3" t="s">
        <v>30</v>
      </c>
      <c r="N899" s="3">
        <v>0.77</v>
      </c>
      <c r="O899" s="3" t="s">
        <v>3035</v>
      </c>
      <c r="P899" s="3" t="s">
        <v>714</v>
      </c>
      <c r="Q899" s="3" t="s">
        <v>1086</v>
      </c>
      <c r="R899" s="3" t="s">
        <v>1449</v>
      </c>
      <c r="S899" s="3">
        <v>46375</v>
      </c>
      <c r="T899" s="4">
        <v>42148</v>
      </c>
      <c r="U899" s="4">
        <v>42150</v>
      </c>
      <c r="V899" s="3">
        <v>65.394000000000062</v>
      </c>
      <c r="W899" s="3">
        <v>12</v>
      </c>
      <c r="X899" s="3">
        <v>472.44</v>
      </c>
      <c r="Y899" s="5">
        <v>87611</v>
      </c>
    </row>
    <row r="900" spans="1:25" ht="12.75" customHeight="1" x14ac:dyDescent="0.25">
      <c r="A900" s="3">
        <v>23752</v>
      </c>
      <c r="B900" s="3" t="s">
        <v>977</v>
      </c>
      <c r="C900" s="3">
        <v>0.05</v>
      </c>
      <c r="D900" s="3">
        <v>12.28</v>
      </c>
      <c r="E900" s="3">
        <v>6.13</v>
      </c>
      <c r="F900" s="3">
        <v>1623</v>
      </c>
      <c r="G900" s="3" t="s">
        <v>2425</v>
      </c>
      <c r="H900" s="3" t="s">
        <v>710</v>
      </c>
      <c r="I900" s="3" t="s">
        <v>718</v>
      </c>
      <c r="J900" s="3" t="s">
        <v>721</v>
      </c>
      <c r="K900" s="3" t="s">
        <v>730</v>
      </c>
      <c r="L900" s="3" t="s">
        <v>739</v>
      </c>
      <c r="M900" s="3" t="s">
        <v>691</v>
      </c>
      <c r="N900" s="3">
        <v>0.56999999999999995</v>
      </c>
      <c r="O900" s="3" t="s">
        <v>3035</v>
      </c>
      <c r="P900" s="3" t="s">
        <v>714</v>
      </c>
      <c r="Q900" s="3" t="s">
        <v>1086</v>
      </c>
      <c r="R900" s="3" t="s">
        <v>1449</v>
      </c>
      <c r="S900" s="3">
        <v>46375</v>
      </c>
      <c r="T900" s="4">
        <v>42148</v>
      </c>
      <c r="U900" s="4">
        <v>42149</v>
      </c>
      <c r="V900" s="3">
        <v>1.3360000000000003</v>
      </c>
      <c r="W900" s="3">
        <v>1</v>
      </c>
      <c r="X900" s="3">
        <v>18.73</v>
      </c>
      <c r="Y900" s="5">
        <v>87611</v>
      </c>
    </row>
    <row r="901" spans="1:25" ht="12.75" customHeight="1" x14ac:dyDescent="0.25">
      <c r="A901" s="3">
        <v>21145</v>
      </c>
      <c r="B901" s="3" t="s">
        <v>978</v>
      </c>
      <c r="C901" s="3">
        <v>0.08</v>
      </c>
      <c r="D901" s="3">
        <v>213.45</v>
      </c>
      <c r="E901" s="3">
        <v>14.7</v>
      </c>
      <c r="F901" s="3">
        <v>1625</v>
      </c>
      <c r="G901" s="3" t="s">
        <v>2426</v>
      </c>
      <c r="H901" s="3" t="s">
        <v>712</v>
      </c>
      <c r="I901" s="3" t="s">
        <v>717</v>
      </c>
      <c r="J901" s="3" t="s">
        <v>722</v>
      </c>
      <c r="K901" s="3" t="s">
        <v>736</v>
      </c>
      <c r="L901" s="3" t="s">
        <v>740</v>
      </c>
      <c r="M901" s="3" t="s">
        <v>786</v>
      </c>
      <c r="N901" s="3">
        <v>0.59</v>
      </c>
      <c r="O901" s="3" t="s">
        <v>3035</v>
      </c>
      <c r="P901" s="3" t="s">
        <v>716</v>
      </c>
      <c r="Q901" s="3" t="s">
        <v>1019</v>
      </c>
      <c r="R901" s="3" t="s">
        <v>1544</v>
      </c>
      <c r="S901" s="3">
        <v>11542</v>
      </c>
      <c r="T901" s="4">
        <v>42090</v>
      </c>
      <c r="U901" s="4">
        <v>42092</v>
      </c>
      <c r="V901" s="3">
        <v>1674.7541999999999</v>
      </c>
      <c r="W901" s="3">
        <v>12</v>
      </c>
      <c r="X901" s="3">
        <v>2427.1799999999998</v>
      </c>
      <c r="Y901" s="5">
        <v>90600</v>
      </c>
    </row>
    <row r="902" spans="1:25" ht="12.75" customHeight="1" x14ac:dyDescent="0.25">
      <c r="A902" s="3">
        <v>21146</v>
      </c>
      <c r="B902" s="3" t="s">
        <v>978</v>
      </c>
      <c r="C902" s="3">
        <v>0.1</v>
      </c>
      <c r="D902" s="3">
        <v>55.98</v>
      </c>
      <c r="E902" s="3">
        <v>13.88</v>
      </c>
      <c r="F902" s="3">
        <v>1625</v>
      </c>
      <c r="G902" s="3" t="s">
        <v>2426</v>
      </c>
      <c r="H902" s="3" t="s">
        <v>710</v>
      </c>
      <c r="I902" s="3" t="s">
        <v>717</v>
      </c>
      <c r="J902" s="3" t="s">
        <v>721</v>
      </c>
      <c r="K902" s="3" t="s">
        <v>726</v>
      </c>
      <c r="L902" s="3" t="s">
        <v>739</v>
      </c>
      <c r="M902" s="3" t="s">
        <v>861</v>
      </c>
      <c r="N902" s="3">
        <v>0.36</v>
      </c>
      <c r="O902" s="3" t="s">
        <v>3035</v>
      </c>
      <c r="P902" s="3" t="s">
        <v>716</v>
      </c>
      <c r="Q902" s="3" t="s">
        <v>1019</v>
      </c>
      <c r="R902" s="3" t="s">
        <v>1544</v>
      </c>
      <c r="S902" s="3">
        <v>11542</v>
      </c>
      <c r="T902" s="4">
        <v>42090</v>
      </c>
      <c r="U902" s="4">
        <v>42092</v>
      </c>
      <c r="V902" s="3">
        <v>300.04649999999998</v>
      </c>
      <c r="W902" s="3">
        <v>8</v>
      </c>
      <c r="X902" s="3">
        <v>434.85</v>
      </c>
      <c r="Y902" s="5">
        <v>90600</v>
      </c>
    </row>
    <row r="903" spans="1:25" ht="12.75" customHeight="1" x14ac:dyDescent="0.25">
      <c r="A903" s="3">
        <v>21147</v>
      </c>
      <c r="B903" s="3" t="s">
        <v>978</v>
      </c>
      <c r="C903" s="3">
        <v>0</v>
      </c>
      <c r="D903" s="3">
        <v>16.059999999999999</v>
      </c>
      <c r="E903" s="3">
        <v>8.34</v>
      </c>
      <c r="F903" s="3">
        <v>1625</v>
      </c>
      <c r="G903" s="3" t="s">
        <v>2426</v>
      </c>
      <c r="H903" s="3" t="s">
        <v>710</v>
      </c>
      <c r="I903" s="3" t="s">
        <v>717</v>
      </c>
      <c r="J903" s="3" t="s">
        <v>721</v>
      </c>
      <c r="K903" s="3" t="s">
        <v>730</v>
      </c>
      <c r="L903" s="3" t="s">
        <v>739</v>
      </c>
      <c r="M903" s="3" t="s">
        <v>954</v>
      </c>
      <c r="N903" s="3">
        <v>0.59</v>
      </c>
      <c r="O903" s="3" t="s">
        <v>3035</v>
      </c>
      <c r="P903" s="3" t="s">
        <v>716</v>
      </c>
      <c r="Q903" s="3" t="s">
        <v>1019</v>
      </c>
      <c r="R903" s="3" t="s">
        <v>1544</v>
      </c>
      <c r="S903" s="3">
        <v>11542</v>
      </c>
      <c r="T903" s="4">
        <v>42090</v>
      </c>
      <c r="U903" s="4">
        <v>42091</v>
      </c>
      <c r="V903" s="3">
        <v>-28.09</v>
      </c>
      <c r="W903" s="3">
        <v>1</v>
      </c>
      <c r="X903" s="3">
        <v>19.16</v>
      </c>
      <c r="Y903" s="5">
        <v>90600</v>
      </c>
    </row>
    <row r="904" spans="1:25" ht="12.75" customHeight="1" x14ac:dyDescent="0.25">
      <c r="A904" s="3">
        <v>21270</v>
      </c>
      <c r="B904" s="3" t="s">
        <v>978</v>
      </c>
      <c r="C904" s="3">
        <v>0</v>
      </c>
      <c r="D904" s="3">
        <v>209.37</v>
      </c>
      <c r="E904" s="3">
        <v>69</v>
      </c>
      <c r="F904" s="3">
        <v>1625</v>
      </c>
      <c r="G904" s="3" t="s">
        <v>2426</v>
      </c>
      <c r="H904" s="3" t="s">
        <v>710</v>
      </c>
      <c r="I904" s="3" t="s">
        <v>717</v>
      </c>
      <c r="J904" s="3" t="s">
        <v>723</v>
      </c>
      <c r="K904" s="3" t="s">
        <v>731</v>
      </c>
      <c r="L904" s="3" t="s">
        <v>744</v>
      </c>
      <c r="M904" s="3" t="s">
        <v>143</v>
      </c>
      <c r="N904" s="3">
        <v>0.79</v>
      </c>
      <c r="O904" s="3" t="s">
        <v>3035</v>
      </c>
      <c r="P904" s="3" t="s">
        <v>716</v>
      </c>
      <c r="Q904" s="3" t="s">
        <v>1019</v>
      </c>
      <c r="R904" s="3" t="s">
        <v>1544</v>
      </c>
      <c r="S904" s="3">
        <v>11542</v>
      </c>
      <c r="T904" s="4">
        <v>42051</v>
      </c>
      <c r="U904" s="4">
        <v>42053</v>
      </c>
      <c r="V904" s="3">
        <v>-263.1119290800001</v>
      </c>
      <c r="W904" s="3">
        <v>11</v>
      </c>
      <c r="X904" s="3">
        <v>1959.88</v>
      </c>
      <c r="Y904" s="5">
        <v>90601</v>
      </c>
    </row>
    <row r="905" spans="1:25" ht="12.75" customHeight="1" x14ac:dyDescent="0.25">
      <c r="A905" s="3">
        <v>23604</v>
      </c>
      <c r="B905" s="3" t="s">
        <v>977</v>
      </c>
      <c r="C905" s="3">
        <v>0.06</v>
      </c>
      <c r="D905" s="3">
        <v>43.57</v>
      </c>
      <c r="E905" s="3">
        <v>16.36</v>
      </c>
      <c r="F905" s="3">
        <v>1627</v>
      </c>
      <c r="G905" s="3" t="s">
        <v>2427</v>
      </c>
      <c r="H905" s="3" t="s">
        <v>710</v>
      </c>
      <c r="I905" s="3" t="s">
        <v>720</v>
      </c>
      <c r="J905" s="3" t="s">
        <v>721</v>
      </c>
      <c r="K905" s="3" t="s">
        <v>730</v>
      </c>
      <c r="L905" s="3" t="s">
        <v>739</v>
      </c>
      <c r="M905" s="3" t="s">
        <v>269</v>
      </c>
      <c r="N905" s="3">
        <v>0.55000000000000004</v>
      </c>
      <c r="O905" s="3" t="s">
        <v>3035</v>
      </c>
      <c r="P905" s="3" t="s">
        <v>713</v>
      </c>
      <c r="Q905" s="3" t="s">
        <v>1027</v>
      </c>
      <c r="R905" s="3" t="s">
        <v>1831</v>
      </c>
      <c r="S905" s="3">
        <v>37743</v>
      </c>
      <c r="T905" s="4">
        <v>42152</v>
      </c>
      <c r="U905" s="4">
        <v>42154</v>
      </c>
      <c r="V905" s="3">
        <v>-38.808</v>
      </c>
      <c r="W905" s="3">
        <v>17</v>
      </c>
      <c r="X905" s="3">
        <v>710.16</v>
      </c>
      <c r="Y905" s="5">
        <v>90602</v>
      </c>
    </row>
    <row r="906" spans="1:25" ht="12.75" customHeight="1" x14ac:dyDescent="0.25">
      <c r="A906" s="3">
        <v>19769</v>
      </c>
      <c r="B906" s="3" t="s">
        <v>977</v>
      </c>
      <c r="C906" s="3">
        <v>0.08</v>
      </c>
      <c r="D906" s="3">
        <v>8.09</v>
      </c>
      <c r="E906" s="3">
        <v>7.96</v>
      </c>
      <c r="F906" s="3">
        <v>1632</v>
      </c>
      <c r="G906" s="3" t="s">
        <v>2428</v>
      </c>
      <c r="H906" s="3" t="s">
        <v>711</v>
      </c>
      <c r="I906" s="3" t="s">
        <v>717</v>
      </c>
      <c r="J906" s="3" t="s">
        <v>723</v>
      </c>
      <c r="K906" s="3" t="s">
        <v>732</v>
      </c>
      <c r="L906" s="3" t="s">
        <v>739</v>
      </c>
      <c r="M906" s="3" t="s">
        <v>844</v>
      </c>
      <c r="N906" s="3">
        <v>0.49</v>
      </c>
      <c r="O906" s="3" t="s">
        <v>3035</v>
      </c>
      <c r="P906" s="3" t="s">
        <v>713</v>
      </c>
      <c r="Q906" s="3" t="s">
        <v>1207</v>
      </c>
      <c r="R906" s="3" t="s">
        <v>1532</v>
      </c>
      <c r="S906" s="3">
        <v>39401</v>
      </c>
      <c r="T906" s="4">
        <v>42019</v>
      </c>
      <c r="U906" s="4">
        <v>42020</v>
      </c>
      <c r="V906" s="3">
        <v>15.984</v>
      </c>
      <c r="W906" s="3">
        <v>6</v>
      </c>
      <c r="X906" s="3">
        <v>48.25</v>
      </c>
      <c r="Y906" s="5">
        <v>90530</v>
      </c>
    </row>
    <row r="907" spans="1:25" ht="12.75" customHeight="1" x14ac:dyDescent="0.25">
      <c r="A907" s="3">
        <v>20359</v>
      </c>
      <c r="B907" s="3" t="s">
        <v>977</v>
      </c>
      <c r="C907" s="3">
        <v>0.02</v>
      </c>
      <c r="D907" s="3">
        <v>25.99</v>
      </c>
      <c r="E907" s="3">
        <v>5.37</v>
      </c>
      <c r="F907" s="3">
        <v>1632</v>
      </c>
      <c r="G907" s="3" t="s">
        <v>2428</v>
      </c>
      <c r="H907" s="3" t="s">
        <v>710</v>
      </c>
      <c r="I907" s="3" t="s">
        <v>717</v>
      </c>
      <c r="J907" s="3" t="s">
        <v>721</v>
      </c>
      <c r="K907" s="3" t="s">
        <v>724</v>
      </c>
      <c r="L907" s="3" t="s">
        <v>739</v>
      </c>
      <c r="M907" s="3" t="s">
        <v>180</v>
      </c>
      <c r="N907" s="3">
        <v>0.56000000000000005</v>
      </c>
      <c r="O907" s="3" t="s">
        <v>3035</v>
      </c>
      <c r="P907" s="3" t="s">
        <v>713</v>
      </c>
      <c r="Q907" s="3" t="s">
        <v>1207</v>
      </c>
      <c r="R907" s="3" t="s">
        <v>1532</v>
      </c>
      <c r="S907" s="3">
        <v>39401</v>
      </c>
      <c r="T907" s="4">
        <v>42109</v>
      </c>
      <c r="U907" s="4">
        <v>42111</v>
      </c>
      <c r="V907" s="3">
        <v>-88.158000000000001</v>
      </c>
      <c r="W907" s="3">
        <v>9</v>
      </c>
      <c r="X907" s="3">
        <v>243.24</v>
      </c>
      <c r="Y907" s="5">
        <v>90533</v>
      </c>
    </row>
    <row r="908" spans="1:25" ht="12.75" customHeight="1" x14ac:dyDescent="0.25">
      <c r="A908" s="3">
        <v>24786</v>
      </c>
      <c r="B908" s="3" t="s">
        <v>979</v>
      </c>
      <c r="C908" s="3">
        <v>0.03</v>
      </c>
      <c r="D908" s="3">
        <v>5.98</v>
      </c>
      <c r="E908" s="3">
        <v>3.85</v>
      </c>
      <c r="F908" s="3">
        <v>1633</v>
      </c>
      <c r="G908" s="3" t="s">
        <v>2429</v>
      </c>
      <c r="H908" s="3" t="s">
        <v>710</v>
      </c>
      <c r="I908" s="3" t="s">
        <v>717</v>
      </c>
      <c r="J908" s="3" t="s">
        <v>722</v>
      </c>
      <c r="K908" s="3" t="s">
        <v>725</v>
      </c>
      <c r="L908" s="3" t="s">
        <v>741</v>
      </c>
      <c r="M908" s="3" t="s">
        <v>93</v>
      </c>
      <c r="N908" s="3">
        <v>0.68</v>
      </c>
      <c r="O908" s="3" t="s">
        <v>3035</v>
      </c>
      <c r="P908" s="3" t="s">
        <v>713</v>
      </c>
      <c r="Q908" s="3" t="s">
        <v>1207</v>
      </c>
      <c r="R908" s="3" t="s">
        <v>1685</v>
      </c>
      <c r="S908" s="3">
        <v>38637</v>
      </c>
      <c r="T908" s="4">
        <v>42045</v>
      </c>
      <c r="U908" s="4">
        <v>42047</v>
      </c>
      <c r="V908" s="3">
        <v>-76.106800000000007</v>
      </c>
      <c r="W908" s="3">
        <v>6</v>
      </c>
      <c r="X908" s="3">
        <v>38.54</v>
      </c>
      <c r="Y908" s="5">
        <v>90531</v>
      </c>
    </row>
    <row r="909" spans="1:25" ht="12.75" customHeight="1" x14ac:dyDescent="0.25">
      <c r="A909" s="3">
        <v>26340</v>
      </c>
      <c r="B909" s="3" t="s">
        <v>979</v>
      </c>
      <c r="C909" s="3">
        <v>0.08</v>
      </c>
      <c r="D909" s="3">
        <v>100.97</v>
      </c>
      <c r="E909" s="3">
        <v>14</v>
      </c>
      <c r="F909" s="3">
        <v>1634</v>
      </c>
      <c r="G909" s="3" t="s">
        <v>2430</v>
      </c>
      <c r="H909" s="3" t="s">
        <v>712</v>
      </c>
      <c r="I909" s="3" t="s">
        <v>717</v>
      </c>
      <c r="J909" s="3" t="s">
        <v>722</v>
      </c>
      <c r="K909" s="3" t="s">
        <v>736</v>
      </c>
      <c r="L909" s="3" t="s">
        <v>740</v>
      </c>
      <c r="M909" s="3" t="s">
        <v>97</v>
      </c>
      <c r="N909" s="3">
        <v>0.37</v>
      </c>
      <c r="O909" s="3" t="s">
        <v>3035</v>
      </c>
      <c r="P909" s="3" t="s">
        <v>713</v>
      </c>
      <c r="Q909" s="3" t="s">
        <v>1207</v>
      </c>
      <c r="R909" s="3" t="s">
        <v>1308</v>
      </c>
      <c r="S909" s="3">
        <v>39212</v>
      </c>
      <c r="T909" s="4">
        <v>42103</v>
      </c>
      <c r="U909" s="4">
        <v>42104</v>
      </c>
      <c r="V909" s="3">
        <v>-73.494119999999938</v>
      </c>
      <c r="W909" s="3">
        <v>15</v>
      </c>
      <c r="X909" s="3">
        <v>1483.16</v>
      </c>
      <c r="Y909" s="5">
        <v>90532</v>
      </c>
    </row>
    <row r="910" spans="1:25" ht="12.75" customHeight="1" x14ac:dyDescent="0.25">
      <c r="A910" s="3">
        <v>19144</v>
      </c>
      <c r="B910" s="3" t="s">
        <v>981</v>
      </c>
      <c r="C910" s="3">
        <v>0.08</v>
      </c>
      <c r="D910" s="3">
        <v>115.99</v>
      </c>
      <c r="E910" s="3">
        <v>56.14</v>
      </c>
      <c r="F910" s="3">
        <v>1636</v>
      </c>
      <c r="G910" s="3" t="s">
        <v>2431</v>
      </c>
      <c r="H910" s="3" t="s">
        <v>712</v>
      </c>
      <c r="I910" s="3" t="s">
        <v>717</v>
      </c>
      <c r="J910" s="3" t="s">
        <v>722</v>
      </c>
      <c r="K910" s="3" t="s">
        <v>736</v>
      </c>
      <c r="L910" s="3" t="s">
        <v>740</v>
      </c>
      <c r="M910" s="3" t="s">
        <v>40</v>
      </c>
      <c r="N910" s="3">
        <v>0.4</v>
      </c>
      <c r="O910" s="3" t="s">
        <v>3035</v>
      </c>
      <c r="P910" s="3" t="s">
        <v>715</v>
      </c>
      <c r="Q910" s="3" t="s">
        <v>1037</v>
      </c>
      <c r="R910" s="3" t="s">
        <v>1419</v>
      </c>
      <c r="S910" s="3">
        <v>93905</v>
      </c>
      <c r="T910" s="4">
        <v>42018</v>
      </c>
      <c r="U910" s="4">
        <v>42020</v>
      </c>
      <c r="V910" s="3">
        <v>-272.860884</v>
      </c>
      <c r="W910" s="3">
        <v>5</v>
      </c>
      <c r="X910" s="3">
        <v>562.92999999999995</v>
      </c>
      <c r="Y910" s="5">
        <v>89704</v>
      </c>
    </row>
    <row r="911" spans="1:25" ht="12.75" customHeight="1" x14ac:dyDescent="0.25">
      <c r="A911" s="3">
        <v>19145</v>
      </c>
      <c r="B911" s="3" t="s">
        <v>981</v>
      </c>
      <c r="C911" s="3">
        <v>0.08</v>
      </c>
      <c r="D911" s="3">
        <v>4.28</v>
      </c>
      <c r="E911" s="3">
        <v>0.94</v>
      </c>
      <c r="F911" s="3">
        <v>1636</v>
      </c>
      <c r="G911" s="3" t="s">
        <v>2431</v>
      </c>
      <c r="H911" s="3" t="s">
        <v>710</v>
      </c>
      <c r="I911" s="3" t="s">
        <v>717</v>
      </c>
      <c r="J911" s="3" t="s">
        <v>721</v>
      </c>
      <c r="K911" s="3" t="s">
        <v>724</v>
      </c>
      <c r="L911" s="3" t="s">
        <v>738</v>
      </c>
      <c r="M911" s="3" t="s">
        <v>707</v>
      </c>
      <c r="N911" s="3">
        <v>0.56000000000000005</v>
      </c>
      <c r="O911" s="3" t="s">
        <v>3035</v>
      </c>
      <c r="P911" s="3" t="s">
        <v>715</v>
      </c>
      <c r="Q911" s="3" t="s">
        <v>1037</v>
      </c>
      <c r="R911" s="3" t="s">
        <v>1419</v>
      </c>
      <c r="S911" s="3">
        <v>93905</v>
      </c>
      <c r="T911" s="4">
        <v>42018</v>
      </c>
      <c r="U911" s="4">
        <v>42021</v>
      </c>
      <c r="V911" s="3">
        <v>10.5792</v>
      </c>
      <c r="W911" s="3">
        <v>7</v>
      </c>
      <c r="X911" s="3">
        <v>29.18</v>
      </c>
      <c r="Y911" s="5">
        <v>89704</v>
      </c>
    </row>
    <row r="912" spans="1:25" ht="12.75" customHeight="1" x14ac:dyDescent="0.25">
      <c r="A912" s="3">
        <v>20869</v>
      </c>
      <c r="B912" s="3" t="s">
        <v>977</v>
      </c>
      <c r="C912" s="3">
        <v>0.04</v>
      </c>
      <c r="D912" s="3">
        <v>136.97999999999999</v>
      </c>
      <c r="E912" s="3">
        <v>24.49</v>
      </c>
      <c r="F912" s="3">
        <v>1636</v>
      </c>
      <c r="G912" s="3" t="s">
        <v>2431</v>
      </c>
      <c r="H912" s="3" t="s">
        <v>711</v>
      </c>
      <c r="I912" s="3" t="s">
        <v>717</v>
      </c>
      <c r="J912" s="3" t="s">
        <v>723</v>
      </c>
      <c r="K912" s="3" t="s">
        <v>732</v>
      </c>
      <c r="L912" s="3" t="s">
        <v>744</v>
      </c>
      <c r="M912" s="3" t="s">
        <v>607</v>
      </c>
      <c r="N912" s="3">
        <v>0.59</v>
      </c>
      <c r="O912" s="3" t="s">
        <v>3035</v>
      </c>
      <c r="P912" s="3" t="s">
        <v>715</v>
      </c>
      <c r="Q912" s="3" t="s">
        <v>1037</v>
      </c>
      <c r="R912" s="3" t="s">
        <v>1419</v>
      </c>
      <c r="S912" s="3">
        <v>93905</v>
      </c>
      <c r="T912" s="4">
        <v>42016</v>
      </c>
      <c r="U912" s="4">
        <v>42018</v>
      </c>
      <c r="V912" s="3">
        <v>1127.5497</v>
      </c>
      <c r="W912" s="3">
        <v>12</v>
      </c>
      <c r="X912" s="3">
        <v>1634.13</v>
      </c>
      <c r="Y912" s="5">
        <v>89706</v>
      </c>
    </row>
    <row r="913" spans="1:25" ht="12.75" customHeight="1" x14ac:dyDescent="0.25">
      <c r="A913" s="3">
        <v>26109</v>
      </c>
      <c r="B913" s="3" t="s">
        <v>981</v>
      </c>
      <c r="C913" s="3">
        <v>0.08</v>
      </c>
      <c r="D913" s="3">
        <v>55.48</v>
      </c>
      <c r="E913" s="3">
        <v>6.79</v>
      </c>
      <c r="F913" s="3">
        <v>1639</v>
      </c>
      <c r="G913" s="3" t="s">
        <v>2432</v>
      </c>
      <c r="H913" s="3" t="s">
        <v>710</v>
      </c>
      <c r="I913" s="3" t="s">
        <v>717</v>
      </c>
      <c r="J913" s="3" t="s">
        <v>721</v>
      </c>
      <c r="K913" s="3" t="s">
        <v>726</v>
      </c>
      <c r="L913" s="3" t="s">
        <v>739</v>
      </c>
      <c r="M913" s="3" t="s">
        <v>516</v>
      </c>
      <c r="N913" s="3">
        <v>0.37</v>
      </c>
      <c r="O913" s="3" t="s">
        <v>3035</v>
      </c>
      <c r="P913" s="3" t="s">
        <v>716</v>
      </c>
      <c r="Q913" s="3" t="s">
        <v>1123</v>
      </c>
      <c r="R913" s="3" t="s">
        <v>1122</v>
      </c>
      <c r="S913" s="3">
        <v>6901</v>
      </c>
      <c r="T913" s="4">
        <v>42061</v>
      </c>
      <c r="U913" s="4">
        <v>42063</v>
      </c>
      <c r="V913" s="3">
        <v>147.75659999999999</v>
      </c>
      <c r="W913" s="3">
        <v>4</v>
      </c>
      <c r="X913" s="3">
        <v>214.14</v>
      </c>
      <c r="Y913" s="5">
        <v>89705</v>
      </c>
    </row>
    <row r="914" spans="1:25" ht="12.75" customHeight="1" x14ac:dyDescent="0.25">
      <c r="A914" s="3">
        <v>18274</v>
      </c>
      <c r="B914" s="3" t="s">
        <v>980</v>
      </c>
      <c r="C914" s="3">
        <v>0.09</v>
      </c>
      <c r="D914" s="3">
        <v>107.53</v>
      </c>
      <c r="E914" s="3">
        <v>5.81</v>
      </c>
      <c r="F914" s="3">
        <v>1644</v>
      </c>
      <c r="G914" s="3" t="s">
        <v>2433</v>
      </c>
      <c r="H914" s="3" t="s">
        <v>710</v>
      </c>
      <c r="I914" s="3" t="s">
        <v>718</v>
      </c>
      <c r="J914" s="3" t="s">
        <v>723</v>
      </c>
      <c r="K914" s="3" t="s">
        <v>732</v>
      </c>
      <c r="L914" s="3" t="s">
        <v>743</v>
      </c>
      <c r="M914" s="3" t="s">
        <v>281</v>
      </c>
      <c r="N914" s="3">
        <v>0.65</v>
      </c>
      <c r="O914" s="3" t="s">
        <v>3035</v>
      </c>
      <c r="P914" s="3" t="s">
        <v>714</v>
      </c>
      <c r="Q914" s="3" t="s">
        <v>1015</v>
      </c>
      <c r="R914" s="3" t="s">
        <v>1170</v>
      </c>
      <c r="S914" s="3">
        <v>77546</v>
      </c>
      <c r="T914" s="4">
        <v>42169</v>
      </c>
      <c r="U914" s="4">
        <v>42171</v>
      </c>
      <c r="V914" s="3">
        <v>69.545100000000005</v>
      </c>
      <c r="W914" s="3">
        <v>1</v>
      </c>
      <c r="X914" s="3">
        <v>100.79</v>
      </c>
      <c r="Y914" s="5">
        <v>87342</v>
      </c>
    </row>
    <row r="915" spans="1:25" ht="12.75" customHeight="1" x14ac:dyDescent="0.25">
      <c r="A915" s="3">
        <v>24265</v>
      </c>
      <c r="B915" s="3" t="s">
        <v>979</v>
      </c>
      <c r="C915" s="3">
        <v>0.06</v>
      </c>
      <c r="D915" s="3">
        <v>3.29</v>
      </c>
      <c r="E915" s="3">
        <v>1.35</v>
      </c>
      <c r="F915" s="3">
        <v>1646</v>
      </c>
      <c r="G915" s="3" t="s">
        <v>2434</v>
      </c>
      <c r="H915" s="3" t="s">
        <v>710</v>
      </c>
      <c r="I915" s="3" t="s">
        <v>718</v>
      </c>
      <c r="J915" s="3" t="s">
        <v>721</v>
      </c>
      <c r="K915" s="3" t="s">
        <v>733</v>
      </c>
      <c r="L915" s="3" t="s">
        <v>738</v>
      </c>
      <c r="M915" s="3" t="s">
        <v>120</v>
      </c>
      <c r="N915" s="3">
        <v>0.4</v>
      </c>
      <c r="O915" s="3" t="s">
        <v>3035</v>
      </c>
      <c r="P915" s="3" t="s">
        <v>716</v>
      </c>
      <c r="Q915" s="3" t="s">
        <v>1019</v>
      </c>
      <c r="R915" s="3" t="s">
        <v>1035</v>
      </c>
      <c r="S915" s="3">
        <v>11714</v>
      </c>
      <c r="T915" s="4">
        <v>42078</v>
      </c>
      <c r="U915" s="4">
        <v>42080</v>
      </c>
      <c r="V915" s="3">
        <v>8.5299999999999994</v>
      </c>
      <c r="W915" s="3">
        <v>11</v>
      </c>
      <c r="X915" s="3">
        <v>35.97</v>
      </c>
      <c r="Y915" s="5">
        <v>90932</v>
      </c>
    </row>
    <row r="916" spans="1:25" ht="12.75" customHeight="1" x14ac:dyDescent="0.25">
      <c r="A916" s="3">
        <v>21947</v>
      </c>
      <c r="B916" s="3" t="s">
        <v>981</v>
      </c>
      <c r="C916" s="3">
        <v>0.08</v>
      </c>
      <c r="D916" s="3">
        <v>46.89</v>
      </c>
      <c r="E916" s="3">
        <v>5.0999999999999996</v>
      </c>
      <c r="F916" s="3">
        <v>1648</v>
      </c>
      <c r="G916" s="3" t="s">
        <v>2435</v>
      </c>
      <c r="H916" s="3" t="s">
        <v>710</v>
      </c>
      <c r="I916" s="3" t="s">
        <v>720</v>
      </c>
      <c r="J916" s="3" t="s">
        <v>721</v>
      </c>
      <c r="K916" s="3" t="s">
        <v>729</v>
      </c>
      <c r="L916" s="3" t="s">
        <v>743</v>
      </c>
      <c r="M916" s="3" t="s">
        <v>83</v>
      </c>
      <c r="N916" s="3">
        <v>0.46</v>
      </c>
      <c r="O916" s="3" t="s">
        <v>3035</v>
      </c>
      <c r="P916" s="3" t="s">
        <v>714</v>
      </c>
      <c r="Q916" s="3" t="s">
        <v>1008</v>
      </c>
      <c r="R916" s="3" t="s">
        <v>1749</v>
      </c>
      <c r="S916" s="3">
        <v>60098</v>
      </c>
      <c r="T916" s="4">
        <v>42088</v>
      </c>
      <c r="U916" s="4">
        <v>42090</v>
      </c>
      <c r="V916" s="3">
        <v>507.63299999999998</v>
      </c>
      <c r="W916" s="3">
        <v>17</v>
      </c>
      <c r="X916" s="3">
        <v>735.7</v>
      </c>
      <c r="Y916" s="5">
        <v>91043</v>
      </c>
    </row>
    <row r="917" spans="1:25" ht="12.75" customHeight="1" x14ac:dyDescent="0.25">
      <c r="A917" s="3">
        <v>21948</v>
      </c>
      <c r="B917" s="3" t="s">
        <v>981</v>
      </c>
      <c r="C917" s="3">
        <v>0.05</v>
      </c>
      <c r="D917" s="3">
        <v>12.98</v>
      </c>
      <c r="E917" s="3">
        <v>3.14</v>
      </c>
      <c r="F917" s="3">
        <v>1648</v>
      </c>
      <c r="G917" s="3" t="s">
        <v>2435</v>
      </c>
      <c r="H917" s="3" t="s">
        <v>710</v>
      </c>
      <c r="I917" s="3" t="s">
        <v>720</v>
      </c>
      <c r="J917" s="3" t="s">
        <v>721</v>
      </c>
      <c r="K917" s="3" t="s">
        <v>104</v>
      </c>
      <c r="L917" s="3" t="s">
        <v>741</v>
      </c>
      <c r="M917" s="3" t="s">
        <v>320</v>
      </c>
      <c r="N917" s="3">
        <v>0.6</v>
      </c>
      <c r="O917" s="3" t="s">
        <v>3035</v>
      </c>
      <c r="P917" s="3" t="s">
        <v>714</v>
      </c>
      <c r="Q917" s="3" t="s">
        <v>1008</v>
      </c>
      <c r="R917" s="3" t="s">
        <v>1749</v>
      </c>
      <c r="S917" s="3">
        <v>60098</v>
      </c>
      <c r="T917" s="4">
        <v>42088</v>
      </c>
      <c r="U917" s="4">
        <v>42088</v>
      </c>
      <c r="V917" s="3">
        <v>38.229999999999997</v>
      </c>
      <c r="W917" s="3">
        <v>18</v>
      </c>
      <c r="X917" s="3">
        <v>225.59</v>
      </c>
      <c r="Y917" s="5">
        <v>91043</v>
      </c>
    </row>
    <row r="918" spans="1:25" ht="12.75" customHeight="1" x14ac:dyDescent="0.25">
      <c r="A918" s="3">
        <v>20603</v>
      </c>
      <c r="B918" s="3" t="s">
        <v>981</v>
      </c>
      <c r="C918" s="3">
        <v>0.03</v>
      </c>
      <c r="D918" s="3">
        <v>48.58</v>
      </c>
      <c r="E918" s="3">
        <v>3.99</v>
      </c>
      <c r="F918" s="3">
        <v>1649</v>
      </c>
      <c r="G918" s="3" t="s">
        <v>2436</v>
      </c>
      <c r="H918" s="3" t="s">
        <v>711</v>
      </c>
      <c r="I918" s="3" t="s">
        <v>720</v>
      </c>
      <c r="J918" s="3" t="s">
        <v>721</v>
      </c>
      <c r="K918" s="3" t="s">
        <v>729</v>
      </c>
      <c r="L918" s="3" t="s">
        <v>739</v>
      </c>
      <c r="M918" s="3" t="s">
        <v>633</v>
      </c>
      <c r="N918" s="3">
        <v>0.56000000000000005</v>
      </c>
      <c r="O918" s="3" t="s">
        <v>3035</v>
      </c>
      <c r="P918" s="3" t="s">
        <v>716</v>
      </c>
      <c r="Q918" s="3" t="s">
        <v>1019</v>
      </c>
      <c r="R918" s="3" t="s">
        <v>1638</v>
      </c>
      <c r="S918" s="3">
        <v>11598</v>
      </c>
      <c r="T918" s="4">
        <v>42059</v>
      </c>
      <c r="U918" s="4">
        <v>42061</v>
      </c>
      <c r="V918" s="3">
        <v>100.13279999999999</v>
      </c>
      <c r="W918" s="3">
        <v>3</v>
      </c>
      <c r="X918" s="3">
        <v>145.12</v>
      </c>
      <c r="Y918" s="5">
        <v>91041</v>
      </c>
    </row>
    <row r="919" spans="1:25" ht="12.75" customHeight="1" x14ac:dyDescent="0.25">
      <c r="A919" s="3">
        <v>24016</v>
      </c>
      <c r="B919" s="3" t="s">
        <v>977</v>
      </c>
      <c r="C919" s="3">
        <v>0.05</v>
      </c>
      <c r="D919" s="3">
        <v>6.48</v>
      </c>
      <c r="E919" s="3">
        <v>2.74</v>
      </c>
      <c r="F919" s="3">
        <v>1650</v>
      </c>
      <c r="G919" s="3" t="s">
        <v>2437</v>
      </c>
      <c r="H919" s="3" t="s">
        <v>710</v>
      </c>
      <c r="I919" s="3" t="s">
        <v>720</v>
      </c>
      <c r="J919" s="3" t="s">
        <v>722</v>
      </c>
      <c r="K919" s="3" t="s">
        <v>725</v>
      </c>
      <c r="L919" s="3" t="s">
        <v>741</v>
      </c>
      <c r="M919" s="3" t="s">
        <v>587</v>
      </c>
      <c r="N919" s="3">
        <v>0.71</v>
      </c>
      <c r="O919" s="3" t="s">
        <v>3035</v>
      </c>
      <c r="P919" s="3" t="s">
        <v>713</v>
      </c>
      <c r="Q919" s="3" t="s">
        <v>1011</v>
      </c>
      <c r="R919" s="3" t="s">
        <v>1863</v>
      </c>
      <c r="S919" s="3">
        <v>27203</v>
      </c>
      <c r="T919" s="4">
        <v>42133</v>
      </c>
      <c r="U919" s="4">
        <v>42133</v>
      </c>
      <c r="V919" s="3">
        <v>15.096</v>
      </c>
      <c r="W919" s="3">
        <v>15</v>
      </c>
      <c r="X919" s="3">
        <v>94.27</v>
      </c>
      <c r="Y919" s="5">
        <v>91042</v>
      </c>
    </row>
    <row r="920" spans="1:25" ht="12.75" customHeight="1" x14ac:dyDescent="0.25">
      <c r="A920" s="3">
        <v>24017</v>
      </c>
      <c r="B920" s="3" t="s">
        <v>977</v>
      </c>
      <c r="C920" s="3">
        <v>0.09</v>
      </c>
      <c r="D920" s="3">
        <v>12.53</v>
      </c>
      <c r="E920" s="3">
        <v>0.5</v>
      </c>
      <c r="F920" s="3">
        <v>1650</v>
      </c>
      <c r="G920" s="3" t="s">
        <v>2437</v>
      </c>
      <c r="H920" s="3" t="s">
        <v>710</v>
      </c>
      <c r="I920" s="3" t="s">
        <v>720</v>
      </c>
      <c r="J920" s="3" t="s">
        <v>721</v>
      </c>
      <c r="K920" s="3" t="s">
        <v>735</v>
      </c>
      <c r="L920" s="3" t="s">
        <v>739</v>
      </c>
      <c r="M920" s="3" t="s">
        <v>280</v>
      </c>
      <c r="N920" s="3">
        <v>0.38</v>
      </c>
      <c r="O920" s="3" t="s">
        <v>3035</v>
      </c>
      <c r="P920" s="3" t="s">
        <v>713</v>
      </c>
      <c r="Q920" s="3" t="s">
        <v>1011</v>
      </c>
      <c r="R920" s="3" t="s">
        <v>1863</v>
      </c>
      <c r="S920" s="3">
        <v>27203</v>
      </c>
      <c r="T920" s="4">
        <v>42133</v>
      </c>
      <c r="U920" s="4">
        <v>42134</v>
      </c>
      <c r="V920" s="3">
        <v>14.912399999999998</v>
      </c>
      <c r="W920" s="3">
        <v>7</v>
      </c>
      <c r="X920" s="3">
        <v>82.21</v>
      </c>
      <c r="Y920" s="5">
        <v>91042</v>
      </c>
    </row>
    <row r="921" spans="1:25" ht="12.75" customHeight="1" x14ac:dyDescent="0.25">
      <c r="A921" s="3">
        <v>24019</v>
      </c>
      <c r="B921" s="3" t="s">
        <v>977</v>
      </c>
      <c r="C921" s="3">
        <v>0.08</v>
      </c>
      <c r="D921" s="3">
        <v>65.989999999999995</v>
      </c>
      <c r="E921" s="3">
        <v>8.99</v>
      </c>
      <c r="F921" s="3">
        <v>1650</v>
      </c>
      <c r="G921" s="3" t="s">
        <v>2437</v>
      </c>
      <c r="H921" s="3" t="s">
        <v>711</v>
      </c>
      <c r="I921" s="3" t="s">
        <v>720</v>
      </c>
      <c r="J921" s="3" t="s">
        <v>722</v>
      </c>
      <c r="K921" s="3" t="s">
        <v>102</v>
      </c>
      <c r="L921" s="3" t="s">
        <v>739</v>
      </c>
      <c r="M921" s="3" t="s">
        <v>636</v>
      </c>
      <c r="N921" s="3">
        <v>0.55000000000000004</v>
      </c>
      <c r="O921" s="3" t="s">
        <v>3035</v>
      </c>
      <c r="P921" s="3" t="s">
        <v>713</v>
      </c>
      <c r="Q921" s="3" t="s">
        <v>1011</v>
      </c>
      <c r="R921" s="3" t="s">
        <v>1863</v>
      </c>
      <c r="S921" s="3">
        <v>27203</v>
      </c>
      <c r="T921" s="4">
        <v>42133</v>
      </c>
      <c r="U921" s="4">
        <v>42135</v>
      </c>
      <c r="V921" s="3">
        <v>-135.226</v>
      </c>
      <c r="W921" s="3">
        <v>8</v>
      </c>
      <c r="X921" s="3">
        <v>417.47</v>
      </c>
      <c r="Y921" s="5">
        <v>91042</v>
      </c>
    </row>
    <row r="922" spans="1:25" ht="12.75" customHeight="1" x14ac:dyDescent="0.25">
      <c r="A922" s="3">
        <v>19251</v>
      </c>
      <c r="B922" s="3" t="s">
        <v>979</v>
      </c>
      <c r="C922" s="3">
        <v>0</v>
      </c>
      <c r="D922" s="3">
        <v>101.41</v>
      </c>
      <c r="E922" s="3">
        <v>35</v>
      </c>
      <c r="F922" s="3">
        <v>1653</v>
      </c>
      <c r="G922" s="3" t="s">
        <v>2438</v>
      </c>
      <c r="H922" s="3" t="s">
        <v>711</v>
      </c>
      <c r="I922" s="3" t="s">
        <v>720</v>
      </c>
      <c r="J922" s="3" t="s">
        <v>721</v>
      </c>
      <c r="K922" s="3" t="s">
        <v>730</v>
      </c>
      <c r="L922" s="3" t="s">
        <v>744</v>
      </c>
      <c r="M922" s="3" t="s">
        <v>260</v>
      </c>
      <c r="N922" s="3">
        <v>0.82</v>
      </c>
      <c r="O922" s="3" t="s">
        <v>3035</v>
      </c>
      <c r="P922" s="3" t="s">
        <v>715</v>
      </c>
      <c r="Q922" s="3" t="s">
        <v>1037</v>
      </c>
      <c r="R922" s="3" t="s">
        <v>1443</v>
      </c>
      <c r="S922" s="3">
        <v>91360</v>
      </c>
      <c r="T922" s="4">
        <v>42028</v>
      </c>
      <c r="U922" s="4">
        <v>42029</v>
      </c>
      <c r="V922" s="3">
        <v>-457.73</v>
      </c>
      <c r="W922" s="3">
        <v>10</v>
      </c>
      <c r="X922" s="3">
        <v>1104.32</v>
      </c>
      <c r="Y922" s="5">
        <v>89885</v>
      </c>
    </row>
    <row r="923" spans="1:25" ht="12.75" customHeight="1" x14ac:dyDescent="0.25">
      <c r="A923" s="3">
        <v>19252</v>
      </c>
      <c r="B923" s="3" t="s">
        <v>979</v>
      </c>
      <c r="C923" s="3">
        <v>0.1</v>
      </c>
      <c r="D923" s="3">
        <v>95.99</v>
      </c>
      <c r="E923" s="3">
        <v>4.9000000000000004</v>
      </c>
      <c r="F923" s="3">
        <v>1653</v>
      </c>
      <c r="G923" s="3" t="s">
        <v>2438</v>
      </c>
      <c r="H923" s="3" t="s">
        <v>710</v>
      </c>
      <c r="I923" s="3" t="s">
        <v>720</v>
      </c>
      <c r="J923" s="3" t="s">
        <v>722</v>
      </c>
      <c r="K923" s="3" t="s">
        <v>102</v>
      </c>
      <c r="L923" s="3" t="s">
        <v>739</v>
      </c>
      <c r="M923" s="3" t="s">
        <v>857</v>
      </c>
      <c r="N923" s="3">
        <v>0.56000000000000005</v>
      </c>
      <c r="O923" s="3" t="s">
        <v>3035</v>
      </c>
      <c r="P923" s="3" t="s">
        <v>715</v>
      </c>
      <c r="Q923" s="3" t="s">
        <v>1037</v>
      </c>
      <c r="R923" s="3" t="s">
        <v>1443</v>
      </c>
      <c r="S923" s="3">
        <v>91360</v>
      </c>
      <c r="T923" s="4">
        <v>42028</v>
      </c>
      <c r="U923" s="4">
        <v>42029</v>
      </c>
      <c r="V923" s="3">
        <v>-268.66399999999999</v>
      </c>
      <c r="W923" s="3">
        <v>2</v>
      </c>
      <c r="X923" s="3">
        <v>149.80000000000001</v>
      </c>
      <c r="Y923" s="5">
        <v>89885</v>
      </c>
    </row>
    <row r="924" spans="1:25" ht="12.75" customHeight="1" x14ac:dyDescent="0.25">
      <c r="A924" s="3">
        <v>24187</v>
      </c>
      <c r="B924" s="3" t="s">
        <v>977</v>
      </c>
      <c r="C924" s="3">
        <v>0.1</v>
      </c>
      <c r="D924" s="3">
        <v>3.6</v>
      </c>
      <c r="E924" s="3">
        <v>2.2000000000000002</v>
      </c>
      <c r="F924" s="3">
        <v>1665</v>
      </c>
      <c r="G924" s="3" t="s">
        <v>2439</v>
      </c>
      <c r="H924" s="3" t="s">
        <v>710</v>
      </c>
      <c r="I924" s="3" t="s">
        <v>719</v>
      </c>
      <c r="J924" s="3" t="s">
        <v>721</v>
      </c>
      <c r="K924" s="3" t="s">
        <v>726</v>
      </c>
      <c r="L924" s="3" t="s">
        <v>738</v>
      </c>
      <c r="M924" s="3" t="s">
        <v>669</v>
      </c>
      <c r="N924" s="3">
        <v>0.39</v>
      </c>
      <c r="O924" s="3" t="s">
        <v>3035</v>
      </c>
      <c r="P924" s="3" t="s">
        <v>715</v>
      </c>
      <c r="Q924" s="3" t="s">
        <v>1037</v>
      </c>
      <c r="R924" s="3" t="s">
        <v>1201</v>
      </c>
      <c r="S924" s="3">
        <v>92653</v>
      </c>
      <c r="T924" s="4">
        <v>42061</v>
      </c>
      <c r="U924" s="4">
        <v>42062</v>
      </c>
      <c r="V924" s="3">
        <v>-8.2799999999999994</v>
      </c>
      <c r="W924" s="3">
        <v>2</v>
      </c>
      <c r="X924" s="3">
        <v>6.97</v>
      </c>
      <c r="Y924" s="5">
        <v>90678</v>
      </c>
    </row>
    <row r="925" spans="1:25" ht="12.75" customHeight="1" x14ac:dyDescent="0.25">
      <c r="A925" s="3">
        <v>21491</v>
      </c>
      <c r="B925" s="3" t="s">
        <v>980</v>
      </c>
      <c r="C925" s="3">
        <v>0.03</v>
      </c>
      <c r="D925" s="3">
        <v>35.409999999999997</v>
      </c>
      <c r="E925" s="3">
        <v>1.99</v>
      </c>
      <c r="F925" s="3">
        <v>1670</v>
      </c>
      <c r="G925" s="3" t="s">
        <v>2440</v>
      </c>
      <c r="H925" s="3" t="s">
        <v>710</v>
      </c>
      <c r="I925" s="3" t="s">
        <v>718</v>
      </c>
      <c r="J925" s="3" t="s">
        <v>722</v>
      </c>
      <c r="K925" s="3" t="s">
        <v>725</v>
      </c>
      <c r="L925" s="3" t="s">
        <v>741</v>
      </c>
      <c r="M925" s="3" t="s">
        <v>440</v>
      </c>
      <c r="N925" s="3">
        <v>0.43</v>
      </c>
      <c r="O925" s="3" t="s">
        <v>3035</v>
      </c>
      <c r="P925" s="3" t="s">
        <v>713</v>
      </c>
      <c r="Q925" s="3" t="s">
        <v>1110</v>
      </c>
      <c r="R925" s="3" t="s">
        <v>1118</v>
      </c>
      <c r="S925" s="3">
        <v>24060</v>
      </c>
      <c r="T925" s="4">
        <v>42118</v>
      </c>
      <c r="U925" s="4">
        <v>42120</v>
      </c>
      <c r="V925" s="3">
        <v>1912.4219999999998</v>
      </c>
      <c r="W925" s="3">
        <v>10</v>
      </c>
      <c r="X925" s="3">
        <v>367.52</v>
      </c>
      <c r="Y925" s="5">
        <v>86722</v>
      </c>
    </row>
    <row r="926" spans="1:25" ht="12.75" customHeight="1" x14ac:dyDescent="0.25">
      <c r="A926" s="3">
        <v>21492</v>
      </c>
      <c r="B926" s="3" t="s">
        <v>980</v>
      </c>
      <c r="C926" s="3">
        <v>0</v>
      </c>
      <c r="D926" s="3">
        <v>142.86000000000001</v>
      </c>
      <c r="E926" s="3">
        <v>19.989999999999998</v>
      </c>
      <c r="F926" s="3">
        <v>1670</v>
      </c>
      <c r="G926" s="3" t="s">
        <v>2440</v>
      </c>
      <c r="H926" s="3" t="s">
        <v>710</v>
      </c>
      <c r="I926" s="3" t="s">
        <v>718</v>
      </c>
      <c r="J926" s="3" t="s">
        <v>721</v>
      </c>
      <c r="K926" s="3" t="s">
        <v>730</v>
      </c>
      <c r="L926" s="3" t="s">
        <v>739</v>
      </c>
      <c r="M926" s="3" t="s">
        <v>903</v>
      </c>
      <c r="N926" s="3">
        <v>0.56000000000000005</v>
      </c>
      <c r="O926" s="3" t="s">
        <v>3035</v>
      </c>
      <c r="P926" s="3" t="s">
        <v>713</v>
      </c>
      <c r="Q926" s="3" t="s">
        <v>1110</v>
      </c>
      <c r="R926" s="3" t="s">
        <v>1118</v>
      </c>
      <c r="S926" s="3">
        <v>24060</v>
      </c>
      <c r="T926" s="4">
        <v>42118</v>
      </c>
      <c r="U926" s="4">
        <v>42127</v>
      </c>
      <c r="V926" s="3">
        <v>-739.32600000000002</v>
      </c>
      <c r="W926" s="3">
        <v>11</v>
      </c>
      <c r="X926" s="3">
        <v>1576.35</v>
      </c>
      <c r="Y926" s="5">
        <v>86722</v>
      </c>
    </row>
    <row r="927" spans="1:25" ht="12.75" customHeight="1" x14ac:dyDescent="0.25">
      <c r="A927" s="3">
        <v>23578</v>
      </c>
      <c r="B927" s="3" t="s">
        <v>980</v>
      </c>
      <c r="C927" s="3">
        <v>0.1</v>
      </c>
      <c r="D927" s="3">
        <v>4.13</v>
      </c>
      <c r="E927" s="3">
        <v>0.99</v>
      </c>
      <c r="F927" s="3">
        <v>1671</v>
      </c>
      <c r="G927" s="3" t="s">
        <v>2441</v>
      </c>
      <c r="H927" s="3" t="s">
        <v>710</v>
      </c>
      <c r="I927" s="3" t="s">
        <v>718</v>
      </c>
      <c r="J927" s="3" t="s">
        <v>721</v>
      </c>
      <c r="K927" s="3" t="s">
        <v>735</v>
      </c>
      <c r="L927" s="3" t="s">
        <v>739</v>
      </c>
      <c r="M927" s="3" t="s">
        <v>666</v>
      </c>
      <c r="N927" s="3">
        <v>0.39</v>
      </c>
      <c r="O927" s="3" t="s">
        <v>3035</v>
      </c>
      <c r="P927" s="3" t="s">
        <v>713</v>
      </c>
      <c r="Q927" s="3" t="s">
        <v>1110</v>
      </c>
      <c r="R927" s="3" t="s">
        <v>1760</v>
      </c>
      <c r="S927" s="3">
        <v>22015</v>
      </c>
      <c r="T927" s="4">
        <v>42044</v>
      </c>
      <c r="U927" s="4">
        <v>42048</v>
      </c>
      <c r="V927" s="3">
        <v>-40.53</v>
      </c>
      <c r="W927" s="3">
        <v>13</v>
      </c>
      <c r="X927" s="3">
        <v>52.16</v>
      </c>
      <c r="Y927" s="5">
        <v>86724</v>
      </c>
    </row>
    <row r="928" spans="1:25" ht="12.75" customHeight="1" x14ac:dyDescent="0.25">
      <c r="A928" s="3">
        <v>22007</v>
      </c>
      <c r="B928" s="3" t="s">
        <v>981</v>
      </c>
      <c r="C928" s="3">
        <v>0.03</v>
      </c>
      <c r="D928" s="3">
        <v>223.98</v>
      </c>
      <c r="E928" s="3">
        <v>15.01</v>
      </c>
      <c r="F928" s="3">
        <v>1671</v>
      </c>
      <c r="G928" s="3" t="s">
        <v>2441</v>
      </c>
      <c r="H928" s="3" t="s">
        <v>710</v>
      </c>
      <c r="I928" s="3" t="s">
        <v>718</v>
      </c>
      <c r="J928" s="3" t="s">
        <v>721</v>
      </c>
      <c r="K928" s="3" t="s">
        <v>103</v>
      </c>
      <c r="L928" s="3" t="s">
        <v>739</v>
      </c>
      <c r="M928" s="3" t="s">
        <v>124</v>
      </c>
      <c r="N928" s="3">
        <v>0.38</v>
      </c>
      <c r="O928" s="3" t="s">
        <v>3035</v>
      </c>
      <c r="P928" s="3" t="s">
        <v>713</v>
      </c>
      <c r="Q928" s="3" t="s">
        <v>1110</v>
      </c>
      <c r="R928" s="3" t="s">
        <v>1760</v>
      </c>
      <c r="S928" s="3">
        <v>22015</v>
      </c>
      <c r="T928" s="4">
        <v>42136</v>
      </c>
      <c r="U928" s="4">
        <v>42137</v>
      </c>
      <c r="V928" s="3">
        <v>0.69599999999999995</v>
      </c>
      <c r="W928" s="3">
        <v>21</v>
      </c>
      <c r="X928" s="3">
        <v>4881.84</v>
      </c>
      <c r="Y928" s="5">
        <v>86725</v>
      </c>
    </row>
    <row r="929" spans="1:25" ht="12.75" customHeight="1" x14ac:dyDescent="0.25">
      <c r="A929" s="3">
        <v>25066</v>
      </c>
      <c r="B929" s="3" t="s">
        <v>980</v>
      </c>
      <c r="C929" s="3">
        <v>0.02</v>
      </c>
      <c r="D929" s="3">
        <v>284.98</v>
      </c>
      <c r="E929" s="3">
        <v>69.55</v>
      </c>
      <c r="F929" s="3">
        <v>1672</v>
      </c>
      <c r="G929" s="3" t="s">
        <v>2442</v>
      </c>
      <c r="H929" s="3" t="s">
        <v>712</v>
      </c>
      <c r="I929" s="3" t="s">
        <v>718</v>
      </c>
      <c r="J929" s="3" t="s">
        <v>723</v>
      </c>
      <c r="K929" s="3" t="s">
        <v>727</v>
      </c>
      <c r="L929" s="3" t="s">
        <v>740</v>
      </c>
      <c r="M929" s="3" t="s">
        <v>253</v>
      </c>
      <c r="N929" s="3">
        <v>0.6</v>
      </c>
      <c r="O929" s="3" t="s">
        <v>3035</v>
      </c>
      <c r="P929" s="3" t="s">
        <v>713</v>
      </c>
      <c r="Q929" s="3" t="s">
        <v>1110</v>
      </c>
      <c r="R929" s="3" t="s">
        <v>1882</v>
      </c>
      <c r="S929" s="3">
        <v>22901</v>
      </c>
      <c r="T929" s="4">
        <v>42162</v>
      </c>
      <c r="U929" s="4">
        <v>42167</v>
      </c>
      <c r="V929" s="3">
        <v>15.527999999999999</v>
      </c>
      <c r="W929" s="3">
        <v>3</v>
      </c>
      <c r="X929" s="3">
        <v>926.3</v>
      </c>
      <c r="Y929" s="5">
        <v>86723</v>
      </c>
    </row>
    <row r="930" spans="1:25" ht="12.75" customHeight="1" x14ac:dyDescent="0.25">
      <c r="A930" s="3">
        <v>25067</v>
      </c>
      <c r="B930" s="3" t="s">
        <v>980</v>
      </c>
      <c r="C930" s="3">
        <v>0.08</v>
      </c>
      <c r="D930" s="3">
        <v>55.48</v>
      </c>
      <c r="E930" s="3">
        <v>14.3</v>
      </c>
      <c r="F930" s="3">
        <v>1672</v>
      </c>
      <c r="G930" s="3" t="s">
        <v>2442</v>
      </c>
      <c r="H930" s="3" t="s">
        <v>710</v>
      </c>
      <c r="I930" s="3" t="s">
        <v>718</v>
      </c>
      <c r="J930" s="3" t="s">
        <v>721</v>
      </c>
      <c r="K930" s="3" t="s">
        <v>726</v>
      </c>
      <c r="L930" s="3" t="s">
        <v>739</v>
      </c>
      <c r="M930" s="3" t="s">
        <v>862</v>
      </c>
      <c r="N930" s="3">
        <v>0.37</v>
      </c>
      <c r="O930" s="3" t="s">
        <v>3035</v>
      </c>
      <c r="P930" s="3" t="s">
        <v>713</v>
      </c>
      <c r="Q930" s="3" t="s">
        <v>1110</v>
      </c>
      <c r="R930" s="3" t="s">
        <v>1882</v>
      </c>
      <c r="S930" s="3">
        <v>22901</v>
      </c>
      <c r="T930" s="4">
        <v>42162</v>
      </c>
      <c r="U930" s="4">
        <v>42164</v>
      </c>
      <c r="V930" s="3">
        <v>-225.56379999999999</v>
      </c>
      <c r="W930" s="3">
        <v>17</v>
      </c>
      <c r="X930" s="3">
        <v>942.53</v>
      </c>
      <c r="Y930" s="5">
        <v>86723</v>
      </c>
    </row>
    <row r="931" spans="1:25" ht="12.75" customHeight="1" x14ac:dyDescent="0.25">
      <c r="A931" s="3">
        <v>18150</v>
      </c>
      <c r="B931" s="3" t="s">
        <v>978</v>
      </c>
      <c r="C931" s="3">
        <v>7.0000000000000007E-2</v>
      </c>
      <c r="D931" s="3">
        <v>13.73</v>
      </c>
      <c r="E931" s="3">
        <v>6.85</v>
      </c>
      <c r="F931" s="3">
        <v>1679</v>
      </c>
      <c r="G931" s="3" t="s">
        <v>2443</v>
      </c>
      <c r="H931" s="3" t="s">
        <v>710</v>
      </c>
      <c r="I931" s="3" t="s">
        <v>719</v>
      </c>
      <c r="J931" s="3" t="s">
        <v>723</v>
      </c>
      <c r="K931" s="3" t="s">
        <v>732</v>
      </c>
      <c r="L931" s="3" t="s">
        <v>738</v>
      </c>
      <c r="M931" s="3" t="s">
        <v>131</v>
      </c>
      <c r="N931" s="3">
        <v>0.54</v>
      </c>
      <c r="O931" s="3" t="s">
        <v>3035</v>
      </c>
      <c r="P931" s="3" t="s">
        <v>716</v>
      </c>
      <c r="Q931" s="3" t="s">
        <v>1065</v>
      </c>
      <c r="R931" s="3" t="s">
        <v>1112</v>
      </c>
      <c r="S931" s="3">
        <v>45324</v>
      </c>
      <c r="T931" s="4">
        <v>42083</v>
      </c>
      <c r="U931" s="4">
        <v>42084</v>
      </c>
      <c r="V931" s="3">
        <v>-22.72</v>
      </c>
      <c r="W931" s="3">
        <v>21</v>
      </c>
      <c r="X931" s="3">
        <v>276.64</v>
      </c>
      <c r="Y931" s="5">
        <v>86646</v>
      </c>
    </row>
    <row r="932" spans="1:25" ht="12.75" customHeight="1" x14ac:dyDescent="0.25">
      <c r="A932" s="3">
        <v>23524</v>
      </c>
      <c r="B932" s="3" t="s">
        <v>980</v>
      </c>
      <c r="C932" s="3">
        <v>0.09</v>
      </c>
      <c r="D932" s="3">
        <v>30.98</v>
      </c>
      <c r="E932" s="3">
        <v>19.510000000000002</v>
      </c>
      <c r="F932" s="3">
        <v>1680</v>
      </c>
      <c r="G932" s="3" t="s">
        <v>2444</v>
      </c>
      <c r="H932" s="3" t="s">
        <v>710</v>
      </c>
      <c r="I932" s="3" t="s">
        <v>719</v>
      </c>
      <c r="J932" s="3" t="s">
        <v>721</v>
      </c>
      <c r="K932" s="3" t="s">
        <v>728</v>
      </c>
      <c r="L932" s="3" t="s">
        <v>739</v>
      </c>
      <c r="M932" s="3" t="s">
        <v>142</v>
      </c>
      <c r="N932" s="3">
        <v>0.36</v>
      </c>
      <c r="O932" s="3" t="s">
        <v>3035</v>
      </c>
      <c r="P932" s="3" t="s">
        <v>716</v>
      </c>
      <c r="Q932" s="3" t="s">
        <v>1065</v>
      </c>
      <c r="R932" s="3" t="s">
        <v>1484</v>
      </c>
      <c r="S932" s="3">
        <v>45014</v>
      </c>
      <c r="T932" s="4">
        <v>42127</v>
      </c>
      <c r="U932" s="4">
        <v>42129</v>
      </c>
      <c r="V932" s="3">
        <v>-163.53</v>
      </c>
      <c r="W932" s="3">
        <v>18</v>
      </c>
      <c r="X932" s="3">
        <v>514.62</v>
      </c>
      <c r="Y932" s="5">
        <v>86645</v>
      </c>
    </row>
    <row r="933" spans="1:25" ht="12.75" customHeight="1" x14ac:dyDescent="0.25">
      <c r="A933" s="3">
        <v>23525</v>
      </c>
      <c r="B933" s="3" t="s">
        <v>980</v>
      </c>
      <c r="C933" s="3">
        <v>0.03</v>
      </c>
      <c r="D933" s="3">
        <v>49.34</v>
      </c>
      <c r="E933" s="3">
        <v>10.25</v>
      </c>
      <c r="F933" s="3">
        <v>1680</v>
      </c>
      <c r="G933" s="3" t="s">
        <v>2444</v>
      </c>
      <c r="H933" s="3" t="s">
        <v>710</v>
      </c>
      <c r="I933" s="3" t="s">
        <v>719</v>
      </c>
      <c r="J933" s="3" t="s">
        <v>723</v>
      </c>
      <c r="K933" s="3" t="s">
        <v>732</v>
      </c>
      <c r="L933" s="3" t="s">
        <v>744</v>
      </c>
      <c r="M933" s="3" t="s">
        <v>823</v>
      </c>
      <c r="N933" s="3">
        <v>0.56999999999999995</v>
      </c>
      <c r="O933" s="3" t="s">
        <v>3035</v>
      </c>
      <c r="P933" s="3" t="s">
        <v>716</v>
      </c>
      <c r="Q933" s="3" t="s">
        <v>1065</v>
      </c>
      <c r="R933" s="3" t="s">
        <v>1484</v>
      </c>
      <c r="S933" s="3">
        <v>45014</v>
      </c>
      <c r="T933" s="4">
        <v>42127</v>
      </c>
      <c r="U933" s="4">
        <v>42129</v>
      </c>
      <c r="V933" s="3">
        <v>554.77</v>
      </c>
      <c r="W933" s="3">
        <v>17</v>
      </c>
      <c r="X933" s="3">
        <v>817.32</v>
      </c>
      <c r="Y933" s="5">
        <v>86645</v>
      </c>
    </row>
    <row r="934" spans="1:25" ht="12.75" customHeight="1" x14ac:dyDescent="0.25">
      <c r="A934" s="3">
        <v>1976</v>
      </c>
      <c r="B934" s="3" t="s">
        <v>979</v>
      </c>
      <c r="C934" s="3">
        <v>0.04</v>
      </c>
      <c r="D934" s="3">
        <v>6.28</v>
      </c>
      <c r="E934" s="3">
        <v>5.41</v>
      </c>
      <c r="F934" s="3">
        <v>1682</v>
      </c>
      <c r="G934" s="3" t="s">
        <v>2445</v>
      </c>
      <c r="H934" s="3" t="s">
        <v>710</v>
      </c>
      <c r="I934" s="3" t="s">
        <v>719</v>
      </c>
      <c r="J934" s="3" t="s">
        <v>723</v>
      </c>
      <c r="K934" s="3" t="s">
        <v>732</v>
      </c>
      <c r="L934" s="3" t="s">
        <v>739</v>
      </c>
      <c r="M934" s="3" t="s">
        <v>106</v>
      </c>
      <c r="N934" s="3">
        <v>0.53</v>
      </c>
      <c r="O934" s="3" t="s">
        <v>3035</v>
      </c>
      <c r="P934" s="3" t="s">
        <v>714</v>
      </c>
      <c r="Q934" s="3" t="s">
        <v>1008</v>
      </c>
      <c r="R934" s="3" t="s">
        <v>990</v>
      </c>
      <c r="S934" s="3">
        <v>60611</v>
      </c>
      <c r="T934" s="4">
        <v>42049</v>
      </c>
      <c r="U934" s="4">
        <v>42051</v>
      </c>
      <c r="V934" s="3">
        <v>-38.380000000000003</v>
      </c>
      <c r="W934" s="3">
        <v>43</v>
      </c>
      <c r="X934" s="3">
        <v>284.48</v>
      </c>
      <c r="Y934" s="5">
        <v>14115</v>
      </c>
    </row>
    <row r="935" spans="1:25" ht="12.75" customHeight="1" x14ac:dyDescent="0.25">
      <c r="A935" s="3">
        <v>5358</v>
      </c>
      <c r="B935" s="3" t="s">
        <v>979</v>
      </c>
      <c r="C935" s="3">
        <v>0.08</v>
      </c>
      <c r="D935" s="3">
        <v>4.9800000000000004</v>
      </c>
      <c r="E935" s="3">
        <v>4.7</v>
      </c>
      <c r="F935" s="3">
        <v>1682</v>
      </c>
      <c r="G935" s="3" t="s">
        <v>2445</v>
      </c>
      <c r="H935" s="3" t="s">
        <v>710</v>
      </c>
      <c r="I935" s="3" t="s">
        <v>719</v>
      </c>
      <c r="J935" s="3" t="s">
        <v>721</v>
      </c>
      <c r="K935" s="3" t="s">
        <v>726</v>
      </c>
      <c r="L935" s="3" t="s">
        <v>739</v>
      </c>
      <c r="M935" s="3" t="s">
        <v>473</v>
      </c>
      <c r="N935" s="3">
        <v>0.38</v>
      </c>
      <c r="O935" s="3" t="s">
        <v>3035</v>
      </c>
      <c r="P935" s="3" t="s">
        <v>714</v>
      </c>
      <c r="Q935" s="3" t="s">
        <v>1008</v>
      </c>
      <c r="R935" s="3" t="s">
        <v>990</v>
      </c>
      <c r="S935" s="3">
        <v>60611</v>
      </c>
      <c r="T935" s="4">
        <v>42077</v>
      </c>
      <c r="U935" s="4">
        <v>42078</v>
      </c>
      <c r="V935" s="3">
        <v>-56.35</v>
      </c>
      <c r="W935" s="3">
        <v>47</v>
      </c>
      <c r="X935" s="3">
        <v>225.98</v>
      </c>
      <c r="Y935" s="5">
        <v>38080</v>
      </c>
    </row>
    <row r="936" spans="1:25" ht="12.75" customHeight="1" x14ac:dyDescent="0.25">
      <c r="A936" s="3">
        <v>19976</v>
      </c>
      <c r="B936" s="3" t="s">
        <v>979</v>
      </c>
      <c r="C936" s="3">
        <v>0.04</v>
      </c>
      <c r="D936" s="3">
        <v>6.28</v>
      </c>
      <c r="E936" s="3">
        <v>5.41</v>
      </c>
      <c r="F936" s="3">
        <v>1683</v>
      </c>
      <c r="G936" s="3" t="s">
        <v>2446</v>
      </c>
      <c r="H936" s="3" t="s">
        <v>710</v>
      </c>
      <c r="I936" s="3" t="s">
        <v>719</v>
      </c>
      <c r="J936" s="3" t="s">
        <v>723</v>
      </c>
      <c r="K936" s="3" t="s">
        <v>732</v>
      </c>
      <c r="L936" s="3" t="s">
        <v>739</v>
      </c>
      <c r="M936" s="3" t="s">
        <v>106</v>
      </c>
      <c r="N936" s="3">
        <v>0.53</v>
      </c>
      <c r="O936" s="3" t="s">
        <v>3035</v>
      </c>
      <c r="P936" s="3" t="s">
        <v>714</v>
      </c>
      <c r="Q936" s="3" t="s">
        <v>1015</v>
      </c>
      <c r="R936" s="3" t="s">
        <v>1549</v>
      </c>
      <c r="S936" s="3">
        <v>77301</v>
      </c>
      <c r="T936" s="4">
        <v>42049</v>
      </c>
      <c r="U936" s="4">
        <v>42051</v>
      </c>
      <c r="V936" s="3">
        <v>-19.957600000000003</v>
      </c>
      <c r="W936" s="3">
        <v>11</v>
      </c>
      <c r="X936" s="3">
        <v>72.77</v>
      </c>
      <c r="Y936" s="5">
        <v>90612</v>
      </c>
    </row>
    <row r="937" spans="1:25" ht="12.75" customHeight="1" x14ac:dyDescent="0.25">
      <c r="A937" s="3">
        <v>23358</v>
      </c>
      <c r="B937" s="3" t="s">
        <v>979</v>
      </c>
      <c r="C937" s="3">
        <v>0.08</v>
      </c>
      <c r="D937" s="3">
        <v>4.9800000000000004</v>
      </c>
      <c r="E937" s="3">
        <v>4.7</v>
      </c>
      <c r="F937" s="3">
        <v>1683</v>
      </c>
      <c r="G937" s="3" t="s">
        <v>2446</v>
      </c>
      <c r="H937" s="3" t="s">
        <v>710</v>
      </c>
      <c r="I937" s="3" t="s">
        <v>719</v>
      </c>
      <c r="J937" s="3" t="s">
        <v>721</v>
      </c>
      <c r="K937" s="3" t="s">
        <v>726</v>
      </c>
      <c r="L937" s="3" t="s">
        <v>739</v>
      </c>
      <c r="M937" s="3" t="s">
        <v>473</v>
      </c>
      <c r="N937" s="3">
        <v>0.38</v>
      </c>
      <c r="O937" s="3" t="s">
        <v>3035</v>
      </c>
      <c r="P937" s="3" t="s">
        <v>714</v>
      </c>
      <c r="Q937" s="3" t="s">
        <v>1015</v>
      </c>
      <c r="R937" s="3" t="s">
        <v>1549</v>
      </c>
      <c r="S937" s="3">
        <v>77301</v>
      </c>
      <c r="T937" s="4">
        <v>42077</v>
      </c>
      <c r="U937" s="4">
        <v>42078</v>
      </c>
      <c r="V937" s="3">
        <v>-56.35</v>
      </c>
      <c r="W937" s="3">
        <v>12</v>
      </c>
      <c r="X937" s="3">
        <v>57.7</v>
      </c>
      <c r="Y937" s="5">
        <v>90613</v>
      </c>
    </row>
    <row r="938" spans="1:25" ht="12.75" customHeight="1" x14ac:dyDescent="0.25">
      <c r="A938" s="3">
        <v>19751</v>
      </c>
      <c r="B938" s="3" t="s">
        <v>980</v>
      </c>
      <c r="C938" s="3">
        <v>0.08</v>
      </c>
      <c r="D938" s="3">
        <v>2.08</v>
      </c>
      <c r="E938" s="3">
        <v>5.33</v>
      </c>
      <c r="F938" s="3">
        <v>1686</v>
      </c>
      <c r="G938" s="3" t="s">
        <v>2447</v>
      </c>
      <c r="H938" s="3" t="s">
        <v>710</v>
      </c>
      <c r="I938" s="3" t="s">
        <v>720</v>
      </c>
      <c r="J938" s="3" t="s">
        <v>723</v>
      </c>
      <c r="K938" s="3" t="s">
        <v>732</v>
      </c>
      <c r="L938" s="3" t="s">
        <v>739</v>
      </c>
      <c r="M938" s="3" t="s">
        <v>910</v>
      </c>
      <c r="N938" s="3">
        <v>0.43</v>
      </c>
      <c r="O938" s="3" t="s">
        <v>3035</v>
      </c>
      <c r="P938" s="3" t="s">
        <v>714</v>
      </c>
      <c r="Q938" s="3" t="s">
        <v>1008</v>
      </c>
      <c r="R938" s="3" t="s">
        <v>1135</v>
      </c>
      <c r="S938" s="3">
        <v>60123</v>
      </c>
      <c r="T938" s="4">
        <v>42066</v>
      </c>
      <c r="U938" s="4">
        <v>42073</v>
      </c>
      <c r="V938" s="3">
        <v>-129.01</v>
      </c>
      <c r="W938" s="3">
        <v>9</v>
      </c>
      <c r="X938" s="3">
        <v>19.670000000000002</v>
      </c>
      <c r="Y938" s="5">
        <v>86973</v>
      </c>
    </row>
    <row r="939" spans="1:25" ht="12.75" customHeight="1" x14ac:dyDescent="0.25">
      <c r="A939" s="3">
        <v>25690</v>
      </c>
      <c r="B939" s="3" t="s">
        <v>977</v>
      </c>
      <c r="C939" s="3">
        <v>0</v>
      </c>
      <c r="D939" s="3">
        <v>48.91</v>
      </c>
      <c r="E939" s="3">
        <v>35</v>
      </c>
      <c r="F939" s="3">
        <v>1689</v>
      </c>
      <c r="G939" s="3" t="s">
        <v>2448</v>
      </c>
      <c r="H939" s="3" t="s">
        <v>710</v>
      </c>
      <c r="I939" s="3" t="s">
        <v>720</v>
      </c>
      <c r="J939" s="3" t="s">
        <v>721</v>
      </c>
      <c r="K939" s="3" t="s">
        <v>730</v>
      </c>
      <c r="L939" s="3" t="s">
        <v>744</v>
      </c>
      <c r="M939" s="3" t="s">
        <v>274</v>
      </c>
      <c r="N939" s="3">
        <v>0.83</v>
      </c>
      <c r="O939" s="3" t="s">
        <v>3035</v>
      </c>
      <c r="P939" s="3" t="s">
        <v>714</v>
      </c>
      <c r="Q939" s="3" t="s">
        <v>1086</v>
      </c>
      <c r="R939" s="3" t="s">
        <v>1494</v>
      </c>
      <c r="S939" s="3">
        <v>46322</v>
      </c>
      <c r="T939" s="4">
        <v>42087</v>
      </c>
      <c r="U939" s="4">
        <v>42088</v>
      </c>
      <c r="V939" s="3">
        <v>-628.38</v>
      </c>
      <c r="W939" s="3">
        <v>10</v>
      </c>
      <c r="X939" s="3">
        <v>514.79</v>
      </c>
      <c r="Y939" s="5">
        <v>91077</v>
      </c>
    </row>
    <row r="940" spans="1:25" ht="12.75" customHeight="1" x14ac:dyDescent="0.25">
      <c r="A940" s="3">
        <v>22798</v>
      </c>
      <c r="B940" s="3" t="s">
        <v>980</v>
      </c>
      <c r="C940" s="3">
        <v>0.05</v>
      </c>
      <c r="D940" s="3">
        <v>115.99</v>
      </c>
      <c r="E940" s="3">
        <v>5.26</v>
      </c>
      <c r="F940" s="3">
        <v>1690</v>
      </c>
      <c r="G940" s="3" t="s">
        <v>2449</v>
      </c>
      <c r="H940" s="3" t="s">
        <v>710</v>
      </c>
      <c r="I940" s="3" t="s">
        <v>720</v>
      </c>
      <c r="J940" s="3" t="s">
        <v>722</v>
      </c>
      <c r="K940" s="3" t="s">
        <v>102</v>
      </c>
      <c r="L940" s="3" t="s">
        <v>739</v>
      </c>
      <c r="M940" s="3" t="s">
        <v>200</v>
      </c>
      <c r="N940" s="3">
        <v>0.56999999999999995</v>
      </c>
      <c r="O940" s="3" t="s">
        <v>3035</v>
      </c>
      <c r="P940" s="3" t="s">
        <v>716</v>
      </c>
      <c r="Q940" s="3" t="s">
        <v>1071</v>
      </c>
      <c r="R940" s="3" t="s">
        <v>1648</v>
      </c>
      <c r="S940" s="3">
        <v>17112</v>
      </c>
      <c r="T940" s="4">
        <v>42028</v>
      </c>
      <c r="U940" s="4">
        <v>42032</v>
      </c>
      <c r="V940" s="3">
        <v>616.53569999999991</v>
      </c>
      <c r="W940" s="3">
        <v>9</v>
      </c>
      <c r="X940" s="3">
        <v>893.53</v>
      </c>
      <c r="Y940" s="5">
        <v>91076</v>
      </c>
    </row>
    <row r="941" spans="1:25" ht="12.75" customHeight="1" x14ac:dyDescent="0.25">
      <c r="A941" s="3">
        <v>23626</v>
      </c>
      <c r="B941" s="3" t="s">
        <v>979</v>
      </c>
      <c r="C941" s="3">
        <v>0.09</v>
      </c>
      <c r="D941" s="3">
        <v>95.43</v>
      </c>
      <c r="E941" s="3">
        <v>19.989999999999998</v>
      </c>
      <c r="F941" s="3">
        <v>1690</v>
      </c>
      <c r="G941" s="3" t="s">
        <v>2449</v>
      </c>
      <c r="H941" s="3" t="s">
        <v>710</v>
      </c>
      <c r="I941" s="3" t="s">
        <v>720</v>
      </c>
      <c r="J941" s="3" t="s">
        <v>721</v>
      </c>
      <c r="K941" s="3" t="s">
        <v>730</v>
      </c>
      <c r="L941" s="3" t="s">
        <v>739</v>
      </c>
      <c r="M941" s="3" t="s">
        <v>817</v>
      </c>
      <c r="N941" s="3">
        <v>0.79</v>
      </c>
      <c r="O941" s="3" t="s">
        <v>3035</v>
      </c>
      <c r="P941" s="3" t="s">
        <v>716</v>
      </c>
      <c r="Q941" s="3" t="s">
        <v>1071</v>
      </c>
      <c r="R941" s="3" t="s">
        <v>1648</v>
      </c>
      <c r="S941" s="3">
        <v>17112</v>
      </c>
      <c r="T941" s="4">
        <v>42156</v>
      </c>
      <c r="U941" s="4">
        <v>42157</v>
      </c>
      <c r="V941" s="3">
        <v>-143.23500000000001</v>
      </c>
      <c r="W941" s="3">
        <v>22</v>
      </c>
      <c r="X941" s="3">
        <v>2053.6</v>
      </c>
      <c r="Y941" s="5">
        <v>91078</v>
      </c>
    </row>
    <row r="942" spans="1:25" ht="12.75" customHeight="1" x14ac:dyDescent="0.25">
      <c r="A942" s="3">
        <v>19481</v>
      </c>
      <c r="B942" s="3" t="s">
        <v>979</v>
      </c>
      <c r="C942" s="3">
        <v>0</v>
      </c>
      <c r="D942" s="3">
        <v>6.84</v>
      </c>
      <c r="E942" s="3">
        <v>8.3699999999999992</v>
      </c>
      <c r="F942" s="3">
        <v>1692</v>
      </c>
      <c r="G942" s="3" t="s">
        <v>2450</v>
      </c>
      <c r="H942" s="3" t="s">
        <v>710</v>
      </c>
      <c r="I942" s="3" t="s">
        <v>719</v>
      </c>
      <c r="J942" s="3" t="s">
        <v>721</v>
      </c>
      <c r="K942" s="3" t="s">
        <v>104</v>
      </c>
      <c r="L942" s="3" t="s">
        <v>741</v>
      </c>
      <c r="M942" s="3" t="s">
        <v>577</v>
      </c>
      <c r="N942" s="3">
        <v>0.57999999999999996</v>
      </c>
      <c r="O942" s="3" t="s">
        <v>3035</v>
      </c>
      <c r="P942" s="3" t="s">
        <v>714</v>
      </c>
      <c r="Q942" s="3" t="s">
        <v>1047</v>
      </c>
      <c r="R942" s="3" t="s">
        <v>1414</v>
      </c>
      <c r="S942" s="3">
        <v>67114</v>
      </c>
      <c r="T942" s="4">
        <v>42027</v>
      </c>
      <c r="U942" s="4">
        <v>42028</v>
      </c>
      <c r="V942" s="3">
        <v>-123.1816</v>
      </c>
      <c r="W942" s="3">
        <v>5</v>
      </c>
      <c r="X942" s="3">
        <v>37.89</v>
      </c>
      <c r="Y942" s="5">
        <v>90189</v>
      </c>
    </row>
    <row r="943" spans="1:25" ht="12.75" customHeight="1" x14ac:dyDescent="0.25">
      <c r="A943" s="3">
        <v>19482</v>
      </c>
      <c r="B943" s="3" t="s">
        <v>979</v>
      </c>
      <c r="C943" s="3">
        <v>7.0000000000000007E-2</v>
      </c>
      <c r="D943" s="3">
        <v>30.98</v>
      </c>
      <c r="E943" s="3">
        <v>5.76</v>
      </c>
      <c r="F943" s="3">
        <v>1693</v>
      </c>
      <c r="G943" s="3" t="s">
        <v>2451</v>
      </c>
      <c r="H943" s="3" t="s">
        <v>710</v>
      </c>
      <c r="I943" s="3" t="s">
        <v>719</v>
      </c>
      <c r="J943" s="3" t="s">
        <v>721</v>
      </c>
      <c r="K943" s="3" t="s">
        <v>726</v>
      </c>
      <c r="L943" s="3" t="s">
        <v>739</v>
      </c>
      <c r="M943" s="3" t="s">
        <v>401</v>
      </c>
      <c r="N943" s="3">
        <v>0.4</v>
      </c>
      <c r="O943" s="3" t="s">
        <v>3035</v>
      </c>
      <c r="P943" s="3" t="s">
        <v>713</v>
      </c>
      <c r="Q943" s="3" t="s">
        <v>1110</v>
      </c>
      <c r="R943" s="3" t="s">
        <v>1180</v>
      </c>
      <c r="S943" s="3">
        <v>20190</v>
      </c>
      <c r="T943" s="4">
        <v>42027</v>
      </c>
      <c r="U943" s="4">
        <v>42029</v>
      </c>
      <c r="V943" s="3">
        <v>-28.798000000000002</v>
      </c>
      <c r="W943" s="3">
        <v>11</v>
      </c>
      <c r="X943" s="3">
        <v>343.79</v>
      </c>
      <c r="Y943" s="5">
        <v>90189</v>
      </c>
    </row>
    <row r="944" spans="1:25" ht="12.75" customHeight="1" x14ac:dyDescent="0.25">
      <c r="A944" s="3">
        <v>21262</v>
      </c>
      <c r="B944" s="3" t="s">
        <v>980</v>
      </c>
      <c r="C944" s="3">
        <v>0.01</v>
      </c>
      <c r="D944" s="3">
        <v>15.67</v>
      </c>
      <c r="E944" s="3">
        <v>1.39</v>
      </c>
      <c r="F944" s="3">
        <v>1693</v>
      </c>
      <c r="G944" s="3" t="s">
        <v>2451</v>
      </c>
      <c r="H944" s="3" t="s">
        <v>711</v>
      </c>
      <c r="I944" s="3" t="s">
        <v>719</v>
      </c>
      <c r="J944" s="3" t="s">
        <v>721</v>
      </c>
      <c r="K944" s="3" t="s">
        <v>728</v>
      </c>
      <c r="L944" s="3" t="s">
        <v>739</v>
      </c>
      <c r="M944" s="3" t="s">
        <v>306</v>
      </c>
      <c r="N944" s="3">
        <v>0.38</v>
      </c>
      <c r="O944" s="3" t="s">
        <v>3035</v>
      </c>
      <c r="P944" s="3" t="s">
        <v>713</v>
      </c>
      <c r="Q944" s="3" t="s">
        <v>1110</v>
      </c>
      <c r="R944" s="3" t="s">
        <v>1180</v>
      </c>
      <c r="S944" s="3">
        <v>20190</v>
      </c>
      <c r="T944" s="4">
        <v>42135</v>
      </c>
      <c r="U944" s="4">
        <v>42135</v>
      </c>
      <c r="V944" s="3">
        <v>-273.98</v>
      </c>
      <c r="W944" s="3">
        <v>11</v>
      </c>
      <c r="X944" s="3">
        <v>188.09</v>
      </c>
      <c r="Y944" s="5">
        <v>90190</v>
      </c>
    </row>
    <row r="945" spans="1:25" ht="12.75" customHeight="1" x14ac:dyDescent="0.25">
      <c r="A945" s="3">
        <v>24941</v>
      </c>
      <c r="B945" s="3" t="s">
        <v>978</v>
      </c>
      <c r="C945" s="3">
        <v>0</v>
      </c>
      <c r="D945" s="3">
        <v>13.43</v>
      </c>
      <c r="E945" s="3">
        <v>5.5</v>
      </c>
      <c r="F945" s="3">
        <v>1697</v>
      </c>
      <c r="G945" s="3" t="s">
        <v>2452</v>
      </c>
      <c r="H945" s="3" t="s">
        <v>710</v>
      </c>
      <c r="I945" s="3" t="s">
        <v>717</v>
      </c>
      <c r="J945" s="3" t="s">
        <v>721</v>
      </c>
      <c r="K945" s="3" t="s">
        <v>730</v>
      </c>
      <c r="L945" s="3" t="s">
        <v>739</v>
      </c>
      <c r="M945" s="3" t="s">
        <v>881</v>
      </c>
      <c r="N945" s="3">
        <v>0.56999999999999995</v>
      </c>
      <c r="O945" s="3" t="s">
        <v>3035</v>
      </c>
      <c r="P945" s="3" t="s">
        <v>713</v>
      </c>
      <c r="Q945" s="3" t="s">
        <v>1021</v>
      </c>
      <c r="R945" s="3" t="s">
        <v>1575</v>
      </c>
      <c r="S945" s="3">
        <v>71901</v>
      </c>
      <c r="T945" s="4">
        <v>42020</v>
      </c>
      <c r="U945" s="4">
        <v>42021</v>
      </c>
      <c r="V945" s="3">
        <v>-253.77800000000002</v>
      </c>
      <c r="W945" s="3">
        <v>9</v>
      </c>
      <c r="X945" s="3">
        <v>129.54</v>
      </c>
      <c r="Y945" s="5">
        <v>86338</v>
      </c>
    </row>
    <row r="946" spans="1:25" ht="12.75" customHeight="1" x14ac:dyDescent="0.25">
      <c r="A946" s="3">
        <v>18275</v>
      </c>
      <c r="B946" s="3" t="s">
        <v>980</v>
      </c>
      <c r="C946" s="3">
        <v>0.05</v>
      </c>
      <c r="D946" s="3">
        <v>3.98</v>
      </c>
      <c r="E946" s="3">
        <v>5.26</v>
      </c>
      <c r="F946" s="3">
        <v>1699</v>
      </c>
      <c r="G946" s="3" t="s">
        <v>2453</v>
      </c>
      <c r="H946" s="3" t="s">
        <v>710</v>
      </c>
      <c r="I946" s="3" t="s">
        <v>718</v>
      </c>
      <c r="J946" s="3" t="s">
        <v>721</v>
      </c>
      <c r="K946" s="3" t="s">
        <v>103</v>
      </c>
      <c r="L946" s="3" t="s">
        <v>739</v>
      </c>
      <c r="M946" s="3" t="s">
        <v>971</v>
      </c>
      <c r="N946" s="3">
        <v>0.38</v>
      </c>
      <c r="O946" s="3" t="s">
        <v>3035</v>
      </c>
      <c r="P946" s="3" t="s">
        <v>716</v>
      </c>
      <c r="Q946" s="3" t="s">
        <v>1071</v>
      </c>
      <c r="R946" s="3" t="s">
        <v>1171</v>
      </c>
      <c r="S946" s="3">
        <v>19057</v>
      </c>
      <c r="T946" s="4">
        <v>42088</v>
      </c>
      <c r="U946" s="4">
        <v>42092</v>
      </c>
      <c r="V946" s="3">
        <v>-152.52449999999999</v>
      </c>
      <c r="W946" s="3">
        <v>12</v>
      </c>
      <c r="X946" s="3">
        <v>49.44</v>
      </c>
      <c r="Y946" s="5">
        <v>87345</v>
      </c>
    </row>
    <row r="947" spans="1:25" ht="12.75" customHeight="1" x14ac:dyDescent="0.25">
      <c r="A947" s="3">
        <v>18276</v>
      </c>
      <c r="B947" s="3" t="s">
        <v>980</v>
      </c>
      <c r="C947" s="3">
        <v>0.01</v>
      </c>
      <c r="D947" s="3">
        <v>6.48</v>
      </c>
      <c r="E947" s="3">
        <v>5.4</v>
      </c>
      <c r="F947" s="3">
        <v>1699</v>
      </c>
      <c r="G947" s="3" t="s">
        <v>2453</v>
      </c>
      <c r="H947" s="3" t="s">
        <v>710</v>
      </c>
      <c r="I947" s="3" t="s">
        <v>718</v>
      </c>
      <c r="J947" s="3" t="s">
        <v>721</v>
      </c>
      <c r="K947" s="3" t="s">
        <v>726</v>
      </c>
      <c r="L947" s="3" t="s">
        <v>739</v>
      </c>
      <c r="M947" s="3" t="s">
        <v>137</v>
      </c>
      <c r="N947" s="3">
        <v>0.37</v>
      </c>
      <c r="O947" s="3" t="s">
        <v>3035</v>
      </c>
      <c r="P947" s="3" t="s">
        <v>716</v>
      </c>
      <c r="Q947" s="3" t="s">
        <v>1071</v>
      </c>
      <c r="R947" s="3" t="s">
        <v>1171</v>
      </c>
      <c r="S947" s="3">
        <v>19057</v>
      </c>
      <c r="T947" s="4">
        <v>42088</v>
      </c>
      <c r="U947" s="4">
        <v>42088</v>
      </c>
      <c r="V947" s="3">
        <v>-18.850000000000001</v>
      </c>
      <c r="W947" s="3">
        <v>2</v>
      </c>
      <c r="X947" s="3">
        <v>14.29</v>
      </c>
      <c r="Y947" s="5">
        <v>87345</v>
      </c>
    </row>
    <row r="948" spans="1:25" ht="12.75" customHeight="1" x14ac:dyDescent="0.25">
      <c r="A948" s="3">
        <v>24158</v>
      </c>
      <c r="B948" s="3" t="s">
        <v>978</v>
      </c>
      <c r="C948" s="3">
        <v>0.05</v>
      </c>
      <c r="D948" s="3">
        <v>14.81</v>
      </c>
      <c r="E948" s="3">
        <v>13.32</v>
      </c>
      <c r="F948" s="3">
        <v>1702</v>
      </c>
      <c r="G948" s="3" t="s">
        <v>2454</v>
      </c>
      <c r="H948" s="3" t="s">
        <v>710</v>
      </c>
      <c r="I948" s="3" t="s">
        <v>717</v>
      </c>
      <c r="J948" s="3" t="s">
        <v>721</v>
      </c>
      <c r="K948" s="3" t="s">
        <v>729</v>
      </c>
      <c r="L948" s="3" t="s">
        <v>739</v>
      </c>
      <c r="M948" s="3" t="s">
        <v>541</v>
      </c>
      <c r="N948" s="3">
        <v>0.43</v>
      </c>
      <c r="O948" s="3" t="s">
        <v>3035</v>
      </c>
      <c r="P948" s="3" t="s">
        <v>713</v>
      </c>
      <c r="Q948" s="3" t="s">
        <v>1207</v>
      </c>
      <c r="R948" s="3" t="s">
        <v>1355</v>
      </c>
      <c r="S948" s="3">
        <v>39301</v>
      </c>
      <c r="T948" s="4">
        <v>42021</v>
      </c>
      <c r="U948" s="4">
        <v>42024</v>
      </c>
      <c r="V948" s="3">
        <v>-220.05200000000002</v>
      </c>
      <c r="W948" s="3">
        <v>3</v>
      </c>
      <c r="X948" s="3">
        <v>45.28</v>
      </c>
      <c r="Y948" s="5">
        <v>90473</v>
      </c>
    </row>
    <row r="949" spans="1:25" ht="12.75" customHeight="1" x14ac:dyDescent="0.25">
      <c r="A949" s="3">
        <v>24159</v>
      </c>
      <c r="B949" s="3" t="s">
        <v>978</v>
      </c>
      <c r="C949" s="3">
        <v>0.05</v>
      </c>
      <c r="D949" s="3">
        <v>4.2</v>
      </c>
      <c r="E949" s="3">
        <v>2.2599999999999998</v>
      </c>
      <c r="F949" s="3">
        <v>1702</v>
      </c>
      <c r="G949" s="3" t="s">
        <v>2454</v>
      </c>
      <c r="H949" s="3" t="s">
        <v>711</v>
      </c>
      <c r="I949" s="3" t="s">
        <v>717</v>
      </c>
      <c r="J949" s="3" t="s">
        <v>721</v>
      </c>
      <c r="K949" s="3" t="s">
        <v>726</v>
      </c>
      <c r="L949" s="3" t="s">
        <v>738</v>
      </c>
      <c r="M949" s="3" t="s">
        <v>683</v>
      </c>
      <c r="N949" s="3">
        <v>0.36</v>
      </c>
      <c r="O949" s="3" t="s">
        <v>3035</v>
      </c>
      <c r="P949" s="3" t="s">
        <v>713</v>
      </c>
      <c r="Q949" s="3" t="s">
        <v>1207</v>
      </c>
      <c r="R949" s="3" t="s">
        <v>1355</v>
      </c>
      <c r="S949" s="3">
        <v>39301</v>
      </c>
      <c r="T949" s="4">
        <v>42021</v>
      </c>
      <c r="U949" s="4">
        <v>42023</v>
      </c>
      <c r="V949" s="3">
        <v>20.393369999999997</v>
      </c>
      <c r="W949" s="3">
        <v>3</v>
      </c>
      <c r="X949" s="3">
        <v>13.57</v>
      </c>
      <c r="Y949" s="5">
        <v>90473</v>
      </c>
    </row>
    <row r="950" spans="1:25" ht="12.75" customHeight="1" x14ac:dyDescent="0.25">
      <c r="A950" s="3">
        <v>25761</v>
      </c>
      <c r="B950" s="3" t="s">
        <v>978</v>
      </c>
      <c r="C950" s="3">
        <v>0.05</v>
      </c>
      <c r="D950" s="3">
        <v>5.68</v>
      </c>
      <c r="E950" s="3">
        <v>1.39</v>
      </c>
      <c r="F950" s="3">
        <v>1708</v>
      </c>
      <c r="G950" s="3" t="s">
        <v>2455</v>
      </c>
      <c r="H950" s="3" t="s">
        <v>710</v>
      </c>
      <c r="I950" s="3" t="s">
        <v>718</v>
      </c>
      <c r="J950" s="3" t="s">
        <v>721</v>
      </c>
      <c r="K950" s="3" t="s">
        <v>728</v>
      </c>
      <c r="L950" s="3" t="s">
        <v>739</v>
      </c>
      <c r="M950" s="3" t="s">
        <v>534</v>
      </c>
      <c r="N950" s="3">
        <v>0.38</v>
      </c>
      <c r="O950" s="3" t="s">
        <v>3035</v>
      </c>
      <c r="P950" s="3" t="s">
        <v>716</v>
      </c>
      <c r="Q950" s="3" t="s">
        <v>1065</v>
      </c>
      <c r="R950" s="3" t="s">
        <v>1413</v>
      </c>
      <c r="S950" s="3">
        <v>44118</v>
      </c>
      <c r="T950" s="4">
        <v>42021</v>
      </c>
      <c r="U950" s="4">
        <v>42022</v>
      </c>
      <c r="V950" s="3">
        <v>38.281199999999998</v>
      </c>
      <c r="W950" s="3">
        <v>10</v>
      </c>
      <c r="X950" s="3">
        <v>55.48</v>
      </c>
      <c r="Y950" s="5">
        <v>88781</v>
      </c>
    </row>
    <row r="951" spans="1:25" ht="12.75" customHeight="1" x14ac:dyDescent="0.25">
      <c r="A951" s="3">
        <v>26037</v>
      </c>
      <c r="B951" s="3" t="s">
        <v>979</v>
      </c>
      <c r="C951" s="3">
        <v>0.03</v>
      </c>
      <c r="D951" s="3">
        <v>205.99</v>
      </c>
      <c r="E951" s="3">
        <v>3</v>
      </c>
      <c r="F951" s="3">
        <v>1708</v>
      </c>
      <c r="G951" s="3" t="s">
        <v>2455</v>
      </c>
      <c r="H951" s="3" t="s">
        <v>710</v>
      </c>
      <c r="I951" s="3" t="s">
        <v>718</v>
      </c>
      <c r="J951" s="3" t="s">
        <v>722</v>
      </c>
      <c r="K951" s="3" t="s">
        <v>102</v>
      </c>
      <c r="L951" s="3" t="s">
        <v>739</v>
      </c>
      <c r="M951" s="3" t="s">
        <v>526</v>
      </c>
      <c r="N951" s="3">
        <v>0.57999999999999996</v>
      </c>
      <c r="O951" s="3" t="s">
        <v>3035</v>
      </c>
      <c r="P951" s="3" t="s">
        <v>716</v>
      </c>
      <c r="Q951" s="3" t="s">
        <v>1065</v>
      </c>
      <c r="R951" s="3" t="s">
        <v>1413</v>
      </c>
      <c r="S951" s="3">
        <v>44118</v>
      </c>
      <c r="T951" s="4">
        <v>42144</v>
      </c>
      <c r="U951" s="4">
        <v>42145</v>
      </c>
      <c r="V951" s="3">
        <v>3670.3514999999998</v>
      </c>
      <c r="W951" s="3">
        <v>29</v>
      </c>
      <c r="X951" s="3">
        <v>5319.35</v>
      </c>
      <c r="Y951" s="5">
        <v>88784</v>
      </c>
    </row>
    <row r="952" spans="1:25" ht="12.75" customHeight="1" x14ac:dyDescent="0.25">
      <c r="A952" s="3">
        <v>23822</v>
      </c>
      <c r="B952" s="3" t="s">
        <v>979</v>
      </c>
      <c r="C952" s="3">
        <v>0.01</v>
      </c>
      <c r="D952" s="3">
        <v>14.28</v>
      </c>
      <c r="E952" s="3">
        <v>2.99</v>
      </c>
      <c r="F952" s="3">
        <v>1709</v>
      </c>
      <c r="G952" s="3" t="s">
        <v>2456</v>
      </c>
      <c r="H952" s="3" t="s">
        <v>710</v>
      </c>
      <c r="I952" s="3" t="s">
        <v>719</v>
      </c>
      <c r="J952" s="3" t="s">
        <v>721</v>
      </c>
      <c r="K952" s="3" t="s">
        <v>103</v>
      </c>
      <c r="L952" s="3" t="s">
        <v>739</v>
      </c>
      <c r="M952" s="3" t="s">
        <v>119</v>
      </c>
      <c r="N952" s="3">
        <v>0.39</v>
      </c>
      <c r="O952" s="3" t="s">
        <v>3035</v>
      </c>
      <c r="P952" s="3" t="s">
        <v>716</v>
      </c>
      <c r="Q952" s="3" t="s">
        <v>1071</v>
      </c>
      <c r="R952" s="3" t="s">
        <v>1847</v>
      </c>
      <c r="S952" s="3">
        <v>19464</v>
      </c>
      <c r="T952" s="4">
        <v>42025</v>
      </c>
      <c r="U952" s="4">
        <v>42026</v>
      </c>
      <c r="V952" s="3">
        <v>21.003500000000003</v>
      </c>
      <c r="W952" s="3">
        <v>2</v>
      </c>
      <c r="X952" s="3">
        <v>30.44</v>
      </c>
      <c r="Y952" s="5">
        <v>88782</v>
      </c>
    </row>
    <row r="953" spans="1:25" ht="12.75" customHeight="1" x14ac:dyDescent="0.25">
      <c r="A953" s="3">
        <v>24577</v>
      </c>
      <c r="B953" s="3" t="s">
        <v>978</v>
      </c>
      <c r="C953" s="3">
        <v>0.04</v>
      </c>
      <c r="D953" s="3">
        <v>95.43</v>
      </c>
      <c r="E953" s="3">
        <v>19.989999999999998</v>
      </c>
      <c r="F953" s="3">
        <v>1709</v>
      </c>
      <c r="G953" s="3" t="s">
        <v>2456</v>
      </c>
      <c r="H953" s="3" t="s">
        <v>710</v>
      </c>
      <c r="I953" s="3" t="s">
        <v>718</v>
      </c>
      <c r="J953" s="3" t="s">
        <v>721</v>
      </c>
      <c r="K953" s="3" t="s">
        <v>730</v>
      </c>
      <c r="L953" s="3" t="s">
        <v>739</v>
      </c>
      <c r="M953" s="3" t="s">
        <v>817</v>
      </c>
      <c r="N953" s="3">
        <v>0.79</v>
      </c>
      <c r="O953" s="3" t="s">
        <v>3035</v>
      </c>
      <c r="P953" s="3" t="s">
        <v>716</v>
      </c>
      <c r="Q953" s="3" t="s">
        <v>1071</v>
      </c>
      <c r="R953" s="3" t="s">
        <v>1847</v>
      </c>
      <c r="S953" s="3">
        <v>19464</v>
      </c>
      <c r="T953" s="4">
        <v>42134</v>
      </c>
      <c r="U953" s="4">
        <v>42136</v>
      </c>
      <c r="V953" s="3">
        <v>13.536000000000016</v>
      </c>
      <c r="W953" s="3">
        <v>33</v>
      </c>
      <c r="X953" s="3">
        <v>3251.76</v>
      </c>
      <c r="Y953" s="5">
        <v>88783</v>
      </c>
    </row>
    <row r="954" spans="1:25" ht="12.75" customHeight="1" x14ac:dyDescent="0.25">
      <c r="A954" s="3">
        <v>19287</v>
      </c>
      <c r="B954" s="3" t="s">
        <v>979</v>
      </c>
      <c r="C954" s="3">
        <v>7.0000000000000007E-2</v>
      </c>
      <c r="D954" s="3">
        <v>7.59</v>
      </c>
      <c r="E954" s="3">
        <v>4</v>
      </c>
      <c r="F954" s="3">
        <v>1711</v>
      </c>
      <c r="G954" s="3" t="s">
        <v>2457</v>
      </c>
      <c r="H954" s="3" t="s">
        <v>710</v>
      </c>
      <c r="I954" s="3" t="s">
        <v>720</v>
      </c>
      <c r="J954" s="3" t="s">
        <v>723</v>
      </c>
      <c r="K954" s="3" t="s">
        <v>732</v>
      </c>
      <c r="L954" s="3" t="s">
        <v>738</v>
      </c>
      <c r="M954" s="3" t="s">
        <v>922</v>
      </c>
      <c r="N954" s="3">
        <v>0.42</v>
      </c>
      <c r="O954" s="3" t="s">
        <v>3035</v>
      </c>
      <c r="P954" s="3" t="s">
        <v>713</v>
      </c>
      <c r="Q954" s="3" t="s">
        <v>1040</v>
      </c>
      <c r="R954" s="3" t="s">
        <v>1208</v>
      </c>
      <c r="S954" s="3">
        <v>30062</v>
      </c>
      <c r="T954" s="4">
        <v>42079</v>
      </c>
      <c r="U954" s="4">
        <v>42081</v>
      </c>
      <c r="V954" s="3">
        <v>-167.048</v>
      </c>
      <c r="W954" s="3">
        <v>3</v>
      </c>
      <c r="X954" s="3">
        <v>22.48</v>
      </c>
      <c r="Y954" s="5">
        <v>87747</v>
      </c>
    </row>
    <row r="955" spans="1:25" ht="12.75" customHeight="1" x14ac:dyDescent="0.25">
      <c r="A955" s="3">
        <v>21655</v>
      </c>
      <c r="B955" s="3" t="s">
        <v>980</v>
      </c>
      <c r="C955" s="3">
        <v>0.03</v>
      </c>
      <c r="D955" s="3">
        <v>11.66</v>
      </c>
      <c r="E955" s="3">
        <v>7.95</v>
      </c>
      <c r="F955" s="3">
        <v>1712</v>
      </c>
      <c r="G955" s="3" t="s">
        <v>2458</v>
      </c>
      <c r="H955" s="3" t="s">
        <v>710</v>
      </c>
      <c r="I955" s="3" t="s">
        <v>720</v>
      </c>
      <c r="J955" s="3" t="s">
        <v>721</v>
      </c>
      <c r="K955" s="3" t="s">
        <v>724</v>
      </c>
      <c r="L955" s="3" t="s">
        <v>741</v>
      </c>
      <c r="M955" s="3" t="s">
        <v>0</v>
      </c>
      <c r="N955" s="3">
        <v>0.57999999999999996</v>
      </c>
      <c r="O955" s="3" t="s">
        <v>3035</v>
      </c>
      <c r="P955" s="3" t="s">
        <v>713</v>
      </c>
      <c r="Q955" s="3" t="s">
        <v>1040</v>
      </c>
      <c r="R955" s="3" t="s">
        <v>1729</v>
      </c>
      <c r="S955" s="3">
        <v>30907</v>
      </c>
      <c r="T955" s="4">
        <v>42105</v>
      </c>
      <c r="U955" s="4">
        <v>42114</v>
      </c>
      <c r="V955" s="3">
        <v>-31.094000000000001</v>
      </c>
      <c r="W955" s="3">
        <v>22</v>
      </c>
      <c r="X955" s="3">
        <v>267.32</v>
      </c>
      <c r="Y955" s="5">
        <v>87749</v>
      </c>
    </row>
    <row r="956" spans="1:25" ht="12.75" customHeight="1" x14ac:dyDescent="0.25">
      <c r="A956" s="3">
        <v>25078</v>
      </c>
      <c r="B956" s="3" t="s">
        <v>977</v>
      </c>
      <c r="C956" s="3">
        <v>0.01</v>
      </c>
      <c r="D956" s="3">
        <v>23.99</v>
      </c>
      <c r="E956" s="3">
        <v>6.3</v>
      </c>
      <c r="F956" s="3">
        <v>1713</v>
      </c>
      <c r="G956" s="3" t="s">
        <v>2459</v>
      </c>
      <c r="H956" s="3" t="s">
        <v>710</v>
      </c>
      <c r="I956" s="3" t="s">
        <v>720</v>
      </c>
      <c r="J956" s="3" t="s">
        <v>722</v>
      </c>
      <c r="K956" s="3" t="s">
        <v>736</v>
      </c>
      <c r="L956" s="3" t="s">
        <v>743</v>
      </c>
      <c r="M956" s="3" t="s">
        <v>924</v>
      </c>
      <c r="N956" s="3">
        <v>0.38</v>
      </c>
      <c r="O956" s="3" t="s">
        <v>3035</v>
      </c>
      <c r="P956" s="3" t="s">
        <v>713</v>
      </c>
      <c r="Q956" s="3" t="s">
        <v>1040</v>
      </c>
      <c r="R956" s="3" t="s">
        <v>1360</v>
      </c>
      <c r="S956" s="3">
        <v>30265</v>
      </c>
      <c r="T956" s="4">
        <v>42153</v>
      </c>
      <c r="U956" s="4">
        <v>42155</v>
      </c>
      <c r="V956" s="3">
        <v>-6.202</v>
      </c>
      <c r="W956" s="3">
        <v>11</v>
      </c>
      <c r="X956" s="3">
        <v>284.39</v>
      </c>
      <c r="Y956" s="5">
        <v>87748</v>
      </c>
    </row>
    <row r="957" spans="1:25" ht="12.75" customHeight="1" x14ac:dyDescent="0.25">
      <c r="A957" s="3">
        <v>19884</v>
      </c>
      <c r="B957" s="3" t="s">
        <v>980</v>
      </c>
      <c r="C957" s="3">
        <v>0.01</v>
      </c>
      <c r="D957" s="3">
        <v>300.98</v>
      </c>
      <c r="E957" s="3">
        <v>64.73</v>
      </c>
      <c r="F957" s="3">
        <v>1718</v>
      </c>
      <c r="G957" s="3" t="s">
        <v>2460</v>
      </c>
      <c r="H957" s="3" t="s">
        <v>712</v>
      </c>
      <c r="I957" s="3" t="s">
        <v>719</v>
      </c>
      <c r="J957" s="3" t="s">
        <v>723</v>
      </c>
      <c r="K957" s="3" t="s">
        <v>727</v>
      </c>
      <c r="L957" s="3" t="s">
        <v>740</v>
      </c>
      <c r="M957" s="3" t="s">
        <v>704</v>
      </c>
      <c r="N957" s="3">
        <v>0.56000000000000005</v>
      </c>
      <c r="O957" s="3" t="s">
        <v>3035</v>
      </c>
      <c r="P957" s="3" t="s">
        <v>713</v>
      </c>
      <c r="Q957" s="3" t="s">
        <v>1011</v>
      </c>
      <c r="R957" s="3" t="s">
        <v>1018</v>
      </c>
      <c r="S957" s="3">
        <v>27529</v>
      </c>
      <c r="T957" s="4">
        <v>42071</v>
      </c>
      <c r="U957" s="4">
        <v>42078</v>
      </c>
      <c r="V957" s="3">
        <v>-48.873999999999995</v>
      </c>
      <c r="W957" s="3">
        <v>3</v>
      </c>
      <c r="X957" s="3">
        <v>974.14</v>
      </c>
      <c r="Y957" s="5">
        <v>90621</v>
      </c>
    </row>
    <row r="958" spans="1:25" ht="12.75" customHeight="1" x14ac:dyDescent="0.25">
      <c r="A958" s="3">
        <v>20619</v>
      </c>
      <c r="B958" s="3" t="s">
        <v>978</v>
      </c>
      <c r="C958" s="3">
        <v>0.06</v>
      </c>
      <c r="D958" s="3">
        <v>16.48</v>
      </c>
      <c r="E958" s="3">
        <v>1.99</v>
      </c>
      <c r="F958" s="3">
        <v>1719</v>
      </c>
      <c r="G958" s="3" t="s">
        <v>2461</v>
      </c>
      <c r="H958" s="3" t="s">
        <v>710</v>
      </c>
      <c r="I958" s="3" t="s">
        <v>720</v>
      </c>
      <c r="J958" s="3" t="s">
        <v>722</v>
      </c>
      <c r="K958" s="3" t="s">
        <v>725</v>
      </c>
      <c r="L958" s="3" t="s">
        <v>741</v>
      </c>
      <c r="M958" s="3" t="s">
        <v>88</v>
      </c>
      <c r="N958" s="3">
        <v>0.42</v>
      </c>
      <c r="O958" s="3" t="s">
        <v>3035</v>
      </c>
      <c r="P958" s="3" t="s">
        <v>713</v>
      </c>
      <c r="Q958" s="3" t="s">
        <v>1124</v>
      </c>
      <c r="R958" s="3" t="s">
        <v>1607</v>
      </c>
      <c r="S958" s="3">
        <v>35473</v>
      </c>
      <c r="T958" s="4">
        <v>42021</v>
      </c>
      <c r="U958" s="4">
        <v>42023</v>
      </c>
      <c r="V958" s="3">
        <v>-144.59200000000001</v>
      </c>
      <c r="W958" s="3">
        <v>8</v>
      </c>
      <c r="X958" s="3">
        <v>128.13</v>
      </c>
      <c r="Y958" s="5">
        <v>90786</v>
      </c>
    </row>
    <row r="959" spans="1:25" ht="12.75" customHeight="1" x14ac:dyDescent="0.25">
      <c r="A959" s="3">
        <v>22596</v>
      </c>
      <c r="B959" s="3" t="s">
        <v>977</v>
      </c>
      <c r="C959" s="3">
        <v>0.04</v>
      </c>
      <c r="D959" s="3">
        <v>12.44</v>
      </c>
      <c r="E959" s="3">
        <v>6.27</v>
      </c>
      <c r="F959" s="3">
        <v>1721</v>
      </c>
      <c r="G959" s="3" t="s">
        <v>2462</v>
      </c>
      <c r="H959" s="3" t="s">
        <v>710</v>
      </c>
      <c r="I959" s="3" t="s">
        <v>720</v>
      </c>
      <c r="J959" s="3" t="s">
        <v>721</v>
      </c>
      <c r="K959" s="3" t="s">
        <v>730</v>
      </c>
      <c r="L959" s="3" t="s">
        <v>743</v>
      </c>
      <c r="M959" s="3" t="s">
        <v>279</v>
      </c>
      <c r="N959" s="3">
        <v>0.56999999999999995</v>
      </c>
      <c r="O959" s="3" t="s">
        <v>3035</v>
      </c>
      <c r="P959" s="3" t="s">
        <v>713</v>
      </c>
      <c r="Q959" s="3" t="s">
        <v>1021</v>
      </c>
      <c r="R959" s="3" t="s">
        <v>1657</v>
      </c>
      <c r="S959" s="3">
        <v>72401</v>
      </c>
      <c r="T959" s="4">
        <v>42140</v>
      </c>
      <c r="U959" s="4">
        <v>42141</v>
      </c>
      <c r="V959" s="3">
        <v>-258.56600000000003</v>
      </c>
      <c r="W959" s="3">
        <v>37</v>
      </c>
      <c r="X959" s="3">
        <v>464.94</v>
      </c>
      <c r="Y959" s="5">
        <v>90787</v>
      </c>
    </row>
    <row r="960" spans="1:25" ht="12.75" customHeight="1" x14ac:dyDescent="0.25">
      <c r="A960" s="3">
        <v>5670</v>
      </c>
      <c r="B960" s="3" t="s">
        <v>980</v>
      </c>
      <c r="C960" s="3">
        <v>0.1</v>
      </c>
      <c r="D960" s="3">
        <v>49.99</v>
      </c>
      <c r="E960" s="3">
        <v>19.989999999999998</v>
      </c>
      <c r="F960" s="3">
        <v>1723</v>
      </c>
      <c r="G960" s="3" t="s">
        <v>2463</v>
      </c>
      <c r="H960" s="3" t="s">
        <v>711</v>
      </c>
      <c r="I960" s="3" t="s">
        <v>720</v>
      </c>
      <c r="J960" s="3" t="s">
        <v>722</v>
      </c>
      <c r="K960" s="3" t="s">
        <v>725</v>
      </c>
      <c r="L960" s="3" t="s">
        <v>739</v>
      </c>
      <c r="M960" s="3" t="s">
        <v>757</v>
      </c>
      <c r="N960" s="3">
        <v>0.45</v>
      </c>
      <c r="O960" s="3" t="s">
        <v>3035</v>
      </c>
      <c r="P960" s="3" t="s">
        <v>715</v>
      </c>
      <c r="Q960" s="3" t="s">
        <v>1037</v>
      </c>
      <c r="R960" s="3" t="s">
        <v>983</v>
      </c>
      <c r="S960" s="3">
        <v>92037</v>
      </c>
      <c r="T960" s="4">
        <v>42035</v>
      </c>
      <c r="U960" s="4">
        <v>42040</v>
      </c>
      <c r="V960" s="3">
        <v>13.508000000000003</v>
      </c>
      <c r="W960" s="3">
        <v>46</v>
      </c>
      <c r="X960" s="3">
        <v>2188.06</v>
      </c>
      <c r="Y960" s="5">
        <v>40101</v>
      </c>
    </row>
    <row r="961" spans="1:25" ht="12.75" customHeight="1" x14ac:dyDescent="0.25">
      <c r="A961" s="3">
        <v>6212</v>
      </c>
      <c r="B961" s="3" t="s">
        <v>978</v>
      </c>
      <c r="C961" s="3">
        <v>0.05</v>
      </c>
      <c r="D961" s="3">
        <v>6.68</v>
      </c>
      <c r="E961" s="3">
        <v>5.66</v>
      </c>
      <c r="F961" s="3">
        <v>1723</v>
      </c>
      <c r="G961" s="3" t="s">
        <v>2463</v>
      </c>
      <c r="H961" s="3" t="s">
        <v>710</v>
      </c>
      <c r="I961" s="3" t="s">
        <v>720</v>
      </c>
      <c r="J961" s="3" t="s">
        <v>721</v>
      </c>
      <c r="K961" s="3" t="s">
        <v>726</v>
      </c>
      <c r="L961" s="3" t="s">
        <v>739</v>
      </c>
      <c r="M961" s="3" t="s">
        <v>419</v>
      </c>
      <c r="N961" s="3">
        <v>0.37</v>
      </c>
      <c r="O961" s="3" t="s">
        <v>3035</v>
      </c>
      <c r="P961" s="3" t="s">
        <v>715</v>
      </c>
      <c r="Q961" s="3" t="s">
        <v>1037</v>
      </c>
      <c r="R961" s="3" t="s">
        <v>983</v>
      </c>
      <c r="S961" s="3">
        <v>92037</v>
      </c>
      <c r="T961" s="4">
        <v>42042</v>
      </c>
      <c r="U961" s="4">
        <v>42044</v>
      </c>
      <c r="V961" s="3">
        <v>-66.48</v>
      </c>
      <c r="W961" s="3">
        <v>46</v>
      </c>
      <c r="X961" s="3">
        <v>320.93</v>
      </c>
      <c r="Y961" s="5">
        <v>44002</v>
      </c>
    </row>
    <row r="962" spans="1:25" ht="12.75" customHeight="1" x14ac:dyDescent="0.25">
      <c r="A962" s="3">
        <v>6213</v>
      </c>
      <c r="B962" s="3" t="s">
        <v>978</v>
      </c>
      <c r="C962" s="3">
        <v>0.03</v>
      </c>
      <c r="D962" s="3">
        <v>17.7</v>
      </c>
      <c r="E962" s="3">
        <v>9.4700000000000006</v>
      </c>
      <c r="F962" s="3">
        <v>1723</v>
      </c>
      <c r="G962" s="3" t="s">
        <v>2463</v>
      </c>
      <c r="H962" s="3" t="s">
        <v>710</v>
      </c>
      <c r="I962" s="3" t="s">
        <v>720</v>
      </c>
      <c r="J962" s="3" t="s">
        <v>721</v>
      </c>
      <c r="K962" s="3" t="s">
        <v>730</v>
      </c>
      <c r="L962" s="3" t="s">
        <v>739</v>
      </c>
      <c r="M962" s="3" t="s">
        <v>222</v>
      </c>
      <c r="N962" s="3">
        <v>0.59</v>
      </c>
      <c r="O962" s="3" t="s">
        <v>3035</v>
      </c>
      <c r="P962" s="3" t="s">
        <v>715</v>
      </c>
      <c r="Q962" s="3" t="s">
        <v>1037</v>
      </c>
      <c r="R962" s="3" t="s">
        <v>983</v>
      </c>
      <c r="S962" s="3">
        <v>92037</v>
      </c>
      <c r="T962" s="4">
        <v>42042</v>
      </c>
      <c r="U962" s="4">
        <v>42042</v>
      </c>
      <c r="V962" s="3">
        <v>-52.33</v>
      </c>
      <c r="W962" s="3">
        <v>14</v>
      </c>
      <c r="X962" s="3">
        <v>261.85000000000002</v>
      </c>
      <c r="Y962" s="5">
        <v>44002</v>
      </c>
    </row>
    <row r="963" spans="1:25" ht="12.75" customHeight="1" x14ac:dyDescent="0.25">
      <c r="A963" s="3">
        <v>4596</v>
      </c>
      <c r="B963" s="3" t="s">
        <v>977</v>
      </c>
      <c r="C963" s="3">
        <v>0.04</v>
      </c>
      <c r="D963" s="3">
        <v>12.44</v>
      </c>
      <c r="E963" s="3">
        <v>6.27</v>
      </c>
      <c r="F963" s="3">
        <v>1723</v>
      </c>
      <c r="G963" s="3" t="s">
        <v>2463</v>
      </c>
      <c r="H963" s="3" t="s">
        <v>710</v>
      </c>
      <c r="I963" s="3" t="s">
        <v>720</v>
      </c>
      <c r="J963" s="3" t="s">
        <v>721</v>
      </c>
      <c r="K963" s="3" t="s">
        <v>730</v>
      </c>
      <c r="L963" s="3" t="s">
        <v>743</v>
      </c>
      <c r="M963" s="3" t="s">
        <v>279</v>
      </c>
      <c r="N963" s="3">
        <v>0.56999999999999995</v>
      </c>
      <c r="O963" s="3" t="s">
        <v>3035</v>
      </c>
      <c r="P963" s="3" t="s">
        <v>715</v>
      </c>
      <c r="Q963" s="3" t="s">
        <v>1037</v>
      </c>
      <c r="R963" s="3" t="s">
        <v>983</v>
      </c>
      <c r="S963" s="3">
        <v>92037</v>
      </c>
      <c r="T963" s="4">
        <v>42140</v>
      </c>
      <c r="U963" s="4">
        <v>42141</v>
      </c>
      <c r="V963" s="3">
        <v>-59.06</v>
      </c>
      <c r="W963" s="3">
        <v>146</v>
      </c>
      <c r="X963" s="3">
        <v>1834.61</v>
      </c>
      <c r="Y963" s="5">
        <v>32710</v>
      </c>
    </row>
    <row r="964" spans="1:25" ht="12.75" customHeight="1" x14ac:dyDescent="0.25">
      <c r="A964" s="3">
        <v>18244</v>
      </c>
      <c r="B964" s="3" t="s">
        <v>977</v>
      </c>
      <c r="C964" s="3">
        <v>0.05</v>
      </c>
      <c r="D964" s="3">
        <v>35.99</v>
      </c>
      <c r="E964" s="3">
        <v>1.1000000000000001</v>
      </c>
      <c r="F964" s="3">
        <v>1725</v>
      </c>
      <c r="G964" s="3" t="s">
        <v>2464</v>
      </c>
      <c r="H964" s="3" t="s">
        <v>710</v>
      </c>
      <c r="I964" s="3" t="s">
        <v>720</v>
      </c>
      <c r="J964" s="3" t="s">
        <v>722</v>
      </c>
      <c r="K964" s="3" t="s">
        <v>102</v>
      </c>
      <c r="L964" s="3" t="s">
        <v>739</v>
      </c>
      <c r="M964" s="3" t="s">
        <v>788</v>
      </c>
      <c r="N964" s="3">
        <v>0.55000000000000004</v>
      </c>
      <c r="O964" s="3" t="s">
        <v>3035</v>
      </c>
      <c r="P964" s="3" t="s">
        <v>716</v>
      </c>
      <c r="Q964" s="3" t="s">
        <v>1065</v>
      </c>
      <c r="R964" s="3" t="s">
        <v>1159</v>
      </c>
      <c r="S964" s="3">
        <v>43026</v>
      </c>
      <c r="T964" s="4">
        <v>42131</v>
      </c>
      <c r="U964" s="4">
        <v>42133</v>
      </c>
      <c r="V964" s="3">
        <v>149.166</v>
      </c>
      <c r="W964" s="3">
        <v>9</v>
      </c>
      <c r="X964" s="3">
        <v>261.56</v>
      </c>
      <c r="Y964" s="5">
        <v>87193</v>
      </c>
    </row>
    <row r="965" spans="1:25" ht="12.75" customHeight="1" x14ac:dyDescent="0.25">
      <c r="A965" s="3">
        <v>24872</v>
      </c>
      <c r="B965" s="3" t="s">
        <v>979</v>
      </c>
      <c r="C965" s="3">
        <v>0.1</v>
      </c>
      <c r="D965" s="3">
        <v>14.98</v>
      </c>
      <c r="E965" s="3">
        <v>7.69</v>
      </c>
      <c r="F965" s="3">
        <v>1727</v>
      </c>
      <c r="G965" s="3" t="s">
        <v>2465</v>
      </c>
      <c r="H965" s="3" t="s">
        <v>711</v>
      </c>
      <c r="I965" s="3" t="s">
        <v>718</v>
      </c>
      <c r="J965" s="3" t="s">
        <v>721</v>
      </c>
      <c r="K965" s="3" t="s">
        <v>730</v>
      </c>
      <c r="L965" s="3" t="s">
        <v>739</v>
      </c>
      <c r="M965" s="3" t="s">
        <v>496</v>
      </c>
      <c r="N965" s="3">
        <v>0.56999999999999995</v>
      </c>
      <c r="O965" s="3" t="s">
        <v>3035</v>
      </c>
      <c r="P965" s="3" t="s">
        <v>716</v>
      </c>
      <c r="Q965" s="3" t="s">
        <v>1065</v>
      </c>
      <c r="R965" s="3" t="s">
        <v>1278</v>
      </c>
      <c r="S965" s="3">
        <v>44240</v>
      </c>
      <c r="T965" s="4">
        <v>42025</v>
      </c>
      <c r="U965" s="4">
        <v>42027</v>
      </c>
      <c r="V965" s="3">
        <v>-76.900000000000006</v>
      </c>
      <c r="W965" s="3">
        <v>8</v>
      </c>
      <c r="X965" s="3">
        <v>114.81</v>
      </c>
      <c r="Y965" s="5">
        <v>87194</v>
      </c>
    </row>
    <row r="966" spans="1:25" ht="12.75" customHeight="1" x14ac:dyDescent="0.25">
      <c r="A966" s="3">
        <v>26066</v>
      </c>
      <c r="B966" s="3" t="s">
        <v>977</v>
      </c>
      <c r="C966" s="3">
        <v>0.04</v>
      </c>
      <c r="D966" s="3">
        <v>55.48</v>
      </c>
      <c r="E966" s="3">
        <v>6.79</v>
      </c>
      <c r="F966" s="3">
        <v>1728</v>
      </c>
      <c r="G966" s="3" t="s">
        <v>2466</v>
      </c>
      <c r="H966" s="3" t="s">
        <v>710</v>
      </c>
      <c r="I966" s="3" t="s">
        <v>720</v>
      </c>
      <c r="J966" s="3" t="s">
        <v>721</v>
      </c>
      <c r="K966" s="3" t="s">
        <v>726</v>
      </c>
      <c r="L966" s="3" t="s">
        <v>739</v>
      </c>
      <c r="M966" s="3" t="s">
        <v>516</v>
      </c>
      <c r="N966" s="3">
        <v>0.37</v>
      </c>
      <c r="O966" s="3" t="s">
        <v>3035</v>
      </c>
      <c r="P966" s="3" t="s">
        <v>716</v>
      </c>
      <c r="Q966" s="3" t="s">
        <v>1065</v>
      </c>
      <c r="R966" s="3" t="s">
        <v>1550</v>
      </c>
      <c r="S966" s="3">
        <v>45429</v>
      </c>
      <c r="T966" s="4">
        <v>42057</v>
      </c>
      <c r="U966" s="4">
        <v>42059</v>
      </c>
      <c r="V966" s="3">
        <v>376.88490000000002</v>
      </c>
      <c r="W966" s="3">
        <v>10</v>
      </c>
      <c r="X966" s="3">
        <v>546.21</v>
      </c>
      <c r="Y966" s="5">
        <v>87195</v>
      </c>
    </row>
    <row r="967" spans="1:25" ht="12.75" customHeight="1" x14ac:dyDescent="0.25">
      <c r="A967" s="3">
        <v>24545</v>
      </c>
      <c r="B967" s="3" t="s">
        <v>977</v>
      </c>
      <c r="C967" s="3">
        <v>0.1</v>
      </c>
      <c r="D967" s="3">
        <v>65.989999999999995</v>
      </c>
      <c r="E967" s="3">
        <v>3.99</v>
      </c>
      <c r="F967" s="3">
        <v>1730</v>
      </c>
      <c r="G967" s="3" t="s">
        <v>2467</v>
      </c>
      <c r="H967" s="3" t="s">
        <v>711</v>
      </c>
      <c r="I967" s="3" t="s">
        <v>718</v>
      </c>
      <c r="J967" s="3" t="s">
        <v>722</v>
      </c>
      <c r="K967" s="3" t="s">
        <v>102</v>
      </c>
      <c r="L967" s="3" t="s">
        <v>739</v>
      </c>
      <c r="M967" s="3" t="s">
        <v>212</v>
      </c>
      <c r="N967" s="3">
        <v>0.59</v>
      </c>
      <c r="O967" s="3" t="s">
        <v>3035</v>
      </c>
      <c r="P967" s="3" t="s">
        <v>715</v>
      </c>
      <c r="Q967" s="3" t="s">
        <v>1061</v>
      </c>
      <c r="R967" s="3" t="s">
        <v>1001</v>
      </c>
      <c r="S967" s="3">
        <v>83843</v>
      </c>
      <c r="T967" s="4">
        <v>42101</v>
      </c>
      <c r="U967" s="4">
        <v>42103</v>
      </c>
      <c r="V967" s="3">
        <v>-88.624800000000008</v>
      </c>
      <c r="W967" s="3">
        <v>5</v>
      </c>
      <c r="X967" s="3">
        <v>272.86</v>
      </c>
      <c r="Y967" s="5">
        <v>90653</v>
      </c>
    </row>
    <row r="968" spans="1:25" ht="12.75" customHeight="1" x14ac:dyDescent="0.25">
      <c r="A968" s="3">
        <v>566</v>
      </c>
      <c r="B968" s="3" t="s">
        <v>979</v>
      </c>
      <c r="C968" s="3">
        <v>0.02</v>
      </c>
      <c r="D968" s="3">
        <v>60.98</v>
      </c>
      <c r="E968" s="3">
        <v>49</v>
      </c>
      <c r="F968" s="3">
        <v>1733</v>
      </c>
      <c r="G968" s="3" t="s">
        <v>2468</v>
      </c>
      <c r="H968" s="3" t="s">
        <v>710</v>
      </c>
      <c r="I968" s="3" t="s">
        <v>718</v>
      </c>
      <c r="J968" s="3" t="s">
        <v>721</v>
      </c>
      <c r="K968" s="3" t="s">
        <v>729</v>
      </c>
      <c r="L968" s="3" t="s">
        <v>744</v>
      </c>
      <c r="M968" s="3" t="s">
        <v>810</v>
      </c>
      <c r="N968" s="3">
        <v>0.59</v>
      </c>
      <c r="O968" s="3" t="s">
        <v>3035</v>
      </c>
      <c r="P968" s="3" t="s">
        <v>716</v>
      </c>
      <c r="Q968" s="3" t="s">
        <v>1902</v>
      </c>
      <c r="R968" s="3" t="s">
        <v>737</v>
      </c>
      <c r="S968" s="3">
        <v>20012</v>
      </c>
      <c r="T968" s="4">
        <v>42098</v>
      </c>
      <c r="U968" s="4">
        <v>42100</v>
      </c>
      <c r="V968" s="3">
        <v>-662.52</v>
      </c>
      <c r="W968" s="3">
        <v>34</v>
      </c>
      <c r="X968" s="3">
        <v>2119.54</v>
      </c>
      <c r="Y968" s="5">
        <v>3841</v>
      </c>
    </row>
    <row r="969" spans="1:25" ht="12.75" customHeight="1" x14ac:dyDescent="0.25">
      <c r="A969" s="3">
        <v>567</v>
      </c>
      <c r="B969" s="3" t="s">
        <v>979</v>
      </c>
      <c r="C969" s="3">
        <v>0.02</v>
      </c>
      <c r="D969" s="3">
        <v>1270.99</v>
      </c>
      <c r="E969" s="3">
        <v>19.989999999999998</v>
      </c>
      <c r="F969" s="3">
        <v>1733</v>
      </c>
      <c r="G969" s="3" t="s">
        <v>2468</v>
      </c>
      <c r="H969" s="3" t="s">
        <v>710</v>
      </c>
      <c r="I969" s="3" t="s">
        <v>718</v>
      </c>
      <c r="J969" s="3" t="s">
        <v>721</v>
      </c>
      <c r="K969" s="3" t="s">
        <v>103</v>
      </c>
      <c r="L969" s="3" t="s">
        <v>739</v>
      </c>
      <c r="M969" s="3" t="s">
        <v>24</v>
      </c>
      <c r="N969" s="3">
        <v>0.35</v>
      </c>
      <c r="O969" s="3" t="s">
        <v>3035</v>
      </c>
      <c r="P969" s="3" t="s">
        <v>716</v>
      </c>
      <c r="Q969" s="3" t="s">
        <v>1902</v>
      </c>
      <c r="R969" s="3" t="s">
        <v>737</v>
      </c>
      <c r="S969" s="3">
        <v>20012</v>
      </c>
      <c r="T969" s="4">
        <v>42098</v>
      </c>
      <c r="U969" s="4">
        <v>42100</v>
      </c>
      <c r="V969" s="3">
        <v>9228.2255999999998</v>
      </c>
      <c r="W969" s="3">
        <v>36</v>
      </c>
      <c r="X969" s="3">
        <v>45737.33</v>
      </c>
      <c r="Y969" s="5">
        <v>3841</v>
      </c>
    </row>
    <row r="970" spans="1:25" ht="12.75" customHeight="1" x14ac:dyDescent="0.25">
      <c r="A970" s="3">
        <v>8389</v>
      </c>
      <c r="B970" s="3" t="s">
        <v>977</v>
      </c>
      <c r="C970" s="3">
        <v>0.02</v>
      </c>
      <c r="D970" s="3">
        <v>30.98</v>
      </c>
      <c r="E970" s="3">
        <v>17.079999999999998</v>
      </c>
      <c r="F970" s="3">
        <v>1733</v>
      </c>
      <c r="G970" s="3" t="s">
        <v>2468</v>
      </c>
      <c r="H970" s="3" t="s">
        <v>710</v>
      </c>
      <c r="I970" s="3" t="s">
        <v>718</v>
      </c>
      <c r="J970" s="3" t="s">
        <v>721</v>
      </c>
      <c r="K970" s="3" t="s">
        <v>726</v>
      </c>
      <c r="L970" s="3" t="s">
        <v>739</v>
      </c>
      <c r="M970" s="3" t="s">
        <v>354</v>
      </c>
      <c r="N970" s="3">
        <v>0.4</v>
      </c>
      <c r="O970" s="3" t="s">
        <v>3035</v>
      </c>
      <c r="P970" s="3" t="s">
        <v>716</v>
      </c>
      <c r="Q970" s="3" t="s">
        <v>1902</v>
      </c>
      <c r="R970" s="3" t="s">
        <v>737</v>
      </c>
      <c r="S970" s="3">
        <v>20012</v>
      </c>
      <c r="T970" s="4">
        <v>42183</v>
      </c>
      <c r="U970" s="4">
        <v>42184</v>
      </c>
      <c r="V970" s="3">
        <v>-32.28</v>
      </c>
      <c r="W970" s="3">
        <v>13</v>
      </c>
      <c r="X970" s="3">
        <v>438.25</v>
      </c>
      <c r="Y970" s="5">
        <v>59937</v>
      </c>
    </row>
    <row r="971" spans="1:25" ht="12.75" customHeight="1" x14ac:dyDescent="0.25">
      <c r="A971" s="3">
        <v>18566</v>
      </c>
      <c r="B971" s="3" t="s">
        <v>979</v>
      </c>
      <c r="C971" s="3">
        <v>0.02</v>
      </c>
      <c r="D971" s="3">
        <v>60.98</v>
      </c>
      <c r="E971" s="3">
        <v>49</v>
      </c>
      <c r="F971" s="3">
        <v>1734</v>
      </c>
      <c r="G971" s="3" t="s">
        <v>2469</v>
      </c>
      <c r="H971" s="3" t="s">
        <v>710</v>
      </c>
      <c r="I971" s="3" t="s">
        <v>718</v>
      </c>
      <c r="J971" s="3" t="s">
        <v>721</v>
      </c>
      <c r="K971" s="3" t="s">
        <v>729</v>
      </c>
      <c r="L971" s="3" t="s">
        <v>744</v>
      </c>
      <c r="M971" s="3" t="s">
        <v>810</v>
      </c>
      <c r="N971" s="3">
        <v>0.59</v>
      </c>
      <c r="O971" s="3" t="s">
        <v>3035</v>
      </c>
      <c r="P971" s="3" t="s">
        <v>716</v>
      </c>
      <c r="Q971" s="3" t="s">
        <v>1019</v>
      </c>
      <c r="R971" s="3" t="s">
        <v>1277</v>
      </c>
      <c r="S971" s="3">
        <v>10528</v>
      </c>
      <c r="T971" s="4">
        <v>42098</v>
      </c>
      <c r="U971" s="4">
        <v>42100</v>
      </c>
      <c r="V971" s="3">
        <v>-596.26800000000003</v>
      </c>
      <c r="W971" s="3">
        <v>9</v>
      </c>
      <c r="X971" s="3">
        <v>561.05999999999995</v>
      </c>
      <c r="Y971" s="5">
        <v>88443</v>
      </c>
    </row>
    <row r="972" spans="1:25" ht="12.75" customHeight="1" x14ac:dyDescent="0.25">
      <c r="A972" s="3">
        <v>18567</v>
      </c>
      <c r="B972" s="3" t="s">
        <v>979</v>
      </c>
      <c r="C972" s="3">
        <v>0.02</v>
      </c>
      <c r="D972" s="3">
        <v>1270.99</v>
      </c>
      <c r="E972" s="3">
        <v>19.989999999999998</v>
      </c>
      <c r="F972" s="3">
        <v>1734</v>
      </c>
      <c r="G972" s="3" t="s">
        <v>2469</v>
      </c>
      <c r="H972" s="3" t="s">
        <v>710</v>
      </c>
      <c r="I972" s="3" t="s">
        <v>718</v>
      </c>
      <c r="J972" s="3" t="s">
        <v>721</v>
      </c>
      <c r="K972" s="3" t="s">
        <v>103</v>
      </c>
      <c r="L972" s="3" t="s">
        <v>739</v>
      </c>
      <c r="M972" s="3" t="s">
        <v>24</v>
      </c>
      <c r="N972" s="3">
        <v>0.35</v>
      </c>
      <c r="O972" s="3" t="s">
        <v>3035</v>
      </c>
      <c r="P972" s="3" t="s">
        <v>716</v>
      </c>
      <c r="Q972" s="3" t="s">
        <v>1019</v>
      </c>
      <c r="R972" s="3" t="s">
        <v>1277</v>
      </c>
      <c r="S972" s="3">
        <v>10528</v>
      </c>
      <c r="T972" s="4">
        <v>42098</v>
      </c>
      <c r="U972" s="4">
        <v>42100</v>
      </c>
      <c r="V972" s="3">
        <v>7889.6876999999995</v>
      </c>
      <c r="W972" s="3">
        <v>9</v>
      </c>
      <c r="X972" s="3">
        <v>11434.33</v>
      </c>
      <c r="Y972" s="5">
        <v>88443</v>
      </c>
    </row>
    <row r="973" spans="1:25" ht="12.75" customHeight="1" x14ac:dyDescent="0.25">
      <c r="A973" s="3">
        <v>18568</v>
      </c>
      <c r="B973" s="3" t="s">
        <v>979</v>
      </c>
      <c r="C973" s="3">
        <v>0.05</v>
      </c>
      <c r="D973" s="3">
        <v>205.99</v>
      </c>
      <c r="E973" s="3">
        <v>8.99</v>
      </c>
      <c r="F973" s="3">
        <v>1734</v>
      </c>
      <c r="G973" s="3" t="s">
        <v>2469</v>
      </c>
      <c r="H973" s="3" t="s">
        <v>711</v>
      </c>
      <c r="I973" s="3" t="s">
        <v>718</v>
      </c>
      <c r="J973" s="3" t="s">
        <v>722</v>
      </c>
      <c r="K973" s="3" t="s">
        <v>102</v>
      </c>
      <c r="L973" s="3" t="s">
        <v>739</v>
      </c>
      <c r="M973" s="3" t="s">
        <v>519</v>
      </c>
      <c r="N973" s="3">
        <v>0.6</v>
      </c>
      <c r="O973" s="3" t="s">
        <v>3035</v>
      </c>
      <c r="P973" s="3" t="s">
        <v>716</v>
      </c>
      <c r="Q973" s="3" t="s">
        <v>1019</v>
      </c>
      <c r="R973" s="3" t="s">
        <v>1277</v>
      </c>
      <c r="S973" s="3">
        <v>10528</v>
      </c>
      <c r="T973" s="4">
        <v>42098</v>
      </c>
      <c r="U973" s="4">
        <v>42100</v>
      </c>
      <c r="V973" s="3">
        <v>1545.8097600000001</v>
      </c>
      <c r="W973" s="3">
        <v>19</v>
      </c>
      <c r="X973" s="3">
        <v>3229.24</v>
      </c>
      <c r="Y973" s="5">
        <v>88443</v>
      </c>
    </row>
    <row r="974" spans="1:25" ht="12.75" customHeight="1" x14ac:dyDescent="0.25">
      <c r="A974" s="3">
        <v>26389</v>
      </c>
      <c r="B974" s="3" t="s">
        <v>977</v>
      </c>
      <c r="C974" s="3">
        <v>0.02</v>
      </c>
      <c r="D974" s="3">
        <v>30.98</v>
      </c>
      <c r="E974" s="3">
        <v>17.079999999999998</v>
      </c>
      <c r="F974" s="3">
        <v>1735</v>
      </c>
      <c r="G974" s="3" t="s">
        <v>2470</v>
      </c>
      <c r="H974" s="3" t="s">
        <v>710</v>
      </c>
      <c r="I974" s="3" t="s">
        <v>718</v>
      </c>
      <c r="J974" s="3" t="s">
        <v>721</v>
      </c>
      <c r="K974" s="3" t="s">
        <v>726</v>
      </c>
      <c r="L974" s="3" t="s">
        <v>739</v>
      </c>
      <c r="M974" s="3" t="s">
        <v>354</v>
      </c>
      <c r="N974" s="3">
        <v>0.4</v>
      </c>
      <c r="O974" s="3" t="s">
        <v>3035</v>
      </c>
      <c r="P974" s="3" t="s">
        <v>716</v>
      </c>
      <c r="Q974" s="3" t="s">
        <v>1019</v>
      </c>
      <c r="R974" s="3" t="s">
        <v>1681</v>
      </c>
      <c r="S974" s="3">
        <v>11550</v>
      </c>
      <c r="T974" s="4">
        <v>42183</v>
      </c>
      <c r="U974" s="4">
        <v>42184</v>
      </c>
      <c r="V974" s="3">
        <v>-16.14</v>
      </c>
      <c r="W974" s="3">
        <v>3</v>
      </c>
      <c r="X974" s="3">
        <v>101.13</v>
      </c>
      <c r="Y974" s="5">
        <v>88444</v>
      </c>
    </row>
    <row r="975" spans="1:25" ht="12.75" customHeight="1" x14ac:dyDescent="0.25">
      <c r="A975" s="3">
        <v>18012</v>
      </c>
      <c r="B975" s="3" t="s">
        <v>979</v>
      </c>
      <c r="C975" s="3">
        <v>0.09</v>
      </c>
      <c r="D975" s="3">
        <v>30.93</v>
      </c>
      <c r="E975" s="3">
        <v>3.92</v>
      </c>
      <c r="F975" s="3">
        <v>1737</v>
      </c>
      <c r="G975" s="3" t="s">
        <v>2471</v>
      </c>
      <c r="H975" s="3" t="s">
        <v>710</v>
      </c>
      <c r="I975" s="3" t="s">
        <v>720</v>
      </c>
      <c r="J975" s="3" t="s">
        <v>723</v>
      </c>
      <c r="K975" s="3" t="s">
        <v>732</v>
      </c>
      <c r="L975" s="3" t="s">
        <v>741</v>
      </c>
      <c r="M975" s="3" t="s">
        <v>227</v>
      </c>
      <c r="N975" s="3">
        <v>0.44</v>
      </c>
      <c r="O975" s="3" t="s">
        <v>3035</v>
      </c>
      <c r="P975" s="3" t="s">
        <v>713</v>
      </c>
      <c r="Q975" s="3" t="s">
        <v>1011</v>
      </c>
      <c r="R975" s="3" t="s">
        <v>1018</v>
      </c>
      <c r="S975" s="3">
        <v>27529</v>
      </c>
      <c r="T975" s="4">
        <v>42158</v>
      </c>
      <c r="U975" s="4">
        <v>42160</v>
      </c>
      <c r="V975" s="3">
        <v>-130.42400000000001</v>
      </c>
      <c r="W975" s="3">
        <v>16</v>
      </c>
      <c r="X975" s="3">
        <v>451.83</v>
      </c>
      <c r="Y975" s="5">
        <v>85866</v>
      </c>
    </row>
    <row r="976" spans="1:25" ht="12.75" customHeight="1" x14ac:dyDescent="0.25">
      <c r="A976" s="3">
        <v>18013</v>
      </c>
      <c r="B976" s="3" t="s">
        <v>979</v>
      </c>
      <c r="C976" s="3">
        <v>0.03</v>
      </c>
      <c r="D976" s="3">
        <v>1.68</v>
      </c>
      <c r="E976" s="3">
        <v>0.7</v>
      </c>
      <c r="F976" s="3">
        <v>1737</v>
      </c>
      <c r="G976" s="3" t="s">
        <v>2471</v>
      </c>
      <c r="H976" s="3" t="s">
        <v>711</v>
      </c>
      <c r="I976" s="3" t="s">
        <v>720</v>
      </c>
      <c r="J976" s="3" t="s">
        <v>721</v>
      </c>
      <c r="K976" s="3" t="s">
        <v>724</v>
      </c>
      <c r="L976" s="3" t="s">
        <v>738</v>
      </c>
      <c r="M976" s="3" t="s">
        <v>278</v>
      </c>
      <c r="N976" s="3">
        <v>0.6</v>
      </c>
      <c r="O976" s="3" t="s">
        <v>3035</v>
      </c>
      <c r="P976" s="3" t="s">
        <v>713</v>
      </c>
      <c r="Q976" s="3" t="s">
        <v>1011</v>
      </c>
      <c r="R976" s="3" t="s">
        <v>1018</v>
      </c>
      <c r="S976" s="3">
        <v>27529</v>
      </c>
      <c r="T976" s="4">
        <v>42158</v>
      </c>
      <c r="U976" s="4">
        <v>42160</v>
      </c>
      <c r="V976" s="3">
        <v>-106.42100000000001</v>
      </c>
      <c r="W976" s="3">
        <v>11</v>
      </c>
      <c r="X976" s="3">
        <v>20.239999999999998</v>
      </c>
      <c r="Y976" s="5">
        <v>85866</v>
      </c>
    </row>
    <row r="977" spans="1:25" ht="12.75" customHeight="1" x14ac:dyDescent="0.25">
      <c r="A977" s="3">
        <v>18306</v>
      </c>
      <c r="B977" s="3" t="s">
        <v>978</v>
      </c>
      <c r="C977" s="3">
        <v>0.08</v>
      </c>
      <c r="D977" s="3">
        <v>175.99</v>
      </c>
      <c r="E977" s="3">
        <v>4.99</v>
      </c>
      <c r="F977" s="3">
        <v>1738</v>
      </c>
      <c r="G977" s="3" t="s">
        <v>2472</v>
      </c>
      <c r="H977" s="3" t="s">
        <v>710</v>
      </c>
      <c r="I977" s="3" t="s">
        <v>720</v>
      </c>
      <c r="J977" s="3" t="s">
        <v>722</v>
      </c>
      <c r="K977" s="3" t="s">
        <v>102</v>
      </c>
      <c r="L977" s="3" t="s">
        <v>739</v>
      </c>
      <c r="M977" s="3" t="s">
        <v>54</v>
      </c>
      <c r="N977" s="3">
        <v>0.59</v>
      </c>
      <c r="O977" s="3" t="s">
        <v>3035</v>
      </c>
      <c r="P977" s="3" t="s">
        <v>713</v>
      </c>
      <c r="Q977" s="3" t="s">
        <v>1011</v>
      </c>
      <c r="R977" s="3" t="s">
        <v>1182</v>
      </c>
      <c r="S977" s="3">
        <v>28052</v>
      </c>
      <c r="T977" s="4">
        <v>42091</v>
      </c>
      <c r="U977" s="4">
        <v>42091</v>
      </c>
      <c r="V977" s="3">
        <v>-16476.838</v>
      </c>
      <c r="W977" s="3">
        <v>10</v>
      </c>
      <c r="X977" s="3">
        <v>1486.34</v>
      </c>
      <c r="Y977" s="5">
        <v>85865</v>
      </c>
    </row>
    <row r="978" spans="1:25" ht="12.75" customHeight="1" x14ac:dyDescent="0.25">
      <c r="A978" s="3">
        <v>18804</v>
      </c>
      <c r="B978" s="3" t="s">
        <v>980</v>
      </c>
      <c r="C978" s="3">
        <v>0.04</v>
      </c>
      <c r="D978" s="3">
        <v>35.44</v>
      </c>
      <c r="E978" s="3">
        <v>19.989999999999998</v>
      </c>
      <c r="F978" s="3">
        <v>1738</v>
      </c>
      <c r="G978" s="3" t="s">
        <v>2472</v>
      </c>
      <c r="H978" s="3" t="s">
        <v>710</v>
      </c>
      <c r="I978" s="3" t="s">
        <v>720</v>
      </c>
      <c r="J978" s="3" t="s">
        <v>721</v>
      </c>
      <c r="K978" s="3" t="s">
        <v>726</v>
      </c>
      <c r="L978" s="3" t="s">
        <v>739</v>
      </c>
      <c r="M978" s="3" t="s">
        <v>264</v>
      </c>
      <c r="N978" s="3">
        <v>0.38</v>
      </c>
      <c r="O978" s="3" t="s">
        <v>3035</v>
      </c>
      <c r="P978" s="3" t="s">
        <v>713</v>
      </c>
      <c r="Q978" s="3" t="s">
        <v>1011</v>
      </c>
      <c r="R978" s="3" t="s">
        <v>1182</v>
      </c>
      <c r="S978" s="3">
        <v>28052</v>
      </c>
      <c r="T978" s="4">
        <v>42169</v>
      </c>
      <c r="U978" s="4">
        <v>42176</v>
      </c>
      <c r="V978" s="3">
        <v>-108.27250000000001</v>
      </c>
      <c r="W978" s="3">
        <v>11</v>
      </c>
      <c r="X978" s="3">
        <v>406.26</v>
      </c>
      <c r="Y978" s="5">
        <v>85868</v>
      </c>
    </row>
    <row r="979" spans="1:25" ht="12.75" customHeight="1" x14ac:dyDescent="0.25">
      <c r="A979" s="3">
        <v>22593</v>
      </c>
      <c r="B979" s="3" t="s">
        <v>977</v>
      </c>
      <c r="C979" s="3">
        <v>0.09</v>
      </c>
      <c r="D979" s="3">
        <v>349.45</v>
      </c>
      <c r="E979" s="3">
        <v>60</v>
      </c>
      <c r="F979" s="3">
        <v>1739</v>
      </c>
      <c r="G979" s="3" t="s">
        <v>2473</v>
      </c>
      <c r="H979" s="3" t="s">
        <v>712</v>
      </c>
      <c r="I979" s="3" t="s">
        <v>720</v>
      </c>
      <c r="J979" s="3" t="s">
        <v>723</v>
      </c>
      <c r="K979" s="3" t="s">
        <v>731</v>
      </c>
      <c r="L979" s="3" t="s">
        <v>740</v>
      </c>
      <c r="M979" s="3" t="s">
        <v>923</v>
      </c>
      <c r="O979" s="3" t="s">
        <v>3035</v>
      </c>
      <c r="P979" s="3" t="s">
        <v>713</v>
      </c>
      <c r="Q979" s="3" t="s">
        <v>1011</v>
      </c>
      <c r="R979" s="3" t="s">
        <v>1361</v>
      </c>
      <c r="S979" s="3">
        <v>27534</v>
      </c>
      <c r="T979" s="4">
        <v>42127</v>
      </c>
      <c r="U979" s="4">
        <v>42128</v>
      </c>
      <c r="V979" s="3">
        <v>-90.74799999999999</v>
      </c>
      <c r="W979" s="3">
        <v>17</v>
      </c>
      <c r="X979" s="3">
        <v>5835.41</v>
      </c>
      <c r="Y979" s="5">
        <v>85867</v>
      </c>
    </row>
    <row r="980" spans="1:25" ht="12.75" customHeight="1" x14ac:dyDescent="0.25">
      <c r="A980" s="3">
        <v>20591</v>
      </c>
      <c r="B980" s="3" t="s">
        <v>978</v>
      </c>
      <c r="C980" s="3">
        <v>0</v>
      </c>
      <c r="D980" s="3">
        <v>55.99</v>
      </c>
      <c r="E980" s="3">
        <v>2.5</v>
      </c>
      <c r="F980" s="3">
        <v>1743</v>
      </c>
      <c r="G980" s="3" t="s">
        <v>2474</v>
      </c>
      <c r="H980" s="3" t="s">
        <v>710</v>
      </c>
      <c r="I980" s="3" t="s">
        <v>719</v>
      </c>
      <c r="J980" s="3" t="s">
        <v>722</v>
      </c>
      <c r="K980" s="3" t="s">
        <v>102</v>
      </c>
      <c r="L980" s="3" t="s">
        <v>741</v>
      </c>
      <c r="M980" s="3" t="s">
        <v>352</v>
      </c>
      <c r="N980" s="3">
        <v>0.83</v>
      </c>
      <c r="O980" s="3" t="s">
        <v>3035</v>
      </c>
      <c r="P980" s="3" t="s">
        <v>714</v>
      </c>
      <c r="Q980" s="3" t="s">
        <v>1015</v>
      </c>
      <c r="R980" s="3" t="s">
        <v>1170</v>
      </c>
      <c r="S980" s="3">
        <v>77546</v>
      </c>
      <c r="T980" s="4">
        <v>42047</v>
      </c>
      <c r="U980" s="4">
        <v>42049</v>
      </c>
      <c r="V980" s="3">
        <v>-121.05807999999999</v>
      </c>
      <c r="W980" s="3">
        <v>1</v>
      </c>
      <c r="X980" s="3">
        <v>52.1</v>
      </c>
      <c r="Y980" s="5">
        <v>91025</v>
      </c>
    </row>
    <row r="981" spans="1:25" ht="12.75" customHeight="1" x14ac:dyDescent="0.25">
      <c r="A981" s="3">
        <v>2571</v>
      </c>
      <c r="B981" s="3" t="s">
        <v>979</v>
      </c>
      <c r="C981" s="3">
        <v>0.02</v>
      </c>
      <c r="D981" s="3">
        <v>4.13</v>
      </c>
      <c r="E981" s="3">
        <v>6.89</v>
      </c>
      <c r="F981" s="3">
        <v>1745</v>
      </c>
      <c r="G981" s="3" t="s">
        <v>2475</v>
      </c>
      <c r="H981" s="3" t="s">
        <v>710</v>
      </c>
      <c r="I981" s="3" t="s">
        <v>717</v>
      </c>
      <c r="J981" s="3" t="s">
        <v>721</v>
      </c>
      <c r="K981" s="3" t="s">
        <v>735</v>
      </c>
      <c r="L981" s="3" t="s">
        <v>739</v>
      </c>
      <c r="M981" s="3" t="s">
        <v>751</v>
      </c>
      <c r="N981" s="3">
        <v>0.39</v>
      </c>
      <c r="O981" s="3" t="s">
        <v>3035</v>
      </c>
      <c r="P981" s="3" t="s">
        <v>713</v>
      </c>
      <c r="Q981" s="3" t="s">
        <v>1040</v>
      </c>
      <c r="R981" s="3" t="s">
        <v>987</v>
      </c>
      <c r="S981" s="3">
        <v>30305</v>
      </c>
      <c r="T981" s="4">
        <v>42013</v>
      </c>
      <c r="U981" s="4">
        <v>42014</v>
      </c>
      <c r="V981" s="3">
        <v>-51.736999999999995</v>
      </c>
      <c r="W981" s="3">
        <v>9</v>
      </c>
      <c r="X981" s="3">
        <v>45.87</v>
      </c>
      <c r="Y981" s="5">
        <v>18561</v>
      </c>
    </row>
    <row r="982" spans="1:25" ht="12.75" customHeight="1" x14ac:dyDescent="0.25">
      <c r="A982" s="3">
        <v>1863</v>
      </c>
      <c r="B982" s="3" t="s">
        <v>980</v>
      </c>
      <c r="C982" s="3">
        <v>0.04</v>
      </c>
      <c r="D982" s="3">
        <v>60.65</v>
      </c>
      <c r="E982" s="3">
        <v>12.23</v>
      </c>
      <c r="F982" s="3">
        <v>1745</v>
      </c>
      <c r="G982" s="3" t="s">
        <v>2475</v>
      </c>
      <c r="H982" s="3" t="s">
        <v>710</v>
      </c>
      <c r="I982" s="3" t="s">
        <v>717</v>
      </c>
      <c r="J982" s="3" t="s">
        <v>723</v>
      </c>
      <c r="K982" s="3" t="s">
        <v>732</v>
      </c>
      <c r="L982" s="3" t="s">
        <v>743</v>
      </c>
      <c r="M982" s="3" t="s">
        <v>796</v>
      </c>
      <c r="N982" s="3">
        <v>0.64</v>
      </c>
      <c r="O982" s="3" t="s">
        <v>3035</v>
      </c>
      <c r="P982" s="3" t="s">
        <v>713</v>
      </c>
      <c r="Q982" s="3" t="s">
        <v>1040</v>
      </c>
      <c r="R982" s="3" t="s">
        <v>987</v>
      </c>
      <c r="S982" s="3">
        <v>30305</v>
      </c>
      <c r="T982" s="4">
        <v>42049</v>
      </c>
      <c r="U982" s="4">
        <v>42051</v>
      </c>
      <c r="V982" s="3">
        <v>116.50629999999998</v>
      </c>
      <c r="W982" s="3">
        <v>4</v>
      </c>
      <c r="X982" s="3">
        <v>256.77</v>
      </c>
      <c r="Y982" s="5">
        <v>13408</v>
      </c>
    </row>
    <row r="983" spans="1:25" ht="12.75" customHeight="1" x14ac:dyDescent="0.25">
      <c r="A983" s="3">
        <v>1692</v>
      </c>
      <c r="B983" s="3" t="s">
        <v>977</v>
      </c>
      <c r="C983" s="3">
        <v>0.04</v>
      </c>
      <c r="D983" s="3">
        <v>124.49</v>
      </c>
      <c r="E983" s="3">
        <v>51.94</v>
      </c>
      <c r="F983" s="3">
        <v>1745</v>
      </c>
      <c r="G983" s="3" t="s">
        <v>2475</v>
      </c>
      <c r="H983" s="3" t="s">
        <v>712</v>
      </c>
      <c r="I983" s="3" t="s">
        <v>719</v>
      </c>
      <c r="J983" s="3" t="s">
        <v>723</v>
      </c>
      <c r="K983" s="3" t="s">
        <v>731</v>
      </c>
      <c r="L983" s="3" t="s">
        <v>742</v>
      </c>
      <c r="M983" s="3" t="s">
        <v>27</v>
      </c>
      <c r="N983" s="3">
        <v>0.63</v>
      </c>
      <c r="O983" s="3" t="s">
        <v>3035</v>
      </c>
      <c r="P983" s="3" t="s">
        <v>713</v>
      </c>
      <c r="Q983" s="3" t="s">
        <v>1040</v>
      </c>
      <c r="R983" s="3" t="s">
        <v>987</v>
      </c>
      <c r="S983" s="3">
        <v>30305</v>
      </c>
      <c r="T983" s="4">
        <v>42167</v>
      </c>
      <c r="U983" s="4">
        <v>42169</v>
      </c>
      <c r="V983" s="3">
        <v>-247.55157000000003</v>
      </c>
      <c r="W983" s="3">
        <v>4</v>
      </c>
      <c r="X983" s="3">
        <v>605.82000000000005</v>
      </c>
      <c r="Y983" s="5">
        <v>12224</v>
      </c>
    </row>
    <row r="984" spans="1:25" ht="12.75" customHeight="1" x14ac:dyDescent="0.25">
      <c r="A984" s="3">
        <v>1693</v>
      </c>
      <c r="B984" s="3" t="s">
        <v>977</v>
      </c>
      <c r="C984" s="3">
        <v>0.1</v>
      </c>
      <c r="D984" s="3">
        <v>35.99</v>
      </c>
      <c r="E984" s="3">
        <v>5</v>
      </c>
      <c r="F984" s="3">
        <v>1745</v>
      </c>
      <c r="G984" s="3" t="s">
        <v>2475</v>
      </c>
      <c r="H984" s="3" t="s">
        <v>710</v>
      </c>
      <c r="I984" s="3" t="s">
        <v>719</v>
      </c>
      <c r="J984" s="3" t="s">
        <v>722</v>
      </c>
      <c r="K984" s="3" t="s">
        <v>102</v>
      </c>
      <c r="L984" s="3" t="s">
        <v>738</v>
      </c>
      <c r="M984" s="3" t="s">
        <v>231</v>
      </c>
      <c r="N984" s="3">
        <v>0.82</v>
      </c>
      <c r="O984" s="3" t="s">
        <v>3035</v>
      </c>
      <c r="P984" s="3" t="s">
        <v>713</v>
      </c>
      <c r="Q984" s="3" t="s">
        <v>1040</v>
      </c>
      <c r="R984" s="3" t="s">
        <v>987</v>
      </c>
      <c r="S984" s="3">
        <v>30305</v>
      </c>
      <c r="T984" s="4">
        <v>42167</v>
      </c>
      <c r="U984" s="4">
        <v>42167</v>
      </c>
      <c r="V984" s="3">
        <v>-277.20924000000002</v>
      </c>
      <c r="W984" s="3">
        <v>54</v>
      </c>
      <c r="X984" s="3">
        <v>1569</v>
      </c>
      <c r="Y984" s="5">
        <v>12224</v>
      </c>
    </row>
    <row r="985" spans="1:25" ht="12.75" customHeight="1" x14ac:dyDescent="0.25">
      <c r="A985" s="3">
        <v>19692</v>
      </c>
      <c r="B985" s="3" t="s">
        <v>977</v>
      </c>
      <c r="C985" s="3">
        <v>0.04</v>
      </c>
      <c r="D985" s="3">
        <v>124.49</v>
      </c>
      <c r="E985" s="3">
        <v>51.94</v>
      </c>
      <c r="F985" s="3">
        <v>1748</v>
      </c>
      <c r="G985" s="3" t="s">
        <v>2476</v>
      </c>
      <c r="H985" s="3" t="s">
        <v>712</v>
      </c>
      <c r="I985" s="3" t="s">
        <v>719</v>
      </c>
      <c r="J985" s="3" t="s">
        <v>723</v>
      </c>
      <c r="K985" s="3" t="s">
        <v>731</v>
      </c>
      <c r="L985" s="3" t="s">
        <v>742</v>
      </c>
      <c r="M985" s="3" t="s">
        <v>27</v>
      </c>
      <c r="N985" s="3">
        <v>0.63</v>
      </c>
      <c r="O985" s="3" t="s">
        <v>3035</v>
      </c>
      <c r="P985" s="3" t="s">
        <v>714</v>
      </c>
      <c r="Q985" s="3" t="s">
        <v>1025</v>
      </c>
      <c r="R985" s="3" t="s">
        <v>1337</v>
      </c>
      <c r="S985" s="3">
        <v>73703</v>
      </c>
      <c r="T985" s="4">
        <v>42167</v>
      </c>
      <c r="U985" s="4">
        <v>42169</v>
      </c>
      <c r="V985" s="3">
        <v>-93.06450000000001</v>
      </c>
      <c r="W985" s="3">
        <v>1</v>
      </c>
      <c r="X985" s="3">
        <v>151.46</v>
      </c>
      <c r="Y985" s="5">
        <v>87245</v>
      </c>
    </row>
    <row r="986" spans="1:25" ht="12.75" customHeight="1" x14ac:dyDescent="0.25">
      <c r="A986" s="3">
        <v>20571</v>
      </c>
      <c r="B986" s="3" t="s">
        <v>979</v>
      </c>
      <c r="C986" s="3">
        <v>0.02</v>
      </c>
      <c r="D986" s="3">
        <v>4.13</v>
      </c>
      <c r="E986" s="3">
        <v>6.89</v>
      </c>
      <c r="F986" s="3">
        <v>1749</v>
      </c>
      <c r="G986" s="3" t="s">
        <v>2477</v>
      </c>
      <c r="H986" s="3" t="s">
        <v>710</v>
      </c>
      <c r="I986" s="3" t="s">
        <v>717</v>
      </c>
      <c r="J986" s="3" t="s">
        <v>721</v>
      </c>
      <c r="K986" s="3" t="s">
        <v>735</v>
      </c>
      <c r="L986" s="3" t="s">
        <v>739</v>
      </c>
      <c r="M986" s="3" t="s">
        <v>751</v>
      </c>
      <c r="N986" s="3">
        <v>0.39</v>
      </c>
      <c r="O986" s="3" t="s">
        <v>3035</v>
      </c>
      <c r="P986" s="3" t="s">
        <v>714</v>
      </c>
      <c r="Q986" s="3" t="s">
        <v>1025</v>
      </c>
      <c r="R986" s="3" t="s">
        <v>1548</v>
      </c>
      <c r="S986" s="3">
        <v>73505</v>
      </c>
      <c r="T986" s="4">
        <v>42013</v>
      </c>
      <c r="U986" s="4">
        <v>42014</v>
      </c>
      <c r="V986" s="3">
        <v>-48.235999999999997</v>
      </c>
      <c r="W986" s="3">
        <v>2</v>
      </c>
      <c r="X986" s="3">
        <v>10.19</v>
      </c>
      <c r="Y986" s="5">
        <v>87243</v>
      </c>
    </row>
    <row r="987" spans="1:25" ht="12.75" customHeight="1" x14ac:dyDescent="0.25">
      <c r="A987" s="3">
        <v>19863</v>
      </c>
      <c r="B987" s="3" t="s">
        <v>980</v>
      </c>
      <c r="C987" s="3">
        <v>0.04</v>
      </c>
      <c r="D987" s="3">
        <v>60.65</v>
      </c>
      <c r="E987" s="3">
        <v>12.23</v>
      </c>
      <c r="F987" s="3">
        <v>1749</v>
      </c>
      <c r="G987" s="3" t="s">
        <v>2477</v>
      </c>
      <c r="H987" s="3" t="s">
        <v>710</v>
      </c>
      <c r="I987" s="3" t="s">
        <v>717</v>
      </c>
      <c r="J987" s="3" t="s">
        <v>723</v>
      </c>
      <c r="K987" s="3" t="s">
        <v>732</v>
      </c>
      <c r="L987" s="3" t="s">
        <v>743</v>
      </c>
      <c r="M987" s="3" t="s">
        <v>796</v>
      </c>
      <c r="N987" s="3">
        <v>0.64</v>
      </c>
      <c r="O987" s="3" t="s">
        <v>3035</v>
      </c>
      <c r="P987" s="3" t="s">
        <v>714</v>
      </c>
      <c r="Q987" s="3" t="s">
        <v>1025</v>
      </c>
      <c r="R987" s="3" t="s">
        <v>1548</v>
      </c>
      <c r="S987" s="3">
        <v>73505</v>
      </c>
      <c r="T987" s="4">
        <v>42049</v>
      </c>
      <c r="U987" s="4">
        <v>42051</v>
      </c>
      <c r="V987" s="3">
        <v>44.291099999999993</v>
      </c>
      <c r="W987" s="3">
        <v>1</v>
      </c>
      <c r="X987" s="3">
        <v>64.19</v>
      </c>
      <c r="Y987" s="5">
        <v>87244</v>
      </c>
    </row>
    <row r="988" spans="1:25" ht="12.75" customHeight="1" x14ac:dyDescent="0.25">
      <c r="A988" s="3">
        <v>19477</v>
      </c>
      <c r="B988" s="3" t="s">
        <v>980</v>
      </c>
      <c r="C988" s="3">
        <v>0.04</v>
      </c>
      <c r="D988" s="3">
        <v>8.5</v>
      </c>
      <c r="E988" s="3">
        <v>1.99</v>
      </c>
      <c r="F988" s="3">
        <v>1754</v>
      </c>
      <c r="G988" s="3" t="s">
        <v>2478</v>
      </c>
      <c r="H988" s="3" t="s">
        <v>710</v>
      </c>
      <c r="I988" s="3" t="s">
        <v>719</v>
      </c>
      <c r="J988" s="3" t="s">
        <v>722</v>
      </c>
      <c r="K988" s="3" t="s">
        <v>725</v>
      </c>
      <c r="L988" s="3" t="s">
        <v>741</v>
      </c>
      <c r="M988" s="3" t="s">
        <v>878</v>
      </c>
      <c r="N988" s="3">
        <v>0.49</v>
      </c>
      <c r="O988" s="3" t="s">
        <v>3035</v>
      </c>
      <c r="P988" s="3" t="s">
        <v>715</v>
      </c>
      <c r="Q988" s="3" t="s">
        <v>1037</v>
      </c>
      <c r="R988" s="3" t="s">
        <v>1489</v>
      </c>
      <c r="S988" s="3">
        <v>90503</v>
      </c>
      <c r="T988" s="4">
        <v>42062</v>
      </c>
      <c r="U988" s="4">
        <v>42063</v>
      </c>
      <c r="V988" s="3">
        <v>43.275199999999998</v>
      </c>
      <c r="W988" s="3">
        <v>14</v>
      </c>
      <c r="X988" s="3">
        <v>118.57</v>
      </c>
      <c r="Y988" s="5">
        <v>90178</v>
      </c>
    </row>
    <row r="989" spans="1:25" ht="12.75" customHeight="1" x14ac:dyDescent="0.25">
      <c r="A989" s="3">
        <v>19478</v>
      </c>
      <c r="B989" s="3" t="s">
        <v>980</v>
      </c>
      <c r="C989" s="3">
        <v>0.1</v>
      </c>
      <c r="D989" s="3">
        <v>15.99</v>
      </c>
      <c r="E989" s="3">
        <v>9.4</v>
      </c>
      <c r="F989" s="3">
        <v>1754</v>
      </c>
      <c r="G989" s="3" t="s">
        <v>2478</v>
      </c>
      <c r="H989" s="3" t="s">
        <v>710</v>
      </c>
      <c r="I989" s="3" t="s">
        <v>719</v>
      </c>
      <c r="J989" s="3" t="s">
        <v>722</v>
      </c>
      <c r="K989" s="3" t="s">
        <v>736</v>
      </c>
      <c r="L989" s="3" t="s">
        <v>739</v>
      </c>
      <c r="M989" s="3" t="s">
        <v>467</v>
      </c>
      <c r="N989" s="3">
        <v>0.49</v>
      </c>
      <c r="O989" s="3" t="s">
        <v>3035</v>
      </c>
      <c r="P989" s="3" t="s">
        <v>715</v>
      </c>
      <c r="Q989" s="3" t="s">
        <v>1037</v>
      </c>
      <c r="R989" s="3" t="s">
        <v>1489</v>
      </c>
      <c r="S989" s="3">
        <v>90503</v>
      </c>
      <c r="T989" s="4">
        <v>42062</v>
      </c>
      <c r="U989" s="4">
        <v>42062</v>
      </c>
      <c r="V989" s="3">
        <v>-36.214620000000004</v>
      </c>
      <c r="W989" s="3">
        <v>5</v>
      </c>
      <c r="X989" s="3">
        <v>79.47</v>
      </c>
      <c r="Y989" s="5">
        <v>90178</v>
      </c>
    </row>
    <row r="990" spans="1:25" ht="12.75" customHeight="1" x14ac:dyDescent="0.25">
      <c r="A990" s="3">
        <v>19479</v>
      </c>
      <c r="B990" s="3" t="s">
        <v>980</v>
      </c>
      <c r="C990" s="3">
        <v>0.09</v>
      </c>
      <c r="D990" s="3">
        <v>95.99</v>
      </c>
      <c r="E990" s="3">
        <v>8.99</v>
      </c>
      <c r="F990" s="3">
        <v>1754</v>
      </c>
      <c r="G990" s="3" t="s">
        <v>2478</v>
      </c>
      <c r="H990" s="3" t="s">
        <v>710</v>
      </c>
      <c r="I990" s="3" t="s">
        <v>719</v>
      </c>
      <c r="J990" s="3" t="s">
        <v>722</v>
      </c>
      <c r="K990" s="3" t="s">
        <v>102</v>
      </c>
      <c r="L990" s="3" t="s">
        <v>739</v>
      </c>
      <c r="M990" s="3" t="s">
        <v>814</v>
      </c>
      <c r="N990" s="3">
        <v>0.56999999999999995</v>
      </c>
      <c r="O990" s="3" t="s">
        <v>3035</v>
      </c>
      <c r="P990" s="3" t="s">
        <v>715</v>
      </c>
      <c r="Q990" s="3" t="s">
        <v>1037</v>
      </c>
      <c r="R990" s="3" t="s">
        <v>1489</v>
      </c>
      <c r="S990" s="3">
        <v>90503</v>
      </c>
      <c r="T990" s="4">
        <v>42062</v>
      </c>
      <c r="U990" s="4">
        <v>42066</v>
      </c>
      <c r="V990" s="3">
        <v>7.032960000000001</v>
      </c>
      <c r="W990" s="3">
        <v>8</v>
      </c>
      <c r="X990" s="3">
        <v>627.28</v>
      </c>
      <c r="Y990" s="5">
        <v>90178</v>
      </c>
    </row>
    <row r="991" spans="1:25" ht="12.75" customHeight="1" x14ac:dyDescent="0.25">
      <c r="A991" s="3">
        <v>25920</v>
      </c>
      <c r="B991" s="3" t="s">
        <v>977</v>
      </c>
      <c r="C991" s="3">
        <v>0</v>
      </c>
      <c r="D991" s="3">
        <v>115.99</v>
      </c>
      <c r="E991" s="3">
        <v>5.92</v>
      </c>
      <c r="F991" s="3">
        <v>1764</v>
      </c>
      <c r="G991" s="3" t="s">
        <v>2479</v>
      </c>
      <c r="H991" s="3" t="s">
        <v>710</v>
      </c>
      <c r="I991" s="3" t="s">
        <v>719</v>
      </c>
      <c r="J991" s="3" t="s">
        <v>722</v>
      </c>
      <c r="K991" s="3" t="s">
        <v>102</v>
      </c>
      <c r="L991" s="3" t="s">
        <v>739</v>
      </c>
      <c r="M991" s="3" t="s">
        <v>755</v>
      </c>
      <c r="N991" s="3">
        <v>0.57999999999999996</v>
      </c>
      <c r="O991" s="3" t="s">
        <v>3035</v>
      </c>
      <c r="P991" s="3" t="s">
        <v>713</v>
      </c>
      <c r="Q991" s="3" t="s">
        <v>1034</v>
      </c>
      <c r="R991" s="3" t="s">
        <v>1822</v>
      </c>
      <c r="S991" s="3">
        <v>34698</v>
      </c>
      <c r="T991" s="4">
        <v>42026</v>
      </c>
      <c r="U991" s="4">
        <v>42026</v>
      </c>
      <c r="V991" s="3">
        <v>-16.772000000000002</v>
      </c>
      <c r="W991" s="3">
        <v>11</v>
      </c>
      <c r="X991" s="3">
        <v>1160.42</v>
      </c>
      <c r="Y991" s="5">
        <v>89775</v>
      </c>
    </row>
    <row r="992" spans="1:25" ht="12.75" customHeight="1" x14ac:dyDescent="0.25">
      <c r="A992" s="3">
        <v>25608</v>
      </c>
      <c r="B992" s="3" t="s">
        <v>977</v>
      </c>
      <c r="C992" s="3">
        <v>0.06</v>
      </c>
      <c r="D992" s="3">
        <v>19.98</v>
      </c>
      <c r="E992" s="3">
        <v>10.49</v>
      </c>
      <c r="F992" s="3">
        <v>1764</v>
      </c>
      <c r="G992" s="3" t="s">
        <v>2479</v>
      </c>
      <c r="H992" s="3" t="s">
        <v>710</v>
      </c>
      <c r="I992" s="3" t="s">
        <v>719</v>
      </c>
      <c r="J992" s="3" t="s">
        <v>723</v>
      </c>
      <c r="K992" s="3" t="s">
        <v>732</v>
      </c>
      <c r="L992" s="3" t="s">
        <v>739</v>
      </c>
      <c r="M992" s="3" t="s">
        <v>151</v>
      </c>
      <c r="N992" s="3">
        <v>0.49</v>
      </c>
      <c r="O992" s="3" t="s">
        <v>3035</v>
      </c>
      <c r="P992" s="3" t="s">
        <v>713</v>
      </c>
      <c r="Q992" s="3" t="s">
        <v>1034</v>
      </c>
      <c r="R992" s="3" t="s">
        <v>1822</v>
      </c>
      <c r="S992" s="3">
        <v>34698</v>
      </c>
      <c r="T992" s="4">
        <v>42064</v>
      </c>
      <c r="U992" s="4">
        <v>42066</v>
      </c>
      <c r="V992" s="3">
        <v>514.17719999999997</v>
      </c>
      <c r="W992" s="3">
        <v>5</v>
      </c>
      <c r="X992" s="3">
        <v>103.37</v>
      </c>
      <c r="Y992" s="5">
        <v>89776</v>
      </c>
    </row>
    <row r="993" spans="1:25" ht="12.75" customHeight="1" x14ac:dyDescent="0.25">
      <c r="A993" s="3">
        <v>25609</v>
      </c>
      <c r="B993" s="3" t="s">
        <v>977</v>
      </c>
      <c r="C993" s="3">
        <v>0.08</v>
      </c>
      <c r="D993" s="3">
        <v>1.76</v>
      </c>
      <c r="E993" s="3">
        <v>4.8600000000000003</v>
      </c>
      <c r="F993" s="3">
        <v>1764</v>
      </c>
      <c r="G993" s="3" t="s">
        <v>2479</v>
      </c>
      <c r="H993" s="3" t="s">
        <v>710</v>
      </c>
      <c r="I993" s="3" t="s">
        <v>719</v>
      </c>
      <c r="J993" s="3" t="s">
        <v>723</v>
      </c>
      <c r="K993" s="3" t="s">
        <v>732</v>
      </c>
      <c r="L993" s="3" t="s">
        <v>739</v>
      </c>
      <c r="M993" s="3" t="s">
        <v>461</v>
      </c>
      <c r="N993" s="3">
        <v>0.41</v>
      </c>
      <c r="O993" s="3" t="s">
        <v>3035</v>
      </c>
      <c r="P993" s="3" t="s">
        <v>713</v>
      </c>
      <c r="Q993" s="3" t="s">
        <v>1034</v>
      </c>
      <c r="R993" s="3" t="s">
        <v>1822</v>
      </c>
      <c r="S993" s="3">
        <v>34698</v>
      </c>
      <c r="T993" s="4">
        <v>42064</v>
      </c>
      <c r="U993" s="4">
        <v>42065</v>
      </c>
      <c r="V993" s="3">
        <v>235.65599999999998</v>
      </c>
      <c r="W993" s="3">
        <v>23</v>
      </c>
      <c r="X993" s="3">
        <v>40.22</v>
      </c>
      <c r="Y993" s="5">
        <v>89776</v>
      </c>
    </row>
    <row r="994" spans="1:25" ht="12.75" customHeight="1" x14ac:dyDescent="0.25">
      <c r="A994" s="3">
        <v>25054</v>
      </c>
      <c r="B994" s="3" t="s">
        <v>979</v>
      </c>
      <c r="C994" s="3">
        <v>0</v>
      </c>
      <c r="D994" s="3">
        <v>5.77</v>
      </c>
      <c r="E994" s="3">
        <v>4.97</v>
      </c>
      <c r="F994" s="3">
        <v>1765</v>
      </c>
      <c r="G994" s="3" t="s">
        <v>2480</v>
      </c>
      <c r="H994" s="3" t="s">
        <v>710</v>
      </c>
      <c r="I994" s="3" t="s">
        <v>719</v>
      </c>
      <c r="J994" s="3" t="s">
        <v>721</v>
      </c>
      <c r="K994" s="3" t="s">
        <v>103</v>
      </c>
      <c r="L994" s="3" t="s">
        <v>739</v>
      </c>
      <c r="M994" s="3" t="s">
        <v>621</v>
      </c>
      <c r="N994" s="3">
        <v>0.35</v>
      </c>
      <c r="O994" s="3" t="s">
        <v>3035</v>
      </c>
      <c r="P994" s="3" t="s">
        <v>714</v>
      </c>
      <c r="Q994" s="3" t="s">
        <v>1904</v>
      </c>
      <c r="R994" s="3" t="s">
        <v>1789</v>
      </c>
      <c r="S994" s="3">
        <v>63141</v>
      </c>
      <c r="T994" s="4">
        <v>42128</v>
      </c>
      <c r="U994" s="4">
        <v>42129</v>
      </c>
      <c r="V994" s="3">
        <v>3.5581000000000031</v>
      </c>
      <c r="W994" s="3">
        <v>8</v>
      </c>
      <c r="X994" s="3">
        <v>52.43</v>
      </c>
      <c r="Y994" s="5">
        <v>89777</v>
      </c>
    </row>
    <row r="995" spans="1:25" ht="12.75" customHeight="1" x14ac:dyDescent="0.25">
      <c r="A995" s="3">
        <v>20636</v>
      </c>
      <c r="B995" s="3" t="s">
        <v>981</v>
      </c>
      <c r="C995" s="3">
        <v>0.01</v>
      </c>
      <c r="D995" s="3">
        <v>50.98</v>
      </c>
      <c r="E995" s="3">
        <v>6.5</v>
      </c>
      <c r="F995" s="3">
        <v>1767</v>
      </c>
      <c r="G995" s="3" t="s">
        <v>2481</v>
      </c>
      <c r="H995" s="3" t="s">
        <v>710</v>
      </c>
      <c r="I995" s="3" t="s">
        <v>717</v>
      </c>
      <c r="J995" s="3" t="s">
        <v>722</v>
      </c>
      <c r="K995" s="3" t="s">
        <v>725</v>
      </c>
      <c r="L995" s="3" t="s">
        <v>739</v>
      </c>
      <c r="M995" s="3" t="s">
        <v>60</v>
      </c>
      <c r="N995" s="3">
        <v>0.73</v>
      </c>
      <c r="O995" s="3" t="s">
        <v>3035</v>
      </c>
      <c r="P995" s="3" t="s">
        <v>713</v>
      </c>
      <c r="Q995" s="3" t="s">
        <v>1040</v>
      </c>
      <c r="R995" s="3" t="s">
        <v>1360</v>
      </c>
      <c r="S995" s="3">
        <v>30265</v>
      </c>
      <c r="T995" s="4">
        <v>42089</v>
      </c>
      <c r="U995" s="4">
        <v>42090</v>
      </c>
      <c r="V995" s="3">
        <v>5.3396999999999997</v>
      </c>
      <c r="W995" s="3">
        <v>16</v>
      </c>
      <c r="X995" s="3">
        <v>818.49</v>
      </c>
      <c r="Y995" s="5">
        <v>89211</v>
      </c>
    </row>
    <row r="996" spans="1:25" ht="12.75" customHeight="1" x14ac:dyDescent="0.25">
      <c r="A996" s="3">
        <v>24894</v>
      </c>
      <c r="B996" s="3" t="s">
        <v>978</v>
      </c>
      <c r="C996" s="3">
        <v>7.0000000000000007E-2</v>
      </c>
      <c r="D996" s="3">
        <v>60.98</v>
      </c>
      <c r="E996" s="3">
        <v>49</v>
      </c>
      <c r="F996" s="3">
        <v>1771</v>
      </c>
      <c r="G996" s="3" t="s">
        <v>2482</v>
      </c>
      <c r="H996" s="3" t="s">
        <v>710</v>
      </c>
      <c r="I996" s="3" t="s">
        <v>717</v>
      </c>
      <c r="J996" s="3" t="s">
        <v>721</v>
      </c>
      <c r="K996" s="3" t="s">
        <v>729</v>
      </c>
      <c r="L996" s="3" t="s">
        <v>744</v>
      </c>
      <c r="M996" s="3" t="s">
        <v>810</v>
      </c>
      <c r="N996" s="3">
        <v>0.59</v>
      </c>
      <c r="O996" s="3" t="s">
        <v>3035</v>
      </c>
      <c r="P996" s="3" t="s">
        <v>714</v>
      </c>
      <c r="Q996" s="3" t="s">
        <v>1008</v>
      </c>
      <c r="R996" s="3" t="s">
        <v>1218</v>
      </c>
      <c r="S996" s="3">
        <v>61032</v>
      </c>
      <c r="T996" s="4">
        <v>42069</v>
      </c>
      <c r="U996" s="4">
        <v>42070</v>
      </c>
      <c r="V996" s="3">
        <v>-807.89</v>
      </c>
      <c r="W996" s="3">
        <v>7</v>
      </c>
      <c r="X996" s="3">
        <v>410.17</v>
      </c>
      <c r="Y996" s="5">
        <v>89106</v>
      </c>
    </row>
    <row r="997" spans="1:25" ht="12.75" customHeight="1" x14ac:dyDescent="0.25">
      <c r="A997" s="3">
        <v>19826</v>
      </c>
      <c r="B997" s="3" t="s">
        <v>980</v>
      </c>
      <c r="C997" s="3">
        <v>0.09</v>
      </c>
      <c r="D997" s="3">
        <v>12.95</v>
      </c>
      <c r="E997" s="3">
        <v>4.9800000000000004</v>
      </c>
      <c r="F997" s="3">
        <v>1775</v>
      </c>
      <c r="G997" s="3" t="s">
        <v>2483</v>
      </c>
      <c r="H997" s="3" t="s">
        <v>710</v>
      </c>
      <c r="I997" s="3" t="s">
        <v>719</v>
      </c>
      <c r="J997" s="3" t="s">
        <v>721</v>
      </c>
      <c r="K997" s="3" t="s">
        <v>103</v>
      </c>
      <c r="L997" s="3" t="s">
        <v>739</v>
      </c>
      <c r="M997" s="3" t="s">
        <v>195</v>
      </c>
      <c r="N997" s="3">
        <v>0.4</v>
      </c>
      <c r="O997" s="3" t="s">
        <v>3035</v>
      </c>
      <c r="P997" s="3" t="s">
        <v>714</v>
      </c>
      <c r="Q997" s="3" t="s">
        <v>1086</v>
      </c>
      <c r="R997" s="3" t="s">
        <v>1451</v>
      </c>
      <c r="S997" s="3">
        <v>46614</v>
      </c>
      <c r="T997" s="4">
        <v>42169</v>
      </c>
      <c r="U997" s="4">
        <v>42176</v>
      </c>
      <c r="V997" s="3">
        <v>123.89175</v>
      </c>
      <c r="W997" s="3">
        <v>21</v>
      </c>
      <c r="X997" s="3">
        <v>269.54000000000002</v>
      </c>
      <c r="Y997" s="5">
        <v>89944</v>
      </c>
    </row>
    <row r="998" spans="1:25" ht="12.75" customHeight="1" x14ac:dyDescent="0.25">
      <c r="A998" s="3">
        <v>20278</v>
      </c>
      <c r="B998" s="3" t="s">
        <v>979</v>
      </c>
      <c r="C998" s="3">
        <v>0.08</v>
      </c>
      <c r="D998" s="3">
        <v>5.78</v>
      </c>
      <c r="E998" s="3">
        <v>5.67</v>
      </c>
      <c r="F998" s="3">
        <v>1776</v>
      </c>
      <c r="G998" s="3" t="s">
        <v>2484</v>
      </c>
      <c r="H998" s="3" t="s">
        <v>710</v>
      </c>
      <c r="I998" s="3" t="s">
        <v>719</v>
      </c>
      <c r="J998" s="3" t="s">
        <v>721</v>
      </c>
      <c r="K998" s="3" t="s">
        <v>726</v>
      </c>
      <c r="L998" s="3" t="s">
        <v>739</v>
      </c>
      <c r="M998" s="3" t="s">
        <v>182</v>
      </c>
      <c r="N998" s="3">
        <v>0.36</v>
      </c>
      <c r="O998" s="3" t="s">
        <v>3035</v>
      </c>
      <c r="P998" s="3" t="s">
        <v>714</v>
      </c>
      <c r="Q998" s="3" t="s">
        <v>1086</v>
      </c>
      <c r="R998" s="3" t="s">
        <v>1586</v>
      </c>
      <c r="S998" s="3">
        <v>47802</v>
      </c>
      <c r="T998" s="4">
        <v>42039</v>
      </c>
      <c r="U998" s="4">
        <v>42040</v>
      </c>
      <c r="V998" s="3">
        <v>-53.898000000000003</v>
      </c>
      <c r="W998" s="3">
        <v>19</v>
      </c>
      <c r="X998" s="3">
        <v>106.57</v>
      </c>
      <c r="Y998" s="5">
        <v>89941</v>
      </c>
    </row>
    <row r="999" spans="1:25" ht="12.75" customHeight="1" x14ac:dyDescent="0.25">
      <c r="A999" s="3">
        <v>20391</v>
      </c>
      <c r="B999" s="3" t="s">
        <v>980</v>
      </c>
      <c r="C999" s="3">
        <v>7.0000000000000007E-2</v>
      </c>
      <c r="D999" s="3">
        <v>5.43</v>
      </c>
      <c r="E999" s="3">
        <v>0.95</v>
      </c>
      <c r="F999" s="3">
        <v>1777</v>
      </c>
      <c r="G999" s="3" t="s">
        <v>2485</v>
      </c>
      <c r="H999" s="3" t="s">
        <v>710</v>
      </c>
      <c r="I999" s="3" t="s">
        <v>719</v>
      </c>
      <c r="J999" s="3" t="s">
        <v>721</v>
      </c>
      <c r="K999" s="3" t="s">
        <v>726</v>
      </c>
      <c r="L999" s="3" t="s">
        <v>738</v>
      </c>
      <c r="M999" s="3" t="s">
        <v>558</v>
      </c>
      <c r="N999" s="3">
        <v>0.36</v>
      </c>
      <c r="O999" s="3" t="s">
        <v>3035</v>
      </c>
      <c r="P999" s="3" t="s">
        <v>714</v>
      </c>
      <c r="Q999" s="3" t="s">
        <v>1086</v>
      </c>
      <c r="R999" s="3" t="s">
        <v>1616</v>
      </c>
      <c r="S999" s="3">
        <v>46383</v>
      </c>
      <c r="T999" s="4">
        <v>42116</v>
      </c>
      <c r="U999" s="4">
        <v>42120</v>
      </c>
      <c r="V999" s="3">
        <v>26.502899999999997</v>
      </c>
      <c r="W999" s="3">
        <v>7</v>
      </c>
      <c r="X999" s="3">
        <v>38.409999999999997</v>
      </c>
      <c r="Y999" s="5">
        <v>89939</v>
      </c>
    </row>
    <row r="1000" spans="1:25" ht="12.75" customHeight="1" x14ac:dyDescent="0.25">
      <c r="A1000" s="3">
        <v>21163</v>
      </c>
      <c r="B1000" s="3" t="s">
        <v>980</v>
      </c>
      <c r="C1000" s="3">
        <v>0.02</v>
      </c>
      <c r="D1000" s="3">
        <v>10.06</v>
      </c>
      <c r="E1000" s="3">
        <v>2.06</v>
      </c>
      <c r="F1000" s="3">
        <v>1777</v>
      </c>
      <c r="G1000" s="3" t="s">
        <v>2485</v>
      </c>
      <c r="H1000" s="3" t="s">
        <v>710</v>
      </c>
      <c r="I1000" s="3" t="s">
        <v>719</v>
      </c>
      <c r="J1000" s="3" t="s">
        <v>721</v>
      </c>
      <c r="K1000" s="3" t="s">
        <v>726</v>
      </c>
      <c r="L1000" s="3" t="s">
        <v>738</v>
      </c>
      <c r="M1000" s="3" t="s">
        <v>236</v>
      </c>
      <c r="N1000" s="3">
        <v>0.39</v>
      </c>
      <c r="O1000" s="3" t="s">
        <v>3035</v>
      </c>
      <c r="P1000" s="3" t="s">
        <v>714</v>
      </c>
      <c r="Q1000" s="3" t="s">
        <v>1086</v>
      </c>
      <c r="R1000" s="3" t="s">
        <v>1616</v>
      </c>
      <c r="S1000" s="3">
        <v>46383</v>
      </c>
      <c r="T1000" s="4">
        <v>42007</v>
      </c>
      <c r="U1000" s="4">
        <v>42012</v>
      </c>
      <c r="V1000" s="3">
        <v>90.624600000000001</v>
      </c>
      <c r="W1000" s="3">
        <v>13</v>
      </c>
      <c r="X1000" s="3">
        <v>131.34</v>
      </c>
      <c r="Y1000" s="5">
        <v>89940</v>
      </c>
    </row>
    <row r="1001" spans="1:25" ht="12.75" customHeight="1" x14ac:dyDescent="0.25">
      <c r="A1001" s="3">
        <v>20600</v>
      </c>
      <c r="B1001" s="3" t="s">
        <v>979</v>
      </c>
      <c r="C1001" s="3">
        <v>0.03</v>
      </c>
      <c r="D1001" s="3">
        <v>19.989999999999998</v>
      </c>
      <c r="E1001" s="3">
        <v>11.17</v>
      </c>
      <c r="F1001" s="3">
        <v>1777</v>
      </c>
      <c r="G1001" s="3" t="s">
        <v>2485</v>
      </c>
      <c r="H1001" s="3" t="s">
        <v>710</v>
      </c>
      <c r="I1001" s="3" t="s">
        <v>720</v>
      </c>
      <c r="J1001" s="3" t="s">
        <v>723</v>
      </c>
      <c r="K1001" s="3" t="s">
        <v>732</v>
      </c>
      <c r="L1001" s="3" t="s">
        <v>744</v>
      </c>
      <c r="M1001" s="3" t="s">
        <v>630</v>
      </c>
      <c r="N1001" s="3">
        <v>0.6</v>
      </c>
      <c r="O1001" s="3" t="s">
        <v>3035</v>
      </c>
      <c r="P1001" s="3" t="s">
        <v>714</v>
      </c>
      <c r="Q1001" s="3" t="s">
        <v>1086</v>
      </c>
      <c r="R1001" s="3" t="s">
        <v>1616</v>
      </c>
      <c r="S1001" s="3">
        <v>46383</v>
      </c>
      <c r="T1001" s="4">
        <v>42096</v>
      </c>
      <c r="U1001" s="4">
        <v>42097</v>
      </c>
      <c r="V1001" s="3">
        <v>-20.876399999999997</v>
      </c>
      <c r="W1001" s="3">
        <v>12</v>
      </c>
      <c r="X1001" s="3">
        <v>251.61</v>
      </c>
      <c r="Y1001" s="5">
        <v>89942</v>
      </c>
    </row>
    <row r="1002" spans="1:25" ht="12.75" customHeight="1" x14ac:dyDescent="0.25">
      <c r="A1002" s="3">
        <v>25498</v>
      </c>
      <c r="B1002" s="3" t="s">
        <v>977</v>
      </c>
      <c r="C1002" s="3">
        <v>0.06</v>
      </c>
      <c r="D1002" s="3">
        <v>13.99</v>
      </c>
      <c r="E1002" s="3">
        <v>7.51</v>
      </c>
      <c r="F1002" s="3">
        <v>1778</v>
      </c>
      <c r="G1002" s="3" t="s">
        <v>2486</v>
      </c>
      <c r="H1002" s="3" t="s">
        <v>710</v>
      </c>
      <c r="I1002" s="3" t="s">
        <v>719</v>
      </c>
      <c r="J1002" s="3" t="s">
        <v>722</v>
      </c>
      <c r="K1002" s="3" t="s">
        <v>736</v>
      </c>
      <c r="L1002" s="3" t="s">
        <v>743</v>
      </c>
      <c r="M1002" s="3" t="s">
        <v>113</v>
      </c>
      <c r="N1002" s="3">
        <v>0.39</v>
      </c>
      <c r="O1002" s="3" t="s">
        <v>3035</v>
      </c>
      <c r="P1002" s="3" t="s">
        <v>714</v>
      </c>
      <c r="Q1002" s="3" t="s">
        <v>1086</v>
      </c>
      <c r="R1002" s="3" t="s">
        <v>1807</v>
      </c>
      <c r="S1002" s="3">
        <v>47906</v>
      </c>
      <c r="T1002" s="4">
        <v>42134</v>
      </c>
      <c r="U1002" s="4">
        <v>42136</v>
      </c>
      <c r="V1002" s="3">
        <v>6.4832400000000021</v>
      </c>
      <c r="W1002" s="3">
        <v>21</v>
      </c>
      <c r="X1002" s="3">
        <v>287.99</v>
      </c>
      <c r="Y1002" s="5">
        <v>89943</v>
      </c>
    </row>
    <row r="1003" spans="1:25" ht="12.75" customHeight="1" x14ac:dyDescent="0.25">
      <c r="A1003" s="3">
        <v>25499</v>
      </c>
      <c r="B1003" s="3" t="s">
        <v>977</v>
      </c>
      <c r="C1003" s="3">
        <v>0.06</v>
      </c>
      <c r="D1003" s="3">
        <v>15.04</v>
      </c>
      <c r="E1003" s="3">
        <v>1.97</v>
      </c>
      <c r="F1003" s="3">
        <v>1778</v>
      </c>
      <c r="G1003" s="3" t="s">
        <v>2486</v>
      </c>
      <c r="H1003" s="3" t="s">
        <v>710</v>
      </c>
      <c r="I1003" s="3" t="s">
        <v>719</v>
      </c>
      <c r="J1003" s="3" t="s">
        <v>721</v>
      </c>
      <c r="K1003" s="3" t="s">
        <v>726</v>
      </c>
      <c r="L1003" s="3" t="s">
        <v>738</v>
      </c>
      <c r="M1003" s="3" t="s">
        <v>215</v>
      </c>
      <c r="N1003" s="3">
        <v>0.39</v>
      </c>
      <c r="O1003" s="3" t="s">
        <v>3035</v>
      </c>
      <c r="P1003" s="3" t="s">
        <v>714</v>
      </c>
      <c r="Q1003" s="3" t="s">
        <v>1086</v>
      </c>
      <c r="R1003" s="3" t="s">
        <v>1807</v>
      </c>
      <c r="S1003" s="3">
        <v>47906</v>
      </c>
      <c r="T1003" s="4">
        <v>42134</v>
      </c>
      <c r="U1003" s="4">
        <v>42134</v>
      </c>
      <c r="V1003" s="3">
        <v>2.3320000000000003</v>
      </c>
      <c r="W1003" s="3">
        <v>3</v>
      </c>
      <c r="X1003" s="3">
        <v>46.86</v>
      </c>
      <c r="Y1003" s="5">
        <v>89943</v>
      </c>
    </row>
    <row r="1004" spans="1:25" ht="12.75" customHeight="1" x14ac:dyDescent="0.25">
      <c r="A1004" s="3">
        <v>19237</v>
      </c>
      <c r="B1004" s="3" t="s">
        <v>977</v>
      </c>
      <c r="C1004" s="3">
        <v>0</v>
      </c>
      <c r="D1004" s="3">
        <v>55.48</v>
      </c>
      <c r="E1004" s="3">
        <v>14.3</v>
      </c>
      <c r="F1004" s="3">
        <v>1781</v>
      </c>
      <c r="G1004" s="3" t="s">
        <v>2487</v>
      </c>
      <c r="H1004" s="3" t="s">
        <v>710</v>
      </c>
      <c r="I1004" s="3" t="s">
        <v>720</v>
      </c>
      <c r="J1004" s="3" t="s">
        <v>721</v>
      </c>
      <c r="K1004" s="3" t="s">
        <v>726</v>
      </c>
      <c r="L1004" s="3" t="s">
        <v>739</v>
      </c>
      <c r="M1004" s="3" t="s">
        <v>862</v>
      </c>
      <c r="N1004" s="3">
        <v>0.37</v>
      </c>
      <c r="O1004" s="3" t="s">
        <v>3035</v>
      </c>
      <c r="P1004" s="3" t="s">
        <v>715</v>
      </c>
      <c r="Q1004" s="3" t="s">
        <v>1037</v>
      </c>
      <c r="R1004" s="3" t="s">
        <v>1438</v>
      </c>
      <c r="S1004" s="3">
        <v>94070</v>
      </c>
      <c r="T1004" s="4">
        <v>42167</v>
      </c>
      <c r="U1004" s="4">
        <v>42169</v>
      </c>
      <c r="V1004" s="3">
        <v>454.44779999999997</v>
      </c>
      <c r="W1004" s="3">
        <v>11</v>
      </c>
      <c r="X1004" s="3">
        <v>658.62</v>
      </c>
      <c r="Y1004" s="5">
        <v>89857</v>
      </c>
    </row>
    <row r="1005" spans="1:25" ht="12.75" customHeight="1" x14ac:dyDescent="0.25">
      <c r="A1005" s="3">
        <v>19419</v>
      </c>
      <c r="B1005" s="3" t="s">
        <v>980</v>
      </c>
      <c r="C1005" s="3">
        <v>0.03</v>
      </c>
      <c r="D1005" s="3">
        <v>5.08</v>
      </c>
      <c r="E1005" s="3">
        <v>2.0299999999999998</v>
      </c>
      <c r="F1005" s="3">
        <v>1781</v>
      </c>
      <c r="G1005" s="3" t="s">
        <v>2487</v>
      </c>
      <c r="H1005" s="3" t="s">
        <v>710</v>
      </c>
      <c r="I1005" s="3" t="s">
        <v>717</v>
      </c>
      <c r="J1005" s="3" t="s">
        <v>723</v>
      </c>
      <c r="K1005" s="3" t="s">
        <v>732</v>
      </c>
      <c r="L1005" s="3" t="s">
        <v>738</v>
      </c>
      <c r="M1005" s="3" t="s">
        <v>429</v>
      </c>
      <c r="N1005" s="3">
        <v>0.51</v>
      </c>
      <c r="O1005" s="3" t="s">
        <v>3035</v>
      </c>
      <c r="P1005" s="3" t="s">
        <v>715</v>
      </c>
      <c r="Q1005" s="3" t="s">
        <v>1037</v>
      </c>
      <c r="R1005" s="3" t="s">
        <v>1438</v>
      </c>
      <c r="S1005" s="3">
        <v>94070</v>
      </c>
      <c r="T1005" s="4">
        <v>42011</v>
      </c>
      <c r="U1005" s="4">
        <v>42016</v>
      </c>
      <c r="V1005" s="3">
        <v>15.1524</v>
      </c>
      <c r="W1005" s="3">
        <v>4</v>
      </c>
      <c r="X1005" s="3">
        <v>21.96</v>
      </c>
      <c r="Y1005" s="5">
        <v>89858</v>
      </c>
    </row>
    <row r="1006" spans="1:25" ht="12.75" customHeight="1" x14ac:dyDescent="0.25">
      <c r="A1006" s="3">
        <v>21283</v>
      </c>
      <c r="B1006" s="3" t="s">
        <v>977</v>
      </c>
      <c r="C1006" s="3">
        <v>0.03</v>
      </c>
      <c r="D1006" s="3">
        <v>3.28</v>
      </c>
      <c r="E1006" s="3">
        <v>3.97</v>
      </c>
      <c r="F1006" s="3">
        <v>1782</v>
      </c>
      <c r="G1006" s="3" t="s">
        <v>2488</v>
      </c>
      <c r="H1006" s="3" t="s">
        <v>710</v>
      </c>
      <c r="I1006" s="3" t="s">
        <v>717</v>
      </c>
      <c r="J1006" s="3" t="s">
        <v>721</v>
      </c>
      <c r="K1006" s="3" t="s">
        <v>724</v>
      </c>
      <c r="L1006" s="3" t="s">
        <v>738</v>
      </c>
      <c r="M1006" s="3" t="s">
        <v>205</v>
      </c>
      <c r="N1006" s="3">
        <v>0.56000000000000005</v>
      </c>
      <c r="O1006" s="3" t="s">
        <v>3035</v>
      </c>
      <c r="P1006" s="3" t="s">
        <v>715</v>
      </c>
      <c r="Q1006" s="3" t="s">
        <v>1037</v>
      </c>
      <c r="R1006" s="3" t="s">
        <v>1531</v>
      </c>
      <c r="S1006" s="3">
        <v>92672</v>
      </c>
      <c r="T1006" s="4">
        <v>42010</v>
      </c>
      <c r="U1006" s="4">
        <v>42012</v>
      </c>
      <c r="V1006" s="3">
        <v>-90.755600000000001</v>
      </c>
      <c r="W1006" s="3">
        <v>7</v>
      </c>
      <c r="X1006" s="3">
        <v>24.57</v>
      </c>
      <c r="Y1006" s="5">
        <v>89856</v>
      </c>
    </row>
    <row r="1007" spans="1:25" ht="12.75" customHeight="1" x14ac:dyDescent="0.25">
      <c r="A1007" s="3">
        <v>23966</v>
      </c>
      <c r="B1007" s="3" t="s">
        <v>981</v>
      </c>
      <c r="C1007" s="3">
        <v>0.04</v>
      </c>
      <c r="D1007" s="3">
        <v>205.99</v>
      </c>
      <c r="E1007" s="3">
        <v>8.99</v>
      </c>
      <c r="F1007" s="3">
        <v>1788</v>
      </c>
      <c r="G1007" s="3" t="s">
        <v>2489</v>
      </c>
      <c r="H1007" s="3" t="s">
        <v>710</v>
      </c>
      <c r="I1007" s="3" t="s">
        <v>719</v>
      </c>
      <c r="J1007" s="3" t="s">
        <v>722</v>
      </c>
      <c r="K1007" s="3" t="s">
        <v>102</v>
      </c>
      <c r="L1007" s="3" t="s">
        <v>739</v>
      </c>
      <c r="M1007" s="3" t="s">
        <v>756</v>
      </c>
      <c r="N1007" s="3">
        <v>0.56000000000000005</v>
      </c>
      <c r="O1007" s="3" t="s">
        <v>3035</v>
      </c>
      <c r="P1007" s="3" t="s">
        <v>713</v>
      </c>
      <c r="Q1007" s="3" t="s">
        <v>1040</v>
      </c>
      <c r="R1007" s="3" t="s">
        <v>1749</v>
      </c>
      <c r="S1007" s="3">
        <v>30188</v>
      </c>
      <c r="T1007" s="4">
        <v>42025</v>
      </c>
      <c r="U1007" s="4">
        <v>42026</v>
      </c>
      <c r="V1007" s="3">
        <v>960.98400000000004</v>
      </c>
      <c r="W1007" s="3">
        <v>6</v>
      </c>
      <c r="X1007" s="3">
        <v>1008.53</v>
      </c>
      <c r="Y1007" s="5">
        <v>88256</v>
      </c>
    </row>
    <row r="1008" spans="1:25" ht="12.75" customHeight="1" x14ac:dyDescent="0.25">
      <c r="A1008" s="3">
        <v>21284</v>
      </c>
      <c r="B1008" s="3" t="s">
        <v>981</v>
      </c>
      <c r="C1008" s="3">
        <v>0.04</v>
      </c>
      <c r="D1008" s="3">
        <v>880.98</v>
      </c>
      <c r="E1008" s="3">
        <v>44.55</v>
      </c>
      <c r="F1008" s="3">
        <v>1793</v>
      </c>
      <c r="G1008" s="3" t="s">
        <v>2490</v>
      </c>
      <c r="H1008" s="3" t="s">
        <v>712</v>
      </c>
      <c r="I1008" s="3" t="s">
        <v>717</v>
      </c>
      <c r="J1008" s="3" t="s">
        <v>723</v>
      </c>
      <c r="K1008" s="3" t="s">
        <v>734</v>
      </c>
      <c r="L1008" s="3" t="s">
        <v>742</v>
      </c>
      <c r="M1008" s="3" t="s">
        <v>66</v>
      </c>
      <c r="N1008" s="3">
        <v>0.62</v>
      </c>
      <c r="O1008" s="3" t="s">
        <v>3035</v>
      </c>
      <c r="P1008" s="3" t="s">
        <v>714</v>
      </c>
      <c r="Q1008" s="3" t="s">
        <v>1008</v>
      </c>
      <c r="R1008" s="3" t="s">
        <v>1710</v>
      </c>
      <c r="S1008" s="3">
        <v>61401</v>
      </c>
      <c r="T1008" s="4">
        <v>42010</v>
      </c>
      <c r="U1008" s="4">
        <v>42011</v>
      </c>
      <c r="V1008" s="3">
        <v>-13706.464</v>
      </c>
      <c r="W1008" s="3">
        <v>8</v>
      </c>
      <c r="X1008" s="3">
        <v>6968.9</v>
      </c>
      <c r="Y1008" s="5">
        <v>87853</v>
      </c>
    </row>
    <row r="1009" spans="1:25" ht="12.75" customHeight="1" x14ac:dyDescent="0.25">
      <c r="A1009" s="3">
        <v>22986</v>
      </c>
      <c r="B1009" s="3" t="s">
        <v>981</v>
      </c>
      <c r="C1009" s="3">
        <v>0.04</v>
      </c>
      <c r="D1009" s="3">
        <v>3.68</v>
      </c>
      <c r="E1009" s="3">
        <v>1.32</v>
      </c>
      <c r="F1009" s="3">
        <v>1802</v>
      </c>
      <c r="G1009" s="3" t="s">
        <v>2491</v>
      </c>
      <c r="H1009" s="3" t="s">
        <v>710</v>
      </c>
      <c r="I1009" s="3" t="s">
        <v>720</v>
      </c>
      <c r="J1009" s="3" t="s">
        <v>721</v>
      </c>
      <c r="K1009" s="3" t="s">
        <v>104</v>
      </c>
      <c r="L1009" s="3" t="s">
        <v>738</v>
      </c>
      <c r="M1009" s="3" t="s">
        <v>443</v>
      </c>
      <c r="N1009" s="3">
        <v>0.83</v>
      </c>
      <c r="O1009" s="3" t="s">
        <v>3035</v>
      </c>
      <c r="P1009" s="3" t="s">
        <v>713</v>
      </c>
      <c r="Q1009" s="3" t="s">
        <v>1034</v>
      </c>
      <c r="R1009" s="3" t="s">
        <v>1822</v>
      </c>
      <c r="S1009" s="3">
        <v>34698</v>
      </c>
      <c r="T1009" s="4">
        <v>42156</v>
      </c>
      <c r="U1009" s="4">
        <v>42157</v>
      </c>
      <c r="V1009" s="3">
        <v>300.92579999999998</v>
      </c>
      <c r="W1009" s="3">
        <v>11</v>
      </c>
      <c r="X1009" s="3">
        <v>41.29</v>
      </c>
      <c r="Y1009" s="5">
        <v>91543</v>
      </c>
    </row>
    <row r="1010" spans="1:25" ht="12.75" customHeight="1" x14ac:dyDescent="0.25">
      <c r="A1010" s="3">
        <v>18901</v>
      </c>
      <c r="B1010" s="3" t="s">
        <v>978</v>
      </c>
      <c r="C1010" s="3">
        <v>0.01</v>
      </c>
      <c r="D1010" s="3">
        <v>8.1199999999999992</v>
      </c>
      <c r="E1010" s="3">
        <v>2.83</v>
      </c>
      <c r="F1010" s="3">
        <v>1808</v>
      </c>
      <c r="G1010" s="3" t="s">
        <v>2492</v>
      </c>
      <c r="H1010" s="3" t="s">
        <v>711</v>
      </c>
      <c r="I1010" s="3" t="s">
        <v>717</v>
      </c>
      <c r="J1010" s="3" t="s">
        <v>722</v>
      </c>
      <c r="K1010" s="3" t="s">
        <v>725</v>
      </c>
      <c r="L1010" s="3" t="s">
        <v>741</v>
      </c>
      <c r="M1010" s="3" t="s">
        <v>214</v>
      </c>
      <c r="N1010" s="3">
        <v>0.77</v>
      </c>
      <c r="O1010" s="3" t="s">
        <v>3035</v>
      </c>
      <c r="P1010" s="3" t="s">
        <v>716</v>
      </c>
      <c r="Q1010" s="3" t="s">
        <v>1190</v>
      </c>
      <c r="R1010" s="3" t="s">
        <v>1363</v>
      </c>
      <c r="S1010" s="3">
        <v>26101</v>
      </c>
      <c r="T1010" s="4">
        <v>42080</v>
      </c>
      <c r="U1010" s="4">
        <v>42081</v>
      </c>
      <c r="V1010" s="3">
        <v>-40.76</v>
      </c>
      <c r="W1010" s="3">
        <v>10</v>
      </c>
      <c r="X1010" s="3">
        <v>88.64</v>
      </c>
      <c r="Y1010" s="5">
        <v>89251</v>
      </c>
    </row>
    <row r="1011" spans="1:25" ht="12.75" customHeight="1" x14ac:dyDescent="0.25">
      <c r="A1011" s="3">
        <v>21746</v>
      </c>
      <c r="B1011" s="3" t="s">
        <v>979</v>
      </c>
      <c r="C1011" s="3">
        <v>0.09</v>
      </c>
      <c r="D1011" s="3">
        <v>77.510000000000005</v>
      </c>
      <c r="E1011" s="3">
        <v>4</v>
      </c>
      <c r="F1011" s="3">
        <v>1814</v>
      </c>
      <c r="G1011" s="3" t="s">
        <v>2493</v>
      </c>
      <c r="H1011" s="3" t="s">
        <v>711</v>
      </c>
      <c r="I1011" s="3" t="s">
        <v>717</v>
      </c>
      <c r="J1011" s="3" t="s">
        <v>722</v>
      </c>
      <c r="K1011" s="3" t="s">
        <v>725</v>
      </c>
      <c r="L1011" s="3" t="s">
        <v>739</v>
      </c>
      <c r="M1011" s="3" t="s">
        <v>355</v>
      </c>
      <c r="N1011" s="3">
        <v>0.76</v>
      </c>
      <c r="O1011" s="3" t="s">
        <v>3035</v>
      </c>
      <c r="P1011" s="3" t="s">
        <v>713</v>
      </c>
      <c r="Q1011" s="3" t="s">
        <v>1207</v>
      </c>
      <c r="R1011" s="3" t="s">
        <v>1676</v>
      </c>
      <c r="S1011" s="3">
        <v>38654</v>
      </c>
      <c r="T1011" s="4">
        <v>42147</v>
      </c>
      <c r="U1011" s="4">
        <v>42149</v>
      </c>
      <c r="V1011" s="3">
        <v>-986.52399999999989</v>
      </c>
      <c r="W1011" s="3">
        <v>17</v>
      </c>
      <c r="X1011" s="3">
        <v>1300.54</v>
      </c>
      <c r="Y1011" s="5">
        <v>90524</v>
      </c>
    </row>
    <row r="1012" spans="1:25" ht="12.75" customHeight="1" x14ac:dyDescent="0.25">
      <c r="A1012" s="3">
        <v>21747</v>
      </c>
      <c r="B1012" s="3" t="s">
        <v>979</v>
      </c>
      <c r="C1012" s="3">
        <v>0</v>
      </c>
      <c r="D1012" s="3">
        <v>2.88</v>
      </c>
      <c r="E1012" s="3">
        <v>0.7</v>
      </c>
      <c r="F1012" s="3">
        <v>1814</v>
      </c>
      <c r="G1012" s="3" t="s">
        <v>2493</v>
      </c>
      <c r="H1012" s="3" t="s">
        <v>710</v>
      </c>
      <c r="I1012" s="3" t="s">
        <v>717</v>
      </c>
      <c r="J1012" s="3" t="s">
        <v>721</v>
      </c>
      <c r="K1012" s="3" t="s">
        <v>724</v>
      </c>
      <c r="L1012" s="3" t="s">
        <v>738</v>
      </c>
      <c r="M1012" s="3" t="s">
        <v>324</v>
      </c>
      <c r="N1012" s="3">
        <v>0.56000000000000005</v>
      </c>
      <c r="O1012" s="3" t="s">
        <v>3035</v>
      </c>
      <c r="P1012" s="3" t="s">
        <v>713</v>
      </c>
      <c r="Q1012" s="3" t="s">
        <v>1207</v>
      </c>
      <c r="R1012" s="3" t="s">
        <v>1676</v>
      </c>
      <c r="S1012" s="3">
        <v>38654</v>
      </c>
      <c r="T1012" s="4">
        <v>42147</v>
      </c>
      <c r="U1012" s="4">
        <v>42149</v>
      </c>
      <c r="V1012" s="3">
        <v>-141.666</v>
      </c>
      <c r="W1012" s="3">
        <v>13</v>
      </c>
      <c r="X1012" s="3">
        <v>38.06</v>
      </c>
      <c r="Y1012" s="5">
        <v>90524</v>
      </c>
    </row>
    <row r="1013" spans="1:25" ht="12.75" customHeight="1" x14ac:dyDescent="0.25">
      <c r="A1013" s="3">
        <v>24463</v>
      </c>
      <c r="B1013" s="3" t="s">
        <v>978</v>
      </c>
      <c r="C1013" s="3">
        <v>0.06</v>
      </c>
      <c r="D1013" s="3">
        <v>90.97</v>
      </c>
      <c r="E1013" s="3">
        <v>14</v>
      </c>
      <c r="F1013" s="3">
        <v>1815</v>
      </c>
      <c r="G1013" s="3" t="s">
        <v>2494</v>
      </c>
      <c r="H1013" s="3" t="s">
        <v>712</v>
      </c>
      <c r="I1013" s="3" t="s">
        <v>717</v>
      </c>
      <c r="J1013" s="3" t="s">
        <v>722</v>
      </c>
      <c r="K1013" s="3" t="s">
        <v>736</v>
      </c>
      <c r="L1013" s="3" t="s">
        <v>740</v>
      </c>
      <c r="M1013" s="3" t="s">
        <v>818</v>
      </c>
      <c r="N1013" s="3">
        <v>0.36</v>
      </c>
      <c r="O1013" s="3" t="s">
        <v>3035</v>
      </c>
      <c r="P1013" s="3" t="s">
        <v>713</v>
      </c>
      <c r="Q1013" s="3" t="s">
        <v>1207</v>
      </c>
      <c r="R1013" s="3" t="s">
        <v>1782</v>
      </c>
      <c r="S1013" s="3">
        <v>39208</v>
      </c>
      <c r="T1013" s="4">
        <v>42046</v>
      </c>
      <c r="U1013" s="4">
        <v>42047</v>
      </c>
      <c r="V1013" s="3">
        <v>47.334000000000003</v>
      </c>
      <c r="W1013" s="3">
        <v>14</v>
      </c>
      <c r="X1013" s="3">
        <v>1263.3499999999999</v>
      </c>
      <c r="Y1013" s="5">
        <v>90525</v>
      </c>
    </row>
    <row r="1014" spans="1:25" ht="12.75" customHeight="1" x14ac:dyDescent="0.25">
      <c r="A1014" s="3">
        <v>22843</v>
      </c>
      <c r="B1014" s="3" t="s">
        <v>980</v>
      </c>
      <c r="C1014" s="3">
        <v>0.01</v>
      </c>
      <c r="D1014" s="3">
        <v>10.48</v>
      </c>
      <c r="E1014" s="3">
        <v>2.89</v>
      </c>
      <c r="F1014" s="3">
        <v>1816</v>
      </c>
      <c r="G1014" s="3" t="s">
        <v>2495</v>
      </c>
      <c r="H1014" s="3" t="s">
        <v>710</v>
      </c>
      <c r="I1014" s="3" t="s">
        <v>719</v>
      </c>
      <c r="J1014" s="3" t="s">
        <v>721</v>
      </c>
      <c r="K1014" s="3" t="s">
        <v>724</v>
      </c>
      <c r="L1014" s="3" t="s">
        <v>741</v>
      </c>
      <c r="M1014" s="3" t="s">
        <v>913</v>
      </c>
      <c r="N1014" s="3">
        <v>0.6</v>
      </c>
      <c r="O1014" s="3" t="s">
        <v>3035</v>
      </c>
      <c r="P1014" s="3" t="s">
        <v>714</v>
      </c>
      <c r="Q1014" s="3" t="s">
        <v>1053</v>
      </c>
      <c r="R1014" s="3" t="s">
        <v>1175</v>
      </c>
      <c r="S1014" s="3">
        <v>48187</v>
      </c>
      <c r="T1014" s="4">
        <v>42040</v>
      </c>
      <c r="U1014" s="4">
        <v>42042</v>
      </c>
      <c r="V1014" s="3">
        <v>60.561599999999999</v>
      </c>
      <c r="W1014" s="3">
        <v>19</v>
      </c>
      <c r="X1014" s="3">
        <v>202.38</v>
      </c>
      <c r="Y1014" s="5">
        <v>85990</v>
      </c>
    </row>
    <row r="1015" spans="1:25" ht="12.75" customHeight="1" x14ac:dyDescent="0.25">
      <c r="A1015" s="3">
        <v>24622</v>
      </c>
      <c r="B1015" s="3" t="s">
        <v>979</v>
      </c>
      <c r="C1015" s="3">
        <v>0.06</v>
      </c>
      <c r="D1015" s="3">
        <v>17.98</v>
      </c>
      <c r="E1015" s="3">
        <v>8.51</v>
      </c>
      <c r="F1015" s="3">
        <v>1818</v>
      </c>
      <c r="G1015" s="3" t="s">
        <v>2496</v>
      </c>
      <c r="H1015" s="3" t="s">
        <v>710</v>
      </c>
      <c r="I1015" s="3" t="s">
        <v>719</v>
      </c>
      <c r="J1015" s="3" t="s">
        <v>722</v>
      </c>
      <c r="K1015" s="3" t="s">
        <v>736</v>
      </c>
      <c r="L1015" s="3" t="s">
        <v>743</v>
      </c>
      <c r="M1015" s="3" t="s">
        <v>463</v>
      </c>
      <c r="N1015" s="3">
        <v>0.4</v>
      </c>
      <c r="O1015" s="3" t="s">
        <v>3035</v>
      </c>
      <c r="P1015" s="3" t="s">
        <v>714</v>
      </c>
      <c r="Q1015" s="3" t="s">
        <v>1053</v>
      </c>
      <c r="R1015" s="3" t="s">
        <v>1879</v>
      </c>
      <c r="S1015" s="3">
        <v>48126</v>
      </c>
      <c r="T1015" s="4">
        <v>42109</v>
      </c>
      <c r="U1015" s="4">
        <v>42111</v>
      </c>
      <c r="V1015" s="3">
        <v>-47.243088</v>
      </c>
      <c r="W1015" s="3">
        <v>3</v>
      </c>
      <c r="X1015" s="3">
        <v>56.38</v>
      </c>
      <c r="Y1015" s="5">
        <v>85991</v>
      </c>
    </row>
    <row r="1016" spans="1:25" ht="12.75" customHeight="1" x14ac:dyDescent="0.25">
      <c r="A1016" s="3">
        <v>24623</v>
      </c>
      <c r="B1016" s="3" t="s">
        <v>979</v>
      </c>
      <c r="C1016" s="3">
        <v>0.1</v>
      </c>
      <c r="D1016" s="3">
        <v>9.99</v>
      </c>
      <c r="E1016" s="3">
        <v>4.78</v>
      </c>
      <c r="F1016" s="3">
        <v>1818</v>
      </c>
      <c r="G1016" s="3" t="s">
        <v>2496</v>
      </c>
      <c r="H1016" s="3" t="s">
        <v>711</v>
      </c>
      <c r="I1016" s="3" t="s">
        <v>719</v>
      </c>
      <c r="J1016" s="3" t="s">
        <v>721</v>
      </c>
      <c r="K1016" s="3" t="s">
        <v>726</v>
      </c>
      <c r="L1016" s="3" t="s">
        <v>739</v>
      </c>
      <c r="M1016" s="3" t="s">
        <v>307</v>
      </c>
      <c r="N1016" s="3">
        <v>0.4</v>
      </c>
      <c r="O1016" s="3" t="s">
        <v>3035</v>
      </c>
      <c r="P1016" s="3" t="s">
        <v>714</v>
      </c>
      <c r="Q1016" s="3" t="s">
        <v>1053</v>
      </c>
      <c r="R1016" s="3" t="s">
        <v>1879</v>
      </c>
      <c r="S1016" s="3">
        <v>48126</v>
      </c>
      <c r="T1016" s="4">
        <v>42109</v>
      </c>
      <c r="U1016" s="4">
        <v>42112</v>
      </c>
      <c r="V1016" s="3">
        <v>9.1539999999999999</v>
      </c>
      <c r="W1016" s="3">
        <v>12</v>
      </c>
      <c r="X1016" s="3">
        <v>119.13</v>
      </c>
      <c r="Y1016" s="5">
        <v>85991</v>
      </c>
    </row>
    <row r="1017" spans="1:25" ht="12.75" customHeight="1" x14ac:dyDescent="0.25">
      <c r="A1017" s="3">
        <v>4843</v>
      </c>
      <c r="B1017" s="3" t="s">
        <v>980</v>
      </c>
      <c r="C1017" s="3">
        <v>0.01</v>
      </c>
      <c r="D1017" s="3">
        <v>10.48</v>
      </c>
      <c r="E1017" s="3">
        <v>2.89</v>
      </c>
      <c r="F1017" s="3">
        <v>1821</v>
      </c>
      <c r="G1017" s="3" t="s">
        <v>2497</v>
      </c>
      <c r="H1017" s="3" t="s">
        <v>710</v>
      </c>
      <c r="I1017" s="3" t="s">
        <v>719</v>
      </c>
      <c r="J1017" s="3" t="s">
        <v>721</v>
      </c>
      <c r="K1017" s="3" t="s">
        <v>724</v>
      </c>
      <c r="L1017" s="3" t="s">
        <v>741</v>
      </c>
      <c r="M1017" s="3" t="s">
        <v>913</v>
      </c>
      <c r="N1017" s="3">
        <v>0.6</v>
      </c>
      <c r="O1017" s="3" t="s">
        <v>3035</v>
      </c>
      <c r="P1017" s="3" t="s">
        <v>716</v>
      </c>
      <c r="Q1017" s="3" t="s">
        <v>1019</v>
      </c>
      <c r="R1017" s="3" t="s">
        <v>1004</v>
      </c>
      <c r="S1017" s="3">
        <v>10177</v>
      </c>
      <c r="T1017" s="4">
        <v>42040</v>
      </c>
      <c r="U1017" s="4">
        <v>42042</v>
      </c>
      <c r="V1017" s="3">
        <v>40.92</v>
      </c>
      <c r="W1017" s="3">
        <v>76</v>
      </c>
      <c r="X1017" s="3">
        <v>809.51</v>
      </c>
      <c r="Y1017" s="5">
        <v>34435</v>
      </c>
    </row>
    <row r="1018" spans="1:25" ht="12.75" customHeight="1" x14ac:dyDescent="0.25">
      <c r="A1018" s="3">
        <v>6621</v>
      </c>
      <c r="B1018" s="3" t="s">
        <v>979</v>
      </c>
      <c r="C1018" s="3">
        <v>7.0000000000000007E-2</v>
      </c>
      <c r="D1018" s="3">
        <v>18.649999999999999</v>
      </c>
      <c r="E1018" s="3">
        <v>3.77</v>
      </c>
      <c r="F1018" s="3">
        <v>1821</v>
      </c>
      <c r="G1018" s="3" t="s">
        <v>2497</v>
      </c>
      <c r="H1018" s="3" t="s">
        <v>710</v>
      </c>
      <c r="I1018" s="3" t="s">
        <v>719</v>
      </c>
      <c r="J1018" s="3" t="s">
        <v>723</v>
      </c>
      <c r="K1018" s="3" t="s">
        <v>732</v>
      </c>
      <c r="L1018" s="3" t="s">
        <v>741</v>
      </c>
      <c r="M1018" s="3" t="s">
        <v>138</v>
      </c>
      <c r="N1018" s="3">
        <v>0.39</v>
      </c>
      <c r="O1018" s="3" t="s">
        <v>3035</v>
      </c>
      <c r="P1018" s="3" t="s">
        <v>716</v>
      </c>
      <c r="Q1018" s="3" t="s">
        <v>1019</v>
      </c>
      <c r="R1018" s="3" t="s">
        <v>1004</v>
      </c>
      <c r="S1018" s="3">
        <v>10177</v>
      </c>
      <c r="T1018" s="4">
        <v>42109</v>
      </c>
      <c r="U1018" s="4">
        <v>42110</v>
      </c>
      <c r="V1018" s="3">
        <v>149.72</v>
      </c>
      <c r="W1018" s="3">
        <v>34</v>
      </c>
      <c r="X1018" s="3">
        <v>643.64</v>
      </c>
      <c r="Y1018" s="5">
        <v>47108</v>
      </c>
    </row>
    <row r="1019" spans="1:25" ht="12.75" customHeight="1" x14ac:dyDescent="0.25">
      <c r="A1019" s="3">
        <v>6622</v>
      </c>
      <c r="B1019" s="3" t="s">
        <v>979</v>
      </c>
      <c r="C1019" s="3">
        <v>0.06</v>
      </c>
      <c r="D1019" s="3">
        <v>17.98</v>
      </c>
      <c r="E1019" s="3">
        <v>8.51</v>
      </c>
      <c r="F1019" s="3">
        <v>1821</v>
      </c>
      <c r="G1019" s="3" t="s">
        <v>2497</v>
      </c>
      <c r="H1019" s="3" t="s">
        <v>710</v>
      </c>
      <c r="I1019" s="3" t="s">
        <v>719</v>
      </c>
      <c r="J1019" s="3" t="s">
        <v>722</v>
      </c>
      <c r="K1019" s="3" t="s">
        <v>736</v>
      </c>
      <c r="L1019" s="3" t="s">
        <v>743</v>
      </c>
      <c r="M1019" s="3" t="s">
        <v>463</v>
      </c>
      <c r="N1019" s="3">
        <v>0.4</v>
      </c>
      <c r="O1019" s="3" t="s">
        <v>3035</v>
      </c>
      <c r="P1019" s="3" t="s">
        <v>716</v>
      </c>
      <c r="Q1019" s="3" t="s">
        <v>1019</v>
      </c>
      <c r="R1019" s="3" t="s">
        <v>1004</v>
      </c>
      <c r="S1019" s="3">
        <v>10177</v>
      </c>
      <c r="T1019" s="4">
        <v>42109</v>
      </c>
      <c r="U1019" s="4">
        <v>42111</v>
      </c>
      <c r="V1019" s="3">
        <v>-52.492319999999999</v>
      </c>
      <c r="W1019" s="3">
        <v>13</v>
      </c>
      <c r="X1019" s="3">
        <v>244.31</v>
      </c>
      <c r="Y1019" s="5">
        <v>47108</v>
      </c>
    </row>
    <row r="1020" spans="1:25" ht="12.75" customHeight="1" x14ac:dyDescent="0.25">
      <c r="A1020" s="3">
        <v>6623</v>
      </c>
      <c r="B1020" s="3" t="s">
        <v>979</v>
      </c>
      <c r="C1020" s="3">
        <v>0.1</v>
      </c>
      <c r="D1020" s="3">
        <v>9.99</v>
      </c>
      <c r="E1020" s="3">
        <v>4.78</v>
      </c>
      <c r="F1020" s="3">
        <v>1821</v>
      </c>
      <c r="G1020" s="3" t="s">
        <v>2497</v>
      </c>
      <c r="H1020" s="3" t="s">
        <v>711</v>
      </c>
      <c r="I1020" s="3" t="s">
        <v>719</v>
      </c>
      <c r="J1020" s="3" t="s">
        <v>721</v>
      </c>
      <c r="K1020" s="3" t="s">
        <v>726</v>
      </c>
      <c r="L1020" s="3" t="s">
        <v>739</v>
      </c>
      <c r="M1020" s="3" t="s">
        <v>307</v>
      </c>
      <c r="N1020" s="3">
        <v>0.4</v>
      </c>
      <c r="O1020" s="3" t="s">
        <v>3035</v>
      </c>
      <c r="P1020" s="3" t="s">
        <v>716</v>
      </c>
      <c r="Q1020" s="3" t="s">
        <v>1019</v>
      </c>
      <c r="R1020" s="3" t="s">
        <v>1004</v>
      </c>
      <c r="S1020" s="3">
        <v>10177</v>
      </c>
      <c r="T1020" s="4">
        <v>42109</v>
      </c>
      <c r="U1020" s="4">
        <v>42112</v>
      </c>
      <c r="V1020" s="3">
        <v>7.9599999999999991</v>
      </c>
      <c r="W1020" s="3">
        <v>47</v>
      </c>
      <c r="X1020" s="3">
        <v>466.58</v>
      </c>
      <c r="Y1020" s="5">
        <v>47108</v>
      </c>
    </row>
    <row r="1021" spans="1:25" ht="12.75" customHeight="1" x14ac:dyDescent="0.25">
      <c r="A1021" s="3">
        <v>6624</v>
      </c>
      <c r="B1021" s="3" t="s">
        <v>979</v>
      </c>
      <c r="C1021" s="3">
        <v>0.08</v>
      </c>
      <c r="D1021" s="3">
        <v>175.99</v>
      </c>
      <c r="E1021" s="3">
        <v>8.99</v>
      </c>
      <c r="F1021" s="3">
        <v>1821</v>
      </c>
      <c r="G1021" s="3" t="s">
        <v>2497</v>
      </c>
      <c r="H1021" s="3" t="s">
        <v>711</v>
      </c>
      <c r="I1021" s="3" t="s">
        <v>719</v>
      </c>
      <c r="J1021" s="3" t="s">
        <v>722</v>
      </c>
      <c r="K1021" s="3" t="s">
        <v>102</v>
      </c>
      <c r="L1021" s="3" t="s">
        <v>739</v>
      </c>
      <c r="M1021" s="3" t="s">
        <v>539</v>
      </c>
      <c r="N1021" s="3">
        <v>0.56999999999999995</v>
      </c>
      <c r="O1021" s="3" t="s">
        <v>3035</v>
      </c>
      <c r="P1021" s="3" t="s">
        <v>716</v>
      </c>
      <c r="Q1021" s="3" t="s">
        <v>1019</v>
      </c>
      <c r="R1021" s="3" t="s">
        <v>1004</v>
      </c>
      <c r="S1021" s="3">
        <v>10177</v>
      </c>
      <c r="T1021" s="4">
        <v>42109</v>
      </c>
      <c r="U1021" s="4">
        <v>42110</v>
      </c>
      <c r="V1021" s="3">
        <v>-459.08280000000002</v>
      </c>
      <c r="W1021" s="3">
        <v>16</v>
      </c>
      <c r="X1021" s="3">
        <v>2290.69</v>
      </c>
      <c r="Y1021" s="5">
        <v>47108</v>
      </c>
    </row>
    <row r="1022" spans="1:25" ht="12.75" customHeight="1" x14ac:dyDescent="0.25">
      <c r="A1022" s="3">
        <v>19596</v>
      </c>
      <c r="B1022" s="3" t="s">
        <v>978</v>
      </c>
      <c r="C1022" s="3">
        <v>0.1</v>
      </c>
      <c r="D1022" s="3">
        <v>52.99</v>
      </c>
      <c r="E1022" s="3">
        <v>19.989999999999998</v>
      </c>
      <c r="F1022" s="3">
        <v>1826</v>
      </c>
      <c r="G1022" s="3" t="s">
        <v>2498</v>
      </c>
      <c r="H1022" s="3" t="s">
        <v>711</v>
      </c>
      <c r="I1022" s="3" t="s">
        <v>720</v>
      </c>
      <c r="J1022" s="3" t="s">
        <v>721</v>
      </c>
      <c r="K1022" s="3" t="s">
        <v>730</v>
      </c>
      <c r="L1022" s="3" t="s">
        <v>739</v>
      </c>
      <c r="M1022" s="3" t="s">
        <v>694</v>
      </c>
      <c r="N1022" s="3">
        <v>0.81</v>
      </c>
      <c r="O1022" s="3" t="s">
        <v>3035</v>
      </c>
      <c r="P1022" s="3" t="s">
        <v>714</v>
      </c>
      <c r="Q1022" s="3" t="s">
        <v>1012</v>
      </c>
      <c r="R1022" s="3" t="s">
        <v>1134</v>
      </c>
      <c r="S1022" s="3">
        <v>52722</v>
      </c>
      <c r="T1022" s="4">
        <v>42112</v>
      </c>
      <c r="U1022" s="4">
        <v>42113</v>
      </c>
      <c r="V1022" s="3">
        <v>-517.16999999999996</v>
      </c>
      <c r="W1022" s="3">
        <v>7</v>
      </c>
      <c r="X1022" s="3">
        <v>337.59</v>
      </c>
      <c r="Y1022" s="5">
        <v>86958</v>
      </c>
    </row>
    <row r="1023" spans="1:25" ht="12.75" customHeight="1" x14ac:dyDescent="0.25">
      <c r="A1023" s="3">
        <v>18199</v>
      </c>
      <c r="B1023" s="3" t="s">
        <v>978</v>
      </c>
      <c r="C1023" s="3">
        <v>0</v>
      </c>
      <c r="D1023" s="3">
        <v>9.27</v>
      </c>
      <c r="E1023" s="3">
        <v>4.3899999999999997</v>
      </c>
      <c r="F1023" s="3">
        <v>1826</v>
      </c>
      <c r="G1023" s="3" t="s">
        <v>2498</v>
      </c>
      <c r="H1023" s="3" t="s">
        <v>710</v>
      </c>
      <c r="I1023" s="3" t="s">
        <v>720</v>
      </c>
      <c r="J1023" s="3" t="s">
        <v>721</v>
      </c>
      <c r="K1023" s="3" t="s">
        <v>726</v>
      </c>
      <c r="L1023" s="3" t="s">
        <v>738</v>
      </c>
      <c r="M1023" s="3" t="s">
        <v>380</v>
      </c>
      <c r="N1023" s="3">
        <v>0.38</v>
      </c>
      <c r="O1023" s="3" t="s">
        <v>3035</v>
      </c>
      <c r="P1023" s="3" t="s">
        <v>714</v>
      </c>
      <c r="Q1023" s="3" t="s">
        <v>1012</v>
      </c>
      <c r="R1023" s="3" t="s">
        <v>1134</v>
      </c>
      <c r="S1023" s="3">
        <v>52722</v>
      </c>
      <c r="T1023" s="4">
        <v>42136</v>
      </c>
      <c r="U1023" s="4">
        <v>42138</v>
      </c>
      <c r="V1023" s="3">
        <v>-7.61</v>
      </c>
      <c r="W1023" s="3">
        <v>1</v>
      </c>
      <c r="X1023" s="3">
        <v>10.65</v>
      </c>
      <c r="Y1023" s="5">
        <v>86959</v>
      </c>
    </row>
    <row r="1024" spans="1:25" ht="12.75" customHeight="1" x14ac:dyDescent="0.25">
      <c r="A1024" s="3">
        <v>20551</v>
      </c>
      <c r="B1024" s="3" t="s">
        <v>979</v>
      </c>
      <c r="C1024" s="3">
        <v>0</v>
      </c>
      <c r="D1024" s="3">
        <v>5.98</v>
      </c>
      <c r="E1024" s="3">
        <v>0.96</v>
      </c>
      <c r="F1024" s="3">
        <v>1827</v>
      </c>
      <c r="G1024" s="3" t="s">
        <v>2499</v>
      </c>
      <c r="H1024" s="3" t="s">
        <v>710</v>
      </c>
      <c r="I1024" s="3" t="s">
        <v>720</v>
      </c>
      <c r="J1024" s="3" t="s">
        <v>721</v>
      </c>
      <c r="K1024" s="3" t="s">
        <v>724</v>
      </c>
      <c r="L1024" s="3" t="s">
        <v>738</v>
      </c>
      <c r="M1024" s="3" t="s">
        <v>268</v>
      </c>
      <c r="N1024" s="3">
        <v>0.6</v>
      </c>
      <c r="O1024" s="3" t="s">
        <v>3035</v>
      </c>
      <c r="P1024" s="3" t="s">
        <v>714</v>
      </c>
      <c r="Q1024" s="3" t="s">
        <v>1012</v>
      </c>
      <c r="R1024" s="3" t="s">
        <v>1141</v>
      </c>
      <c r="S1024" s="3">
        <v>52601</v>
      </c>
      <c r="T1024" s="4">
        <v>42054</v>
      </c>
      <c r="U1024" s="4">
        <v>42055</v>
      </c>
      <c r="V1024" s="3">
        <v>38.039699999999996</v>
      </c>
      <c r="W1024" s="3">
        <v>9</v>
      </c>
      <c r="X1024" s="3">
        <v>55.13</v>
      </c>
      <c r="Y1024" s="5">
        <v>86956</v>
      </c>
    </row>
    <row r="1025" spans="1:25" ht="12.75" customHeight="1" x14ac:dyDescent="0.25">
      <c r="A1025" s="3">
        <v>19597</v>
      </c>
      <c r="B1025" s="3" t="s">
        <v>978</v>
      </c>
      <c r="C1025" s="3">
        <v>7.0000000000000007E-2</v>
      </c>
      <c r="D1025" s="3">
        <v>100.98</v>
      </c>
      <c r="E1025" s="3">
        <v>57.38</v>
      </c>
      <c r="F1025" s="3">
        <v>1827</v>
      </c>
      <c r="G1025" s="3" t="s">
        <v>2499</v>
      </c>
      <c r="H1025" s="3" t="s">
        <v>712</v>
      </c>
      <c r="I1025" s="3" t="s">
        <v>720</v>
      </c>
      <c r="J1025" s="3" t="s">
        <v>723</v>
      </c>
      <c r="K1025" s="3" t="s">
        <v>734</v>
      </c>
      <c r="L1025" s="3" t="s">
        <v>742</v>
      </c>
      <c r="M1025" s="3" t="s">
        <v>835</v>
      </c>
      <c r="N1025" s="3">
        <v>0.78</v>
      </c>
      <c r="O1025" s="3" t="s">
        <v>3035</v>
      </c>
      <c r="P1025" s="3" t="s">
        <v>714</v>
      </c>
      <c r="Q1025" s="3" t="s">
        <v>1012</v>
      </c>
      <c r="R1025" s="3" t="s">
        <v>1141</v>
      </c>
      <c r="S1025" s="3">
        <v>52601</v>
      </c>
      <c r="T1025" s="4">
        <v>42112</v>
      </c>
      <c r="U1025" s="4">
        <v>42115</v>
      </c>
      <c r="V1025" s="3">
        <v>-429.86</v>
      </c>
      <c r="W1025" s="3">
        <v>2</v>
      </c>
      <c r="X1025" s="3">
        <v>215.32</v>
      </c>
      <c r="Y1025" s="5">
        <v>86958</v>
      </c>
    </row>
    <row r="1026" spans="1:25" ht="12.75" customHeight="1" x14ac:dyDescent="0.25">
      <c r="A1026" s="3">
        <v>19598</v>
      </c>
      <c r="B1026" s="3" t="s">
        <v>978</v>
      </c>
      <c r="C1026" s="3">
        <v>0.03</v>
      </c>
      <c r="D1026" s="3">
        <v>85.99</v>
      </c>
      <c r="E1026" s="3">
        <v>0.99</v>
      </c>
      <c r="F1026" s="3">
        <v>1827</v>
      </c>
      <c r="G1026" s="3" t="s">
        <v>2499</v>
      </c>
      <c r="H1026" s="3" t="s">
        <v>710</v>
      </c>
      <c r="I1026" s="3" t="s">
        <v>720</v>
      </c>
      <c r="J1026" s="3" t="s">
        <v>722</v>
      </c>
      <c r="K1026" s="3" t="s">
        <v>102</v>
      </c>
      <c r="L1026" s="3" t="s">
        <v>738</v>
      </c>
      <c r="M1026" s="3" t="s">
        <v>593</v>
      </c>
      <c r="N1026" s="3">
        <v>0.55000000000000004</v>
      </c>
      <c r="O1026" s="3" t="s">
        <v>3035</v>
      </c>
      <c r="P1026" s="3" t="s">
        <v>714</v>
      </c>
      <c r="Q1026" s="3" t="s">
        <v>1012</v>
      </c>
      <c r="R1026" s="3" t="s">
        <v>1141</v>
      </c>
      <c r="S1026" s="3">
        <v>52601</v>
      </c>
      <c r="T1026" s="4">
        <v>42112</v>
      </c>
      <c r="U1026" s="4">
        <v>42114</v>
      </c>
      <c r="V1026" s="3">
        <v>264.16649999999998</v>
      </c>
      <c r="W1026" s="3">
        <v>5</v>
      </c>
      <c r="X1026" s="3">
        <v>382.85</v>
      </c>
      <c r="Y1026" s="5">
        <v>86958</v>
      </c>
    </row>
    <row r="1027" spans="1:25" ht="12.75" customHeight="1" x14ac:dyDescent="0.25">
      <c r="A1027" s="3">
        <v>20553</v>
      </c>
      <c r="B1027" s="3" t="s">
        <v>979</v>
      </c>
      <c r="C1027" s="3">
        <v>0.02</v>
      </c>
      <c r="D1027" s="3">
        <v>5.98</v>
      </c>
      <c r="E1027" s="3">
        <v>5.46</v>
      </c>
      <c r="F1027" s="3">
        <v>1828</v>
      </c>
      <c r="G1027" s="3" t="s">
        <v>2500</v>
      </c>
      <c r="H1027" s="3" t="s">
        <v>710</v>
      </c>
      <c r="I1027" s="3" t="s">
        <v>720</v>
      </c>
      <c r="J1027" s="3" t="s">
        <v>721</v>
      </c>
      <c r="K1027" s="3" t="s">
        <v>726</v>
      </c>
      <c r="L1027" s="3" t="s">
        <v>739</v>
      </c>
      <c r="M1027" s="3" t="s">
        <v>451</v>
      </c>
      <c r="N1027" s="3">
        <v>0.36</v>
      </c>
      <c r="O1027" s="3" t="s">
        <v>3035</v>
      </c>
      <c r="P1027" s="3" t="s">
        <v>714</v>
      </c>
      <c r="Q1027" s="3" t="s">
        <v>1012</v>
      </c>
      <c r="R1027" s="3" t="s">
        <v>1631</v>
      </c>
      <c r="S1027" s="3">
        <v>50613</v>
      </c>
      <c r="T1027" s="4">
        <v>42054</v>
      </c>
      <c r="U1027" s="4">
        <v>42055</v>
      </c>
      <c r="V1027" s="3">
        <v>-47.12</v>
      </c>
      <c r="W1027" s="3">
        <v>7</v>
      </c>
      <c r="X1027" s="3">
        <v>44.8</v>
      </c>
      <c r="Y1027" s="5">
        <v>86956</v>
      </c>
    </row>
    <row r="1028" spans="1:25" ht="12.75" customHeight="1" x14ac:dyDescent="0.25">
      <c r="A1028" s="3">
        <v>21383</v>
      </c>
      <c r="B1028" s="3" t="s">
        <v>980</v>
      </c>
      <c r="C1028" s="3">
        <v>0.05</v>
      </c>
      <c r="D1028" s="3">
        <v>7.1</v>
      </c>
      <c r="E1028" s="3">
        <v>6.05</v>
      </c>
      <c r="F1028" s="3">
        <v>1828</v>
      </c>
      <c r="G1028" s="3" t="s">
        <v>2500</v>
      </c>
      <c r="H1028" s="3" t="s">
        <v>710</v>
      </c>
      <c r="I1028" s="3" t="s">
        <v>720</v>
      </c>
      <c r="J1028" s="3" t="s">
        <v>721</v>
      </c>
      <c r="K1028" s="3" t="s">
        <v>103</v>
      </c>
      <c r="L1028" s="3" t="s">
        <v>739</v>
      </c>
      <c r="M1028" s="3" t="s">
        <v>557</v>
      </c>
      <c r="N1028" s="3">
        <v>0.39</v>
      </c>
      <c r="O1028" s="3" t="s">
        <v>3035</v>
      </c>
      <c r="P1028" s="3" t="s">
        <v>714</v>
      </c>
      <c r="Q1028" s="3" t="s">
        <v>1012</v>
      </c>
      <c r="R1028" s="3" t="s">
        <v>1631</v>
      </c>
      <c r="S1028" s="3">
        <v>50613</v>
      </c>
      <c r="T1028" s="4">
        <v>42010</v>
      </c>
      <c r="U1028" s="4">
        <v>42010</v>
      </c>
      <c r="V1028" s="3">
        <v>-101.24600000000001</v>
      </c>
      <c r="W1028" s="3">
        <v>14</v>
      </c>
      <c r="X1028" s="3">
        <v>100.99</v>
      </c>
      <c r="Y1028" s="5">
        <v>86960</v>
      </c>
    </row>
    <row r="1029" spans="1:25" ht="12.75" customHeight="1" x14ac:dyDescent="0.25">
      <c r="A1029" s="3">
        <v>21384</v>
      </c>
      <c r="B1029" s="3" t="s">
        <v>980</v>
      </c>
      <c r="C1029" s="3">
        <v>0.04</v>
      </c>
      <c r="D1029" s="3">
        <v>20.95</v>
      </c>
      <c r="E1029" s="3">
        <v>4</v>
      </c>
      <c r="F1029" s="3">
        <v>1828</v>
      </c>
      <c r="G1029" s="3" t="s">
        <v>2500</v>
      </c>
      <c r="H1029" s="3" t="s">
        <v>710</v>
      </c>
      <c r="I1029" s="3" t="s">
        <v>720</v>
      </c>
      <c r="J1029" s="3" t="s">
        <v>722</v>
      </c>
      <c r="K1029" s="3" t="s">
        <v>725</v>
      </c>
      <c r="L1029" s="3" t="s">
        <v>739</v>
      </c>
      <c r="M1029" s="3" t="s">
        <v>369</v>
      </c>
      <c r="N1029" s="3">
        <v>0.6</v>
      </c>
      <c r="O1029" s="3" t="s">
        <v>3035</v>
      </c>
      <c r="P1029" s="3" t="s">
        <v>714</v>
      </c>
      <c r="Q1029" s="3" t="s">
        <v>1012</v>
      </c>
      <c r="R1029" s="3" t="s">
        <v>1631</v>
      </c>
      <c r="S1029" s="3">
        <v>50613</v>
      </c>
      <c r="T1029" s="4">
        <v>42010</v>
      </c>
      <c r="U1029" s="4">
        <v>42015</v>
      </c>
      <c r="V1029" s="3">
        <v>-1.88</v>
      </c>
      <c r="W1029" s="3">
        <v>7</v>
      </c>
      <c r="X1029" s="3">
        <v>142.06</v>
      </c>
      <c r="Y1029" s="5">
        <v>86960</v>
      </c>
    </row>
    <row r="1030" spans="1:25" ht="12.75" customHeight="1" x14ac:dyDescent="0.25">
      <c r="A1030" s="3">
        <v>23430</v>
      </c>
      <c r="B1030" s="3" t="s">
        <v>981</v>
      </c>
      <c r="C1030" s="3">
        <v>0.01</v>
      </c>
      <c r="D1030" s="3">
        <v>10.64</v>
      </c>
      <c r="E1030" s="3">
        <v>5.16</v>
      </c>
      <c r="F1030" s="3">
        <v>1829</v>
      </c>
      <c r="G1030" s="3" t="s">
        <v>2501</v>
      </c>
      <c r="H1030" s="3" t="s">
        <v>711</v>
      </c>
      <c r="I1030" s="3" t="s">
        <v>720</v>
      </c>
      <c r="J1030" s="3" t="s">
        <v>723</v>
      </c>
      <c r="K1030" s="3" t="s">
        <v>732</v>
      </c>
      <c r="L1030" s="3" t="s">
        <v>739</v>
      </c>
      <c r="M1030" s="3" t="s">
        <v>586</v>
      </c>
      <c r="N1030" s="3">
        <v>0.56999999999999995</v>
      </c>
      <c r="O1030" s="3" t="s">
        <v>3035</v>
      </c>
      <c r="P1030" s="3" t="s">
        <v>714</v>
      </c>
      <c r="Q1030" s="3" t="s">
        <v>1012</v>
      </c>
      <c r="R1030" s="3" t="s">
        <v>1395</v>
      </c>
      <c r="S1030" s="3">
        <v>52402</v>
      </c>
      <c r="T1030" s="4">
        <v>42088</v>
      </c>
      <c r="U1030" s="4">
        <v>42090</v>
      </c>
      <c r="V1030" s="3">
        <v>-11.69</v>
      </c>
      <c r="W1030" s="3">
        <v>5</v>
      </c>
      <c r="X1030" s="3">
        <v>58.52</v>
      </c>
      <c r="Y1030" s="5">
        <v>86957</v>
      </c>
    </row>
    <row r="1031" spans="1:25" ht="12.75" customHeight="1" x14ac:dyDescent="0.25">
      <c r="A1031" s="3">
        <v>21385</v>
      </c>
      <c r="B1031" s="3" t="s">
        <v>980</v>
      </c>
      <c r="C1031" s="3">
        <v>0.05</v>
      </c>
      <c r="D1031" s="3">
        <v>39.06</v>
      </c>
      <c r="E1031" s="3">
        <v>10.55</v>
      </c>
      <c r="F1031" s="3">
        <v>1829</v>
      </c>
      <c r="G1031" s="3" t="s">
        <v>2501</v>
      </c>
      <c r="H1031" s="3" t="s">
        <v>710</v>
      </c>
      <c r="I1031" s="3" t="s">
        <v>720</v>
      </c>
      <c r="J1031" s="3" t="s">
        <v>721</v>
      </c>
      <c r="K1031" s="3" t="s">
        <v>103</v>
      </c>
      <c r="L1031" s="3" t="s">
        <v>739</v>
      </c>
      <c r="M1031" s="3" t="s">
        <v>243</v>
      </c>
      <c r="N1031" s="3">
        <v>0.37</v>
      </c>
      <c r="O1031" s="3" t="s">
        <v>3035</v>
      </c>
      <c r="P1031" s="3" t="s">
        <v>714</v>
      </c>
      <c r="Q1031" s="3" t="s">
        <v>1012</v>
      </c>
      <c r="R1031" s="3" t="s">
        <v>1395</v>
      </c>
      <c r="S1031" s="3">
        <v>52402</v>
      </c>
      <c r="T1031" s="4">
        <v>42010</v>
      </c>
      <c r="U1031" s="4">
        <v>42017</v>
      </c>
      <c r="V1031" s="3">
        <v>250.98059999999998</v>
      </c>
      <c r="W1031" s="3">
        <v>9</v>
      </c>
      <c r="X1031" s="3">
        <v>363.74</v>
      </c>
      <c r="Y1031" s="5">
        <v>86960</v>
      </c>
    </row>
    <row r="1032" spans="1:25" ht="12.75" customHeight="1" x14ac:dyDescent="0.25">
      <c r="A1032" s="3">
        <v>21386</v>
      </c>
      <c r="B1032" s="3" t="s">
        <v>980</v>
      </c>
      <c r="C1032" s="3">
        <v>0.04</v>
      </c>
      <c r="D1032" s="3">
        <v>3.52</v>
      </c>
      <c r="E1032" s="3">
        <v>6.83</v>
      </c>
      <c r="F1032" s="3">
        <v>1829</v>
      </c>
      <c r="G1032" s="3" t="s">
        <v>2501</v>
      </c>
      <c r="H1032" s="3" t="s">
        <v>710</v>
      </c>
      <c r="I1032" s="3" t="s">
        <v>720</v>
      </c>
      <c r="J1032" s="3" t="s">
        <v>721</v>
      </c>
      <c r="K1032" s="3" t="s">
        <v>103</v>
      </c>
      <c r="L1032" s="3" t="s">
        <v>739</v>
      </c>
      <c r="M1032" s="3" t="s">
        <v>589</v>
      </c>
      <c r="N1032" s="3">
        <v>0.38</v>
      </c>
      <c r="O1032" s="3" t="s">
        <v>3035</v>
      </c>
      <c r="P1032" s="3" t="s">
        <v>714</v>
      </c>
      <c r="Q1032" s="3" t="s">
        <v>1012</v>
      </c>
      <c r="R1032" s="3" t="s">
        <v>1395</v>
      </c>
      <c r="S1032" s="3">
        <v>52402</v>
      </c>
      <c r="T1032" s="4">
        <v>42010</v>
      </c>
      <c r="U1032" s="4">
        <v>42019</v>
      </c>
      <c r="V1032" s="3">
        <v>-57.753</v>
      </c>
      <c r="W1032" s="3">
        <v>4</v>
      </c>
      <c r="X1032" s="3">
        <v>15.93</v>
      </c>
      <c r="Y1032" s="5">
        <v>86960</v>
      </c>
    </row>
    <row r="1033" spans="1:25" ht="12.75" customHeight="1" x14ac:dyDescent="0.25">
      <c r="A1033" s="3">
        <v>21387</v>
      </c>
      <c r="B1033" s="3" t="s">
        <v>980</v>
      </c>
      <c r="C1033" s="3">
        <v>0.02</v>
      </c>
      <c r="D1033" s="3">
        <v>15.51</v>
      </c>
      <c r="E1033" s="3">
        <v>17.78</v>
      </c>
      <c r="F1033" s="3">
        <v>1829</v>
      </c>
      <c r="G1033" s="3" t="s">
        <v>2501</v>
      </c>
      <c r="H1033" s="3" t="s">
        <v>710</v>
      </c>
      <c r="I1033" s="3" t="s">
        <v>720</v>
      </c>
      <c r="J1033" s="3" t="s">
        <v>721</v>
      </c>
      <c r="K1033" s="3" t="s">
        <v>730</v>
      </c>
      <c r="L1033" s="3" t="s">
        <v>739</v>
      </c>
      <c r="M1033" s="3" t="s">
        <v>765</v>
      </c>
      <c r="N1033" s="3">
        <v>0.59</v>
      </c>
      <c r="O1033" s="3" t="s">
        <v>3035</v>
      </c>
      <c r="P1033" s="3" t="s">
        <v>714</v>
      </c>
      <c r="Q1033" s="3" t="s">
        <v>1012</v>
      </c>
      <c r="R1033" s="3" t="s">
        <v>1395</v>
      </c>
      <c r="S1033" s="3">
        <v>52402</v>
      </c>
      <c r="T1033" s="4">
        <v>42010</v>
      </c>
      <c r="U1033" s="4">
        <v>42017</v>
      </c>
      <c r="V1033" s="3">
        <v>-47.97</v>
      </c>
      <c r="W1033" s="3">
        <v>1</v>
      </c>
      <c r="X1033" s="3">
        <v>21.28</v>
      </c>
      <c r="Y1033" s="5">
        <v>86960</v>
      </c>
    </row>
    <row r="1034" spans="1:25" ht="12.75" customHeight="1" x14ac:dyDescent="0.25">
      <c r="A1034" s="3">
        <v>23589</v>
      </c>
      <c r="B1034" s="3" t="s">
        <v>977</v>
      </c>
      <c r="C1034" s="3">
        <v>0.01</v>
      </c>
      <c r="D1034" s="3">
        <v>155.99</v>
      </c>
      <c r="E1034" s="3">
        <v>8.99</v>
      </c>
      <c r="F1034" s="3">
        <v>1836</v>
      </c>
      <c r="G1034" s="3" t="s">
        <v>2502</v>
      </c>
      <c r="H1034" s="3" t="s">
        <v>711</v>
      </c>
      <c r="I1034" s="3" t="s">
        <v>720</v>
      </c>
      <c r="J1034" s="3" t="s">
        <v>722</v>
      </c>
      <c r="K1034" s="3" t="s">
        <v>102</v>
      </c>
      <c r="L1034" s="3" t="s">
        <v>739</v>
      </c>
      <c r="M1034" s="3" t="s">
        <v>758</v>
      </c>
      <c r="N1034" s="3">
        <v>0.57999999999999996</v>
      </c>
      <c r="O1034" s="3" t="s">
        <v>3035</v>
      </c>
      <c r="P1034" s="3" t="s">
        <v>715</v>
      </c>
      <c r="Q1034" s="3" t="s">
        <v>1037</v>
      </c>
      <c r="R1034" s="3" t="s">
        <v>984</v>
      </c>
      <c r="S1034" s="3">
        <v>94110</v>
      </c>
      <c r="T1034" s="4">
        <v>42113</v>
      </c>
      <c r="U1034" s="4">
        <v>42114</v>
      </c>
      <c r="V1034" s="3">
        <v>-219.07908</v>
      </c>
      <c r="W1034" s="3">
        <v>5</v>
      </c>
      <c r="X1034" s="3">
        <v>675.83</v>
      </c>
      <c r="Y1034" s="5">
        <v>86600</v>
      </c>
    </row>
    <row r="1035" spans="1:25" ht="12.75" customHeight="1" x14ac:dyDescent="0.25">
      <c r="A1035" s="3">
        <v>23590</v>
      </c>
      <c r="B1035" s="3" t="s">
        <v>977</v>
      </c>
      <c r="C1035" s="3">
        <v>0.01</v>
      </c>
      <c r="D1035" s="3">
        <v>5.98</v>
      </c>
      <c r="E1035" s="3">
        <v>5.46</v>
      </c>
      <c r="F1035" s="3">
        <v>1837</v>
      </c>
      <c r="G1035" s="3" t="s">
        <v>2503</v>
      </c>
      <c r="H1035" s="3" t="s">
        <v>710</v>
      </c>
      <c r="I1035" s="3" t="s">
        <v>720</v>
      </c>
      <c r="J1035" s="3" t="s">
        <v>721</v>
      </c>
      <c r="K1035" s="3" t="s">
        <v>726</v>
      </c>
      <c r="L1035" s="3" t="s">
        <v>739</v>
      </c>
      <c r="M1035" s="3" t="s">
        <v>451</v>
      </c>
      <c r="N1035" s="3">
        <v>0.36</v>
      </c>
      <c r="O1035" s="3" t="s">
        <v>3035</v>
      </c>
      <c r="P1035" s="3" t="s">
        <v>715</v>
      </c>
      <c r="Q1035" s="3" t="s">
        <v>1037</v>
      </c>
      <c r="R1035" s="3" t="s">
        <v>1491</v>
      </c>
      <c r="S1035" s="3">
        <v>91776</v>
      </c>
      <c r="T1035" s="4">
        <v>42113</v>
      </c>
      <c r="U1035" s="4">
        <v>42115</v>
      </c>
      <c r="V1035" s="3">
        <v>-18.878399999999999</v>
      </c>
      <c r="W1035" s="3">
        <v>4</v>
      </c>
      <c r="X1035" s="3">
        <v>28</v>
      </c>
      <c r="Y1035" s="5">
        <v>86600</v>
      </c>
    </row>
    <row r="1036" spans="1:25" ht="12.75" customHeight="1" x14ac:dyDescent="0.25">
      <c r="A1036" s="3">
        <v>18141</v>
      </c>
      <c r="B1036" s="3" t="s">
        <v>979</v>
      </c>
      <c r="C1036" s="3">
        <v>7.0000000000000007E-2</v>
      </c>
      <c r="D1036" s="3">
        <v>40.98</v>
      </c>
      <c r="E1036" s="3">
        <v>2.99</v>
      </c>
      <c r="F1036" s="3">
        <v>1840</v>
      </c>
      <c r="G1036" s="3" t="s">
        <v>2504</v>
      </c>
      <c r="H1036" s="3" t="s">
        <v>710</v>
      </c>
      <c r="I1036" s="3" t="s">
        <v>717</v>
      </c>
      <c r="J1036" s="3" t="s">
        <v>721</v>
      </c>
      <c r="K1036" s="3" t="s">
        <v>103</v>
      </c>
      <c r="L1036" s="3" t="s">
        <v>739</v>
      </c>
      <c r="M1036" s="3" t="s">
        <v>699</v>
      </c>
      <c r="N1036" s="3">
        <v>0.36</v>
      </c>
      <c r="O1036" s="3" t="s">
        <v>3035</v>
      </c>
      <c r="P1036" s="3" t="s">
        <v>716</v>
      </c>
      <c r="Q1036" s="3" t="s">
        <v>1901</v>
      </c>
      <c r="R1036" s="3" t="s">
        <v>1105</v>
      </c>
      <c r="S1036" s="3">
        <v>1469</v>
      </c>
      <c r="T1036" s="4">
        <v>42093</v>
      </c>
      <c r="U1036" s="4">
        <v>42095</v>
      </c>
      <c r="V1036" s="3">
        <v>369.20519999999999</v>
      </c>
      <c r="W1036" s="3">
        <v>13</v>
      </c>
      <c r="X1036" s="3">
        <v>535.08000000000004</v>
      </c>
      <c r="Y1036" s="5">
        <v>86599</v>
      </c>
    </row>
    <row r="1037" spans="1:25" ht="12.75" customHeight="1" x14ac:dyDescent="0.25">
      <c r="A1037" s="3">
        <v>19139</v>
      </c>
      <c r="B1037" s="3" t="s">
        <v>977</v>
      </c>
      <c r="C1037" s="3">
        <v>0.09</v>
      </c>
      <c r="D1037" s="3">
        <v>35.99</v>
      </c>
      <c r="E1037" s="3">
        <v>1.1000000000000001</v>
      </c>
      <c r="F1037" s="3">
        <v>1849</v>
      </c>
      <c r="G1037" s="3" t="s">
        <v>2505</v>
      </c>
      <c r="H1037" s="3" t="s">
        <v>710</v>
      </c>
      <c r="I1037" s="3" t="s">
        <v>719</v>
      </c>
      <c r="J1037" s="3" t="s">
        <v>722</v>
      </c>
      <c r="K1037" s="3" t="s">
        <v>102</v>
      </c>
      <c r="L1037" s="3" t="s">
        <v>739</v>
      </c>
      <c r="M1037" s="3" t="s">
        <v>788</v>
      </c>
      <c r="N1037" s="3">
        <v>0.55000000000000004</v>
      </c>
      <c r="O1037" s="3" t="s">
        <v>3035</v>
      </c>
      <c r="P1037" s="3" t="s">
        <v>713</v>
      </c>
      <c r="Q1037" s="3" t="s">
        <v>1124</v>
      </c>
      <c r="R1037" s="3" t="s">
        <v>1418</v>
      </c>
      <c r="S1037" s="3">
        <v>36330</v>
      </c>
      <c r="T1037" s="4">
        <v>42095</v>
      </c>
      <c r="U1037" s="4">
        <v>42097</v>
      </c>
      <c r="V1037" s="3">
        <v>19.350000000000001</v>
      </c>
      <c r="W1037" s="3">
        <v>8</v>
      </c>
      <c r="X1037" s="3">
        <v>222.71</v>
      </c>
      <c r="Y1037" s="5">
        <v>89697</v>
      </c>
    </row>
    <row r="1038" spans="1:25" ht="12.75" customHeight="1" x14ac:dyDescent="0.25">
      <c r="A1038" s="3">
        <v>19140</v>
      </c>
      <c r="B1038" s="3" t="s">
        <v>977</v>
      </c>
      <c r="C1038" s="3">
        <v>0.01</v>
      </c>
      <c r="D1038" s="3">
        <v>125.99</v>
      </c>
      <c r="E1038" s="3">
        <v>2.5</v>
      </c>
      <c r="F1038" s="3">
        <v>1849</v>
      </c>
      <c r="G1038" s="3" t="s">
        <v>2505</v>
      </c>
      <c r="H1038" s="3" t="s">
        <v>710</v>
      </c>
      <c r="I1038" s="3" t="s">
        <v>719</v>
      </c>
      <c r="J1038" s="3" t="s">
        <v>722</v>
      </c>
      <c r="K1038" s="3" t="s">
        <v>102</v>
      </c>
      <c r="L1038" s="3" t="s">
        <v>739</v>
      </c>
      <c r="M1038" s="3" t="s">
        <v>529</v>
      </c>
      <c r="N1038" s="3">
        <v>0.6</v>
      </c>
      <c r="O1038" s="3" t="s">
        <v>3035</v>
      </c>
      <c r="P1038" s="3" t="s">
        <v>713</v>
      </c>
      <c r="Q1038" s="3" t="s">
        <v>1124</v>
      </c>
      <c r="R1038" s="3" t="s">
        <v>1418</v>
      </c>
      <c r="S1038" s="3">
        <v>36330</v>
      </c>
      <c r="T1038" s="4">
        <v>42095</v>
      </c>
      <c r="U1038" s="4">
        <v>42096</v>
      </c>
      <c r="V1038" s="3">
        <v>-967.83399999999995</v>
      </c>
      <c r="W1038" s="3">
        <v>2</v>
      </c>
      <c r="X1038" s="3">
        <v>220.52</v>
      </c>
      <c r="Y1038" s="5">
        <v>89697</v>
      </c>
    </row>
    <row r="1039" spans="1:25" ht="12.75" customHeight="1" x14ac:dyDescent="0.25">
      <c r="A1039" s="3">
        <v>19141</v>
      </c>
      <c r="B1039" s="3" t="s">
        <v>979</v>
      </c>
      <c r="C1039" s="3">
        <v>0.06</v>
      </c>
      <c r="D1039" s="3">
        <v>6.48</v>
      </c>
      <c r="E1039" s="3">
        <v>5.14</v>
      </c>
      <c r="F1039" s="3">
        <v>1852</v>
      </c>
      <c r="G1039" s="3" t="s">
        <v>2506</v>
      </c>
      <c r="H1039" s="3" t="s">
        <v>711</v>
      </c>
      <c r="I1039" s="3" t="s">
        <v>717</v>
      </c>
      <c r="J1039" s="3" t="s">
        <v>721</v>
      </c>
      <c r="K1039" s="3" t="s">
        <v>726</v>
      </c>
      <c r="L1039" s="3" t="s">
        <v>739</v>
      </c>
      <c r="M1039" s="3" t="s">
        <v>766</v>
      </c>
      <c r="N1039" s="3">
        <v>0.37</v>
      </c>
      <c r="O1039" s="3" t="s">
        <v>3035</v>
      </c>
      <c r="P1039" s="3" t="s">
        <v>715</v>
      </c>
      <c r="Q1039" s="3" t="s">
        <v>1037</v>
      </c>
      <c r="R1039" s="3" t="s">
        <v>1272</v>
      </c>
      <c r="S1039" s="3">
        <v>92008</v>
      </c>
      <c r="T1039" s="4">
        <v>42082</v>
      </c>
      <c r="U1039" s="4">
        <v>42084</v>
      </c>
      <c r="V1039" s="3">
        <v>-28.45</v>
      </c>
      <c r="W1039" s="3">
        <v>10</v>
      </c>
      <c r="X1039" s="3">
        <v>68.34</v>
      </c>
      <c r="Y1039" s="5">
        <v>86847</v>
      </c>
    </row>
    <row r="1040" spans="1:25" ht="12.75" customHeight="1" x14ac:dyDescent="0.25">
      <c r="A1040" s="3">
        <v>19142</v>
      </c>
      <c r="B1040" s="3" t="s">
        <v>979</v>
      </c>
      <c r="C1040" s="3">
        <v>0.02</v>
      </c>
      <c r="D1040" s="3">
        <v>30.73</v>
      </c>
      <c r="E1040" s="3">
        <v>4</v>
      </c>
      <c r="F1040" s="3">
        <v>1854</v>
      </c>
      <c r="G1040" s="3" t="s">
        <v>2507</v>
      </c>
      <c r="H1040" s="3" t="s">
        <v>710</v>
      </c>
      <c r="I1040" s="3" t="s">
        <v>717</v>
      </c>
      <c r="J1040" s="3" t="s">
        <v>722</v>
      </c>
      <c r="K1040" s="3" t="s">
        <v>725</v>
      </c>
      <c r="L1040" s="3" t="s">
        <v>739</v>
      </c>
      <c r="M1040" s="3" t="s">
        <v>503</v>
      </c>
      <c r="N1040" s="3">
        <v>0.75</v>
      </c>
      <c r="O1040" s="3" t="s">
        <v>3035</v>
      </c>
      <c r="P1040" s="3" t="s">
        <v>716</v>
      </c>
      <c r="Q1040" s="3" t="s">
        <v>1123</v>
      </c>
      <c r="R1040" s="3" t="s">
        <v>1301</v>
      </c>
      <c r="S1040" s="3">
        <v>6478</v>
      </c>
      <c r="T1040" s="4">
        <v>42082</v>
      </c>
      <c r="U1040" s="4">
        <v>42085</v>
      </c>
      <c r="V1040" s="3">
        <v>72.78</v>
      </c>
      <c r="W1040" s="3">
        <v>16</v>
      </c>
      <c r="X1040" s="3">
        <v>522.22</v>
      </c>
      <c r="Y1040" s="5">
        <v>86847</v>
      </c>
    </row>
    <row r="1041" spans="1:25" ht="12.75" customHeight="1" x14ac:dyDescent="0.25">
      <c r="A1041" s="3">
        <v>20036</v>
      </c>
      <c r="B1041" s="3" t="s">
        <v>981</v>
      </c>
      <c r="C1041" s="3">
        <v>0.09</v>
      </c>
      <c r="D1041" s="3">
        <v>5.98</v>
      </c>
      <c r="E1041" s="3">
        <v>1.49</v>
      </c>
      <c r="F1041" s="3">
        <v>1860</v>
      </c>
      <c r="G1041" s="3" t="s">
        <v>2508</v>
      </c>
      <c r="H1041" s="3" t="s">
        <v>710</v>
      </c>
      <c r="I1041" s="3" t="s">
        <v>717</v>
      </c>
      <c r="J1041" s="3" t="s">
        <v>721</v>
      </c>
      <c r="K1041" s="3" t="s">
        <v>103</v>
      </c>
      <c r="L1041" s="3" t="s">
        <v>739</v>
      </c>
      <c r="M1041" s="3" t="s">
        <v>561</v>
      </c>
      <c r="N1041" s="3">
        <v>0.39</v>
      </c>
      <c r="O1041" s="3" t="s">
        <v>3035</v>
      </c>
      <c r="P1041" s="3" t="s">
        <v>716</v>
      </c>
      <c r="Q1041" s="3" t="s">
        <v>1901</v>
      </c>
      <c r="R1041" s="3" t="s">
        <v>1572</v>
      </c>
      <c r="S1041" s="3">
        <v>1570</v>
      </c>
      <c r="T1041" s="4">
        <v>42170</v>
      </c>
      <c r="U1041" s="4">
        <v>42172</v>
      </c>
      <c r="V1041" s="3">
        <v>13.2294</v>
      </c>
      <c r="W1041" s="3">
        <v>5</v>
      </c>
      <c r="X1041" s="3">
        <v>28.01</v>
      </c>
      <c r="Y1041" s="5">
        <v>86846</v>
      </c>
    </row>
    <row r="1042" spans="1:25" ht="12.75" customHeight="1" x14ac:dyDescent="0.25">
      <c r="A1042" s="3">
        <v>18879</v>
      </c>
      <c r="B1042" s="3" t="s">
        <v>979</v>
      </c>
      <c r="C1042" s="3">
        <v>0.08</v>
      </c>
      <c r="D1042" s="3">
        <v>8.09</v>
      </c>
      <c r="E1042" s="3">
        <v>7.96</v>
      </c>
      <c r="F1042" s="3">
        <v>1869</v>
      </c>
      <c r="G1042" s="3" t="s">
        <v>2509</v>
      </c>
      <c r="H1042" s="3" t="s">
        <v>710</v>
      </c>
      <c r="I1042" s="3" t="s">
        <v>719</v>
      </c>
      <c r="J1042" s="3" t="s">
        <v>723</v>
      </c>
      <c r="K1042" s="3" t="s">
        <v>732</v>
      </c>
      <c r="L1042" s="3" t="s">
        <v>739</v>
      </c>
      <c r="M1042" s="3" t="s">
        <v>844</v>
      </c>
      <c r="N1042" s="3">
        <v>0.49</v>
      </c>
      <c r="O1042" s="3" t="s">
        <v>3035</v>
      </c>
      <c r="P1042" s="3" t="s">
        <v>715</v>
      </c>
      <c r="Q1042" s="3" t="s">
        <v>1017</v>
      </c>
      <c r="R1042" s="3" t="s">
        <v>1359</v>
      </c>
      <c r="S1042" s="3">
        <v>88310</v>
      </c>
      <c r="T1042" s="4">
        <v>42127</v>
      </c>
      <c r="U1042" s="4">
        <v>42128</v>
      </c>
      <c r="V1042" s="3">
        <v>-88.82</v>
      </c>
      <c r="W1042" s="3">
        <v>10</v>
      </c>
      <c r="X1042" s="3">
        <v>80.349999999999994</v>
      </c>
      <c r="Y1042" s="5">
        <v>89209</v>
      </c>
    </row>
    <row r="1043" spans="1:25" ht="12.75" customHeight="1" x14ac:dyDescent="0.25">
      <c r="A1043" s="3">
        <v>19415</v>
      </c>
      <c r="B1043" s="3" t="s">
        <v>978</v>
      </c>
      <c r="C1043" s="3">
        <v>0.03</v>
      </c>
      <c r="D1043" s="3">
        <v>90.48</v>
      </c>
      <c r="E1043" s="3">
        <v>19.989999999999998</v>
      </c>
      <c r="F1043" s="3">
        <v>1873</v>
      </c>
      <c r="G1043" s="3" t="s">
        <v>2510</v>
      </c>
      <c r="H1043" s="3" t="s">
        <v>710</v>
      </c>
      <c r="I1043" s="3" t="s">
        <v>720</v>
      </c>
      <c r="J1043" s="3" t="s">
        <v>721</v>
      </c>
      <c r="K1043" s="3" t="s">
        <v>728</v>
      </c>
      <c r="L1043" s="3" t="s">
        <v>739</v>
      </c>
      <c r="M1043" s="3" t="s">
        <v>32</v>
      </c>
      <c r="N1043" s="3">
        <v>0.4</v>
      </c>
      <c r="O1043" s="3" t="s">
        <v>3035</v>
      </c>
      <c r="P1043" s="3" t="s">
        <v>713</v>
      </c>
      <c r="Q1043" s="3" t="s">
        <v>1034</v>
      </c>
      <c r="R1043" s="3" t="s">
        <v>1476</v>
      </c>
      <c r="S1043" s="3">
        <v>33403</v>
      </c>
      <c r="T1043" s="4">
        <v>42021</v>
      </c>
      <c r="U1043" s="4">
        <v>42023</v>
      </c>
      <c r="V1043" s="3">
        <v>15.353999999999999</v>
      </c>
      <c r="W1043" s="3">
        <v>1</v>
      </c>
      <c r="X1043" s="3">
        <v>99.69</v>
      </c>
      <c r="Y1043" s="5">
        <v>90099</v>
      </c>
    </row>
    <row r="1044" spans="1:25" ht="12.75" customHeight="1" x14ac:dyDescent="0.25">
      <c r="A1044" s="3">
        <v>19416</v>
      </c>
      <c r="B1044" s="3" t="s">
        <v>978</v>
      </c>
      <c r="C1044" s="3">
        <v>0.06</v>
      </c>
      <c r="D1044" s="3">
        <v>22.84</v>
      </c>
      <c r="E1044" s="3">
        <v>8.18</v>
      </c>
      <c r="F1044" s="3">
        <v>1873</v>
      </c>
      <c r="G1044" s="3" t="s">
        <v>2510</v>
      </c>
      <c r="H1044" s="3" t="s">
        <v>710</v>
      </c>
      <c r="I1044" s="3" t="s">
        <v>720</v>
      </c>
      <c r="J1044" s="3" t="s">
        <v>721</v>
      </c>
      <c r="K1044" s="3" t="s">
        <v>726</v>
      </c>
      <c r="L1044" s="3" t="s">
        <v>739</v>
      </c>
      <c r="M1044" s="3" t="s">
        <v>259</v>
      </c>
      <c r="N1044" s="3">
        <v>0.39</v>
      </c>
      <c r="O1044" s="3" t="s">
        <v>3035</v>
      </c>
      <c r="P1044" s="3" t="s">
        <v>713</v>
      </c>
      <c r="Q1044" s="3" t="s">
        <v>1034</v>
      </c>
      <c r="R1044" s="3" t="s">
        <v>1476</v>
      </c>
      <c r="S1044" s="3">
        <v>33403</v>
      </c>
      <c r="T1044" s="4">
        <v>42021</v>
      </c>
      <c r="U1044" s="4">
        <v>42021</v>
      </c>
      <c r="V1044" s="3">
        <v>-357.92399999999998</v>
      </c>
      <c r="W1044" s="3">
        <v>7</v>
      </c>
      <c r="X1044" s="3">
        <v>152.49</v>
      </c>
      <c r="Y1044" s="5">
        <v>90099</v>
      </c>
    </row>
    <row r="1045" spans="1:25" ht="12.75" customHeight="1" x14ac:dyDescent="0.25">
      <c r="A1045" s="3">
        <v>20844</v>
      </c>
      <c r="B1045" s="3" t="s">
        <v>981</v>
      </c>
      <c r="C1045" s="3">
        <v>0.09</v>
      </c>
      <c r="D1045" s="3">
        <v>95.99</v>
      </c>
      <c r="E1045" s="3">
        <v>4.9000000000000004</v>
      </c>
      <c r="F1045" s="3">
        <v>1875</v>
      </c>
      <c r="G1045" s="3" t="s">
        <v>2511</v>
      </c>
      <c r="H1045" s="3" t="s">
        <v>710</v>
      </c>
      <c r="I1045" s="3" t="s">
        <v>719</v>
      </c>
      <c r="J1045" s="3" t="s">
        <v>722</v>
      </c>
      <c r="K1045" s="3" t="s">
        <v>102</v>
      </c>
      <c r="L1045" s="3" t="s">
        <v>739</v>
      </c>
      <c r="M1045" s="3" t="s">
        <v>857</v>
      </c>
      <c r="N1045" s="3">
        <v>0.56000000000000005</v>
      </c>
      <c r="O1045" s="3" t="s">
        <v>3035</v>
      </c>
      <c r="P1045" s="3" t="s">
        <v>713</v>
      </c>
      <c r="Q1045" s="3" t="s">
        <v>1110</v>
      </c>
      <c r="R1045" s="3" t="s">
        <v>1604</v>
      </c>
      <c r="S1045" s="3">
        <v>23320</v>
      </c>
      <c r="T1045" s="4">
        <v>42033</v>
      </c>
      <c r="U1045" s="4">
        <v>42035</v>
      </c>
      <c r="V1045" s="3">
        <v>34.302</v>
      </c>
      <c r="W1045" s="3">
        <v>4</v>
      </c>
      <c r="X1045" s="3">
        <v>320.75</v>
      </c>
      <c r="Y1045" s="5">
        <v>90899</v>
      </c>
    </row>
    <row r="1046" spans="1:25" ht="12.75" customHeight="1" x14ac:dyDescent="0.25">
      <c r="A1046" s="3">
        <v>18284</v>
      </c>
      <c r="B1046" s="3" t="s">
        <v>979</v>
      </c>
      <c r="C1046" s="3">
        <v>0.09</v>
      </c>
      <c r="D1046" s="3">
        <v>5.78</v>
      </c>
      <c r="E1046" s="3">
        <v>5.67</v>
      </c>
      <c r="F1046" s="3">
        <v>1882</v>
      </c>
      <c r="G1046" s="3" t="s">
        <v>2512</v>
      </c>
      <c r="H1046" s="3" t="s">
        <v>710</v>
      </c>
      <c r="I1046" s="3" t="s">
        <v>717</v>
      </c>
      <c r="J1046" s="3" t="s">
        <v>721</v>
      </c>
      <c r="K1046" s="3" t="s">
        <v>726</v>
      </c>
      <c r="L1046" s="3" t="s">
        <v>739</v>
      </c>
      <c r="M1046" s="3" t="s">
        <v>182</v>
      </c>
      <c r="N1046" s="3">
        <v>0.36</v>
      </c>
      <c r="O1046" s="3" t="s">
        <v>3035</v>
      </c>
      <c r="P1046" s="3" t="s">
        <v>716</v>
      </c>
      <c r="Q1046" s="3" t="s">
        <v>1028</v>
      </c>
      <c r="R1046" s="3" t="s">
        <v>1178</v>
      </c>
      <c r="S1046" s="3">
        <v>7036</v>
      </c>
      <c r="T1046" s="4">
        <v>42064</v>
      </c>
      <c r="U1046" s="4">
        <v>42066</v>
      </c>
      <c r="V1046" s="3">
        <v>-7.96</v>
      </c>
      <c r="W1046" s="3">
        <v>1</v>
      </c>
      <c r="X1046" s="3">
        <v>11.35</v>
      </c>
      <c r="Y1046" s="5">
        <v>87378</v>
      </c>
    </row>
    <row r="1047" spans="1:25" ht="12.75" customHeight="1" x14ac:dyDescent="0.25">
      <c r="A1047" s="3">
        <v>18283</v>
      </c>
      <c r="B1047" s="3" t="s">
        <v>979</v>
      </c>
      <c r="C1047" s="3">
        <v>0.05</v>
      </c>
      <c r="D1047" s="3">
        <v>535.64</v>
      </c>
      <c r="E1047" s="3">
        <v>14.7</v>
      </c>
      <c r="F1047" s="3">
        <v>1885</v>
      </c>
      <c r="G1047" s="3" t="s">
        <v>2513</v>
      </c>
      <c r="H1047" s="3" t="s">
        <v>712</v>
      </c>
      <c r="I1047" s="3" t="s">
        <v>717</v>
      </c>
      <c r="J1047" s="3" t="s">
        <v>722</v>
      </c>
      <c r="K1047" s="3" t="s">
        <v>736</v>
      </c>
      <c r="L1047" s="3" t="s">
        <v>740</v>
      </c>
      <c r="M1047" s="3" t="s">
        <v>254</v>
      </c>
      <c r="N1047" s="3">
        <v>0.59</v>
      </c>
      <c r="O1047" s="3" t="s">
        <v>3035</v>
      </c>
      <c r="P1047" s="3" t="s">
        <v>716</v>
      </c>
      <c r="Q1047" s="3" t="s">
        <v>1146</v>
      </c>
      <c r="R1047" s="3" t="s">
        <v>1177</v>
      </c>
      <c r="S1047" s="3">
        <v>2806</v>
      </c>
      <c r="T1047" s="4">
        <v>42064</v>
      </c>
      <c r="U1047" s="4">
        <v>42066</v>
      </c>
      <c r="V1047" s="3">
        <v>4407.4399999999996</v>
      </c>
      <c r="W1047" s="3">
        <v>15</v>
      </c>
      <c r="X1047" s="3">
        <v>7029.1</v>
      </c>
      <c r="Y1047" s="5">
        <v>87378</v>
      </c>
    </row>
    <row r="1048" spans="1:25" ht="12.75" customHeight="1" x14ac:dyDescent="0.25">
      <c r="A1048" s="3">
        <v>19918</v>
      </c>
      <c r="B1048" s="3" t="s">
        <v>980</v>
      </c>
      <c r="C1048" s="3">
        <v>0.09</v>
      </c>
      <c r="D1048" s="3">
        <v>78.8</v>
      </c>
      <c r="E1048" s="3">
        <v>35</v>
      </c>
      <c r="F1048" s="3">
        <v>1889</v>
      </c>
      <c r="G1048" s="3" t="s">
        <v>2514</v>
      </c>
      <c r="H1048" s="3" t="s">
        <v>710</v>
      </c>
      <c r="I1048" s="3" t="s">
        <v>717</v>
      </c>
      <c r="J1048" s="3" t="s">
        <v>721</v>
      </c>
      <c r="K1048" s="3" t="s">
        <v>730</v>
      </c>
      <c r="L1048" s="3" t="s">
        <v>744</v>
      </c>
      <c r="M1048" s="3" t="s">
        <v>517</v>
      </c>
      <c r="N1048" s="3">
        <v>0.83</v>
      </c>
      <c r="O1048" s="3" t="s">
        <v>3035</v>
      </c>
      <c r="P1048" s="3" t="s">
        <v>716</v>
      </c>
      <c r="Q1048" s="3" t="s">
        <v>1065</v>
      </c>
      <c r="R1048" s="3" t="s">
        <v>1550</v>
      </c>
      <c r="S1048" s="3">
        <v>45429</v>
      </c>
      <c r="T1048" s="4">
        <v>42111</v>
      </c>
      <c r="U1048" s="4">
        <v>42115</v>
      </c>
      <c r="V1048" s="3">
        <v>-1025.0172</v>
      </c>
      <c r="W1048" s="3">
        <v>14</v>
      </c>
      <c r="X1048" s="3">
        <v>1059.3800000000001</v>
      </c>
      <c r="Y1048" s="5">
        <v>90631</v>
      </c>
    </row>
    <row r="1049" spans="1:25" ht="12.75" customHeight="1" x14ac:dyDescent="0.25">
      <c r="A1049" s="3">
        <v>23886</v>
      </c>
      <c r="B1049" s="3" t="s">
        <v>979</v>
      </c>
      <c r="C1049" s="3">
        <v>0.03</v>
      </c>
      <c r="D1049" s="3">
        <v>320.64</v>
      </c>
      <c r="E1049" s="3">
        <v>29.2</v>
      </c>
      <c r="F1049" s="3">
        <v>1891</v>
      </c>
      <c r="G1049" s="3" t="s">
        <v>2515</v>
      </c>
      <c r="H1049" s="3" t="s">
        <v>712</v>
      </c>
      <c r="I1049" s="3" t="s">
        <v>717</v>
      </c>
      <c r="J1049" s="3" t="s">
        <v>723</v>
      </c>
      <c r="K1049" s="3" t="s">
        <v>731</v>
      </c>
      <c r="L1049" s="3" t="s">
        <v>742</v>
      </c>
      <c r="M1049" s="3" t="s">
        <v>492</v>
      </c>
      <c r="N1049" s="3">
        <v>0.66</v>
      </c>
      <c r="O1049" s="3" t="s">
        <v>3035</v>
      </c>
      <c r="P1049" s="3" t="s">
        <v>716</v>
      </c>
      <c r="Q1049" s="3" t="s">
        <v>1065</v>
      </c>
      <c r="R1049" s="3" t="s">
        <v>994</v>
      </c>
      <c r="S1049" s="3">
        <v>45801</v>
      </c>
      <c r="T1049" s="4">
        <v>42099</v>
      </c>
      <c r="U1049" s="4">
        <v>42101</v>
      </c>
      <c r="V1049" s="3">
        <v>429.75435600000003</v>
      </c>
      <c r="W1049" s="3">
        <v>7</v>
      </c>
      <c r="X1049" s="3">
        <v>2233.46</v>
      </c>
      <c r="Y1049" s="5">
        <v>90630</v>
      </c>
    </row>
    <row r="1050" spans="1:25" ht="12.75" customHeight="1" x14ac:dyDescent="0.25">
      <c r="A1050" s="3">
        <v>22858</v>
      </c>
      <c r="B1050" s="3" t="s">
        <v>980</v>
      </c>
      <c r="C1050" s="3">
        <v>0.03</v>
      </c>
      <c r="D1050" s="3">
        <v>180.98</v>
      </c>
      <c r="E1050" s="3">
        <v>26.2</v>
      </c>
      <c r="F1050" s="3">
        <v>1893</v>
      </c>
      <c r="G1050" s="3" t="s">
        <v>2516</v>
      </c>
      <c r="H1050" s="3" t="s">
        <v>712</v>
      </c>
      <c r="I1050" s="3" t="s">
        <v>719</v>
      </c>
      <c r="J1050" s="3" t="s">
        <v>723</v>
      </c>
      <c r="K1050" s="3" t="s">
        <v>727</v>
      </c>
      <c r="L1050" s="3" t="s">
        <v>740</v>
      </c>
      <c r="M1050" s="3" t="s">
        <v>900</v>
      </c>
      <c r="N1050" s="3">
        <v>0.59</v>
      </c>
      <c r="O1050" s="3" t="s">
        <v>3035</v>
      </c>
      <c r="P1050" s="3" t="s">
        <v>714</v>
      </c>
      <c r="Q1050" s="3" t="s">
        <v>1904</v>
      </c>
      <c r="R1050" s="3" t="s">
        <v>1694</v>
      </c>
      <c r="S1050" s="3">
        <v>63119</v>
      </c>
      <c r="T1050" s="4">
        <v>42120</v>
      </c>
      <c r="U1050" s="4">
        <v>42124</v>
      </c>
      <c r="V1050" s="3">
        <v>588.54</v>
      </c>
      <c r="W1050" s="3">
        <v>5</v>
      </c>
      <c r="X1050" s="3">
        <v>928.92</v>
      </c>
      <c r="Y1050" s="5">
        <v>91262</v>
      </c>
    </row>
    <row r="1051" spans="1:25" ht="12.75" customHeight="1" x14ac:dyDescent="0.25">
      <c r="A1051" s="3">
        <v>23260</v>
      </c>
      <c r="B1051" s="3" t="s">
        <v>981</v>
      </c>
      <c r="C1051" s="3">
        <v>0</v>
      </c>
      <c r="D1051" s="3">
        <v>300.98</v>
      </c>
      <c r="E1051" s="3">
        <v>164.73</v>
      </c>
      <c r="F1051" s="3">
        <v>1894</v>
      </c>
      <c r="G1051" s="3" t="s">
        <v>2517</v>
      </c>
      <c r="H1051" s="3" t="s">
        <v>712</v>
      </c>
      <c r="I1051" s="3" t="s">
        <v>717</v>
      </c>
      <c r="J1051" s="3" t="s">
        <v>723</v>
      </c>
      <c r="K1051" s="3" t="s">
        <v>727</v>
      </c>
      <c r="L1051" s="3" t="s">
        <v>740</v>
      </c>
      <c r="M1051" s="3" t="s">
        <v>704</v>
      </c>
      <c r="N1051" s="3">
        <v>0.56000000000000005</v>
      </c>
      <c r="O1051" s="3" t="s">
        <v>3035</v>
      </c>
      <c r="P1051" s="3" t="s">
        <v>714</v>
      </c>
      <c r="Q1051" s="3" t="s">
        <v>1031</v>
      </c>
      <c r="R1051" s="3" t="s">
        <v>1152</v>
      </c>
      <c r="S1051" s="3">
        <v>54915</v>
      </c>
      <c r="T1051" s="4">
        <v>42059</v>
      </c>
      <c r="U1051" s="4">
        <v>42060</v>
      </c>
      <c r="V1051" s="3">
        <v>2653.2914999999998</v>
      </c>
      <c r="W1051" s="3">
        <v>12</v>
      </c>
      <c r="X1051" s="3">
        <v>3845.35</v>
      </c>
      <c r="Y1051" s="5">
        <v>91261</v>
      </c>
    </row>
    <row r="1052" spans="1:25" ht="12.75" customHeight="1" x14ac:dyDescent="0.25">
      <c r="A1052" s="3">
        <v>23261</v>
      </c>
      <c r="B1052" s="3" t="s">
        <v>981</v>
      </c>
      <c r="C1052" s="3">
        <v>0.09</v>
      </c>
      <c r="D1052" s="3">
        <v>2.94</v>
      </c>
      <c r="E1052" s="3">
        <v>0.96</v>
      </c>
      <c r="F1052" s="3">
        <v>1894</v>
      </c>
      <c r="G1052" s="3" t="s">
        <v>2517</v>
      </c>
      <c r="H1052" s="3" t="s">
        <v>710</v>
      </c>
      <c r="I1052" s="3" t="s">
        <v>717</v>
      </c>
      <c r="J1052" s="3" t="s">
        <v>721</v>
      </c>
      <c r="K1052" s="3" t="s">
        <v>724</v>
      </c>
      <c r="L1052" s="3" t="s">
        <v>738</v>
      </c>
      <c r="M1052" s="3" t="s">
        <v>885</v>
      </c>
      <c r="N1052" s="3">
        <v>0.57999999999999996</v>
      </c>
      <c r="O1052" s="3" t="s">
        <v>3035</v>
      </c>
      <c r="P1052" s="3" t="s">
        <v>714</v>
      </c>
      <c r="Q1052" s="3" t="s">
        <v>1031</v>
      </c>
      <c r="R1052" s="3" t="s">
        <v>1152</v>
      </c>
      <c r="S1052" s="3">
        <v>54915</v>
      </c>
      <c r="T1052" s="4">
        <v>42059</v>
      </c>
      <c r="U1052" s="4">
        <v>42061</v>
      </c>
      <c r="V1052" s="3">
        <v>-1.84</v>
      </c>
      <c r="W1052" s="3">
        <v>1</v>
      </c>
      <c r="X1052" s="3">
        <v>3.77</v>
      </c>
      <c r="Y1052" s="5">
        <v>91261</v>
      </c>
    </row>
    <row r="1053" spans="1:25" ht="12.75" customHeight="1" x14ac:dyDescent="0.25">
      <c r="A1053" s="3">
        <v>23237</v>
      </c>
      <c r="B1053" s="3" t="s">
        <v>977</v>
      </c>
      <c r="C1053" s="3">
        <v>0.01</v>
      </c>
      <c r="D1053" s="3">
        <v>26.17</v>
      </c>
      <c r="E1053" s="3">
        <v>1.39</v>
      </c>
      <c r="F1053" s="3">
        <v>1894</v>
      </c>
      <c r="G1053" s="3" t="s">
        <v>2517</v>
      </c>
      <c r="H1053" s="3" t="s">
        <v>710</v>
      </c>
      <c r="I1053" s="3" t="s">
        <v>719</v>
      </c>
      <c r="J1053" s="3" t="s">
        <v>721</v>
      </c>
      <c r="K1053" s="3" t="s">
        <v>728</v>
      </c>
      <c r="L1053" s="3" t="s">
        <v>739</v>
      </c>
      <c r="M1053" s="3" t="s">
        <v>213</v>
      </c>
      <c r="N1053" s="3">
        <v>0.38</v>
      </c>
      <c r="O1053" s="3" t="s">
        <v>3035</v>
      </c>
      <c r="P1053" s="3" t="s">
        <v>714</v>
      </c>
      <c r="Q1053" s="3" t="s">
        <v>1031</v>
      </c>
      <c r="R1053" s="3" t="s">
        <v>1152</v>
      </c>
      <c r="S1053" s="3">
        <v>54915</v>
      </c>
      <c r="T1053" s="4">
        <v>42081</v>
      </c>
      <c r="U1053" s="4">
        <v>42082</v>
      </c>
      <c r="V1053" s="3">
        <v>237.04259999999999</v>
      </c>
      <c r="W1053" s="3">
        <v>13</v>
      </c>
      <c r="X1053" s="3">
        <v>343.54</v>
      </c>
      <c r="Y1053" s="5">
        <v>91263</v>
      </c>
    </row>
    <row r="1054" spans="1:25" ht="12.75" customHeight="1" x14ac:dyDescent="0.25">
      <c r="A1054" s="3">
        <v>19048</v>
      </c>
      <c r="B1054" s="3" t="s">
        <v>980</v>
      </c>
      <c r="C1054" s="3">
        <v>7.0000000000000007E-2</v>
      </c>
      <c r="D1054" s="3">
        <v>172.99</v>
      </c>
      <c r="E1054" s="3">
        <v>19.989999999999998</v>
      </c>
      <c r="F1054" s="3">
        <v>1906</v>
      </c>
      <c r="G1054" s="3" t="s">
        <v>2518</v>
      </c>
      <c r="H1054" s="3" t="s">
        <v>710</v>
      </c>
      <c r="I1054" s="3" t="s">
        <v>720</v>
      </c>
      <c r="J1054" s="3" t="s">
        <v>721</v>
      </c>
      <c r="K1054" s="3" t="s">
        <v>103</v>
      </c>
      <c r="L1054" s="3" t="s">
        <v>739</v>
      </c>
      <c r="M1054" s="3" t="s">
        <v>969</v>
      </c>
      <c r="N1054" s="3">
        <v>0.39</v>
      </c>
      <c r="O1054" s="3" t="s">
        <v>3035</v>
      </c>
      <c r="P1054" s="3" t="s">
        <v>716</v>
      </c>
      <c r="Q1054" s="3" t="s">
        <v>1065</v>
      </c>
      <c r="R1054" s="3" t="s">
        <v>994</v>
      </c>
      <c r="S1054" s="3">
        <v>45801</v>
      </c>
      <c r="T1054" s="4">
        <v>42141</v>
      </c>
      <c r="U1054" s="4">
        <v>42141</v>
      </c>
      <c r="V1054" s="3">
        <v>2502.6851999999999</v>
      </c>
      <c r="W1054" s="3">
        <v>22</v>
      </c>
      <c r="X1054" s="3">
        <v>3627.08</v>
      </c>
      <c r="Y1054" s="5">
        <v>86500</v>
      </c>
    </row>
    <row r="1055" spans="1:25" ht="12.75" customHeight="1" x14ac:dyDescent="0.25">
      <c r="A1055" s="3">
        <v>19049</v>
      </c>
      <c r="B1055" s="3" t="s">
        <v>980</v>
      </c>
      <c r="C1055" s="3">
        <v>0.09</v>
      </c>
      <c r="D1055" s="3">
        <v>7.64</v>
      </c>
      <c r="E1055" s="3">
        <v>1.39</v>
      </c>
      <c r="F1055" s="3">
        <v>1907</v>
      </c>
      <c r="G1055" s="3" t="s">
        <v>2519</v>
      </c>
      <c r="H1055" s="3" t="s">
        <v>710</v>
      </c>
      <c r="I1055" s="3" t="s">
        <v>720</v>
      </c>
      <c r="J1055" s="3" t="s">
        <v>721</v>
      </c>
      <c r="K1055" s="3" t="s">
        <v>728</v>
      </c>
      <c r="L1055" s="3" t="s">
        <v>739</v>
      </c>
      <c r="M1055" s="3" t="s">
        <v>344</v>
      </c>
      <c r="N1055" s="3">
        <v>0.36</v>
      </c>
      <c r="O1055" s="3" t="s">
        <v>3035</v>
      </c>
      <c r="P1055" s="3" t="s">
        <v>716</v>
      </c>
      <c r="Q1055" s="3" t="s">
        <v>1065</v>
      </c>
      <c r="R1055" s="3" t="s">
        <v>1396</v>
      </c>
      <c r="S1055" s="3">
        <v>44052</v>
      </c>
      <c r="T1055" s="4">
        <v>42141</v>
      </c>
      <c r="U1055" s="4">
        <v>42150</v>
      </c>
      <c r="V1055" s="3">
        <v>0.68800000000000017</v>
      </c>
      <c r="W1055" s="3">
        <v>1</v>
      </c>
      <c r="X1055" s="3">
        <v>8.34</v>
      </c>
      <c r="Y1055" s="5">
        <v>86500</v>
      </c>
    </row>
    <row r="1056" spans="1:25" ht="12.75" customHeight="1" x14ac:dyDescent="0.25">
      <c r="A1056" s="3">
        <v>23812</v>
      </c>
      <c r="B1056" s="3" t="s">
        <v>979</v>
      </c>
      <c r="C1056" s="3">
        <v>0.02</v>
      </c>
      <c r="D1056" s="3">
        <v>29.17</v>
      </c>
      <c r="E1056" s="3">
        <v>6.27</v>
      </c>
      <c r="F1056" s="3">
        <v>1910</v>
      </c>
      <c r="G1056" s="3" t="s">
        <v>2520</v>
      </c>
      <c r="H1056" s="3" t="s">
        <v>710</v>
      </c>
      <c r="I1056" s="3" t="s">
        <v>717</v>
      </c>
      <c r="J1056" s="3" t="s">
        <v>721</v>
      </c>
      <c r="K1056" s="3" t="s">
        <v>103</v>
      </c>
      <c r="L1056" s="3" t="s">
        <v>739</v>
      </c>
      <c r="M1056" s="3" t="s">
        <v>551</v>
      </c>
      <c r="N1056" s="3">
        <v>0.37</v>
      </c>
      <c r="O1056" s="3" t="s">
        <v>3035</v>
      </c>
      <c r="P1056" s="3" t="s">
        <v>713</v>
      </c>
      <c r="Q1056" s="3" t="s">
        <v>1040</v>
      </c>
      <c r="R1056" s="3" t="s">
        <v>1263</v>
      </c>
      <c r="S1056" s="3">
        <v>30269</v>
      </c>
      <c r="T1056" s="4">
        <v>42005</v>
      </c>
      <c r="U1056" s="4">
        <v>42006</v>
      </c>
      <c r="V1056" s="3">
        <v>36.905999999999999</v>
      </c>
      <c r="W1056" s="3">
        <v>2</v>
      </c>
      <c r="X1056" s="3">
        <v>63.32</v>
      </c>
      <c r="Y1056" s="5">
        <v>91371</v>
      </c>
    </row>
    <row r="1057" spans="1:25" ht="12.75" customHeight="1" x14ac:dyDescent="0.25">
      <c r="A1057" s="3">
        <v>18962</v>
      </c>
      <c r="B1057" s="3" t="s">
        <v>981</v>
      </c>
      <c r="C1057" s="3">
        <v>0.03</v>
      </c>
      <c r="D1057" s="3">
        <v>11.99</v>
      </c>
      <c r="E1057" s="3">
        <v>5.99</v>
      </c>
      <c r="F1057" s="3">
        <v>1916</v>
      </c>
      <c r="G1057" s="3" t="s">
        <v>2521</v>
      </c>
      <c r="H1057" s="3" t="s">
        <v>710</v>
      </c>
      <c r="I1057" s="3" t="s">
        <v>717</v>
      </c>
      <c r="J1057" s="3" t="s">
        <v>722</v>
      </c>
      <c r="K1057" s="3" t="s">
        <v>736</v>
      </c>
      <c r="L1057" s="3" t="s">
        <v>743</v>
      </c>
      <c r="M1057" s="3" t="s">
        <v>745</v>
      </c>
      <c r="N1057" s="3">
        <v>0.36</v>
      </c>
      <c r="O1057" s="3" t="s">
        <v>3035</v>
      </c>
      <c r="P1057" s="3" t="s">
        <v>713</v>
      </c>
      <c r="Q1057" s="3" t="s">
        <v>1021</v>
      </c>
      <c r="R1057" s="3" t="s">
        <v>1020</v>
      </c>
      <c r="S1057" s="3">
        <v>72209</v>
      </c>
      <c r="T1057" s="4">
        <v>42062</v>
      </c>
      <c r="U1057" s="4">
        <v>42063</v>
      </c>
      <c r="V1057" s="3">
        <v>-216.02980000000002</v>
      </c>
      <c r="W1057" s="3">
        <v>7</v>
      </c>
      <c r="X1057" s="3">
        <v>83.72</v>
      </c>
      <c r="Y1057" s="5">
        <v>85893</v>
      </c>
    </row>
    <row r="1058" spans="1:25" ht="12.75" customHeight="1" x14ac:dyDescent="0.25">
      <c r="A1058" s="3">
        <v>18016</v>
      </c>
      <c r="B1058" s="3" t="s">
        <v>977</v>
      </c>
      <c r="C1058" s="3">
        <v>0.01</v>
      </c>
      <c r="D1058" s="3">
        <v>125.99</v>
      </c>
      <c r="E1058" s="3">
        <v>8.99</v>
      </c>
      <c r="F1058" s="3">
        <v>1916</v>
      </c>
      <c r="G1058" s="3" t="s">
        <v>2521</v>
      </c>
      <c r="H1058" s="3" t="s">
        <v>710</v>
      </c>
      <c r="I1058" s="3" t="s">
        <v>717</v>
      </c>
      <c r="J1058" s="3" t="s">
        <v>722</v>
      </c>
      <c r="K1058" s="3" t="s">
        <v>102</v>
      </c>
      <c r="L1058" s="3" t="s">
        <v>739</v>
      </c>
      <c r="M1058" s="3" t="s">
        <v>603</v>
      </c>
      <c r="N1058" s="3">
        <v>0.55000000000000004</v>
      </c>
      <c r="O1058" s="3" t="s">
        <v>3035</v>
      </c>
      <c r="P1058" s="3" t="s">
        <v>713</v>
      </c>
      <c r="Q1058" s="3" t="s">
        <v>1021</v>
      </c>
      <c r="R1058" s="3" t="s">
        <v>1020</v>
      </c>
      <c r="S1058" s="3">
        <v>72209</v>
      </c>
      <c r="T1058" s="4">
        <v>42110</v>
      </c>
      <c r="U1058" s="4">
        <v>42112</v>
      </c>
      <c r="V1058" s="3">
        <v>-45.471999999999994</v>
      </c>
      <c r="W1058" s="3">
        <v>9</v>
      </c>
      <c r="X1058" s="3">
        <v>1011.44</v>
      </c>
      <c r="Y1058" s="5">
        <v>85895</v>
      </c>
    </row>
    <row r="1059" spans="1:25" ht="12.75" customHeight="1" x14ac:dyDescent="0.25">
      <c r="A1059" s="3">
        <v>21000</v>
      </c>
      <c r="B1059" s="3" t="s">
        <v>978</v>
      </c>
      <c r="C1059" s="3">
        <v>0.08</v>
      </c>
      <c r="D1059" s="3">
        <v>18.7</v>
      </c>
      <c r="E1059" s="3">
        <v>8.99</v>
      </c>
      <c r="F1059" s="3">
        <v>1917</v>
      </c>
      <c r="G1059" s="3" t="s">
        <v>2522</v>
      </c>
      <c r="H1059" s="3" t="s">
        <v>710</v>
      </c>
      <c r="I1059" s="3" t="s">
        <v>717</v>
      </c>
      <c r="J1059" s="3" t="s">
        <v>723</v>
      </c>
      <c r="K1059" s="3" t="s">
        <v>732</v>
      </c>
      <c r="L1059" s="3" t="s">
        <v>741</v>
      </c>
      <c r="M1059" s="3" t="s">
        <v>358</v>
      </c>
      <c r="N1059" s="3">
        <v>0.47</v>
      </c>
      <c r="O1059" s="3" t="s">
        <v>3035</v>
      </c>
      <c r="P1059" s="3" t="s">
        <v>713</v>
      </c>
      <c r="Q1059" s="3" t="s">
        <v>1021</v>
      </c>
      <c r="R1059" s="3" t="s">
        <v>1513</v>
      </c>
      <c r="S1059" s="3">
        <v>72113</v>
      </c>
      <c r="T1059" s="4">
        <v>42090</v>
      </c>
      <c r="U1059" s="4">
        <v>42091</v>
      </c>
      <c r="V1059" s="3">
        <v>16.136400000000002</v>
      </c>
      <c r="W1059" s="3">
        <v>7</v>
      </c>
      <c r="X1059" s="3">
        <v>132.22999999999999</v>
      </c>
      <c r="Y1059" s="5">
        <v>85894</v>
      </c>
    </row>
    <row r="1060" spans="1:25" ht="12.75" customHeight="1" x14ac:dyDescent="0.25">
      <c r="A1060" s="3">
        <v>19967</v>
      </c>
      <c r="B1060" s="3" t="s">
        <v>977</v>
      </c>
      <c r="C1060" s="3">
        <v>0.08</v>
      </c>
      <c r="D1060" s="3">
        <v>22.23</v>
      </c>
      <c r="E1060" s="3">
        <v>3.63</v>
      </c>
      <c r="F1060" s="3">
        <v>1917</v>
      </c>
      <c r="G1060" s="3" t="s">
        <v>2522</v>
      </c>
      <c r="H1060" s="3" t="s">
        <v>710</v>
      </c>
      <c r="I1060" s="3" t="s">
        <v>717</v>
      </c>
      <c r="J1060" s="3" t="s">
        <v>723</v>
      </c>
      <c r="K1060" s="3" t="s">
        <v>732</v>
      </c>
      <c r="L1060" s="3" t="s">
        <v>741</v>
      </c>
      <c r="M1060" s="3" t="s">
        <v>407</v>
      </c>
      <c r="N1060" s="3">
        <v>0.52</v>
      </c>
      <c r="O1060" s="3" t="s">
        <v>3035</v>
      </c>
      <c r="P1060" s="3" t="s">
        <v>713</v>
      </c>
      <c r="Q1060" s="3" t="s">
        <v>1021</v>
      </c>
      <c r="R1060" s="3" t="s">
        <v>1513</v>
      </c>
      <c r="S1060" s="3">
        <v>72113</v>
      </c>
      <c r="T1060" s="4">
        <v>42064</v>
      </c>
      <c r="U1060" s="4">
        <v>42066</v>
      </c>
      <c r="V1060" s="3">
        <v>-29.61</v>
      </c>
      <c r="W1060" s="3">
        <v>10</v>
      </c>
      <c r="X1060" s="3">
        <v>210.33</v>
      </c>
      <c r="Y1060" s="5">
        <v>85897</v>
      </c>
    </row>
    <row r="1061" spans="1:25" ht="12.75" customHeight="1" x14ac:dyDescent="0.25">
      <c r="A1061" s="3">
        <v>22246</v>
      </c>
      <c r="B1061" s="3" t="s">
        <v>980</v>
      </c>
      <c r="C1061" s="3">
        <v>0.1</v>
      </c>
      <c r="D1061" s="3">
        <v>10.44</v>
      </c>
      <c r="E1061" s="3">
        <v>5.75</v>
      </c>
      <c r="F1061" s="3">
        <v>1918</v>
      </c>
      <c r="G1061" s="3" t="s">
        <v>2523</v>
      </c>
      <c r="H1061" s="3" t="s">
        <v>711</v>
      </c>
      <c r="I1061" s="3" t="s">
        <v>717</v>
      </c>
      <c r="J1061" s="3" t="s">
        <v>721</v>
      </c>
      <c r="K1061" s="3" t="s">
        <v>103</v>
      </c>
      <c r="L1061" s="3" t="s">
        <v>739</v>
      </c>
      <c r="M1061" s="3" t="s">
        <v>875</v>
      </c>
      <c r="N1061" s="3">
        <v>0.39</v>
      </c>
      <c r="O1061" s="3" t="s">
        <v>3035</v>
      </c>
      <c r="P1061" s="3" t="s">
        <v>713</v>
      </c>
      <c r="Q1061" s="3" t="s">
        <v>1021</v>
      </c>
      <c r="R1061" s="3" t="s">
        <v>1712</v>
      </c>
      <c r="S1061" s="3">
        <v>72450</v>
      </c>
      <c r="T1061" s="4">
        <v>42098</v>
      </c>
      <c r="U1061" s="4">
        <v>42105</v>
      </c>
      <c r="V1061" s="3">
        <v>125.72399999999999</v>
      </c>
      <c r="W1061" s="3">
        <v>17</v>
      </c>
      <c r="X1061" s="3">
        <v>168.04</v>
      </c>
      <c r="Y1061" s="5">
        <v>85898</v>
      </c>
    </row>
    <row r="1062" spans="1:25" ht="12.75" customHeight="1" x14ac:dyDescent="0.25">
      <c r="A1062" s="3">
        <v>24971</v>
      </c>
      <c r="B1062" s="3" t="s">
        <v>977</v>
      </c>
      <c r="C1062" s="3">
        <v>0</v>
      </c>
      <c r="D1062" s="3">
        <v>195.99</v>
      </c>
      <c r="E1062" s="3">
        <v>8.99</v>
      </c>
      <c r="F1062" s="3">
        <v>1919</v>
      </c>
      <c r="G1062" s="3" t="s">
        <v>2524</v>
      </c>
      <c r="H1062" s="3" t="s">
        <v>710</v>
      </c>
      <c r="I1062" s="3" t="s">
        <v>717</v>
      </c>
      <c r="J1062" s="3" t="s">
        <v>722</v>
      </c>
      <c r="K1062" s="3" t="s">
        <v>102</v>
      </c>
      <c r="L1062" s="3" t="s">
        <v>739</v>
      </c>
      <c r="M1062" s="3" t="s">
        <v>252</v>
      </c>
      <c r="N1062" s="3">
        <v>0.6</v>
      </c>
      <c r="O1062" s="3" t="s">
        <v>3035</v>
      </c>
      <c r="P1062" s="3" t="s">
        <v>713</v>
      </c>
      <c r="Q1062" s="3" t="s">
        <v>1021</v>
      </c>
      <c r="R1062" s="3" t="s">
        <v>1276</v>
      </c>
      <c r="S1062" s="3">
        <v>71603</v>
      </c>
      <c r="T1062" s="4">
        <v>42059</v>
      </c>
      <c r="U1062" s="4">
        <v>42060</v>
      </c>
      <c r="V1062" s="3">
        <v>114.88199999999999</v>
      </c>
      <c r="W1062" s="3">
        <v>5</v>
      </c>
      <c r="X1062" s="3">
        <v>882.93</v>
      </c>
      <c r="Y1062" s="5">
        <v>85896</v>
      </c>
    </row>
    <row r="1063" spans="1:25" ht="12.75" customHeight="1" x14ac:dyDescent="0.25">
      <c r="A1063" s="3">
        <v>21563</v>
      </c>
      <c r="B1063" s="3" t="s">
        <v>977</v>
      </c>
      <c r="C1063" s="3">
        <v>0.02</v>
      </c>
      <c r="D1063" s="3">
        <v>259.70999999999998</v>
      </c>
      <c r="E1063" s="3">
        <v>66.67</v>
      </c>
      <c r="F1063" s="3">
        <v>1927</v>
      </c>
      <c r="G1063" s="3" t="s">
        <v>2525</v>
      </c>
      <c r="H1063" s="3" t="s">
        <v>712</v>
      </c>
      <c r="I1063" s="3" t="s">
        <v>717</v>
      </c>
      <c r="J1063" s="3" t="s">
        <v>723</v>
      </c>
      <c r="K1063" s="3" t="s">
        <v>731</v>
      </c>
      <c r="L1063" s="3" t="s">
        <v>742</v>
      </c>
      <c r="M1063" s="3" t="s">
        <v>784</v>
      </c>
      <c r="N1063" s="3">
        <v>0.65</v>
      </c>
      <c r="O1063" s="3" t="s">
        <v>3035</v>
      </c>
      <c r="P1063" s="3" t="s">
        <v>713</v>
      </c>
      <c r="Q1063" s="3" t="s">
        <v>1051</v>
      </c>
      <c r="R1063" s="3" t="s">
        <v>1291</v>
      </c>
      <c r="S1063" s="3">
        <v>29611</v>
      </c>
      <c r="T1063" s="4">
        <v>42041</v>
      </c>
      <c r="U1063" s="4">
        <v>42041</v>
      </c>
      <c r="V1063" s="3">
        <v>-14.448</v>
      </c>
      <c r="W1063" s="3">
        <v>8</v>
      </c>
      <c r="X1063" s="3">
        <v>1757.15</v>
      </c>
      <c r="Y1063" s="5">
        <v>88579</v>
      </c>
    </row>
    <row r="1064" spans="1:25" ht="12.75" customHeight="1" x14ac:dyDescent="0.25">
      <c r="A1064" s="3">
        <v>22686</v>
      </c>
      <c r="B1064" s="3" t="s">
        <v>979</v>
      </c>
      <c r="C1064" s="3">
        <v>0.1</v>
      </c>
      <c r="D1064" s="3">
        <v>1889.99</v>
      </c>
      <c r="E1064" s="3">
        <v>19.989999999999998</v>
      </c>
      <c r="F1064" s="3">
        <v>1928</v>
      </c>
      <c r="G1064" s="3" t="s">
        <v>2526</v>
      </c>
      <c r="H1064" s="3" t="s">
        <v>710</v>
      </c>
      <c r="I1064" s="3" t="s">
        <v>717</v>
      </c>
      <c r="J1064" s="3" t="s">
        <v>721</v>
      </c>
      <c r="K1064" s="3" t="s">
        <v>103</v>
      </c>
      <c r="L1064" s="3" t="s">
        <v>739</v>
      </c>
      <c r="M1064" s="3" t="s">
        <v>282</v>
      </c>
      <c r="N1064" s="3">
        <v>0.36</v>
      </c>
      <c r="O1064" s="3" t="s">
        <v>3035</v>
      </c>
      <c r="P1064" s="3" t="s">
        <v>713</v>
      </c>
      <c r="Q1064" s="3" t="s">
        <v>1051</v>
      </c>
      <c r="R1064" s="3" t="s">
        <v>1693</v>
      </c>
      <c r="S1064" s="3">
        <v>29651</v>
      </c>
      <c r="T1064" s="4">
        <v>42025</v>
      </c>
      <c r="U1064" s="4">
        <v>42025</v>
      </c>
      <c r="V1064" s="3">
        <v>-42.545999999999999</v>
      </c>
      <c r="W1064" s="3">
        <v>1</v>
      </c>
      <c r="X1064" s="3">
        <v>1786.04</v>
      </c>
      <c r="Y1064" s="5">
        <v>88580</v>
      </c>
    </row>
    <row r="1065" spans="1:25" ht="12.75" customHeight="1" x14ac:dyDescent="0.25">
      <c r="A1065" s="3">
        <v>18159</v>
      </c>
      <c r="B1065" s="3" t="s">
        <v>980</v>
      </c>
      <c r="C1065" s="3">
        <v>0.06</v>
      </c>
      <c r="D1065" s="3">
        <v>3.58</v>
      </c>
      <c r="E1065" s="3">
        <v>1.63</v>
      </c>
      <c r="F1065" s="3">
        <v>1933</v>
      </c>
      <c r="G1065" s="3" t="s">
        <v>2527</v>
      </c>
      <c r="H1065" s="3" t="s">
        <v>710</v>
      </c>
      <c r="I1065" s="3" t="s">
        <v>720</v>
      </c>
      <c r="J1065" s="3" t="s">
        <v>721</v>
      </c>
      <c r="K1065" s="3" t="s">
        <v>733</v>
      </c>
      <c r="L1065" s="3" t="s">
        <v>738</v>
      </c>
      <c r="M1065" s="3" t="s">
        <v>341</v>
      </c>
      <c r="N1065" s="3">
        <v>0.36</v>
      </c>
      <c r="O1065" s="3" t="s">
        <v>3035</v>
      </c>
      <c r="P1065" s="3" t="s">
        <v>714</v>
      </c>
      <c r="Q1065" s="3" t="s">
        <v>1015</v>
      </c>
      <c r="R1065" s="3" t="s">
        <v>1115</v>
      </c>
      <c r="S1065" s="3">
        <v>75043</v>
      </c>
      <c r="T1065" s="4">
        <v>42113</v>
      </c>
      <c r="U1065" s="4">
        <v>42117</v>
      </c>
      <c r="V1065" s="3">
        <v>14</v>
      </c>
      <c r="W1065" s="3">
        <v>10</v>
      </c>
      <c r="X1065" s="3">
        <v>34.76</v>
      </c>
      <c r="Y1065" s="5">
        <v>86687</v>
      </c>
    </row>
    <row r="1066" spans="1:25" ht="12.75" customHeight="1" x14ac:dyDescent="0.25">
      <c r="A1066" s="3">
        <v>19697</v>
      </c>
      <c r="B1066" s="3" t="s">
        <v>980</v>
      </c>
      <c r="C1066" s="3">
        <v>0.04</v>
      </c>
      <c r="D1066" s="3">
        <v>180.98</v>
      </c>
      <c r="E1066" s="3">
        <v>30</v>
      </c>
      <c r="F1066" s="3">
        <v>1934</v>
      </c>
      <c r="G1066" s="3" t="s">
        <v>2528</v>
      </c>
      <c r="H1066" s="3" t="s">
        <v>712</v>
      </c>
      <c r="I1066" s="3" t="s">
        <v>717</v>
      </c>
      <c r="J1066" s="3" t="s">
        <v>723</v>
      </c>
      <c r="K1066" s="3" t="s">
        <v>727</v>
      </c>
      <c r="L1066" s="3" t="s">
        <v>740</v>
      </c>
      <c r="M1066" s="3" t="s">
        <v>385</v>
      </c>
      <c r="N1066" s="3">
        <v>0.69</v>
      </c>
      <c r="O1066" s="3" t="s">
        <v>3035</v>
      </c>
      <c r="P1066" s="3" t="s">
        <v>714</v>
      </c>
      <c r="Q1066" s="3" t="s">
        <v>1015</v>
      </c>
      <c r="R1066" s="3" t="s">
        <v>1185</v>
      </c>
      <c r="S1066" s="3">
        <v>78626</v>
      </c>
      <c r="T1066" s="4">
        <v>42154</v>
      </c>
      <c r="U1066" s="4">
        <v>42154</v>
      </c>
      <c r="V1066" s="3">
        <v>52.988000000000056</v>
      </c>
      <c r="W1066" s="3">
        <v>3</v>
      </c>
      <c r="X1066" s="3">
        <v>561.65</v>
      </c>
      <c r="Y1066" s="5">
        <v>86688</v>
      </c>
    </row>
    <row r="1067" spans="1:25" ht="12.75" customHeight="1" x14ac:dyDescent="0.25">
      <c r="A1067" s="3">
        <v>19780</v>
      </c>
      <c r="B1067" s="3" t="s">
        <v>981</v>
      </c>
      <c r="C1067" s="3">
        <v>0.01</v>
      </c>
      <c r="D1067" s="3">
        <v>42.98</v>
      </c>
      <c r="E1067" s="3">
        <v>4.62</v>
      </c>
      <c r="F1067" s="3">
        <v>1935</v>
      </c>
      <c r="G1067" s="3" t="s">
        <v>2529</v>
      </c>
      <c r="H1067" s="3" t="s">
        <v>711</v>
      </c>
      <c r="I1067" s="3" t="s">
        <v>720</v>
      </c>
      <c r="J1067" s="3" t="s">
        <v>721</v>
      </c>
      <c r="K1067" s="3" t="s">
        <v>729</v>
      </c>
      <c r="L1067" s="3" t="s">
        <v>739</v>
      </c>
      <c r="M1067" s="3" t="s">
        <v>693</v>
      </c>
      <c r="N1067" s="3">
        <v>0.56000000000000005</v>
      </c>
      <c r="O1067" s="3" t="s">
        <v>3035</v>
      </c>
      <c r="P1067" s="3" t="s">
        <v>714</v>
      </c>
      <c r="Q1067" s="3" t="s">
        <v>1015</v>
      </c>
      <c r="R1067" s="3" t="s">
        <v>1523</v>
      </c>
      <c r="S1067" s="3">
        <v>75051</v>
      </c>
      <c r="T1067" s="4">
        <v>42102</v>
      </c>
      <c r="U1067" s="4">
        <v>42104</v>
      </c>
      <c r="V1067" s="3">
        <v>285.47370000000001</v>
      </c>
      <c r="W1067" s="3">
        <v>9</v>
      </c>
      <c r="X1067" s="3">
        <v>413.73</v>
      </c>
      <c r="Y1067" s="5">
        <v>86686</v>
      </c>
    </row>
    <row r="1068" spans="1:25" ht="12.75" customHeight="1" x14ac:dyDescent="0.25">
      <c r="A1068" s="3">
        <v>19698</v>
      </c>
      <c r="B1068" s="3" t="s">
        <v>980</v>
      </c>
      <c r="C1068" s="3">
        <v>0.06</v>
      </c>
      <c r="D1068" s="3">
        <v>3.25</v>
      </c>
      <c r="E1068" s="3">
        <v>49</v>
      </c>
      <c r="F1068" s="3">
        <v>1935</v>
      </c>
      <c r="G1068" s="3" t="s">
        <v>2529</v>
      </c>
      <c r="H1068" s="3" t="s">
        <v>710</v>
      </c>
      <c r="I1068" s="3" t="s">
        <v>717</v>
      </c>
      <c r="J1068" s="3" t="s">
        <v>721</v>
      </c>
      <c r="K1068" s="3" t="s">
        <v>729</v>
      </c>
      <c r="L1068" s="3" t="s">
        <v>744</v>
      </c>
      <c r="M1068" s="3" t="s">
        <v>334</v>
      </c>
      <c r="N1068" s="3">
        <v>0.56000000000000005</v>
      </c>
      <c r="O1068" s="3" t="s">
        <v>3035</v>
      </c>
      <c r="P1068" s="3" t="s">
        <v>714</v>
      </c>
      <c r="Q1068" s="3" t="s">
        <v>1015</v>
      </c>
      <c r="R1068" s="3" t="s">
        <v>1523</v>
      </c>
      <c r="S1068" s="3">
        <v>75051</v>
      </c>
      <c r="T1068" s="4">
        <v>42154</v>
      </c>
      <c r="U1068" s="4">
        <v>42160</v>
      </c>
      <c r="V1068" s="3">
        <v>10.50800000000001</v>
      </c>
      <c r="W1068" s="3">
        <v>2</v>
      </c>
      <c r="X1068" s="3">
        <v>55.6</v>
      </c>
      <c r="Y1068" s="5">
        <v>86688</v>
      </c>
    </row>
    <row r="1069" spans="1:25" ht="12.75" customHeight="1" x14ac:dyDescent="0.25">
      <c r="A1069" s="3">
        <v>19699</v>
      </c>
      <c r="B1069" s="3" t="s">
        <v>980</v>
      </c>
      <c r="C1069" s="3">
        <v>0.01</v>
      </c>
      <c r="D1069" s="3">
        <v>110.98</v>
      </c>
      <c r="E1069" s="3">
        <v>13.99</v>
      </c>
      <c r="F1069" s="3">
        <v>1935</v>
      </c>
      <c r="G1069" s="3" t="s">
        <v>2529</v>
      </c>
      <c r="H1069" s="3" t="s">
        <v>710</v>
      </c>
      <c r="I1069" s="3" t="s">
        <v>717</v>
      </c>
      <c r="J1069" s="3" t="s">
        <v>723</v>
      </c>
      <c r="K1069" s="3" t="s">
        <v>732</v>
      </c>
      <c r="L1069" s="3" t="s">
        <v>743</v>
      </c>
      <c r="M1069" s="3" t="s">
        <v>571</v>
      </c>
      <c r="N1069" s="3">
        <v>0.69</v>
      </c>
      <c r="O1069" s="3" t="s">
        <v>3035</v>
      </c>
      <c r="P1069" s="3" t="s">
        <v>714</v>
      </c>
      <c r="Q1069" s="3" t="s">
        <v>1015</v>
      </c>
      <c r="R1069" s="3" t="s">
        <v>1523</v>
      </c>
      <c r="S1069" s="3">
        <v>75051</v>
      </c>
      <c r="T1069" s="4">
        <v>42154</v>
      </c>
      <c r="U1069" s="4">
        <v>42159</v>
      </c>
      <c r="V1069" s="3">
        <v>1448.7309</v>
      </c>
      <c r="W1069" s="3">
        <v>19</v>
      </c>
      <c r="X1069" s="3">
        <v>2099.61</v>
      </c>
      <c r="Y1069" s="5">
        <v>86688</v>
      </c>
    </row>
    <row r="1070" spans="1:25" ht="12.75" customHeight="1" x14ac:dyDescent="0.25">
      <c r="A1070" s="3">
        <v>19700</v>
      </c>
      <c r="B1070" s="3" t="s">
        <v>980</v>
      </c>
      <c r="C1070" s="3">
        <v>0.05</v>
      </c>
      <c r="D1070" s="3">
        <v>3.95</v>
      </c>
      <c r="E1070" s="3">
        <v>2</v>
      </c>
      <c r="F1070" s="3">
        <v>1935</v>
      </c>
      <c r="G1070" s="3" t="s">
        <v>2529</v>
      </c>
      <c r="H1070" s="3" t="s">
        <v>711</v>
      </c>
      <c r="I1070" s="3" t="s">
        <v>717</v>
      </c>
      <c r="J1070" s="3" t="s">
        <v>721</v>
      </c>
      <c r="K1070" s="3" t="s">
        <v>733</v>
      </c>
      <c r="L1070" s="3" t="s">
        <v>738</v>
      </c>
      <c r="M1070" s="3" t="s">
        <v>377</v>
      </c>
      <c r="N1070" s="3">
        <v>0.53</v>
      </c>
      <c r="O1070" s="3" t="s">
        <v>3035</v>
      </c>
      <c r="P1070" s="3" t="s">
        <v>714</v>
      </c>
      <c r="Q1070" s="3" t="s">
        <v>1015</v>
      </c>
      <c r="R1070" s="3" t="s">
        <v>1523</v>
      </c>
      <c r="S1070" s="3">
        <v>75051</v>
      </c>
      <c r="T1070" s="4">
        <v>42154</v>
      </c>
      <c r="U1070" s="4">
        <v>42162</v>
      </c>
      <c r="V1070" s="3">
        <v>1.0040000000000004</v>
      </c>
      <c r="W1070" s="3">
        <v>23</v>
      </c>
      <c r="X1070" s="3">
        <v>96.6</v>
      </c>
      <c r="Y1070" s="5">
        <v>86688</v>
      </c>
    </row>
    <row r="1071" spans="1:25" ht="12.75" customHeight="1" x14ac:dyDescent="0.25">
      <c r="A1071" s="3">
        <v>23551</v>
      </c>
      <c r="B1071" s="3" t="s">
        <v>978</v>
      </c>
      <c r="C1071" s="3">
        <v>0.1</v>
      </c>
      <c r="D1071" s="3">
        <v>152.47999999999999</v>
      </c>
      <c r="E1071" s="3">
        <v>4</v>
      </c>
      <c r="F1071" s="3">
        <v>1938</v>
      </c>
      <c r="G1071" s="3" t="s">
        <v>2530</v>
      </c>
      <c r="H1071" s="3" t="s">
        <v>711</v>
      </c>
      <c r="I1071" s="3" t="s">
        <v>720</v>
      </c>
      <c r="J1071" s="3" t="s">
        <v>722</v>
      </c>
      <c r="K1071" s="3" t="s">
        <v>725</v>
      </c>
      <c r="L1071" s="3" t="s">
        <v>739</v>
      </c>
      <c r="M1071" s="3" t="s">
        <v>73</v>
      </c>
      <c r="N1071" s="3">
        <v>0.79</v>
      </c>
      <c r="O1071" s="3" t="s">
        <v>3035</v>
      </c>
      <c r="P1071" s="3" t="s">
        <v>714</v>
      </c>
      <c r="Q1071" s="3" t="s">
        <v>1047</v>
      </c>
      <c r="R1071" s="3" t="s">
        <v>1463</v>
      </c>
      <c r="S1071" s="3">
        <v>66801</v>
      </c>
      <c r="T1071" s="4">
        <v>42085</v>
      </c>
      <c r="U1071" s="4">
        <v>42086</v>
      </c>
      <c r="V1071" s="3">
        <v>-521.09</v>
      </c>
      <c r="W1071" s="3">
        <v>4</v>
      </c>
      <c r="X1071" s="3">
        <v>558.16999999999996</v>
      </c>
      <c r="Y1071" s="5">
        <v>88870</v>
      </c>
    </row>
    <row r="1072" spans="1:25" ht="12.75" customHeight="1" x14ac:dyDescent="0.25">
      <c r="A1072" s="3">
        <v>23550</v>
      </c>
      <c r="B1072" s="3" t="s">
        <v>978</v>
      </c>
      <c r="C1072" s="3">
        <v>0.08</v>
      </c>
      <c r="D1072" s="3">
        <v>6.84</v>
      </c>
      <c r="E1072" s="3">
        <v>8.3699999999999992</v>
      </c>
      <c r="F1072" s="3">
        <v>1940</v>
      </c>
      <c r="G1072" s="3" t="s">
        <v>2531</v>
      </c>
      <c r="H1072" s="3" t="s">
        <v>710</v>
      </c>
      <c r="I1072" s="3" t="s">
        <v>720</v>
      </c>
      <c r="J1072" s="3" t="s">
        <v>721</v>
      </c>
      <c r="K1072" s="3" t="s">
        <v>104</v>
      </c>
      <c r="L1072" s="3" t="s">
        <v>741</v>
      </c>
      <c r="M1072" s="3" t="s">
        <v>577</v>
      </c>
      <c r="N1072" s="3">
        <v>0.57999999999999996</v>
      </c>
      <c r="O1072" s="3" t="s">
        <v>3035</v>
      </c>
      <c r="P1072" s="3" t="s">
        <v>715</v>
      </c>
      <c r="Q1072" s="3" t="s">
        <v>1063</v>
      </c>
      <c r="R1072" s="3" t="s">
        <v>1458</v>
      </c>
      <c r="S1072" s="3">
        <v>84020</v>
      </c>
      <c r="T1072" s="4">
        <v>42085</v>
      </c>
      <c r="U1072" s="4">
        <v>42087</v>
      </c>
      <c r="V1072" s="3">
        <v>-29.49</v>
      </c>
      <c r="W1072" s="3">
        <v>1</v>
      </c>
      <c r="X1072" s="3">
        <v>8.39</v>
      </c>
      <c r="Y1072" s="5">
        <v>88870</v>
      </c>
    </row>
    <row r="1073" spans="1:25" ht="12.75" customHeight="1" x14ac:dyDescent="0.25">
      <c r="A1073" s="3">
        <v>25531</v>
      </c>
      <c r="B1073" s="3" t="s">
        <v>980</v>
      </c>
      <c r="C1073" s="3">
        <v>0</v>
      </c>
      <c r="D1073" s="3">
        <v>78.650000000000006</v>
      </c>
      <c r="E1073" s="3">
        <v>13.99</v>
      </c>
      <c r="F1073" s="3">
        <v>1940</v>
      </c>
      <c r="G1073" s="3" t="s">
        <v>2531</v>
      </c>
      <c r="H1073" s="3" t="s">
        <v>710</v>
      </c>
      <c r="I1073" s="3" t="s">
        <v>720</v>
      </c>
      <c r="J1073" s="3" t="s">
        <v>721</v>
      </c>
      <c r="K1073" s="3" t="s">
        <v>729</v>
      </c>
      <c r="L1073" s="3" t="s">
        <v>743</v>
      </c>
      <c r="M1073" s="3" t="s">
        <v>92</v>
      </c>
      <c r="N1073" s="3">
        <v>0.52</v>
      </c>
      <c r="O1073" s="3" t="s">
        <v>3035</v>
      </c>
      <c r="P1073" s="3" t="s">
        <v>715</v>
      </c>
      <c r="Q1073" s="3" t="s">
        <v>1063</v>
      </c>
      <c r="R1073" s="3" t="s">
        <v>1458</v>
      </c>
      <c r="S1073" s="3">
        <v>84020</v>
      </c>
      <c r="T1073" s="4">
        <v>42113</v>
      </c>
      <c r="U1073" s="4">
        <v>42120</v>
      </c>
      <c r="V1073" s="3">
        <v>386.00669999999991</v>
      </c>
      <c r="W1073" s="3">
        <v>7</v>
      </c>
      <c r="X1073" s="3">
        <v>559.42999999999995</v>
      </c>
      <c r="Y1073" s="5">
        <v>88871</v>
      </c>
    </row>
    <row r="1074" spans="1:25" ht="12.75" customHeight="1" x14ac:dyDescent="0.25">
      <c r="A1074" s="3">
        <v>25532</v>
      </c>
      <c r="B1074" s="3" t="s">
        <v>980</v>
      </c>
      <c r="C1074" s="3">
        <v>0.08</v>
      </c>
      <c r="D1074" s="3">
        <v>122.99</v>
      </c>
      <c r="E1074" s="3">
        <v>70.2</v>
      </c>
      <c r="F1074" s="3">
        <v>1940</v>
      </c>
      <c r="G1074" s="3" t="s">
        <v>2531</v>
      </c>
      <c r="H1074" s="3" t="s">
        <v>712</v>
      </c>
      <c r="I1074" s="3" t="s">
        <v>720</v>
      </c>
      <c r="J1074" s="3" t="s">
        <v>723</v>
      </c>
      <c r="K1074" s="3" t="s">
        <v>727</v>
      </c>
      <c r="L1074" s="3" t="s">
        <v>740</v>
      </c>
      <c r="M1074" s="3" t="s">
        <v>109</v>
      </c>
      <c r="N1074" s="3">
        <v>0.74</v>
      </c>
      <c r="O1074" s="3" t="s">
        <v>3035</v>
      </c>
      <c r="P1074" s="3" t="s">
        <v>715</v>
      </c>
      <c r="Q1074" s="3" t="s">
        <v>1063</v>
      </c>
      <c r="R1074" s="3" t="s">
        <v>1458</v>
      </c>
      <c r="S1074" s="3">
        <v>84020</v>
      </c>
      <c r="T1074" s="4">
        <v>42113</v>
      </c>
      <c r="U1074" s="4">
        <v>42118</v>
      </c>
      <c r="V1074" s="3">
        <v>-1867.97</v>
      </c>
      <c r="W1074" s="3">
        <v>10</v>
      </c>
      <c r="X1074" s="3">
        <v>1216.52</v>
      </c>
      <c r="Y1074" s="5">
        <v>88871</v>
      </c>
    </row>
    <row r="1075" spans="1:25" ht="12.75" customHeight="1" x14ac:dyDescent="0.25">
      <c r="A1075" s="3">
        <v>20371</v>
      </c>
      <c r="B1075" s="3" t="s">
        <v>978</v>
      </c>
      <c r="C1075" s="3">
        <v>0.08</v>
      </c>
      <c r="D1075" s="3">
        <v>90.98</v>
      </c>
      <c r="E1075" s="3">
        <v>56.2</v>
      </c>
      <c r="F1075" s="3">
        <v>1946</v>
      </c>
      <c r="G1075" s="3" t="s">
        <v>2532</v>
      </c>
      <c r="H1075" s="3" t="s">
        <v>710</v>
      </c>
      <c r="I1075" s="3" t="s">
        <v>719</v>
      </c>
      <c r="J1075" s="3" t="s">
        <v>723</v>
      </c>
      <c r="K1075" s="3" t="s">
        <v>732</v>
      </c>
      <c r="L1075" s="3" t="s">
        <v>743</v>
      </c>
      <c r="M1075" s="3" t="s">
        <v>943</v>
      </c>
      <c r="N1075" s="3">
        <v>0.74</v>
      </c>
      <c r="O1075" s="3" t="s">
        <v>3035</v>
      </c>
      <c r="P1075" s="3" t="s">
        <v>716</v>
      </c>
      <c r="Q1075" s="3" t="s">
        <v>1071</v>
      </c>
      <c r="R1075" s="3" t="s">
        <v>1168</v>
      </c>
      <c r="S1075" s="3">
        <v>15228</v>
      </c>
      <c r="T1075" s="4">
        <v>42030</v>
      </c>
      <c r="U1075" s="4">
        <v>42032</v>
      </c>
      <c r="V1075" s="3">
        <v>-1920.9336000000001</v>
      </c>
      <c r="W1075" s="3">
        <v>12</v>
      </c>
      <c r="X1075" s="3">
        <v>1058.3599999999999</v>
      </c>
      <c r="Y1075" s="5">
        <v>86331</v>
      </c>
    </row>
    <row r="1076" spans="1:25" ht="12.75" customHeight="1" x14ac:dyDescent="0.25">
      <c r="A1076" s="3">
        <v>20372</v>
      </c>
      <c r="B1076" s="3" t="s">
        <v>978</v>
      </c>
      <c r="C1076" s="3">
        <v>7.0000000000000007E-2</v>
      </c>
      <c r="D1076" s="3">
        <v>5.98</v>
      </c>
      <c r="E1076" s="3">
        <v>5.35</v>
      </c>
      <c r="F1076" s="3">
        <v>1946</v>
      </c>
      <c r="G1076" s="3" t="s">
        <v>2532</v>
      </c>
      <c r="H1076" s="3" t="s">
        <v>710</v>
      </c>
      <c r="I1076" s="3" t="s">
        <v>719</v>
      </c>
      <c r="J1076" s="3" t="s">
        <v>721</v>
      </c>
      <c r="K1076" s="3" t="s">
        <v>726</v>
      </c>
      <c r="L1076" s="3" t="s">
        <v>739</v>
      </c>
      <c r="M1076" s="3" t="s">
        <v>748</v>
      </c>
      <c r="N1076" s="3">
        <v>0.4</v>
      </c>
      <c r="O1076" s="3" t="s">
        <v>3035</v>
      </c>
      <c r="P1076" s="3" t="s">
        <v>716</v>
      </c>
      <c r="Q1076" s="3" t="s">
        <v>1071</v>
      </c>
      <c r="R1076" s="3" t="s">
        <v>1168</v>
      </c>
      <c r="S1076" s="3">
        <v>15228</v>
      </c>
      <c r="T1076" s="4">
        <v>42030</v>
      </c>
      <c r="U1076" s="4">
        <v>42032</v>
      </c>
      <c r="V1076" s="3">
        <v>-37.175200000000004</v>
      </c>
      <c r="W1076" s="3">
        <v>3</v>
      </c>
      <c r="X1076" s="3">
        <v>18.309999999999999</v>
      </c>
      <c r="Y1076" s="5">
        <v>86331</v>
      </c>
    </row>
    <row r="1077" spans="1:25" ht="12.75" customHeight="1" x14ac:dyDescent="0.25">
      <c r="A1077" s="3">
        <v>21762</v>
      </c>
      <c r="B1077" s="3" t="s">
        <v>980</v>
      </c>
      <c r="C1077" s="3">
        <v>0.05</v>
      </c>
      <c r="D1077" s="3">
        <v>424.21</v>
      </c>
      <c r="E1077" s="3">
        <v>110.2</v>
      </c>
      <c r="F1077" s="3">
        <v>1949</v>
      </c>
      <c r="G1077" s="3" t="s">
        <v>2533</v>
      </c>
      <c r="H1077" s="3" t="s">
        <v>712</v>
      </c>
      <c r="I1077" s="3" t="s">
        <v>718</v>
      </c>
      <c r="J1077" s="3" t="s">
        <v>723</v>
      </c>
      <c r="K1077" s="3" t="s">
        <v>731</v>
      </c>
      <c r="L1077" s="3" t="s">
        <v>742</v>
      </c>
      <c r="M1077" s="3" t="s">
        <v>591</v>
      </c>
      <c r="N1077" s="3">
        <v>0.67</v>
      </c>
      <c r="O1077" s="3" t="s">
        <v>3035</v>
      </c>
      <c r="P1077" s="3" t="s">
        <v>715</v>
      </c>
      <c r="Q1077" s="3" t="s">
        <v>1373</v>
      </c>
      <c r="R1077" s="3" t="s">
        <v>1372</v>
      </c>
      <c r="S1077" s="3">
        <v>59715</v>
      </c>
      <c r="T1077" s="4">
        <v>42036</v>
      </c>
      <c r="U1077" s="4">
        <v>42040</v>
      </c>
      <c r="V1077" s="3">
        <v>-213.40280000000001</v>
      </c>
      <c r="W1077" s="3">
        <v>12</v>
      </c>
      <c r="X1077" s="3">
        <v>4935.22</v>
      </c>
      <c r="Y1077" s="5">
        <v>90415</v>
      </c>
    </row>
    <row r="1078" spans="1:25" ht="12.75" customHeight="1" x14ac:dyDescent="0.25">
      <c r="A1078" s="3">
        <v>24793</v>
      </c>
      <c r="B1078" s="3" t="s">
        <v>979</v>
      </c>
      <c r="C1078" s="3">
        <v>0.01</v>
      </c>
      <c r="D1078" s="3">
        <v>6.68</v>
      </c>
      <c r="E1078" s="3">
        <v>4.91</v>
      </c>
      <c r="F1078" s="3">
        <v>1950</v>
      </c>
      <c r="G1078" s="3" t="s">
        <v>2534</v>
      </c>
      <c r="H1078" s="3" t="s">
        <v>710</v>
      </c>
      <c r="I1078" s="3" t="s">
        <v>718</v>
      </c>
      <c r="J1078" s="3" t="s">
        <v>721</v>
      </c>
      <c r="K1078" s="3" t="s">
        <v>726</v>
      </c>
      <c r="L1078" s="3" t="s">
        <v>739</v>
      </c>
      <c r="M1078" s="3" t="s">
        <v>145</v>
      </c>
      <c r="N1078" s="3">
        <v>0.37</v>
      </c>
      <c r="O1078" s="3" t="s">
        <v>3035</v>
      </c>
      <c r="P1078" s="3" t="s">
        <v>715</v>
      </c>
      <c r="Q1078" s="3" t="s">
        <v>1373</v>
      </c>
      <c r="R1078" s="3" t="s">
        <v>1779</v>
      </c>
      <c r="S1078" s="3">
        <v>59750</v>
      </c>
      <c r="T1078" s="4">
        <v>42010</v>
      </c>
      <c r="U1078" s="4">
        <v>42012</v>
      </c>
      <c r="V1078" s="3">
        <v>-15.48</v>
      </c>
      <c r="W1078" s="3">
        <v>7</v>
      </c>
      <c r="X1078" s="3">
        <v>51.03</v>
      </c>
      <c r="Y1078" s="5">
        <v>90414</v>
      </c>
    </row>
    <row r="1079" spans="1:25" ht="12.75" customHeight="1" x14ac:dyDescent="0.25">
      <c r="A1079" s="3">
        <v>23378</v>
      </c>
      <c r="B1079" s="3" t="s">
        <v>977</v>
      </c>
      <c r="C1079" s="3">
        <v>0.09</v>
      </c>
      <c r="D1079" s="3">
        <v>40.98</v>
      </c>
      <c r="E1079" s="3">
        <v>6.5</v>
      </c>
      <c r="F1079" s="3">
        <v>1956</v>
      </c>
      <c r="G1079" s="3" t="s">
        <v>2535</v>
      </c>
      <c r="H1079" s="3" t="s">
        <v>710</v>
      </c>
      <c r="I1079" s="3" t="s">
        <v>719</v>
      </c>
      <c r="J1079" s="3" t="s">
        <v>722</v>
      </c>
      <c r="K1079" s="3" t="s">
        <v>725</v>
      </c>
      <c r="L1079" s="3" t="s">
        <v>739</v>
      </c>
      <c r="M1079" s="3" t="s">
        <v>692</v>
      </c>
      <c r="N1079" s="3">
        <v>0.74</v>
      </c>
      <c r="O1079" s="3" t="s">
        <v>3035</v>
      </c>
      <c r="P1079" s="3" t="s">
        <v>715</v>
      </c>
      <c r="Q1079" s="3" t="s">
        <v>1073</v>
      </c>
      <c r="R1079" s="3" t="s">
        <v>1294</v>
      </c>
      <c r="S1079" s="3">
        <v>80027</v>
      </c>
      <c r="T1079" s="4">
        <v>42174</v>
      </c>
      <c r="U1079" s="4">
        <v>42176</v>
      </c>
      <c r="V1079" s="3">
        <v>-50.244999999999997</v>
      </c>
      <c r="W1079" s="3">
        <v>19</v>
      </c>
      <c r="X1079" s="3">
        <v>746.91</v>
      </c>
      <c r="Y1079" s="5">
        <v>89820</v>
      </c>
    </row>
    <row r="1080" spans="1:25" ht="12.75" customHeight="1" x14ac:dyDescent="0.25">
      <c r="A1080" s="3">
        <v>21638</v>
      </c>
      <c r="B1080" s="3" t="s">
        <v>977</v>
      </c>
      <c r="C1080" s="3">
        <v>0.09</v>
      </c>
      <c r="D1080" s="3">
        <v>77.510000000000005</v>
      </c>
      <c r="E1080" s="3">
        <v>4</v>
      </c>
      <c r="F1080" s="3">
        <v>1957</v>
      </c>
      <c r="G1080" s="3" t="s">
        <v>2536</v>
      </c>
      <c r="H1080" s="3" t="s">
        <v>710</v>
      </c>
      <c r="I1080" s="3" t="s">
        <v>719</v>
      </c>
      <c r="J1080" s="3" t="s">
        <v>722</v>
      </c>
      <c r="K1080" s="3" t="s">
        <v>725</v>
      </c>
      <c r="L1080" s="3" t="s">
        <v>739</v>
      </c>
      <c r="M1080" s="3" t="s">
        <v>355</v>
      </c>
      <c r="N1080" s="3">
        <v>0.76</v>
      </c>
      <c r="O1080" s="3" t="s">
        <v>3035</v>
      </c>
      <c r="P1080" s="3" t="s">
        <v>714</v>
      </c>
      <c r="Q1080" s="3" t="s">
        <v>1904</v>
      </c>
      <c r="R1080" s="3" t="s">
        <v>1434</v>
      </c>
      <c r="S1080" s="3">
        <v>63130</v>
      </c>
      <c r="T1080" s="4">
        <v>42101</v>
      </c>
      <c r="U1080" s="4">
        <v>42103</v>
      </c>
      <c r="V1080" s="3">
        <v>-387.1044</v>
      </c>
      <c r="W1080" s="3">
        <v>1</v>
      </c>
      <c r="X1080" s="3">
        <v>77.47</v>
      </c>
      <c r="Y1080" s="5">
        <v>89818</v>
      </c>
    </row>
    <row r="1081" spans="1:25" ht="12.75" customHeight="1" x14ac:dyDescent="0.25">
      <c r="A1081" s="3">
        <v>24640</v>
      </c>
      <c r="B1081" s="3" t="s">
        <v>980</v>
      </c>
      <c r="C1081" s="3">
        <v>0.09</v>
      </c>
      <c r="D1081" s="3">
        <v>30.98</v>
      </c>
      <c r="E1081" s="3">
        <v>6.5</v>
      </c>
      <c r="F1081" s="3">
        <v>1958</v>
      </c>
      <c r="G1081" s="3" t="s">
        <v>2537</v>
      </c>
      <c r="H1081" s="3" t="s">
        <v>711</v>
      </c>
      <c r="I1081" s="3" t="s">
        <v>719</v>
      </c>
      <c r="J1081" s="3" t="s">
        <v>722</v>
      </c>
      <c r="K1081" s="3" t="s">
        <v>725</v>
      </c>
      <c r="L1081" s="3" t="s">
        <v>739</v>
      </c>
      <c r="M1081" s="3" t="s">
        <v>685</v>
      </c>
      <c r="N1081" s="3">
        <v>0.64</v>
      </c>
      <c r="O1081" s="3" t="s">
        <v>3035</v>
      </c>
      <c r="P1081" s="3" t="s">
        <v>715</v>
      </c>
      <c r="Q1081" s="3" t="s">
        <v>1013</v>
      </c>
      <c r="R1081" s="3" t="s">
        <v>1036</v>
      </c>
      <c r="S1081" s="3">
        <v>97068</v>
      </c>
      <c r="T1081" s="4">
        <v>42173</v>
      </c>
      <c r="U1081" s="4">
        <v>42177</v>
      </c>
      <c r="V1081" s="3">
        <v>-55.97</v>
      </c>
      <c r="W1081" s="3">
        <v>7</v>
      </c>
      <c r="X1081" s="3">
        <v>204.34</v>
      </c>
      <c r="Y1081" s="5">
        <v>89819</v>
      </c>
    </row>
    <row r="1082" spans="1:25" ht="12.75" customHeight="1" x14ac:dyDescent="0.25">
      <c r="A1082" s="3">
        <v>3956</v>
      </c>
      <c r="B1082" s="3" t="s">
        <v>981</v>
      </c>
      <c r="C1082" s="3">
        <v>0</v>
      </c>
      <c r="D1082" s="3">
        <v>20.28</v>
      </c>
      <c r="E1082" s="3">
        <v>14.39</v>
      </c>
      <c r="F1082" s="3">
        <v>1959</v>
      </c>
      <c r="G1082" s="3" t="s">
        <v>2538</v>
      </c>
      <c r="H1082" s="3" t="s">
        <v>710</v>
      </c>
      <c r="I1082" s="3" t="s">
        <v>720</v>
      </c>
      <c r="J1082" s="3" t="s">
        <v>723</v>
      </c>
      <c r="K1082" s="3" t="s">
        <v>732</v>
      </c>
      <c r="L1082" s="3" t="s">
        <v>739</v>
      </c>
      <c r="M1082" s="3" t="s">
        <v>91</v>
      </c>
      <c r="N1082" s="3">
        <v>0.47</v>
      </c>
      <c r="O1082" s="3" t="s">
        <v>3035</v>
      </c>
      <c r="P1082" s="3" t="s">
        <v>713</v>
      </c>
      <c r="Q1082" s="3" t="s">
        <v>1034</v>
      </c>
      <c r="R1082" s="3" t="s">
        <v>985</v>
      </c>
      <c r="S1082" s="3">
        <v>33916</v>
      </c>
      <c r="T1082" s="4">
        <v>42026</v>
      </c>
      <c r="U1082" s="4">
        <v>42026</v>
      </c>
      <c r="V1082" s="3">
        <v>-66.247299999999996</v>
      </c>
      <c r="W1082" s="3">
        <v>9</v>
      </c>
      <c r="X1082" s="3">
        <v>206.04</v>
      </c>
      <c r="Y1082" s="5">
        <v>28225</v>
      </c>
    </row>
    <row r="1083" spans="1:25" ht="12.75" customHeight="1" x14ac:dyDescent="0.25">
      <c r="A1083" s="3">
        <v>3684</v>
      </c>
      <c r="B1083" s="3" t="s">
        <v>980</v>
      </c>
      <c r="C1083" s="3">
        <v>0.02</v>
      </c>
      <c r="D1083" s="3">
        <v>9.99</v>
      </c>
      <c r="E1083" s="3">
        <v>11.59</v>
      </c>
      <c r="F1083" s="3">
        <v>1959</v>
      </c>
      <c r="G1083" s="3" t="s">
        <v>2538</v>
      </c>
      <c r="H1083" s="3" t="s">
        <v>710</v>
      </c>
      <c r="I1083" s="3" t="s">
        <v>717</v>
      </c>
      <c r="J1083" s="3" t="s">
        <v>721</v>
      </c>
      <c r="K1083" s="3" t="s">
        <v>726</v>
      </c>
      <c r="L1083" s="3" t="s">
        <v>739</v>
      </c>
      <c r="M1083" s="3" t="s">
        <v>130</v>
      </c>
      <c r="N1083" s="3">
        <v>0.4</v>
      </c>
      <c r="O1083" s="3" t="s">
        <v>3035</v>
      </c>
      <c r="P1083" s="3" t="s">
        <v>713</v>
      </c>
      <c r="Q1083" s="3" t="s">
        <v>1034</v>
      </c>
      <c r="R1083" s="3" t="s">
        <v>985</v>
      </c>
      <c r="S1083" s="3">
        <v>33916</v>
      </c>
      <c r="T1083" s="4">
        <v>42112</v>
      </c>
      <c r="U1083" s="4">
        <v>42121</v>
      </c>
      <c r="V1083" s="3">
        <v>-171.15770000000001</v>
      </c>
      <c r="W1083" s="3">
        <v>43</v>
      </c>
      <c r="X1083" s="3">
        <v>475.42</v>
      </c>
      <c r="Y1083" s="5">
        <v>26342</v>
      </c>
    </row>
    <row r="1084" spans="1:25" ht="12.75" customHeight="1" x14ac:dyDescent="0.25">
      <c r="A1084" s="3">
        <v>3685</v>
      </c>
      <c r="B1084" s="3" t="s">
        <v>980</v>
      </c>
      <c r="C1084" s="3">
        <v>0.02</v>
      </c>
      <c r="D1084" s="3">
        <v>48.04</v>
      </c>
      <c r="E1084" s="3">
        <v>5.79</v>
      </c>
      <c r="F1084" s="3">
        <v>1959</v>
      </c>
      <c r="G1084" s="3" t="s">
        <v>2538</v>
      </c>
      <c r="H1084" s="3" t="s">
        <v>710</v>
      </c>
      <c r="I1084" s="3" t="s">
        <v>717</v>
      </c>
      <c r="J1084" s="3" t="s">
        <v>721</v>
      </c>
      <c r="K1084" s="3" t="s">
        <v>726</v>
      </c>
      <c r="L1084" s="3" t="s">
        <v>739</v>
      </c>
      <c r="M1084" s="3" t="s">
        <v>668</v>
      </c>
      <c r="N1084" s="3">
        <v>0.37</v>
      </c>
      <c r="O1084" s="3" t="s">
        <v>3035</v>
      </c>
      <c r="P1084" s="3" t="s">
        <v>713</v>
      </c>
      <c r="Q1084" s="3" t="s">
        <v>1034</v>
      </c>
      <c r="R1084" s="3" t="s">
        <v>985</v>
      </c>
      <c r="S1084" s="3">
        <v>33916</v>
      </c>
      <c r="T1084" s="4">
        <v>42112</v>
      </c>
      <c r="U1084" s="4">
        <v>42117</v>
      </c>
      <c r="V1084" s="3">
        <v>624.23900000000003</v>
      </c>
      <c r="W1084" s="3">
        <v>74</v>
      </c>
      <c r="X1084" s="3">
        <v>3598.82</v>
      </c>
      <c r="Y1084" s="5">
        <v>26342</v>
      </c>
    </row>
    <row r="1085" spans="1:25" ht="12.75" customHeight="1" x14ac:dyDescent="0.25">
      <c r="A1085" s="3">
        <v>3686</v>
      </c>
      <c r="B1085" s="3" t="s">
        <v>980</v>
      </c>
      <c r="C1085" s="3">
        <v>0.04</v>
      </c>
      <c r="D1085" s="3">
        <v>6.68</v>
      </c>
      <c r="E1085" s="3">
        <v>4.91</v>
      </c>
      <c r="F1085" s="3">
        <v>1959</v>
      </c>
      <c r="G1085" s="3" t="s">
        <v>2538</v>
      </c>
      <c r="H1085" s="3" t="s">
        <v>710</v>
      </c>
      <c r="I1085" s="3" t="s">
        <v>717</v>
      </c>
      <c r="J1085" s="3" t="s">
        <v>721</v>
      </c>
      <c r="K1085" s="3" t="s">
        <v>726</v>
      </c>
      <c r="L1085" s="3" t="s">
        <v>739</v>
      </c>
      <c r="M1085" s="3" t="s">
        <v>145</v>
      </c>
      <c r="N1085" s="3">
        <v>0.37</v>
      </c>
      <c r="O1085" s="3" t="s">
        <v>3035</v>
      </c>
      <c r="P1085" s="3" t="s">
        <v>713</v>
      </c>
      <c r="Q1085" s="3" t="s">
        <v>1034</v>
      </c>
      <c r="R1085" s="3" t="s">
        <v>985</v>
      </c>
      <c r="S1085" s="3">
        <v>33916</v>
      </c>
      <c r="T1085" s="4">
        <v>42112</v>
      </c>
      <c r="U1085" s="4">
        <v>42119</v>
      </c>
      <c r="V1085" s="3">
        <v>-14.3241</v>
      </c>
      <c r="W1085" s="3">
        <v>5</v>
      </c>
      <c r="X1085" s="3">
        <v>41.22</v>
      </c>
      <c r="Y1085" s="5">
        <v>26342</v>
      </c>
    </row>
    <row r="1086" spans="1:25" ht="12.75" customHeight="1" x14ac:dyDescent="0.25">
      <c r="A1086" s="3">
        <v>21685</v>
      </c>
      <c r="B1086" s="3" t="s">
        <v>980</v>
      </c>
      <c r="C1086" s="3">
        <v>0.02</v>
      </c>
      <c r="D1086" s="3">
        <v>48.04</v>
      </c>
      <c r="E1086" s="3">
        <v>5.79</v>
      </c>
      <c r="F1086" s="3">
        <v>1962</v>
      </c>
      <c r="G1086" s="3" t="s">
        <v>2539</v>
      </c>
      <c r="H1086" s="3" t="s">
        <v>710</v>
      </c>
      <c r="I1086" s="3" t="s">
        <v>717</v>
      </c>
      <c r="J1086" s="3" t="s">
        <v>721</v>
      </c>
      <c r="K1086" s="3" t="s">
        <v>726</v>
      </c>
      <c r="L1086" s="3" t="s">
        <v>739</v>
      </c>
      <c r="M1086" s="3" t="s">
        <v>668</v>
      </c>
      <c r="N1086" s="3">
        <v>0.37</v>
      </c>
      <c r="O1086" s="3" t="s">
        <v>3035</v>
      </c>
      <c r="P1086" s="3" t="s">
        <v>714</v>
      </c>
      <c r="Q1086" s="3" t="s">
        <v>1053</v>
      </c>
      <c r="R1086" s="3" t="s">
        <v>1554</v>
      </c>
      <c r="S1086" s="3">
        <v>48601</v>
      </c>
      <c r="T1086" s="4">
        <v>42112</v>
      </c>
      <c r="U1086" s="4">
        <v>42117</v>
      </c>
      <c r="V1086" s="3">
        <v>604.01909999999998</v>
      </c>
      <c r="W1086" s="3">
        <v>18</v>
      </c>
      <c r="X1086" s="3">
        <v>875.39</v>
      </c>
      <c r="Y1086" s="5">
        <v>88857</v>
      </c>
    </row>
    <row r="1087" spans="1:25" ht="12.75" customHeight="1" x14ac:dyDescent="0.25">
      <c r="A1087" s="3">
        <v>21686</v>
      </c>
      <c r="B1087" s="3" t="s">
        <v>980</v>
      </c>
      <c r="C1087" s="3">
        <v>0.04</v>
      </c>
      <c r="D1087" s="3">
        <v>6.68</v>
      </c>
      <c r="E1087" s="3">
        <v>4.91</v>
      </c>
      <c r="F1087" s="3">
        <v>1962</v>
      </c>
      <c r="G1087" s="3" t="s">
        <v>2539</v>
      </c>
      <c r="H1087" s="3" t="s">
        <v>710</v>
      </c>
      <c r="I1087" s="3" t="s">
        <v>717</v>
      </c>
      <c r="J1087" s="3" t="s">
        <v>721</v>
      </c>
      <c r="K1087" s="3" t="s">
        <v>726</v>
      </c>
      <c r="L1087" s="3" t="s">
        <v>739</v>
      </c>
      <c r="M1087" s="3" t="s">
        <v>145</v>
      </c>
      <c r="N1087" s="3">
        <v>0.37</v>
      </c>
      <c r="O1087" s="3" t="s">
        <v>3035</v>
      </c>
      <c r="P1087" s="3" t="s">
        <v>714</v>
      </c>
      <c r="Q1087" s="3" t="s">
        <v>1053</v>
      </c>
      <c r="R1087" s="3" t="s">
        <v>1554</v>
      </c>
      <c r="S1087" s="3">
        <v>48601</v>
      </c>
      <c r="T1087" s="4">
        <v>42112</v>
      </c>
      <c r="U1087" s="4">
        <v>42119</v>
      </c>
      <c r="V1087" s="3">
        <v>-11.631599999999999</v>
      </c>
      <c r="W1087" s="3">
        <v>1</v>
      </c>
      <c r="X1087" s="3">
        <v>8.24</v>
      </c>
      <c r="Y1087" s="5">
        <v>88857</v>
      </c>
    </row>
    <row r="1088" spans="1:25" ht="12.75" customHeight="1" x14ac:dyDescent="0.25">
      <c r="A1088" s="3">
        <v>22488</v>
      </c>
      <c r="B1088" s="3" t="s">
        <v>978</v>
      </c>
      <c r="C1088" s="3">
        <v>0.01</v>
      </c>
      <c r="D1088" s="3">
        <v>78.650000000000006</v>
      </c>
      <c r="E1088" s="3">
        <v>13.99</v>
      </c>
      <c r="F1088" s="3">
        <v>1967</v>
      </c>
      <c r="G1088" s="3" t="s">
        <v>2540</v>
      </c>
      <c r="H1088" s="3" t="s">
        <v>711</v>
      </c>
      <c r="I1088" s="3" t="s">
        <v>718</v>
      </c>
      <c r="J1088" s="3" t="s">
        <v>721</v>
      </c>
      <c r="K1088" s="3" t="s">
        <v>729</v>
      </c>
      <c r="L1088" s="3" t="s">
        <v>743</v>
      </c>
      <c r="M1088" s="3" t="s">
        <v>92</v>
      </c>
      <c r="N1088" s="3">
        <v>0.52</v>
      </c>
      <c r="O1088" s="3" t="s">
        <v>3035</v>
      </c>
      <c r="P1088" s="3" t="s">
        <v>714</v>
      </c>
      <c r="Q1088" s="3" t="s">
        <v>1012</v>
      </c>
      <c r="R1088" s="3" t="s">
        <v>1478</v>
      </c>
      <c r="S1088" s="3">
        <v>52732</v>
      </c>
      <c r="T1088" s="4">
        <v>42081</v>
      </c>
      <c r="U1088" s="4">
        <v>42082</v>
      </c>
      <c r="V1088" s="3">
        <v>442.36589999999995</v>
      </c>
      <c r="W1088" s="3">
        <v>8</v>
      </c>
      <c r="X1088" s="3">
        <v>641.11</v>
      </c>
      <c r="Y1088" s="5">
        <v>89456</v>
      </c>
    </row>
    <row r="1089" spans="1:25" ht="12.75" customHeight="1" x14ac:dyDescent="0.25">
      <c r="A1089" s="3">
        <v>26220</v>
      </c>
      <c r="B1089" s="3" t="s">
        <v>978</v>
      </c>
      <c r="C1089" s="3">
        <v>0.02</v>
      </c>
      <c r="D1089" s="3">
        <v>11.58</v>
      </c>
      <c r="E1089" s="3">
        <v>5.72</v>
      </c>
      <c r="F1089" s="3">
        <v>1971</v>
      </c>
      <c r="G1089" s="3" t="s">
        <v>2541</v>
      </c>
      <c r="H1089" s="3" t="s">
        <v>710</v>
      </c>
      <c r="I1089" s="3" t="s">
        <v>720</v>
      </c>
      <c r="J1089" s="3" t="s">
        <v>721</v>
      </c>
      <c r="K1089" s="3" t="s">
        <v>728</v>
      </c>
      <c r="L1089" s="3" t="s">
        <v>739</v>
      </c>
      <c r="M1089" s="3" t="s">
        <v>68</v>
      </c>
      <c r="N1089" s="3">
        <v>0.35</v>
      </c>
      <c r="O1089" s="3" t="s">
        <v>3035</v>
      </c>
      <c r="P1089" s="3" t="s">
        <v>713</v>
      </c>
      <c r="Q1089" s="3" t="s">
        <v>1207</v>
      </c>
      <c r="R1089" s="3" t="s">
        <v>1825</v>
      </c>
      <c r="S1089" s="3">
        <v>38801</v>
      </c>
      <c r="T1089" s="4">
        <v>42022</v>
      </c>
      <c r="U1089" s="4">
        <v>42023</v>
      </c>
      <c r="V1089" s="3">
        <v>-259.75599999999997</v>
      </c>
      <c r="W1089" s="3">
        <v>3</v>
      </c>
      <c r="X1089" s="3">
        <v>35.479999999999997</v>
      </c>
      <c r="Y1089" s="5">
        <v>91550</v>
      </c>
    </row>
    <row r="1090" spans="1:25" ht="12.75" customHeight="1" x14ac:dyDescent="0.25">
      <c r="A1090" s="3">
        <v>26223</v>
      </c>
      <c r="B1090" s="3" t="s">
        <v>978</v>
      </c>
      <c r="C1090" s="3">
        <v>0.05</v>
      </c>
      <c r="D1090" s="3">
        <v>350.99</v>
      </c>
      <c r="E1090" s="3">
        <v>39</v>
      </c>
      <c r="F1090" s="3">
        <v>1972</v>
      </c>
      <c r="G1090" s="3" t="s">
        <v>2542</v>
      </c>
      <c r="H1090" s="3" t="s">
        <v>712</v>
      </c>
      <c r="I1090" s="3" t="s">
        <v>720</v>
      </c>
      <c r="J1090" s="3" t="s">
        <v>723</v>
      </c>
      <c r="K1090" s="3" t="s">
        <v>727</v>
      </c>
      <c r="L1090" s="3" t="s">
        <v>740</v>
      </c>
      <c r="M1090" s="3" t="s">
        <v>535</v>
      </c>
      <c r="N1090" s="3">
        <v>0.55000000000000004</v>
      </c>
      <c r="O1090" s="3" t="s">
        <v>3035</v>
      </c>
      <c r="P1090" s="3" t="s">
        <v>716</v>
      </c>
      <c r="Q1090" s="3" t="s">
        <v>1071</v>
      </c>
      <c r="R1090" s="3" t="s">
        <v>1898</v>
      </c>
      <c r="S1090" s="3">
        <v>19090</v>
      </c>
      <c r="T1090" s="4">
        <v>42022</v>
      </c>
      <c r="U1090" s="4">
        <v>42024</v>
      </c>
      <c r="V1090" s="3">
        <v>1469.7275999999999</v>
      </c>
      <c r="W1090" s="3">
        <v>6</v>
      </c>
      <c r="X1090" s="3">
        <v>2130.04</v>
      </c>
      <c r="Y1090" s="5">
        <v>91550</v>
      </c>
    </row>
    <row r="1091" spans="1:25" ht="12.75" customHeight="1" x14ac:dyDescent="0.25">
      <c r="A1091" s="3">
        <v>26224</v>
      </c>
      <c r="B1091" s="3" t="s">
        <v>978</v>
      </c>
      <c r="C1091" s="3">
        <v>0.04</v>
      </c>
      <c r="D1091" s="3">
        <v>15.99</v>
      </c>
      <c r="E1091" s="3">
        <v>9.4</v>
      </c>
      <c r="F1091" s="3">
        <v>1972</v>
      </c>
      <c r="G1091" s="3" t="s">
        <v>2542</v>
      </c>
      <c r="H1091" s="3" t="s">
        <v>711</v>
      </c>
      <c r="I1091" s="3" t="s">
        <v>720</v>
      </c>
      <c r="J1091" s="3" t="s">
        <v>722</v>
      </c>
      <c r="K1091" s="3" t="s">
        <v>736</v>
      </c>
      <c r="L1091" s="3" t="s">
        <v>739</v>
      </c>
      <c r="M1091" s="3" t="s">
        <v>467</v>
      </c>
      <c r="N1091" s="3">
        <v>0.49</v>
      </c>
      <c r="O1091" s="3" t="s">
        <v>3035</v>
      </c>
      <c r="P1091" s="3" t="s">
        <v>716</v>
      </c>
      <c r="Q1091" s="3" t="s">
        <v>1071</v>
      </c>
      <c r="R1091" s="3" t="s">
        <v>1898</v>
      </c>
      <c r="S1091" s="3">
        <v>19090</v>
      </c>
      <c r="T1091" s="4">
        <v>42022</v>
      </c>
      <c r="U1091" s="4">
        <v>42024</v>
      </c>
      <c r="V1091" s="3">
        <v>-83.553060000000002</v>
      </c>
      <c r="W1091" s="3">
        <v>5</v>
      </c>
      <c r="X1091" s="3">
        <v>82.8</v>
      </c>
      <c r="Y1091" s="5">
        <v>91550</v>
      </c>
    </row>
    <row r="1092" spans="1:25" ht="12.75" customHeight="1" x14ac:dyDescent="0.25">
      <c r="A1092" s="3">
        <v>18795</v>
      </c>
      <c r="B1092" s="3" t="s">
        <v>978</v>
      </c>
      <c r="C1092" s="3">
        <v>0.09</v>
      </c>
      <c r="D1092" s="3">
        <v>20.48</v>
      </c>
      <c r="E1092" s="3">
        <v>6.32</v>
      </c>
      <c r="F1092" s="3">
        <v>1974</v>
      </c>
      <c r="G1092" s="3" t="s">
        <v>2543</v>
      </c>
      <c r="H1092" s="3" t="s">
        <v>710</v>
      </c>
      <c r="I1092" s="3" t="s">
        <v>719</v>
      </c>
      <c r="J1092" s="3" t="s">
        <v>721</v>
      </c>
      <c r="K1092" s="3" t="s">
        <v>729</v>
      </c>
      <c r="L1092" s="3" t="s">
        <v>739</v>
      </c>
      <c r="M1092" s="3" t="s">
        <v>22</v>
      </c>
      <c r="N1092" s="3">
        <v>0.57999999999999996</v>
      </c>
      <c r="O1092" s="3" t="s">
        <v>3035</v>
      </c>
      <c r="P1092" s="3" t="s">
        <v>714</v>
      </c>
      <c r="Q1092" s="3" t="s">
        <v>1053</v>
      </c>
      <c r="R1092" s="3" t="s">
        <v>1334</v>
      </c>
      <c r="S1092" s="3">
        <v>48127</v>
      </c>
      <c r="T1092" s="4">
        <v>42144</v>
      </c>
      <c r="U1092" s="4">
        <v>42145</v>
      </c>
      <c r="V1092" s="3">
        <v>-16.89</v>
      </c>
      <c r="W1092" s="3">
        <v>5</v>
      </c>
      <c r="X1092" s="3">
        <v>99.02</v>
      </c>
      <c r="Y1092" s="5">
        <v>89040</v>
      </c>
    </row>
    <row r="1093" spans="1:25" ht="12.75" customHeight="1" x14ac:dyDescent="0.25">
      <c r="A1093" s="3">
        <v>18796</v>
      </c>
      <c r="B1093" s="3" t="s">
        <v>978</v>
      </c>
      <c r="C1093" s="3">
        <v>0.06</v>
      </c>
      <c r="D1093" s="3">
        <v>15.67</v>
      </c>
      <c r="E1093" s="3">
        <v>1.39</v>
      </c>
      <c r="F1093" s="3">
        <v>1974</v>
      </c>
      <c r="G1093" s="3" t="s">
        <v>2543</v>
      </c>
      <c r="H1093" s="3" t="s">
        <v>710</v>
      </c>
      <c r="I1093" s="3" t="s">
        <v>719</v>
      </c>
      <c r="J1093" s="3" t="s">
        <v>721</v>
      </c>
      <c r="K1093" s="3" t="s">
        <v>728</v>
      </c>
      <c r="L1093" s="3" t="s">
        <v>739</v>
      </c>
      <c r="M1093" s="3" t="s">
        <v>306</v>
      </c>
      <c r="N1093" s="3">
        <v>0.38</v>
      </c>
      <c r="O1093" s="3" t="s">
        <v>3035</v>
      </c>
      <c r="P1093" s="3" t="s">
        <v>714</v>
      </c>
      <c r="Q1093" s="3" t="s">
        <v>1053</v>
      </c>
      <c r="R1093" s="3" t="s">
        <v>1334</v>
      </c>
      <c r="S1093" s="3">
        <v>48127</v>
      </c>
      <c r="T1093" s="4">
        <v>42144</v>
      </c>
      <c r="U1093" s="4">
        <v>42145</v>
      </c>
      <c r="V1093" s="3">
        <v>25.51</v>
      </c>
      <c r="W1093" s="3">
        <v>3</v>
      </c>
      <c r="X1093" s="3">
        <v>46.4</v>
      </c>
      <c r="Y1093" s="5">
        <v>89040</v>
      </c>
    </row>
    <row r="1094" spans="1:25" ht="12.75" customHeight="1" x14ac:dyDescent="0.25">
      <c r="A1094" s="3">
        <v>25731</v>
      </c>
      <c r="B1094" s="3" t="s">
        <v>981</v>
      </c>
      <c r="C1094" s="3">
        <v>0.05</v>
      </c>
      <c r="D1094" s="3">
        <v>70.98</v>
      </c>
      <c r="E1094" s="3">
        <v>46.74</v>
      </c>
      <c r="F1094" s="3">
        <v>1976</v>
      </c>
      <c r="G1094" s="3" t="s">
        <v>2544</v>
      </c>
      <c r="H1094" s="3" t="s">
        <v>712</v>
      </c>
      <c r="I1094" s="3" t="s">
        <v>719</v>
      </c>
      <c r="J1094" s="3" t="s">
        <v>723</v>
      </c>
      <c r="K1094" s="3" t="s">
        <v>734</v>
      </c>
      <c r="L1094" s="3" t="s">
        <v>742</v>
      </c>
      <c r="M1094" s="3" t="s">
        <v>802</v>
      </c>
      <c r="N1094" s="3">
        <v>0.56000000000000005</v>
      </c>
      <c r="O1094" s="3" t="s">
        <v>3035</v>
      </c>
      <c r="P1094" s="3" t="s">
        <v>714</v>
      </c>
      <c r="Q1094" s="3" t="s">
        <v>1053</v>
      </c>
      <c r="R1094" s="3" t="s">
        <v>1889</v>
      </c>
      <c r="S1094" s="3">
        <v>48823</v>
      </c>
      <c r="T1094" s="4">
        <v>42014</v>
      </c>
      <c r="U1094" s="4">
        <v>42015</v>
      </c>
      <c r="V1094" s="3">
        <v>-850.65239999999994</v>
      </c>
      <c r="W1094" s="3">
        <v>8</v>
      </c>
      <c r="X1094" s="3">
        <v>551.51</v>
      </c>
      <c r="Y1094" s="5">
        <v>89039</v>
      </c>
    </row>
    <row r="1095" spans="1:25" ht="12.75" customHeight="1" x14ac:dyDescent="0.25">
      <c r="A1095" s="3">
        <v>25732</v>
      </c>
      <c r="B1095" s="3" t="s">
        <v>981</v>
      </c>
      <c r="C1095" s="3">
        <v>0.05</v>
      </c>
      <c r="D1095" s="3">
        <v>11.55</v>
      </c>
      <c r="E1095" s="3">
        <v>2.36</v>
      </c>
      <c r="F1095" s="3">
        <v>1976</v>
      </c>
      <c r="G1095" s="3" t="s">
        <v>2544</v>
      </c>
      <c r="H1095" s="3" t="s">
        <v>710</v>
      </c>
      <c r="I1095" s="3" t="s">
        <v>719</v>
      </c>
      <c r="J1095" s="3" t="s">
        <v>721</v>
      </c>
      <c r="K1095" s="3" t="s">
        <v>724</v>
      </c>
      <c r="L1095" s="3" t="s">
        <v>738</v>
      </c>
      <c r="M1095" s="3" t="s">
        <v>224</v>
      </c>
      <c r="N1095" s="3">
        <v>0.55000000000000004</v>
      </c>
      <c r="O1095" s="3" t="s">
        <v>3035</v>
      </c>
      <c r="P1095" s="3" t="s">
        <v>714</v>
      </c>
      <c r="Q1095" s="3" t="s">
        <v>1053</v>
      </c>
      <c r="R1095" s="3" t="s">
        <v>1889</v>
      </c>
      <c r="S1095" s="3">
        <v>48823</v>
      </c>
      <c r="T1095" s="4">
        <v>42014</v>
      </c>
      <c r="U1095" s="4">
        <v>42016</v>
      </c>
      <c r="V1095" s="3">
        <v>98.525099999999981</v>
      </c>
      <c r="W1095" s="3">
        <v>12</v>
      </c>
      <c r="X1095" s="3">
        <v>142.79</v>
      </c>
      <c r="Y1095" s="5">
        <v>89039</v>
      </c>
    </row>
    <row r="1096" spans="1:25" ht="12.75" customHeight="1" x14ac:dyDescent="0.25">
      <c r="A1096" s="3">
        <v>24887</v>
      </c>
      <c r="B1096" s="3" t="s">
        <v>981</v>
      </c>
      <c r="C1096" s="3">
        <v>0.06</v>
      </c>
      <c r="D1096" s="3">
        <v>40.99</v>
      </c>
      <c r="E1096" s="3">
        <v>17.48</v>
      </c>
      <c r="F1096" s="3">
        <v>1976</v>
      </c>
      <c r="G1096" s="3" t="s">
        <v>2544</v>
      </c>
      <c r="H1096" s="3" t="s">
        <v>710</v>
      </c>
      <c r="I1096" s="3" t="s">
        <v>719</v>
      </c>
      <c r="J1096" s="3" t="s">
        <v>721</v>
      </c>
      <c r="K1096" s="3" t="s">
        <v>726</v>
      </c>
      <c r="L1096" s="3" t="s">
        <v>739</v>
      </c>
      <c r="M1096" s="3" t="s">
        <v>146</v>
      </c>
      <c r="N1096" s="3">
        <v>0.36</v>
      </c>
      <c r="O1096" s="3" t="s">
        <v>3035</v>
      </c>
      <c r="P1096" s="3" t="s">
        <v>714</v>
      </c>
      <c r="Q1096" s="3" t="s">
        <v>1053</v>
      </c>
      <c r="R1096" s="3" t="s">
        <v>1889</v>
      </c>
      <c r="S1096" s="3">
        <v>48823</v>
      </c>
      <c r="T1096" s="4">
        <v>42086</v>
      </c>
      <c r="U1096" s="4">
        <v>42088</v>
      </c>
      <c r="V1096" s="3">
        <v>214.23</v>
      </c>
      <c r="W1096" s="3">
        <v>14</v>
      </c>
      <c r="X1096" s="3">
        <v>585.08000000000004</v>
      </c>
      <c r="Y1096" s="5">
        <v>89041</v>
      </c>
    </row>
    <row r="1097" spans="1:25" ht="12.75" customHeight="1" x14ac:dyDescent="0.25">
      <c r="A1097" s="3">
        <v>21692</v>
      </c>
      <c r="B1097" s="3" t="s">
        <v>979</v>
      </c>
      <c r="C1097" s="3">
        <v>0.05</v>
      </c>
      <c r="D1097" s="3">
        <v>20.99</v>
      </c>
      <c r="E1097" s="3">
        <v>3.3</v>
      </c>
      <c r="F1097" s="3">
        <v>1979</v>
      </c>
      <c r="G1097" s="3" t="s">
        <v>2545</v>
      </c>
      <c r="H1097" s="3" t="s">
        <v>710</v>
      </c>
      <c r="I1097" s="3" t="s">
        <v>720</v>
      </c>
      <c r="J1097" s="3" t="s">
        <v>722</v>
      </c>
      <c r="K1097" s="3" t="s">
        <v>102</v>
      </c>
      <c r="L1097" s="3" t="s">
        <v>741</v>
      </c>
      <c r="M1097" s="3" t="s">
        <v>69</v>
      </c>
      <c r="N1097" s="3">
        <v>0.81</v>
      </c>
      <c r="O1097" s="3" t="s">
        <v>3035</v>
      </c>
      <c r="P1097" s="3" t="s">
        <v>715</v>
      </c>
      <c r="Q1097" s="3" t="s">
        <v>1073</v>
      </c>
      <c r="R1097" s="3" t="s">
        <v>1210</v>
      </c>
      <c r="S1097" s="3">
        <v>80122</v>
      </c>
      <c r="T1097" s="4">
        <v>42129</v>
      </c>
      <c r="U1097" s="4">
        <v>42130</v>
      </c>
      <c r="V1097" s="3">
        <v>21.883400000000023</v>
      </c>
      <c r="W1097" s="3">
        <v>4</v>
      </c>
      <c r="X1097" s="3">
        <v>72.75</v>
      </c>
      <c r="Y1097" s="5">
        <v>87757</v>
      </c>
    </row>
    <row r="1098" spans="1:25" ht="12.75" customHeight="1" x14ac:dyDescent="0.25">
      <c r="A1098" s="3">
        <v>24935</v>
      </c>
      <c r="B1098" s="3" t="s">
        <v>979</v>
      </c>
      <c r="C1098" s="3">
        <v>0.1</v>
      </c>
      <c r="D1098" s="3">
        <v>7.37</v>
      </c>
      <c r="E1098" s="3">
        <v>5.53</v>
      </c>
      <c r="F1098" s="3">
        <v>1984</v>
      </c>
      <c r="G1098" s="3" t="s">
        <v>2546</v>
      </c>
      <c r="H1098" s="3" t="s">
        <v>710</v>
      </c>
      <c r="I1098" s="3" t="s">
        <v>719</v>
      </c>
      <c r="J1098" s="3" t="s">
        <v>722</v>
      </c>
      <c r="K1098" s="3" t="s">
        <v>725</v>
      </c>
      <c r="L1098" s="3" t="s">
        <v>741</v>
      </c>
      <c r="M1098" s="3" t="s">
        <v>263</v>
      </c>
      <c r="N1098" s="3">
        <v>0.69</v>
      </c>
      <c r="O1098" s="3" t="s">
        <v>3035</v>
      </c>
      <c r="P1098" s="3" t="s">
        <v>713</v>
      </c>
      <c r="Q1098" s="3" t="s">
        <v>1051</v>
      </c>
      <c r="R1098" s="3" t="s">
        <v>1222</v>
      </c>
      <c r="S1098" s="3">
        <v>29915</v>
      </c>
      <c r="T1098" s="4">
        <v>42140</v>
      </c>
      <c r="U1098" s="4">
        <v>42140</v>
      </c>
      <c r="V1098" s="3">
        <v>290.202</v>
      </c>
      <c r="W1098" s="3">
        <v>38</v>
      </c>
      <c r="X1098" s="3">
        <v>269.33</v>
      </c>
      <c r="Y1098" s="5">
        <v>91258</v>
      </c>
    </row>
    <row r="1099" spans="1:25" ht="12.75" customHeight="1" x14ac:dyDescent="0.25">
      <c r="A1099" s="3">
        <v>20568</v>
      </c>
      <c r="B1099" s="3" t="s">
        <v>979</v>
      </c>
      <c r="C1099" s="3">
        <v>0.01</v>
      </c>
      <c r="D1099" s="3">
        <v>15.31</v>
      </c>
      <c r="E1099" s="3">
        <v>8.7799999999999994</v>
      </c>
      <c r="F1099" s="3">
        <v>1986</v>
      </c>
      <c r="G1099" s="3" t="s">
        <v>2547</v>
      </c>
      <c r="H1099" s="3" t="s">
        <v>710</v>
      </c>
      <c r="I1099" s="3" t="s">
        <v>717</v>
      </c>
      <c r="J1099" s="3" t="s">
        <v>721</v>
      </c>
      <c r="K1099" s="3" t="s">
        <v>730</v>
      </c>
      <c r="L1099" s="3" t="s">
        <v>739</v>
      </c>
      <c r="M1099" s="3" t="s">
        <v>186</v>
      </c>
      <c r="N1099" s="3">
        <v>0.56999999999999995</v>
      </c>
      <c r="O1099" s="3" t="s">
        <v>3035</v>
      </c>
      <c r="P1099" s="3" t="s">
        <v>714</v>
      </c>
      <c r="Q1099" s="3" t="s">
        <v>1015</v>
      </c>
      <c r="R1099" s="3" t="s">
        <v>1505</v>
      </c>
      <c r="S1099" s="3">
        <v>79701</v>
      </c>
      <c r="T1099" s="4">
        <v>42130</v>
      </c>
      <c r="U1099" s="4">
        <v>42131</v>
      </c>
      <c r="V1099" s="3">
        <v>12.146000000000008</v>
      </c>
      <c r="W1099" s="3">
        <v>23</v>
      </c>
      <c r="X1099" s="3">
        <v>377</v>
      </c>
      <c r="Y1099" s="5">
        <v>90888</v>
      </c>
    </row>
    <row r="1100" spans="1:25" ht="12.75" customHeight="1" x14ac:dyDescent="0.25">
      <c r="A1100" s="3">
        <v>20569</v>
      </c>
      <c r="B1100" s="3" t="s">
        <v>979</v>
      </c>
      <c r="C1100" s="3">
        <v>0.05</v>
      </c>
      <c r="D1100" s="3">
        <v>7.99</v>
      </c>
      <c r="E1100" s="3">
        <v>5.03</v>
      </c>
      <c r="F1100" s="3">
        <v>1986</v>
      </c>
      <c r="G1100" s="3" t="s">
        <v>2547</v>
      </c>
      <c r="H1100" s="3" t="s">
        <v>711</v>
      </c>
      <c r="I1100" s="3" t="s">
        <v>717</v>
      </c>
      <c r="J1100" s="3" t="s">
        <v>722</v>
      </c>
      <c r="K1100" s="3" t="s">
        <v>102</v>
      </c>
      <c r="L1100" s="3" t="s">
        <v>743</v>
      </c>
      <c r="M1100" s="3" t="s">
        <v>791</v>
      </c>
      <c r="N1100" s="3">
        <v>0.6</v>
      </c>
      <c r="O1100" s="3" t="s">
        <v>3035</v>
      </c>
      <c r="P1100" s="3" t="s">
        <v>714</v>
      </c>
      <c r="Q1100" s="3" t="s">
        <v>1015</v>
      </c>
      <c r="R1100" s="3" t="s">
        <v>1505</v>
      </c>
      <c r="S1100" s="3">
        <v>79701</v>
      </c>
      <c r="T1100" s="4">
        <v>42130</v>
      </c>
      <c r="U1100" s="4">
        <v>42132</v>
      </c>
      <c r="V1100" s="3">
        <v>5.6870000000000083</v>
      </c>
      <c r="W1100" s="3">
        <v>4</v>
      </c>
      <c r="X1100" s="3">
        <v>42.99</v>
      </c>
      <c r="Y1100" s="5">
        <v>90888</v>
      </c>
    </row>
    <row r="1101" spans="1:25" ht="12.75" customHeight="1" x14ac:dyDescent="0.25">
      <c r="A1101" s="3">
        <v>19336</v>
      </c>
      <c r="B1101" s="3" t="s">
        <v>977</v>
      </c>
      <c r="C1101" s="3">
        <v>0.05</v>
      </c>
      <c r="D1101" s="3">
        <v>20.98</v>
      </c>
      <c r="E1101" s="3">
        <v>21.2</v>
      </c>
      <c r="F1101" s="3">
        <v>1988</v>
      </c>
      <c r="G1101" s="3" t="s">
        <v>2548</v>
      </c>
      <c r="H1101" s="3" t="s">
        <v>710</v>
      </c>
      <c r="I1101" s="3" t="s">
        <v>717</v>
      </c>
      <c r="J1101" s="3" t="s">
        <v>723</v>
      </c>
      <c r="K1101" s="3" t="s">
        <v>732</v>
      </c>
      <c r="L1101" s="3" t="s">
        <v>743</v>
      </c>
      <c r="M1101" s="3" t="s">
        <v>550</v>
      </c>
      <c r="N1101" s="3">
        <v>0.78</v>
      </c>
      <c r="O1101" s="3" t="s">
        <v>3035</v>
      </c>
      <c r="P1101" s="3" t="s">
        <v>715</v>
      </c>
      <c r="Q1101" s="3" t="s">
        <v>1063</v>
      </c>
      <c r="R1101" s="3" t="s">
        <v>1458</v>
      </c>
      <c r="S1101" s="3">
        <v>84020</v>
      </c>
      <c r="T1101" s="4">
        <v>42007</v>
      </c>
      <c r="U1101" s="4">
        <v>42008</v>
      </c>
      <c r="V1101" s="3">
        <v>-181.102</v>
      </c>
      <c r="W1101" s="3">
        <v>3</v>
      </c>
      <c r="X1101" s="3">
        <v>65.69</v>
      </c>
      <c r="Y1101" s="5">
        <v>89999</v>
      </c>
    </row>
    <row r="1102" spans="1:25" ht="12.75" customHeight="1" x14ac:dyDescent="0.25">
      <c r="A1102" s="3">
        <v>22600</v>
      </c>
      <c r="B1102" s="3" t="s">
        <v>979</v>
      </c>
      <c r="C1102" s="3">
        <v>0.04</v>
      </c>
      <c r="D1102" s="3">
        <v>355.98</v>
      </c>
      <c r="E1102" s="3">
        <v>58.92</v>
      </c>
      <c r="F1102" s="3">
        <v>1989</v>
      </c>
      <c r="G1102" s="3" t="s">
        <v>2549</v>
      </c>
      <c r="H1102" s="3" t="s">
        <v>712</v>
      </c>
      <c r="I1102" s="3" t="s">
        <v>717</v>
      </c>
      <c r="J1102" s="3" t="s">
        <v>723</v>
      </c>
      <c r="K1102" s="3" t="s">
        <v>727</v>
      </c>
      <c r="L1102" s="3" t="s">
        <v>740</v>
      </c>
      <c r="M1102" s="3" t="s">
        <v>588</v>
      </c>
      <c r="N1102" s="3">
        <v>0.64</v>
      </c>
      <c r="O1102" s="3" t="s">
        <v>3035</v>
      </c>
      <c r="P1102" s="3" t="s">
        <v>715</v>
      </c>
      <c r="Q1102" s="3" t="s">
        <v>1063</v>
      </c>
      <c r="R1102" s="3" t="s">
        <v>1632</v>
      </c>
      <c r="S1102" s="3">
        <v>84117</v>
      </c>
      <c r="T1102" s="4">
        <v>42025</v>
      </c>
      <c r="U1102" s="4">
        <v>42026</v>
      </c>
      <c r="V1102" s="3">
        <v>882.93000000000006</v>
      </c>
      <c r="W1102" s="3">
        <v>8</v>
      </c>
      <c r="X1102" s="3">
        <v>2748.21</v>
      </c>
      <c r="Y1102" s="5">
        <v>90000</v>
      </c>
    </row>
    <row r="1103" spans="1:25" ht="12.75" customHeight="1" x14ac:dyDescent="0.25">
      <c r="A1103" s="3">
        <v>22601</v>
      </c>
      <c r="B1103" s="3" t="s">
        <v>979</v>
      </c>
      <c r="C1103" s="3">
        <v>0.09</v>
      </c>
      <c r="D1103" s="3">
        <v>19.98</v>
      </c>
      <c r="E1103" s="3">
        <v>8.68</v>
      </c>
      <c r="F1103" s="3">
        <v>1989</v>
      </c>
      <c r="G1103" s="3" t="s">
        <v>2549</v>
      </c>
      <c r="H1103" s="3" t="s">
        <v>710</v>
      </c>
      <c r="I1103" s="3" t="s">
        <v>717</v>
      </c>
      <c r="J1103" s="3" t="s">
        <v>721</v>
      </c>
      <c r="K1103" s="3" t="s">
        <v>726</v>
      </c>
      <c r="L1103" s="3" t="s">
        <v>739</v>
      </c>
      <c r="M1103" s="3" t="s">
        <v>547</v>
      </c>
      <c r="N1103" s="3">
        <v>0.37</v>
      </c>
      <c r="O1103" s="3" t="s">
        <v>3035</v>
      </c>
      <c r="P1103" s="3" t="s">
        <v>715</v>
      </c>
      <c r="Q1103" s="3" t="s">
        <v>1063</v>
      </c>
      <c r="R1103" s="3" t="s">
        <v>1632</v>
      </c>
      <c r="S1103" s="3">
        <v>84117</v>
      </c>
      <c r="T1103" s="4">
        <v>42025</v>
      </c>
      <c r="U1103" s="4">
        <v>42026</v>
      </c>
      <c r="V1103" s="3">
        <v>6.6803999999999988</v>
      </c>
      <c r="W1103" s="3">
        <v>5</v>
      </c>
      <c r="X1103" s="3">
        <v>93.19</v>
      </c>
      <c r="Y1103" s="5">
        <v>90000</v>
      </c>
    </row>
    <row r="1104" spans="1:25" ht="12.75" customHeight="1" x14ac:dyDescent="0.25">
      <c r="A1104" s="3">
        <v>20554</v>
      </c>
      <c r="B1104" s="3" t="s">
        <v>977</v>
      </c>
      <c r="C1104" s="3">
        <v>0.01</v>
      </c>
      <c r="D1104" s="3">
        <v>30.98</v>
      </c>
      <c r="E1104" s="3">
        <v>6.5</v>
      </c>
      <c r="F1104" s="3">
        <v>1989</v>
      </c>
      <c r="G1104" s="3" t="s">
        <v>2549</v>
      </c>
      <c r="H1104" s="3" t="s">
        <v>710</v>
      </c>
      <c r="I1104" s="3" t="s">
        <v>720</v>
      </c>
      <c r="J1104" s="3" t="s">
        <v>722</v>
      </c>
      <c r="K1104" s="3" t="s">
        <v>725</v>
      </c>
      <c r="L1104" s="3" t="s">
        <v>739</v>
      </c>
      <c r="M1104" s="3" t="s">
        <v>685</v>
      </c>
      <c r="N1104" s="3">
        <v>0.64</v>
      </c>
      <c r="O1104" s="3" t="s">
        <v>3035</v>
      </c>
      <c r="P1104" s="3" t="s">
        <v>715</v>
      </c>
      <c r="Q1104" s="3" t="s">
        <v>1063</v>
      </c>
      <c r="R1104" s="3" t="s">
        <v>1632</v>
      </c>
      <c r="S1104" s="3">
        <v>84117</v>
      </c>
      <c r="T1104" s="4">
        <v>42139</v>
      </c>
      <c r="U1104" s="4">
        <v>42140</v>
      </c>
      <c r="V1104" s="3">
        <v>46.29</v>
      </c>
      <c r="W1104" s="3">
        <v>11</v>
      </c>
      <c r="X1104" s="3">
        <v>363.37</v>
      </c>
      <c r="Y1104" s="5">
        <v>90001</v>
      </c>
    </row>
    <row r="1105" spans="1:25" ht="12.75" customHeight="1" x14ac:dyDescent="0.25">
      <c r="A1105" s="3">
        <v>20555</v>
      </c>
      <c r="B1105" s="3" t="s">
        <v>977</v>
      </c>
      <c r="C1105" s="3">
        <v>0.01</v>
      </c>
      <c r="D1105" s="3">
        <v>40.99</v>
      </c>
      <c r="E1105" s="3">
        <v>19.989999999999998</v>
      </c>
      <c r="F1105" s="3">
        <v>1989</v>
      </c>
      <c r="G1105" s="3" t="s">
        <v>2549</v>
      </c>
      <c r="H1105" s="3" t="s">
        <v>710</v>
      </c>
      <c r="I1105" s="3" t="s">
        <v>720</v>
      </c>
      <c r="J1105" s="3" t="s">
        <v>721</v>
      </c>
      <c r="K1105" s="3" t="s">
        <v>726</v>
      </c>
      <c r="L1105" s="3" t="s">
        <v>739</v>
      </c>
      <c r="M1105" s="3" t="s">
        <v>617</v>
      </c>
      <c r="N1105" s="3">
        <v>0.36</v>
      </c>
      <c r="O1105" s="3" t="s">
        <v>3035</v>
      </c>
      <c r="P1105" s="3" t="s">
        <v>715</v>
      </c>
      <c r="Q1105" s="3" t="s">
        <v>1063</v>
      </c>
      <c r="R1105" s="3" t="s">
        <v>1632</v>
      </c>
      <c r="S1105" s="3">
        <v>84117</v>
      </c>
      <c r="T1105" s="4">
        <v>42139</v>
      </c>
      <c r="U1105" s="4">
        <v>42142</v>
      </c>
      <c r="V1105" s="3">
        <v>177.79</v>
      </c>
      <c r="W1105" s="3">
        <v>11</v>
      </c>
      <c r="X1105" s="3">
        <v>480.75</v>
      </c>
      <c r="Y1105" s="5">
        <v>90001</v>
      </c>
    </row>
    <row r="1106" spans="1:25" ht="12.75" customHeight="1" x14ac:dyDescent="0.25">
      <c r="A1106" s="3">
        <v>21723</v>
      </c>
      <c r="B1106" s="3" t="s">
        <v>978</v>
      </c>
      <c r="C1106" s="3">
        <v>0.1</v>
      </c>
      <c r="D1106" s="3">
        <v>1.6</v>
      </c>
      <c r="E1106" s="3">
        <v>1.29</v>
      </c>
      <c r="F1106" s="3">
        <v>1989</v>
      </c>
      <c r="G1106" s="3" t="s">
        <v>2549</v>
      </c>
      <c r="H1106" s="3" t="s">
        <v>710</v>
      </c>
      <c r="I1106" s="3" t="s">
        <v>717</v>
      </c>
      <c r="J1106" s="3" t="s">
        <v>721</v>
      </c>
      <c r="K1106" s="3" t="s">
        <v>724</v>
      </c>
      <c r="L1106" s="3" t="s">
        <v>738</v>
      </c>
      <c r="M1106" s="3" t="s">
        <v>52</v>
      </c>
      <c r="N1106" s="3">
        <v>0.42</v>
      </c>
      <c r="O1106" s="3" t="s">
        <v>3035</v>
      </c>
      <c r="P1106" s="3" t="s">
        <v>715</v>
      </c>
      <c r="Q1106" s="3" t="s">
        <v>1063</v>
      </c>
      <c r="R1106" s="3" t="s">
        <v>1632</v>
      </c>
      <c r="S1106" s="3">
        <v>84117</v>
      </c>
      <c r="T1106" s="4">
        <v>42124</v>
      </c>
      <c r="U1106" s="4">
        <v>42124</v>
      </c>
      <c r="V1106" s="3">
        <v>-14.990400000000001</v>
      </c>
      <c r="W1106" s="3">
        <v>11</v>
      </c>
      <c r="X1106" s="3">
        <v>16.88</v>
      </c>
      <c r="Y1106" s="5">
        <v>90003</v>
      </c>
    </row>
    <row r="1107" spans="1:25" ht="12.75" customHeight="1" x14ac:dyDescent="0.25">
      <c r="A1107" s="3">
        <v>25417</v>
      </c>
      <c r="B1107" s="3" t="s">
        <v>978</v>
      </c>
      <c r="C1107" s="3">
        <v>0</v>
      </c>
      <c r="D1107" s="3">
        <v>47.9</v>
      </c>
      <c r="E1107" s="3">
        <v>5.86</v>
      </c>
      <c r="F1107" s="3">
        <v>1991</v>
      </c>
      <c r="G1107" s="3" t="s">
        <v>2550</v>
      </c>
      <c r="H1107" s="3" t="s">
        <v>710</v>
      </c>
      <c r="I1107" s="3" t="s">
        <v>717</v>
      </c>
      <c r="J1107" s="3" t="s">
        <v>721</v>
      </c>
      <c r="K1107" s="3" t="s">
        <v>726</v>
      </c>
      <c r="L1107" s="3" t="s">
        <v>739</v>
      </c>
      <c r="M1107" s="3" t="s">
        <v>244</v>
      </c>
      <c r="N1107" s="3">
        <v>0.37</v>
      </c>
      <c r="O1107" s="3" t="s">
        <v>3035</v>
      </c>
      <c r="P1107" s="3" t="s">
        <v>715</v>
      </c>
      <c r="Q1107" s="3" t="s">
        <v>1063</v>
      </c>
      <c r="R1107" s="3" t="s">
        <v>1096</v>
      </c>
      <c r="S1107" s="3">
        <v>84118</v>
      </c>
      <c r="T1107" s="4">
        <v>42057</v>
      </c>
      <c r="U1107" s="4">
        <v>42059</v>
      </c>
      <c r="V1107" s="3">
        <v>638.38109999999995</v>
      </c>
      <c r="W1107" s="3">
        <v>18</v>
      </c>
      <c r="X1107" s="3">
        <v>925.19</v>
      </c>
      <c r="Y1107" s="5">
        <v>90002</v>
      </c>
    </row>
    <row r="1108" spans="1:25" ht="12.75" customHeight="1" x14ac:dyDescent="0.25">
      <c r="A1108" s="3">
        <v>19797</v>
      </c>
      <c r="B1108" s="3" t="s">
        <v>979</v>
      </c>
      <c r="C1108" s="3">
        <v>0.1</v>
      </c>
      <c r="D1108" s="3">
        <v>125.99</v>
      </c>
      <c r="E1108" s="3">
        <v>8.99</v>
      </c>
      <c r="F1108" s="3">
        <v>1997</v>
      </c>
      <c r="G1108" s="3" t="s">
        <v>2551</v>
      </c>
      <c r="H1108" s="3" t="s">
        <v>710</v>
      </c>
      <c r="I1108" s="3" t="s">
        <v>719</v>
      </c>
      <c r="J1108" s="3" t="s">
        <v>722</v>
      </c>
      <c r="K1108" s="3" t="s">
        <v>102</v>
      </c>
      <c r="L1108" s="3" t="s">
        <v>739</v>
      </c>
      <c r="M1108" s="3" t="s">
        <v>365</v>
      </c>
      <c r="N1108" s="3">
        <v>0.56999999999999995</v>
      </c>
      <c r="O1108" s="3" t="s">
        <v>3035</v>
      </c>
      <c r="P1108" s="3" t="s">
        <v>713</v>
      </c>
      <c r="Q1108" s="3" t="s">
        <v>1051</v>
      </c>
      <c r="R1108" s="3" t="s">
        <v>1222</v>
      </c>
      <c r="S1108" s="3">
        <v>29915</v>
      </c>
      <c r="T1108" s="4">
        <v>42029</v>
      </c>
      <c r="U1108" s="4">
        <v>42032</v>
      </c>
      <c r="V1108" s="3">
        <v>17.652000000000001</v>
      </c>
      <c r="W1108" s="3">
        <v>4</v>
      </c>
      <c r="X1108" s="3">
        <v>408.66</v>
      </c>
      <c r="Y1108" s="5">
        <v>90333</v>
      </c>
    </row>
    <row r="1109" spans="1:25" ht="12.75" customHeight="1" x14ac:dyDescent="0.25">
      <c r="A1109" s="3">
        <v>19581</v>
      </c>
      <c r="B1109" s="3" t="s">
        <v>978</v>
      </c>
      <c r="C1109" s="3">
        <v>0.01</v>
      </c>
      <c r="D1109" s="3">
        <v>16.48</v>
      </c>
      <c r="E1109" s="3">
        <v>1.99</v>
      </c>
      <c r="F1109" s="3">
        <v>1997</v>
      </c>
      <c r="G1109" s="3" t="s">
        <v>2551</v>
      </c>
      <c r="H1109" s="3" t="s">
        <v>710</v>
      </c>
      <c r="I1109" s="3" t="s">
        <v>719</v>
      </c>
      <c r="J1109" s="3" t="s">
        <v>722</v>
      </c>
      <c r="K1109" s="3" t="s">
        <v>725</v>
      </c>
      <c r="L1109" s="3" t="s">
        <v>741</v>
      </c>
      <c r="M1109" s="3" t="s">
        <v>88</v>
      </c>
      <c r="N1109" s="3">
        <v>0.42</v>
      </c>
      <c r="O1109" s="3" t="s">
        <v>3035</v>
      </c>
      <c r="P1109" s="3" t="s">
        <v>713</v>
      </c>
      <c r="Q1109" s="3" t="s">
        <v>1051</v>
      </c>
      <c r="R1109" s="3" t="s">
        <v>1222</v>
      </c>
      <c r="S1109" s="3">
        <v>29915</v>
      </c>
      <c r="T1109" s="4">
        <v>42131</v>
      </c>
      <c r="U1109" s="4">
        <v>42132</v>
      </c>
      <c r="V1109" s="3">
        <v>739.67399999999998</v>
      </c>
      <c r="W1109" s="3">
        <v>7</v>
      </c>
      <c r="X1109" s="3">
        <v>122.93</v>
      </c>
      <c r="Y1109" s="5">
        <v>90334</v>
      </c>
    </row>
    <row r="1110" spans="1:25" ht="12.75" customHeight="1" x14ac:dyDescent="0.25">
      <c r="A1110" s="3">
        <v>21003</v>
      </c>
      <c r="B1110" s="3" t="s">
        <v>980</v>
      </c>
      <c r="C1110" s="3">
        <v>0</v>
      </c>
      <c r="D1110" s="3">
        <v>24.92</v>
      </c>
      <c r="E1110" s="3">
        <v>12.98</v>
      </c>
      <c r="F1110" s="3">
        <v>1997</v>
      </c>
      <c r="G1110" s="3" t="s">
        <v>2551</v>
      </c>
      <c r="H1110" s="3" t="s">
        <v>710</v>
      </c>
      <c r="I1110" s="3" t="s">
        <v>719</v>
      </c>
      <c r="J1110" s="3" t="s">
        <v>721</v>
      </c>
      <c r="K1110" s="3" t="s">
        <v>103</v>
      </c>
      <c r="L1110" s="3" t="s">
        <v>739</v>
      </c>
      <c r="M1110" s="3" t="s">
        <v>18</v>
      </c>
      <c r="N1110" s="3">
        <v>0.39</v>
      </c>
      <c r="O1110" s="3" t="s">
        <v>3035</v>
      </c>
      <c r="P1110" s="3" t="s">
        <v>713</v>
      </c>
      <c r="Q1110" s="3" t="s">
        <v>1051</v>
      </c>
      <c r="R1110" s="3" t="s">
        <v>1222</v>
      </c>
      <c r="S1110" s="3">
        <v>29915</v>
      </c>
      <c r="T1110" s="4">
        <v>42157</v>
      </c>
      <c r="U1110" s="4">
        <v>42157</v>
      </c>
      <c r="V1110" s="3">
        <v>-23.155999999999999</v>
      </c>
      <c r="W1110" s="3">
        <v>1</v>
      </c>
      <c r="X1110" s="3">
        <v>32.659999999999997</v>
      </c>
      <c r="Y1110" s="5">
        <v>90335</v>
      </c>
    </row>
    <row r="1111" spans="1:25" ht="12.75" customHeight="1" x14ac:dyDescent="0.25">
      <c r="A1111" s="3">
        <v>20392</v>
      </c>
      <c r="B1111" s="3" t="s">
        <v>979</v>
      </c>
      <c r="C1111" s="3">
        <v>0.06</v>
      </c>
      <c r="D1111" s="3">
        <v>4.42</v>
      </c>
      <c r="E1111" s="3">
        <v>4.99</v>
      </c>
      <c r="F1111" s="3">
        <v>1998</v>
      </c>
      <c r="G1111" s="3" t="s">
        <v>2552</v>
      </c>
      <c r="H1111" s="3" t="s">
        <v>710</v>
      </c>
      <c r="I1111" s="3" t="s">
        <v>720</v>
      </c>
      <c r="J1111" s="3" t="s">
        <v>721</v>
      </c>
      <c r="K1111" s="3" t="s">
        <v>728</v>
      </c>
      <c r="L1111" s="3" t="s">
        <v>739</v>
      </c>
      <c r="M1111" s="3" t="s">
        <v>583</v>
      </c>
      <c r="N1111" s="3">
        <v>0.38</v>
      </c>
      <c r="O1111" s="3" t="s">
        <v>3035</v>
      </c>
      <c r="P1111" s="3" t="s">
        <v>716</v>
      </c>
      <c r="Q1111" s="3" t="s">
        <v>1019</v>
      </c>
      <c r="R1111" s="3" t="s">
        <v>1617</v>
      </c>
      <c r="S1111" s="3">
        <v>11758</v>
      </c>
      <c r="T1111" s="4">
        <v>42158</v>
      </c>
      <c r="U1111" s="4">
        <v>42160</v>
      </c>
      <c r="V1111" s="3">
        <v>-10.435</v>
      </c>
      <c r="W1111" s="3">
        <v>3</v>
      </c>
      <c r="X1111" s="3">
        <v>14.85</v>
      </c>
      <c r="Y1111" s="5">
        <v>90568</v>
      </c>
    </row>
    <row r="1112" spans="1:25" ht="12.75" customHeight="1" x14ac:dyDescent="0.25">
      <c r="A1112" s="3">
        <v>24075</v>
      </c>
      <c r="B1112" s="3" t="s">
        <v>978</v>
      </c>
      <c r="C1112" s="3">
        <v>0.06</v>
      </c>
      <c r="D1112" s="3">
        <v>4.24</v>
      </c>
      <c r="E1112" s="3">
        <v>5.41</v>
      </c>
      <c r="F1112" s="3">
        <v>2004</v>
      </c>
      <c r="G1112" s="3" t="s">
        <v>2553</v>
      </c>
      <c r="H1112" s="3" t="s">
        <v>710</v>
      </c>
      <c r="I1112" s="3" t="s">
        <v>717</v>
      </c>
      <c r="J1112" s="3" t="s">
        <v>721</v>
      </c>
      <c r="K1112" s="3" t="s">
        <v>103</v>
      </c>
      <c r="L1112" s="3" t="s">
        <v>739</v>
      </c>
      <c r="M1112" s="3" t="s">
        <v>615</v>
      </c>
      <c r="N1112" s="3">
        <v>0.35</v>
      </c>
      <c r="O1112" s="3" t="s">
        <v>3035</v>
      </c>
      <c r="P1112" s="3" t="s">
        <v>715</v>
      </c>
      <c r="Q1112" s="3" t="s">
        <v>1373</v>
      </c>
      <c r="R1112" s="3" t="s">
        <v>1372</v>
      </c>
      <c r="S1112" s="3">
        <v>59715</v>
      </c>
      <c r="T1112" s="4">
        <v>42111</v>
      </c>
      <c r="U1112" s="4">
        <v>42113</v>
      </c>
      <c r="V1112" s="3">
        <v>-78.916679999999999</v>
      </c>
      <c r="W1112" s="3">
        <v>10</v>
      </c>
      <c r="X1112" s="3">
        <v>45</v>
      </c>
      <c r="Y1112" s="5">
        <v>91277</v>
      </c>
    </row>
    <row r="1113" spans="1:25" ht="12.75" customHeight="1" x14ac:dyDescent="0.25">
      <c r="A1113" s="3">
        <v>24076</v>
      </c>
      <c r="B1113" s="3" t="s">
        <v>978</v>
      </c>
      <c r="C1113" s="3">
        <v>0.04</v>
      </c>
      <c r="D1113" s="3">
        <v>6783.02</v>
      </c>
      <c r="E1113" s="3">
        <v>24.49</v>
      </c>
      <c r="F1113" s="3">
        <v>2004</v>
      </c>
      <c r="G1113" s="3" t="s">
        <v>2553</v>
      </c>
      <c r="H1113" s="3" t="s">
        <v>710</v>
      </c>
      <c r="I1113" s="3" t="s">
        <v>717</v>
      </c>
      <c r="J1113" s="3" t="s">
        <v>722</v>
      </c>
      <c r="K1113" s="3" t="s">
        <v>736</v>
      </c>
      <c r="L1113" s="3" t="s">
        <v>744</v>
      </c>
      <c r="M1113" s="3" t="s">
        <v>172</v>
      </c>
      <c r="N1113" s="3">
        <v>0.39</v>
      </c>
      <c r="O1113" s="3" t="s">
        <v>3035</v>
      </c>
      <c r="P1113" s="3" t="s">
        <v>715</v>
      </c>
      <c r="Q1113" s="3" t="s">
        <v>1373</v>
      </c>
      <c r="R1113" s="3" t="s">
        <v>1372</v>
      </c>
      <c r="S1113" s="3">
        <v>59715</v>
      </c>
      <c r="T1113" s="4">
        <v>42111</v>
      </c>
      <c r="U1113" s="4">
        <v>42113</v>
      </c>
      <c r="V1113" s="3">
        <v>-13562.637407999999</v>
      </c>
      <c r="W1113" s="3">
        <v>1</v>
      </c>
      <c r="X1113" s="3">
        <v>6569.07</v>
      </c>
      <c r="Y1113" s="5">
        <v>91277</v>
      </c>
    </row>
    <row r="1114" spans="1:25" ht="12.75" customHeight="1" x14ac:dyDescent="0.25">
      <c r="A1114" s="3">
        <v>25251</v>
      </c>
      <c r="B1114" s="3" t="s">
        <v>979</v>
      </c>
      <c r="C1114" s="3">
        <v>0.03</v>
      </c>
      <c r="D1114" s="3">
        <v>5.78</v>
      </c>
      <c r="E1114" s="3">
        <v>5.37</v>
      </c>
      <c r="F1114" s="3">
        <v>2006</v>
      </c>
      <c r="G1114" s="3" t="s">
        <v>2554</v>
      </c>
      <c r="H1114" s="3" t="s">
        <v>710</v>
      </c>
      <c r="I1114" s="3" t="s">
        <v>717</v>
      </c>
      <c r="J1114" s="3" t="s">
        <v>721</v>
      </c>
      <c r="K1114" s="3" t="s">
        <v>726</v>
      </c>
      <c r="L1114" s="3" t="s">
        <v>739</v>
      </c>
      <c r="M1114" s="3" t="s">
        <v>884</v>
      </c>
      <c r="N1114" s="3">
        <v>0.36</v>
      </c>
      <c r="O1114" s="3" t="s">
        <v>3035</v>
      </c>
      <c r="P1114" s="3" t="s">
        <v>715</v>
      </c>
      <c r="Q1114" s="3" t="s">
        <v>1073</v>
      </c>
      <c r="R1114" s="3" t="s">
        <v>1192</v>
      </c>
      <c r="S1114" s="3">
        <v>81301</v>
      </c>
      <c r="T1114" s="4">
        <v>42068</v>
      </c>
      <c r="U1114" s="4">
        <v>42069</v>
      </c>
      <c r="V1114" s="3">
        <v>-63.35</v>
      </c>
      <c r="W1114" s="3">
        <v>15</v>
      </c>
      <c r="X1114" s="3">
        <v>88.22</v>
      </c>
      <c r="Y1114" s="5">
        <v>88798</v>
      </c>
    </row>
    <row r="1115" spans="1:25" ht="12.75" customHeight="1" x14ac:dyDescent="0.25">
      <c r="A1115" s="3">
        <v>20006</v>
      </c>
      <c r="B1115" s="3" t="s">
        <v>978</v>
      </c>
      <c r="C1115" s="3">
        <v>0.1</v>
      </c>
      <c r="D1115" s="3">
        <v>10.48</v>
      </c>
      <c r="E1115" s="3">
        <v>2.89</v>
      </c>
      <c r="F1115" s="3">
        <v>2016</v>
      </c>
      <c r="G1115" s="3" t="s">
        <v>2555</v>
      </c>
      <c r="H1115" s="3" t="s">
        <v>710</v>
      </c>
      <c r="I1115" s="3" t="s">
        <v>720</v>
      </c>
      <c r="J1115" s="3" t="s">
        <v>721</v>
      </c>
      <c r="K1115" s="3" t="s">
        <v>724</v>
      </c>
      <c r="L1115" s="3" t="s">
        <v>741</v>
      </c>
      <c r="M1115" s="3" t="s">
        <v>913</v>
      </c>
      <c r="N1115" s="3">
        <v>0.6</v>
      </c>
      <c r="O1115" s="3" t="s">
        <v>3035</v>
      </c>
      <c r="P1115" s="3" t="s">
        <v>714</v>
      </c>
      <c r="Q1115" s="3" t="s">
        <v>1053</v>
      </c>
      <c r="R1115" s="3" t="s">
        <v>1214</v>
      </c>
      <c r="S1115" s="3">
        <v>48195</v>
      </c>
      <c r="T1115" s="4">
        <v>42173</v>
      </c>
      <c r="U1115" s="4">
        <v>42174</v>
      </c>
      <c r="V1115" s="3">
        <v>-8.9039999999999999</v>
      </c>
      <c r="W1115" s="3">
        <v>4</v>
      </c>
      <c r="X1115" s="3">
        <v>40.29</v>
      </c>
      <c r="Y1115" s="5">
        <v>86874</v>
      </c>
    </row>
    <row r="1116" spans="1:25" ht="12.75" customHeight="1" x14ac:dyDescent="0.25">
      <c r="A1116" s="3">
        <v>18989</v>
      </c>
      <c r="B1116" s="3" t="s">
        <v>977</v>
      </c>
      <c r="C1116" s="3">
        <v>7.0000000000000007E-2</v>
      </c>
      <c r="D1116" s="3">
        <v>39.479999999999997</v>
      </c>
      <c r="E1116" s="3">
        <v>1.99</v>
      </c>
      <c r="F1116" s="3">
        <v>2014</v>
      </c>
      <c r="G1116" s="3" t="s">
        <v>2556</v>
      </c>
      <c r="H1116" s="3" t="s">
        <v>710</v>
      </c>
      <c r="I1116" s="3" t="s">
        <v>717</v>
      </c>
      <c r="J1116" s="3" t="s">
        <v>722</v>
      </c>
      <c r="K1116" s="3" t="s">
        <v>725</v>
      </c>
      <c r="L1116" s="3" t="s">
        <v>741</v>
      </c>
      <c r="M1116" s="3" t="s">
        <v>337</v>
      </c>
      <c r="N1116" s="3">
        <v>0.54</v>
      </c>
      <c r="O1116" s="3" t="s">
        <v>3035</v>
      </c>
      <c r="P1116" s="3" t="s">
        <v>714</v>
      </c>
      <c r="Q1116" s="3" t="s">
        <v>1012</v>
      </c>
      <c r="R1116" s="3" t="s">
        <v>1388</v>
      </c>
      <c r="S1116" s="3">
        <v>51503</v>
      </c>
      <c r="T1116" s="4">
        <v>42085</v>
      </c>
      <c r="U1116" s="4">
        <v>42087</v>
      </c>
      <c r="V1116" s="3">
        <v>88.72</v>
      </c>
      <c r="W1116" s="3">
        <v>4</v>
      </c>
      <c r="X1116" s="3">
        <v>151.27000000000001</v>
      </c>
      <c r="Y1116" s="5">
        <v>88367</v>
      </c>
    </row>
    <row r="1117" spans="1:25" ht="12.75" customHeight="1" x14ac:dyDescent="0.25">
      <c r="A1117" s="3">
        <v>18990</v>
      </c>
      <c r="B1117" s="3" t="s">
        <v>977</v>
      </c>
      <c r="C1117" s="3">
        <v>0</v>
      </c>
      <c r="D1117" s="3">
        <v>4.91</v>
      </c>
      <c r="E1117" s="3">
        <v>0.5</v>
      </c>
      <c r="F1117" s="3">
        <v>2014</v>
      </c>
      <c r="G1117" s="3" t="s">
        <v>2556</v>
      </c>
      <c r="H1117" s="3" t="s">
        <v>710</v>
      </c>
      <c r="I1117" s="3" t="s">
        <v>717</v>
      </c>
      <c r="J1117" s="3" t="s">
        <v>721</v>
      </c>
      <c r="K1117" s="3" t="s">
        <v>735</v>
      </c>
      <c r="L1117" s="3" t="s">
        <v>739</v>
      </c>
      <c r="M1117" s="3" t="s">
        <v>639</v>
      </c>
      <c r="N1117" s="3">
        <v>0.36</v>
      </c>
      <c r="O1117" s="3" t="s">
        <v>3035</v>
      </c>
      <c r="P1117" s="3" t="s">
        <v>714</v>
      </c>
      <c r="Q1117" s="3" t="s">
        <v>1012</v>
      </c>
      <c r="R1117" s="3" t="s">
        <v>1388</v>
      </c>
      <c r="S1117" s="3">
        <v>51503</v>
      </c>
      <c r="T1117" s="4">
        <v>42085</v>
      </c>
      <c r="U1117" s="4">
        <v>42087</v>
      </c>
      <c r="V1117" s="3">
        <v>7.2518999999999991</v>
      </c>
      <c r="W1117" s="3">
        <v>2</v>
      </c>
      <c r="X1117" s="3">
        <v>10.51</v>
      </c>
      <c r="Y1117" s="5">
        <v>88367</v>
      </c>
    </row>
    <row r="1118" spans="1:25" ht="12.75" customHeight="1" x14ac:dyDescent="0.25">
      <c r="A1118" s="3">
        <v>21573</v>
      </c>
      <c r="B1118" s="3" t="s">
        <v>981</v>
      </c>
      <c r="C1118" s="3">
        <v>0.06</v>
      </c>
      <c r="D1118" s="3">
        <v>6.48</v>
      </c>
      <c r="E1118" s="3">
        <v>7.49</v>
      </c>
      <c r="F1118" s="3">
        <v>2014</v>
      </c>
      <c r="G1118" s="3" t="s">
        <v>2556</v>
      </c>
      <c r="H1118" s="3" t="s">
        <v>710</v>
      </c>
      <c r="I1118" s="3" t="s">
        <v>717</v>
      </c>
      <c r="J1118" s="3" t="s">
        <v>721</v>
      </c>
      <c r="K1118" s="3" t="s">
        <v>726</v>
      </c>
      <c r="L1118" s="3" t="s">
        <v>739</v>
      </c>
      <c r="M1118" s="3" t="s">
        <v>912</v>
      </c>
      <c r="N1118" s="3">
        <v>0.37</v>
      </c>
      <c r="O1118" s="3" t="s">
        <v>3035</v>
      </c>
      <c r="P1118" s="3" t="s">
        <v>714</v>
      </c>
      <c r="Q1118" s="3" t="s">
        <v>1012</v>
      </c>
      <c r="R1118" s="3" t="s">
        <v>1388</v>
      </c>
      <c r="S1118" s="3">
        <v>51503</v>
      </c>
      <c r="T1118" s="4">
        <v>42098</v>
      </c>
      <c r="U1118" s="4">
        <v>42098</v>
      </c>
      <c r="V1118" s="3">
        <v>-191.49</v>
      </c>
      <c r="W1118" s="3">
        <v>12</v>
      </c>
      <c r="X1118" s="3">
        <v>74.930000000000007</v>
      </c>
      <c r="Y1118" s="5">
        <v>88368</v>
      </c>
    </row>
    <row r="1119" spans="1:25" ht="12.75" customHeight="1" x14ac:dyDescent="0.25">
      <c r="A1119" s="3">
        <v>25557</v>
      </c>
      <c r="B1119" s="3" t="s">
        <v>981</v>
      </c>
      <c r="C1119" s="3">
        <v>0.02</v>
      </c>
      <c r="D1119" s="3">
        <v>120.98</v>
      </c>
      <c r="E1119" s="3">
        <v>58.64</v>
      </c>
      <c r="F1119" s="3">
        <v>2020</v>
      </c>
      <c r="G1119" s="3" t="s">
        <v>2557</v>
      </c>
      <c r="H1119" s="3" t="s">
        <v>712</v>
      </c>
      <c r="I1119" s="3" t="s">
        <v>717</v>
      </c>
      <c r="J1119" s="3" t="s">
        <v>723</v>
      </c>
      <c r="K1119" s="3" t="s">
        <v>734</v>
      </c>
      <c r="L1119" s="3" t="s">
        <v>742</v>
      </c>
      <c r="M1119" s="3" t="s">
        <v>501</v>
      </c>
      <c r="N1119" s="3">
        <v>0.75</v>
      </c>
      <c r="O1119" s="3" t="s">
        <v>3035</v>
      </c>
      <c r="P1119" s="3" t="s">
        <v>716</v>
      </c>
      <c r="Q1119" s="3" t="s">
        <v>1071</v>
      </c>
      <c r="R1119" s="3" t="s">
        <v>1349</v>
      </c>
      <c r="S1119" s="3">
        <v>15239</v>
      </c>
      <c r="T1119" s="4">
        <v>42048</v>
      </c>
      <c r="U1119" s="4">
        <v>42050</v>
      </c>
      <c r="V1119" s="3">
        <v>-1330.5</v>
      </c>
      <c r="W1119" s="3">
        <v>11</v>
      </c>
      <c r="X1119" s="3">
        <v>1370.99</v>
      </c>
      <c r="Y1119" s="5">
        <v>86933</v>
      </c>
    </row>
    <row r="1120" spans="1:25" ht="12.75" customHeight="1" x14ac:dyDescent="0.25">
      <c r="A1120" s="3">
        <v>22145</v>
      </c>
      <c r="B1120" s="3" t="s">
        <v>981</v>
      </c>
      <c r="C1120" s="3">
        <v>0.04</v>
      </c>
      <c r="D1120" s="3">
        <v>120.97</v>
      </c>
      <c r="E1120" s="3">
        <v>7.11</v>
      </c>
      <c r="F1120" s="3">
        <v>2030</v>
      </c>
      <c r="G1120" s="3" t="s">
        <v>2558</v>
      </c>
      <c r="H1120" s="3" t="s">
        <v>710</v>
      </c>
      <c r="I1120" s="3" t="s">
        <v>720</v>
      </c>
      <c r="J1120" s="3" t="s">
        <v>722</v>
      </c>
      <c r="K1120" s="3" t="s">
        <v>736</v>
      </c>
      <c r="L1120" s="3" t="s">
        <v>743</v>
      </c>
      <c r="M1120" s="3" t="s">
        <v>25</v>
      </c>
      <c r="N1120" s="3">
        <v>0.36</v>
      </c>
      <c r="O1120" s="3" t="s">
        <v>3035</v>
      </c>
      <c r="P1120" s="3" t="s">
        <v>714</v>
      </c>
      <c r="Q1120" s="3" t="s">
        <v>1015</v>
      </c>
      <c r="R1120" s="3" t="s">
        <v>1291</v>
      </c>
      <c r="S1120" s="3">
        <v>75401</v>
      </c>
      <c r="T1120" s="4">
        <v>42080</v>
      </c>
      <c r="U1120" s="4">
        <v>42080</v>
      </c>
      <c r="V1120" s="3">
        <v>1320.5495999999998</v>
      </c>
      <c r="W1120" s="3">
        <v>16</v>
      </c>
      <c r="X1120" s="3">
        <v>1913.84</v>
      </c>
      <c r="Y1120" s="5">
        <v>91059</v>
      </c>
    </row>
    <row r="1121" spans="1:25" ht="12.75" customHeight="1" x14ac:dyDescent="0.25">
      <c r="A1121" s="3">
        <v>22146</v>
      </c>
      <c r="B1121" s="3" t="s">
        <v>981</v>
      </c>
      <c r="C1121" s="3">
        <v>0</v>
      </c>
      <c r="D1121" s="3">
        <v>195.99</v>
      </c>
      <c r="E1121" s="3">
        <v>4.2</v>
      </c>
      <c r="F1121" s="3">
        <v>2030</v>
      </c>
      <c r="G1121" s="3" t="s">
        <v>2558</v>
      </c>
      <c r="H1121" s="3" t="s">
        <v>710</v>
      </c>
      <c r="I1121" s="3" t="s">
        <v>720</v>
      </c>
      <c r="J1121" s="3" t="s">
        <v>722</v>
      </c>
      <c r="K1121" s="3" t="s">
        <v>102</v>
      </c>
      <c r="L1121" s="3" t="s">
        <v>739</v>
      </c>
      <c r="M1121" s="3" t="s">
        <v>907</v>
      </c>
      <c r="N1121" s="3">
        <v>0.6</v>
      </c>
      <c r="O1121" s="3" t="s">
        <v>3035</v>
      </c>
      <c r="P1121" s="3" t="s">
        <v>714</v>
      </c>
      <c r="Q1121" s="3" t="s">
        <v>1015</v>
      </c>
      <c r="R1121" s="3" t="s">
        <v>1291</v>
      </c>
      <c r="S1121" s="3">
        <v>75401</v>
      </c>
      <c r="T1121" s="4">
        <v>42080</v>
      </c>
      <c r="U1121" s="4">
        <v>42082</v>
      </c>
      <c r="V1121" s="3">
        <v>1585.5030000000002</v>
      </c>
      <c r="W1121" s="3">
        <v>16</v>
      </c>
      <c r="X1121" s="3">
        <v>2692.12</v>
      </c>
      <c r="Y1121" s="5">
        <v>91059</v>
      </c>
    </row>
    <row r="1122" spans="1:25" ht="12.75" customHeight="1" x14ac:dyDescent="0.25">
      <c r="A1122" s="3">
        <v>20654</v>
      </c>
      <c r="B1122" s="3" t="s">
        <v>978</v>
      </c>
      <c r="C1122" s="3">
        <v>0.03</v>
      </c>
      <c r="D1122" s="3">
        <v>55.98</v>
      </c>
      <c r="E1122" s="3">
        <v>4.8600000000000003</v>
      </c>
      <c r="F1122" s="3">
        <v>2030</v>
      </c>
      <c r="G1122" s="3" t="s">
        <v>2558</v>
      </c>
      <c r="H1122" s="3" t="s">
        <v>710</v>
      </c>
      <c r="I1122" s="3" t="s">
        <v>720</v>
      </c>
      <c r="J1122" s="3" t="s">
        <v>721</v>
      </c>
      <c r="K1122" s="3" t="s">
        <v>726</v>
      </c>
      <c r="L1122" s="3" t="s">
        <v>739</v>
      </c>
      <c r="M1122" s="3" t="s">
        <v>45</v>
      </c>
      <c r="N1122" s="3">
        <v>0.36</v>
      </c>
      <c r="O1122" s="3" t="s">
        <v>3035</v>
      </c>
      <c r="P1122" s="3" t="s">
        <v>714</v>
      </c>
      <c r="Q1122" s="3" t="s">
        <v>1015</v>
      </c>
      <c r="R1122" s="3" t="s">
        <v>1291</v>
      </c>
      <c r="S1122" s="3">
        <v>75401</v>
      </c>
      <c r="T1122" s="4">
        <v>42081</v>
      </c>
      <c r="U1122" s="4">
        <v>42083</v>
      </c>
      <c r="V1122" s="3">
        <v>526.04219999999998</v>
      </c>
      <c r="W1122" s="3">
        <v>13</v>
      </c>
      <c r="X1122" s="3">
        <v>762.38</v>
      </c>
      <c r="Y1122" s="5">
        <v>91060</v>
      </c>
    </row>
    <row r="1123" spans="1:25" ht="12.75" customHeight="1" x14ac:dyDescent="0.25">
      <c r="A1123" s="3">
        <v>25918</v>
      </c>
      <c r="B1123" s="3" t="s">
        <v>981</v>
      </c>
      <c r="C1123" s="3">
        <v>0.1</v>
      </c>
      <c r="D1123" s="3">
        <v>1.89</v>
      </c>
      <c r="E1123" s="3">
        <v>0.76</v>
      </c>
      <c r="F1123" s="3">
        <v>2035</v>
      </c>
      <c r="G1123" s="3" t="s">
        <v>2559</v>
      </c>
      <c r="H1123" s="3" t="s">
        <v>710</v>
      </c>
      <c r="I1123" s="3" t="s">
        <v>719</v>
      </c>
      <c r="J1123" s="3" t="s">
        <v>721</v>
      </c>
      <c r="K1123" s="3" t="s">
        <v>733</v>
      </c>
      <c r="L1123" s="3" t="s">
        <v>738</v>
      </c>
      <c r="M1123" s="3" t="s">
        <v>413</v>
      </c>
      <c r="N1123" s="3">
        <v>0.83</v>
      </c>
      <c r="O1123" s="3" t="s">
        <v>3035</v>
      </c>
      <c r="P1123" s="3" t="s">
        <v>713</v>
      </c>
      <c r="Q1123" s="3" t="s">
        <v>1034</v>
      </c>
      <c r="R1123" s="3" t="s">
        <v>1476</v>
      </c>
      <c r="S1123" s="3">
        <v>33403</v>
      </c>
      <c r="T1123" s="4">
        <v>42142</v>
      </c>
      <c r="U1123" s="4">
        <v>42144</v>
      </c>
      <c r="V1123" s="3">
        <v>-40.432000000000002</v>
      </c>
      <c r="W1123" s="3">
        <v>20</v>
      </c>
      <c r="X1123" s="3">
        <v>36.72</v>
      </c>
      <c r="Y1123" s="5">
        <v>87117</v>
      </c>
    </row>
    <row r="1124" spans="1:25" ht="12.75" customHeight="1" x14ac:dyDescent="0.25">
      <c r="A1124" s="3">
        <v>19733</v>
      </c>
      <c r="B1124" s="3" t="s">
        <v>979</v>
      </c>
      <c r="C1124" s="3">
        <v>0</v>
      </c>
      <c r="D1124" s="3">
        <v>73.98</v>
      </c>
      <c r="E1124" s="3">
        <v>14.52</v>
      </c>
      <c r="F1124" s="3">
        <v>2037</v>
      </c>
      <c r="G1124" s="3" t="s">
        <v>2560</v>
      </c>
      <c r="H1124" s="3" t="s">
        <v>710</v>
      </c>
      <c r="I1124" s="3" t="s">
        <v>718</v>
      </c>
      <c r="J1124" s="3" t="s">
        <v>722</v>
      </c>
      <c r="K1124" s="3" t="s">
        <v>725</v>
      </c>
      <c r="L1124" s="3" t="s">
        <v>739</v>
      </c>
      <c r="M1124" s="3" t="s">
        <v>891</v>
      </c>
      <c r="N1124" s="3">
        <v>0.65</v>
      </c>
      <c r="O1124" s="3" t="s">
        <v>3035</v>
      </c>
      <c r="P1124" s="3" t="s">
        <v>715</v>
      </c>
      <c r="Q1124" s="3" t="s">
        <v>1373</v>
      </c>
      <c r="R1124" s="3" t="s">
        <v>1372</v>
      </c>
      <c r="S1124" s="3">
        <v>59715</v>
      </c>
      <c r="T1124" s="4">
        <v>42075</v>
      </c>
      <c r="U1124" s="4">
        <v>42077</v>
      </c>
      <c r="V1124" s="3">
        <v>-88.61</v>
      </c>
      <c r="W1124" s="3">
        <v>4</v>
      </c>
      <c r="X1124" s="3">
        <v>305.70999999999998</v>
      </c>
      <c r="Y1124" s="5">
        <v>89333</v>
      </c>
    </row>
    <row r="1125" spans="1:25" ht="12.75" customHeight="1" x14ac:dyDescent="0.25">
      <c r="A1125" s="3">
        <v>22018</v>
      </c>
      <c r="B1125" s="3" t="s">
        <v>977</v>
      </c>
      <c r="C1125" s="3">
        <v>0.06</v>
      </c>
      <c r="D1125" s="3">
        <v>40.99</v>
      </c>
      <c r="E1125" s="3">
        <v>17.48</v>
      </c>
      <c r="F1125" s="3">
        <v>2038</v>
      </c>
      <c r="G1125" s="3" t="s">
        <v>2561</v>
      </c>
      <c r="H1125" s="3" t="s">
        <v>710</v>
      </c>
      <c r="I1125" s="3" t="s">
        <v>718</v>
      </c>
      <c r="J1125" s="3" t="s">
        <v>721</v>
      </c>
      <c r="K1125" s="3" t="s">
        <v>726</v>
      </c>
      <c r="L1125" s="3" t="s">
        <v>739</v>
      </c>
      <c r="M1125" s="3" t="s">
        <v>146</v>
      </c>
      <c r="N1125" s="3">
        <v>0.36</v>
      </c>
      <c r="O1125" s="3" t="s">
        <v>3035</v>
      </c>
      <c r="P1125" s="3" t="s">
        <v>716</v>
      </c>
      <c r="Q1125" s="3" t="s">
        <v>1019</v>
      </c>
      <c r="R1125" s="3" t="s">
        <v>1064</v>
      </c>
      <c r="S1125" s="3">
        <v>10550</v>
      </c>
      <c r="T1125" s="4">
        <v>42115</v>
      </c>
      <c r="U1125" s="4">
        <v>42115</v>
      </c>
      <c r="V1125" s="3">
        <v>109.16</v>
      </c>
      <c r="W1125" s="3">
        <v>7</v>
      </c>
      <c r="X1125" s="3">
        <v>277.12</v>
      </c>
      <c r="Y1125" s="5">
        <v>89334</v>
      </c>
    </row>
    <row r="1126" spans="1:25" ht="12.75" customHeight="1" x14ac:dyDescent="0.25">
      <c r="A1126" s="3">
        <v>24731</v>
      </c>
      <c r="B1126" s="3" t="s">
        <v>980</v>
      </c>
      <c r="C1126" s="3">
        <v>0.09</v>
      </c>
      <c r="D1126" s="3">
        <v>20.99</v>
      </c>
      <c r="E1126" s="3">
        <v>2.5</v>
      </c>
      <c r="F1126" s="3">
        <v>2044</v>
      </c>
      <c r="G1126" s="3" t="s">
        <v>2562</v>
      </c>
      <c r="H1126" s="3" t="s">
        <v>710</v>
      </c>
      <c r="I1126" s="3" t="s">
        <v>720</v>
      </c>
      <c r="J1126" s="3" t="s">
        <v>722</v>
      </c>
      <c r="K1126" s="3" t="s">
        <v>102</v>
      </c>
      <c r="L1126" s="3" t="s">
        <v>738</v>
      </c>
      <c r="M1126" s="3" t="s">
        <v>486</v>
      </c>
      <c r="N1126" s="3">
        <v>0.81</v>
      </c>
      <c r="O1126" s="3" t="s">
        <v>3035</v>
      </c>
      <c r="P1126" s="3" t="s">
        <v>713</v>
      </c>
      <c r="Q1126" s="3" t="s">
        <v>1021</v>
      </c>
      <c r="R1126" s="3" t="s">
        <v>1306</v>
      </c>
      <c r="S1126" s="3">
        <v>72756</v>
      </c>
      <c r="T1126" s="4">
        <v>42179</v>
      </c>
      <c r="U1126" s="4">
        <v>42186</v>
      </c>
      <c r="V1126" s="3">
        <v>-136.12200000000001</v>
      </c>
      <c r="W1126" s="3">
        <v>6</v>
      </c>
      <c r="X1126" s="3">
        <v>100.11</v>
      </c>
      <c r="Y1126" s="5">
        <v>88692</v>
      </c>
    </row>
    <row r="1127" spans="1:25" ht="12.75" customHeight="1" x14ac:dyDescent="0.25">
      <c r="A1127" s="3">
        <v>22970</v>
      </c>
      <c r="B1127" s="3" t="s">
        <v>981</v>
      </c>
      <c r="C1127" s="3">
        <v>0.04</v>
      </c>
      <c r="D1127" s="3">
        <v>4.28</v>
      </c>
      <c r="E1127" s="3">
        <v>5.68</v>
      </c>
      <c r="F1127" s="3">
        <v>2046</v>
      </c>
      <c r="G1127" s="3" t="s">
        <v>2563</v>
      </c>
      <c r="H1127" s="3" t="s">
        <v>710</v>
      </c>
      <c r="I1127" s="3" t="s">
        <v>720</v>
      </c>
      <c r="J1127" s="3" t="s">
        <v>721</v>
      </c>
      <c r="K1127" s="3" t="s">
        <v>726</v>
      </c>
      <c r="L1127" s="3" t="s">
        <v>739</v>
      </c>
      <c r="M1127" s="3" t="s">
        <v>848</v>
      </c>
      <c r="N1127" s="3">
        <v>0.4</v>
      </c>
      <c r="O1127" s="3" t="s">
        <v>3035</v>
      </c>
      <c r="P1127" s="3" t="s">
        <v>714</v>
      </c>
      <c r="Q1127" s="3" t="s">
        <v>1047</v>
      </c>
      <c r="R1127" s="3" t="s">
        <v>1812</v>
      </c>
      <c r="S1127" s="3">
        <v>67901</v>
      </c>
      <c r="T1127" s="4">
        <v>42167</v>
      </c>
      <c r="U1127" s="4">
        <v>42169</v>
      </c>
      <c r="V1127" s="3">
        <v>-27.375</v>
      </c>
      <c r="W1127" s="3">
        <v>7</v>
      </c>
      <c r="X1127" s="3">
        <v>31.54</v>
      </c>
      <c r="Y1127" s="5">
        <v>88219</v>
      </c>
    </row>
    <row r="1128" spans="1:25" ht="12.75" customHeight="1" x14ac:dyDescent="0.25">
      <c r="A1128" s="3">
        <v>22971</v>
      </c>
      <c r="B1128" s="3" t="s">
        <v>981</v>
      </c>
      <c r="C1128" s="3">
        <v>0.06</v>
      </c>
      <c r="D1128" s="3">
        <v>376.13</v>
      </c>
      <c r="E1128" s="3">
        <v>85.63</v>
      </c>
      <c r="F1128" s="3">
        <v>2046</v>
      </c>
      <c r="G1128" s="3" t="s">
        <v>2563</v>
      </c>
      <c r="H1128" s="3" t="s">
        <v>712</v>
      </c>
      <c r="I1128" s="3" t="s">
        <v>720</v>
      </c>
      <c r="J1128" s="3" t="s">
        <v>723</v>
      </c>
      <c r="K1128" s="3" t="s">
        <v>731</v>
      </c>
      <c r="L1128" s="3" t="s">
        <v>742</v>
      </c>
      <c r="M1128" s="3" t="s">
        <v>379</v>
      </c>
      <c r="N1128" s="3">
        <v>0.74</v>
      </c>
      <c r="O1128" s="3" t="s">
        <v>3035</v>
      </c>
      <c r="P1128" s="3" t="s">
        <v>714</v>
      </c>
      <c r="Q1128" s="3" t="s">
        <v>1047</v>
      </c>
      <c r="R1128" s="3" t="s">
        <v>1812</v>
      </c>
      <c r="S1128" s="3">
        <v>67901</v>
      </c>
      <c r="T1128" s="4">
        <v>42167</v>
      </c>
      <c r="U1128" s="4">
        <v>42169</v>
      </c>
      <c r="V1128" s="3">
        <v>-435.75749999999999</v>
      </c>
      <c r="W1128" s="3">
        <v>13</v>
      </c>
      <c r="X1128" s="3">
        <v>4634.6899999999996</v>
      </c>
      <c r="Y1128" s="5">
        <v>88219</v>
      </c>
    </row>
    <row r="1129" spans="1:25" ht="12.75" customHeight="1" x14ac:dyDescent="0.25">
      <c r="A1129" s="3">
        <v>22972</v>
      </c>
      <c r="B1129" s="3" t="s">
        <v>981</v>
      </c>
      <c r="C1129" s="3">
        <v>0.06</v>
      </c>
      <c r="D1129" s="3">
        <v>424.21</v>
      </c>
      <c r="E1129" s="3">
        <v>110.2</v>
      </c>
      <c r="F1129" s="3">
        <v>2046</v>
      </c>
      <c r="G1129" s="3" t="s">
        <v>2563</v>
      </c>
      <c r="H1129" s="3" t="s">
        <v>712</v>
      </c>
      <c r="I1129" s="3" t="s">
        <v>720</v>
      </c>
      <c r="J1129" s="3" t="s">
        <v>723</v>
      </c>
      <c r="K1129" s="3" t="s">
        <v>731</v>
      </c>
      <c r="L1129" s="3" t="s">
        <v>742</v>
      </c>
      <c r="M1129" s="3" t="s">
        <v>591</v>
      </c>
      <c r="N1129" s="3">
        <v>0.67</v>
      </c>
      <c r="O1129" s="3" t="s">
        <v>3035</v>
      </c>
      <c r="P1129" s="3" t="s">
        <v>714</v>
      </c>
      <c r="Q1129" s="3" t="s">
        <v>1047</v>
      </c>
      <c r="R1129" s="3" t="s">
        <v>1812</v>
      </c>
      <c r="S1129" s="3">
        <v>67901</v>
      </c>
      <c r="T1129" s="4">
        <v>42167</v>
      </c>
      <c r="U1129" s="4">
        <v>42168</v>
      </c>
      <c r="V1129" s="3">
        <v>682.53</v>
      </c>
      <c r="W1129" s="3">
        <v>17</v>
      </c>
      <c r="X1129" s="3">
        <v>7304.03</v>
      </c>
      <c r="Y1129" s="5">
        <v>88219</v>
      </c>
    </row>
    <row r="1130" spans="1:25" ht="12.75" customHeight="1" x14ac:dyDescent="0.25">
      <c r="A1130" s="3">
        <v>22973</v>
      </c>
      <c r="B1130" s="3" t="s">
        <v>981</v>
      </c>
      <c r="C1130" s="3">
        <v>0.06</v>
      </c>
      <c r="D1130" s="3">
        <v>195.99</v>
      </c>
      <c r="E1130" s="3">
        <v>8.99</v>
      </c>
      <c r="F1130" s="3">
        <v>2046</v>
      </c>
      <c r="G1130" s="3" t="s">
        <v>2563</v>
      </c>
      <c r="H1130" s="3" t="s">
        <v>710</v>
      </c>
      <c r="I1130" s="3" t="s">
        <v>720</v>
      </c>
      <c r="J1130" s="3" t="s">
        <v>722</v>
      </c>
      <c r="K1130" s="3" t="s">
        <v>102</v>
      </c>
      <c r="L1130" s="3" t="s">
        <v>739</v>
      </c>
      <c r="M1130" s="3" t="s">
        <v>252</v>
      </c>
      <c r="N1130" s="3">
        <v>0.6</v>
      </c>
      <c r="O1130" s="3" t="s">
        <v>3035</v>
      </c>
      <c r="P1130" s="3" t="s">
        <v>714</v>
      </c>
      <c r="Q1130" s="3" t="s">
        <v>1047</v>
      </c>
      <c r="R1130" s="3" t="s">
        <v>1812</v>
      </c>
      <c r="S1130" s="3">
        <v>67901</v>
      </c>
      <c r="T1130" s="4">
        <v>42167</v>
      </c>
      <c r="U1130" s="4">
        <v>42169</v>
      </c>
      <c r="V1130" s="3">
        <v>-277.22200000000004</v>
      </c>
      <c r="W1130" s="3">
        <v>4</v>
      </c>
      <c r="X1130" s="3">
        <v>632.65</v>
      </c>
      <c r="Y1130" s="5">
        <v>88219</v>
      </c>
    </row>
    <row r="1131" spans="1:25" ht="12.75" customHeight="1" x14ac:dyDescent="0.25">
      <c r="A1131" s="3">
        <v>18497</v>
      </c>
      <c r="B1131" s="3" t="s">
        <v>977</v>
      </c>
      <c r="C1131" s="3">
        <v>0.03</v>
      </c>
      <c r="D1131" s="3">
        <v>15.28</v>
      </c>
      <c r="E1131" s="3">
        <v>1.99</v>
      </c>
      <c r="F1131" s="3">
        <v>2049</v>
      </c>
      <c r="G1131" s="3" t="s">
        <v>2564</v>
      </c>
      <c r="H1131" s="3" t="s">
        <v>710</v>
      </c>
      <c r="I1131" s="3" t="s">
        <v>720</v>
      </c>
      <c r="J1131" s="3" t="s">
        <v>722</v>
      </c>
      <c r="K1131" s="3" t="s">
        <v>725</v>
      </c>
      <c r="L1131" s="3" t="s">
        <v>741</v>
      </c>
      <c r="M1131" s="3" t="s">
        <v>627</v>
      </c>
      <c r="N1131" s="3">
        <v>0.42</v>
      </c>
      <c r="O1131" s="3" t="s">
        <v>3035</v>
      </c>
      <c r="P1131" s="3" t="s">
        <v>713</v>
      </c>
      <c r="Q1131" s="3" t="s">
        <v>1110</v>
      </c>
      <c r="R1131" s="3" t="s">
        <v>1254</v>
      </c>
      <c r="S1131" s="3">
        <v>22801</v>
      </c>
      <c r="T1131" s="4">
        <v>42176</v>
      </c>
      <c r="U1131" s="4">
        <v>42178</v>
      </c>
      <c r="V1131" s="3">
        <v>-266.68600000000004</v>
      </c>
      <c r="W1131" s="3">
        <v>19</v>
      </c>
      <c r="X1131" s="3">
        <v>290.98</v>
      </c>
      <c r="Y1131" s="5">
        <v>88220</v>
      </c>
    </row>
    <row r="1132" spans="1:25" ht="12.75" customHeight="1" x14ac:dyDescent="0.25">
      <c r="A1132" s="3">
        <v>18498</v>
      </c>
      <c r="B1132" s="3" t="s">
        <v>977</v>
      </c>
      <c r="C1132" s="3">
        <v>0.09</v>
      </c>
      <c r="D1132" s="3">
        <v>1.76</v>
      </c>
      <c r="E1132" s="3">
        <v>0.7</v>
      </c>
      <c r="F1132" s="3">
        <v>2049</v>
      </c>
      <c r="G1132" s="3" t="s">
        <v>2564</v>
      </c>
      <c r="H1132" s="3" t="s">
        <v>710</v>
      </c>
      <c r="I1132" s="3" t="s">
        <v>720</v>
      </c>
      <c r="J1132" s="3" t="s">
        <v>721</v>
      </c>
      <c r="K1132" s="3" t="s">
        <v>724</v>
      </c>
      <c r="L1132" s="3" t="s">
        <v>738</v>
      </c>
      <c r="M1132" s="3" t="s">
        <v>190</v>
      </c>
      <c r="N1132" s="3">
        <v>0.56000000000000005</v>
      </c>
      <c r="O1132" s="3" t="s">
        <v>3035</v>
      </c>
      <c r="P1132" s="3" t="s">
        <v>713</v>
      </c>
      <c r="Q1132" s="3" t="s">
        <v>1110</v>
      </c>
      <c r="R1132" s="3" t="s">
        <v>1254</v>
      </c>
      <c r="S1132" s="3">
        <v>22801</v>
      </c>
      <c r="T1132" s="4">
        <v>42176</v>
      </c>
      <c r="U1132" s="4">
        <v>42179</v>
      </c>
      <c r="V1132" s="3">
        <v>-12.277999999999999</v>
      </c>
      <c r="W1132" s="3">
        <v>13</v>
      </c>
      <c r="X1132" s="3">
        <v>21.77</v>
      </c>
      <c r="Y1132" s="5">
        <v>88220</v>
      </c>
    </row>
    <row r="1133" spans="1:25" ht="12.75" customHeight="1" x14ac:dyDescent="0.25">
      <c r="A1133" s="3">
        <v>18251</v>
      </c>
      <c r="B1133" s="3" t="s">
        <v>979</v>
      </c>
      <c r="C1133" s="3">
        <v>7.0000000000000007E-2</v>
      </c>
      <c r="D1133" s="3">
        <v>31.78</v>
      </c>
      <c r="E1133" s="3">
        <v>1.99</v>
      </c>
      <c r="F1133" s="3">
        <v>2052</v>
      </c>
      <c r="G1133" s="3" t="s">
        <v>2565</v>
      </c>
      <c r="H1133" s="3" t="s">
        <v>710</v>
      </c>
      <c r="I1133" s="3" t="s">
        <v>717</v>
      </c>
      <c r="J1133" s="3" t="s">
        <v>722</v>
      </c>
      <c r="K1133" s="3" t="s">
        <v>725</v>
      </c>
      <c r="L1133" s="3" t="s">
        <v>741</v>
      </c>
      <c r="M1133" s="3" t="s">
        <v>544</v>
      </c>
      <c r="N1133" s="3">
        <v>0.42</v>
      </c>
      <c r="O1133" s="3" t="s">
        <v>3035</v>
      </c>
      <c r="P1133" s="3" t="s">
        <v>715</v>
      </c>
      <c r="Q1133" s="3" t="s">
        <v>1017</v>
      </c>
      <c r="R1133" s="3" t="s">
        <v>1161</v>
      </c>
      <c r="S1133" s="3">
        <v>87105</v>
      </c>
      <c r="T1133" s="4">
        <v>42054</v>
      </c>
      <c r="U1133" s="4">
        <v>42056</v>
      </c>
      <c r="V1133" s="3">
        <v>265.11180000000002</v>
      </c>
      <c r="W1133" s="3">
        <v>13</v>
      </c>
      <c r="X1133" s="3">
        <v>384.22</v>
      </c>
      <c r="Y1133" s="5">
        <v>87234</v>
      </c>
    </row>
    <row r="1134" spans="1:25" ht="12.75" customHeight="1" x14ac:dyDescent="0.25">
      <c r="A1134" s="3">
        <v>18252</v>
      </c>
      <c r="B1134" s="3" t="s">
        <v>979</v>
      </c>
      <c r="C1134" s="3">
        <v>0</v>
      </c>
      <c r="D1134" s="3">
        <v>5.98</v>
      </c>
      <c r="E1134" s="3">
        <v>2.5</v>
      </c>
      <c r="F1134" s="3">
        <v>2052</v>
      </c>
      <c r="G1134" s="3" t="s">
        <v>2565</v>
      </c>
      <c r="H1134" s="3" t="s">
        <v>710</v>
      </c>
      <c r="I1134" s="3" t="s">
        <v>717</v>
      </c>
      <c r="J1134" s="3" t="s">
        <v>721</v>
      </c>
      <c r="K1134" s="3" t="s">
        <v>728</v>
      </c>
      <c r="L1134" s="3" t="s">
        <v>739</v>
      </c>
      <c r="M1134" s="3" t="s">
        <v>671</v>
      </c>
      <c r="N1134" s="3">
        <v>0.36</v>
      </c>
      <c r="O1134" s="3" t="s">
        <v>3035</v>
      </c>
      <c r="P1134" s="3" t="s">
        <v>715</v>
      </c>
      <c r="Q1134" s="3" t="s">
        <v>1017</v>
      </c>
      <c r="R1134" s="3" t="s">
        <v>1161</v>
      </c>
      <c r="S1134" s="3">
        <v>87105</v>
      </c>
      <c r="T1134" s="4">
        <v>42054</v>
      </c>
      <c r="U1134" s="4">
        <v>42055</v>
      </c>
      <c r="V1134" s="3">
        <v>9.5608000000000004</v>
      </c>
      <c r="W1134" s="3">
        <v>5</v>
      </c>
      <c r="X1134" s="3">
        <v>31.64</v>
      </c>
      <c r="Y1134" s="5">
        <v>87234</v>
      </c>
    </row>
    <row r="1135" spans="1:25" ht="12.75" customHeight="1" x14ac:dyDescent="0.25">
      <c r="A1135" s="3">
        <v>18253</v>
      </c>
      <c r="B1135" s="3" t="s">
        <v>979</v>
      </c>
      <c r="C1135" s="3">
        <v>0.1</v>
      </c>
      <c r="D1135" s="3">
        <v>35.99</v>
      </c>
      <c r="E1135" s="3">
        <v>1.1000000000000001</v>
      </c>
      <c r="F1135" s="3">
        <v>2052</v>
      </c>
      <c r="G1135" s="3" t="s">
        <v>2565</v>
      </c>
      <c r="H1135" s="3" t="s">
        <v>711</v>
      </c>
      <c r="I1135" s="3" t="s">
        <v>717</v>
      </c>
      <c r="J1135" s="3" t="s">
        <v>722</v>
      </c>
      <c r="K1135" s="3" t="s">
        <v>102</v>
      </c>
      <c r="L1135" s="3" t="s">
        <v>739</v>
      </c>
      <c r="M1135" s="3" t="s">
        <v>788</v>
      </c>
      <c r="N1135" s="3">
        <v>0.55000000000000004</v>
      </c>
      <c r="O1135" s="3" t="s">
        <v>3035</v>
      </c>
      <c r="P1135" s="3" t="s">
        <v>715</v>
      </c>
      <c r="Q1135" s="3" t="s">
        <v>1017</v>
      </c>
      <c r="R1135" s="3" t="s">
        <v>1161</v>
      </c>
      <c r="S1135" s="3">
        <v>87105</v>
      </c>
      <c r="T1135" s="4">
        <v>42054</v>
      </c>
      <c r="U1135" s="4">
        <v>42055</v>
      </c>
      <c r="V1135" s="3">
        <v>390.09839999999997</v>
      </c>
      <c r="W1135" s="3">
        <v>19</v>
      </c>
      <c r="X1135" s="3">
        <v>565.36</v>
      </c>
      <c r="Y1135" s="5">
        <v>87234</v>
      </c>
    </row>
    <row r="1136" spans="1:25" ht="12.75" customHeight="1" x14ac:dyDescent="0.25">
      <c r="A1136" s="3">
        <v>20481</v>
      </c>
      <c r="B1136" s="3" t="s">
        <v>978</v>
      </c>
      <c r="C1136" s="3">
        <v>7.0000000000000007E-2</v>
      </c>
      <c r="D1136" s="3">
        <v>5.98</v>
      </c>
      <c r="E1136" s="3">
        <v>5.46</v>
      </c>
      <c r="F1136" s="3">
        <v>2058</v>
      </c>
      <c r="G1136" s="3" t="s">
        <v>2566</v>
      </c>
      <c r="H1136" s="3" t="s">
        <v>710</v>
      </c>
      <c r="I1136" s="3" t="s">
        <v>720</v>
      </c>
      <c r="J1136" s="3" t="s">
        <v>721</v>
      </c>
      <c r="K1136" s="3" t="s">
        <v>726</v>
      </c>
      <c r="L1136" s="3" t="s">
        <v>739</v>
      </c>
      <c r="M1136" s="3" t="s">
        <v>451</v>
      </c>
      <c r="N1136" s="3">
        <v>0.36</v>
      </c>
      <c r="O1136" s="3" t="s">
        <v>3035</v>
      </c>
      <c r="P1136" s="3" t="s">
        <v>713</v>
      </c>
      <c r="Q1136" s="3" t="s">
        <v>1011</v>
      </c>
      <c r="R1136" s="3" t="s">
        <v>1241</v>
      </c>
      <c r="S1136" s="3">
        <v>28601</v>
      </c>
      <c r="T1136" s="4">
        <v>42048</v>
      </c>
      <c r="U1136" s="4">
        <v>42050</v>
      </c>
      <c r="V1136" s="3">
        <v>46.65</v>
      </c>
      <c r="W1136" s="3">
        <v>5</v>
      </c>
      <c r="X1136" s="3">
        <v>32.76</v>
      </c>
      <c r="Y1136" s="5">
        <v>88040</v>
      </c>
    </row>
    <row r="1137" spans="1:25" ht="12.75" customHeight="1" x14ac:dyDescent="0.25">
      <c r="A1137" s="3">
        <v>23499</v>
      </c>
      <c r="B1137" s="3" t="s">
        <v>979</v>
      </c>
      <c r="C1137" s="3">
        <v>0.09</v>
      </c>
      <c r="D1137" s="3">
        <v>28.48</v>
      </c>
      <c r="E1137" s="3">
        <v>1.99</v>
      </c>
      <c r="F1137" s="3">
        <v>2059</v>
      </c>
      <c r="G1137" s="3" t="s">
        <v>2567</v>
      </c>
      <c r="H1137" s="3" t="s">
        <v>710</v>
      </c>
      <c r="I1137" s="3" t="s">
        <v>720</v>
      </c>
      <c r="J1137" s="3" t="s">
        <v>722</v>
      </c>
      <c r="K1137" s="3" t="s">
        <v>725</v>
      </c>
      <c r="L1137" s="3" t="s">
        <v>741</v>
      </c>
      <c r="M1137" s="3" t="s">
        <v>9</v>
      </c>
      <c r="N1137" s="3">
        <v>0.4</v>
      </c>
      <c r="O1137" s="3" t="s">
        <v>3035</v>
      </c>
      <c r="P1137" s="3" t="s">
        <v>713</v>
      </c>
      <c r="Q1137" s="3" t="s">
        <v>1011</v>
      </c>
      <c r="R1137" s="3" t="s">
        <v>1010</v>
      </c>
      <c r="S1137" s="3">
        <v>27260</v>
      </c>
      <c r="T1137" s="4">
        <v>42021</v>
      </c>
      <c r="U1137" s="4">
        <v>42022</v>
      </c>
      <c r="V1137" s="3">
        <v>-1250.7460000000001</v>
      </c>
      <c r="W1137" s="3">
        <v>13</v>
      </c>
      <c r="X1137" s="3">
        <v>336.92</v>
      </c>
      <c r="Y1137" s="5">
        <v>88039</v>
      </c>
    </row>
    <row r="1138" spans="1:25" ht="12.75" customHeight="1" x14ac:dyDescent="0.25">
      <c r="A1138" s="3">
        <v>21632</v>
      </c>
      <c r="B1138" s="3" t="s">
        <v>981</v>
      </c>
      <c r="C1138" s="3">
        <v>0.1</v>
      </c>
      <c r="D1138" s="3">
        <v>9.85</v>
      </c>
      <c r="E1138" s="3">
        <v>4.82</v>
      </c>
      <c r="F1138" s="3">
        <v>2059</v>
      </c>
      <c r="G1138" s="3" t="s">
        <v>2567</v>
      </c>
      <c r="H1138" s="3" t="s">
        <v>710</v>
      </c>
      <c r="I1138" s="3" t="s">
        <v>720</v>
      </c>
      <c r="J1138" s="3" t="s">
        <v>721</v>
      </c>
      <c r="K1138" s="3" t="s">
        <v>724</v>
      </c>
      <c r="L1138" s="3" t="s">
        <v>738</v>
      </c>
      <c r="M1138" s="3" t="s">
        <v>827</v>
      </c>
      <c r="N1138" s="3">
        <v>0.47</v>
      </c>
      <c r="O1138" s="3" t="s">
        <v>3035</v>
      </c>
      <c r="P1138" s="3" t="s">
        <v>713</v>
      </c>
      <c r="Q1138" s="3" t="s">
        <v>1011</v>
      </c>
      <c r="R1138" s="3" t="s">
        <v>1010</v>
      </c>
      <c r="S1138" s="3">
        <v>27260</v>
      </c>
      <c r="T1138" s="4">
        <v>42090</v>
      </c>
      <c r="U1138" s="4">
        <v>42091</v>
      </c>
      <c r="V1138" s="3">
        <v>374.904</v>
      </c>
      <c r="W1138" s="3">
        <v>12</v>
      </c>
      <c r="X1138" s="3">
        <v>114.91</v>
      </c>
      <c r="Y1138" s="5">
        <v>88041</v>
      </c>
    </row>
    <row r="1139" spans="1:25" ht="12.75" customHeight="1" x14ac:dyDescent="0.25">
      <c r="A1139" s="3">
        <v>21633</v>
      </c>
      <c r="B1139" s="3" t="s">
        <v>981</v>
      </c>
      <c r="C1139" s="3">
        <v>0.04</v>
      </c>
      <c r="D1139" s="3">
        <v>125.99</v>
      </c>
      <c r="E1139" s="3">
        <v>7.69</v>
      </c>
      <c r="F1139" s="3">
        <v>2059</v>
      </c>
      <c r="G1139" s="3" t="s">
        <v>2567</v>
      </c>
      <c r="H1139" s="3" t="s">
        <v>710</v>
      </c>
      <c r="I1139" s="3" t="s">
        <v>720</v>
      </c>
      <c r="J1139" s="3" t="s">
        <v>722</v>
      </c>
      <c r="K1139" s="3" t="s">
        <v>102</v>
      </c>
      <c r="L1139" s="3" t="s">
        <v>739</v>
      </c>
      <c r="M1139" s="3" t="s">
        <v>651</v>
      </c>
      <c r="N1139" s="3">
        <v>0.57999999999999996</v>
      </c>
      <c r="O1139" s="3" t="s">
        <v>3035</v>
      </c>
      <c r="P1139" s="3" t="s">
        <v>713</v>
      </c>
      <c r="Q1139" s="3" t="s">
        <v>1011</v>
      </c>
      <c r="R1139" s="3" t="s">
        <v>1010</v>
      </c>
      <c r="S1139" s="3">
        <v>27260</v>
      </c>
      <c r="T1139" s="4">
        <v>42090</v>
      </c>
      <c r="U1139" s="4">
        <v>42091</v>
      </c>
      <c r="V1139" s="3">
        <v>-528.83600000000001</v>
      </c>
      <c r="W1139" s="3">
        <v>9</v>
      </c>
      <c r="X1139" s="3">
        <v>934.52</v>
      </c>
      <c r="Y1139" s="5">
        <v>88041</v>
      </c>
    </row>
    <row r="1140" spans="1:25" ht="12.75" customHeight="1" x14ac:dyDescent="0.25">
      <c r="A1140" s="3">
        <v>20841</v>
      </c>
      <c r="B1140" s="3" t="s">
        <v>978</v>
      </c>
      <c r="C1140" s="3">
        <v>0.02</v>
      </c>
      <c r="D1140" s="3">
        <v>240.98</v>
      </c>
      <c r="E1140" s="3">
        <v>60.2</v>
      </c>
      <c r="F1140" s="3">
        <v>2061</v>
      </c>
      <c r="G1140" s="3" t="s">
        <v>2568</v>
      </c>
      <c r="H1140" s="3" t="s">
        <v>712</v>
      </c>
      <c r="I1140" s="3" t="s">
        <v>720</v>
      </c>
      <c r="J1140" s="3" t="s">
        <v>723</v>
      </c>
      <c r="K1140" s="3" t="s">
        <v>734</v>
      </c>
      <c r="L1140" s="3" t="s">
        <v>742</v>
      </c>
      <c r="M1140" s="3" t="s">
        <v>619</v>
      </c>
      <c r="N1140" s="3">
        <v>0.56000000000000005</v>
      </c>
      <c r="O1140" s="3" t="s">
        <v>3035</v>
      </c>
      <c r="P1140" s="3" t="s">
        <v>714</v>
      </c>
      <c r="Q1140" s="3" t="s">
        <v>1129</v>
      </c>
      <c r="R1140" s="3" t="s">
        <v>1154</v>
      </c>
      <c r="S1140" s="3">
        <v>69101</v>
      </c>
      <c r="T1140" s="4">
        <v>42033</v>
      </c>
      <c r="U1140" s="4">
        <v>42035</v>
      </c>
      <c r="V1140" s="3">
        <v>-272.71320000000003</v>
      </c>
      <c r="W1140" s="3">
        <v>1</v>
      </c>
      <c r="X1140" s="3">
        <v>260.66000000000003</v>
      </c>
      <c r="Y1140" s="5">
        <v>87146</v>
      </c>
    </row>
    <row r="1141" spans="1:25" ht="12.75" customHeight="1" x14ac:dyDescent="0.25">
      <c r="A1141" s="3">
        <v>20840</v>
      </c>
      <c r="B1141" s="3" t="s">
        <v>978</v>
      </c>
      <c r="C1141" s="3">
        <v>0.02</v>
      </c>
      <c r="D1141" s="3">
        <v>420.98</v>
      </c>
      <c r="E1141" s="3">
        <v>19.989999999999998</v>
      </c>
      <c r="F1141" s="3">
        <v>2062</v>
      </c>
      <c r="G1141" s="3" t="s">
        <v>2569</v>
      </c>
      <c r="H1141" s="3" t="s">
        <v>710</v>
      </c>
      <c r="I1141" s="3" t="s">
        <v>720</v>
      </c>
      <c r="J1141" s="3" t="s">
        <v>721</v>
      </c>
      <c r="K1141" s="3" t="s">
        <v>103</v>
      </c>
      <c r="L1141" s="3" t="s">
        <v>739</v>
      </c>
      <c r="M1141" s="3" t="s">
        <v>6</v>
      </c>
      <c r="N1141" s="3">
        <v>0.35</v>
      </c>
      <c r="O1141" s="3" t="s">
        <v>3035</v>
      </c>
      <c r="P1141" s="3" t="s">
        <v>713</v>
      </c>
      <c r="Q1141" s="3" t="s">
        <v>1110</v>
      </c>
      <c r="R1141" s="3" t="s">
        <v>1674</v>
      </c>
      <c r="S1141" s="3">
        <v>23111</v>
      </c>
      <c r="T1141" s="4">
        <v>42033</v>
      </c>
      <c r="U1141" s="4">
        <v>42036</v>
      </c>
      <c r="V1141" s="3">
        <v>-162.69399999999999</v>
      </c>
      <c r="W1141" s="3">
        <v>10</v>
      </c>
      <c r="X1141" s="3">
        <v>4249.37</v>
      </c>
      <c r="Y1141" s="5">
        <v>87146</v>
      </c>
    </row>
    <row r="1142" spans="1:25" ht="12.75" customHeight="1" x14ac:dyDescent="0.25">
      <c r="A1142" s="3">
        <v>22511</v>
      </c>
      <c r="B1142" s="3" t="s">
        <v>980</v>
      </c>
      <c r="C1142" s="3">
        <v>0.04</v>
      </c>
      <c r="D1142" s="3">
        <v>291.73</v>
      </c>
      <c r="E1142" s="3">
        <v>48.8</v>
      </c>
      <c r="F1142" s="3">
        <v>2062</v>
      </c>
      <c r="G1142" s="3" t="s">
        <v>2569</v>
      </c>
      <c r="H1142" s="3" t="s">
        <v>712</v>
      </c>
      <c r="I1142" s="3" t="s">
        <v>720</v>
      </c>
      <c r="J1142" s="3" t="s">
        <v>723</v>
      </c>
      <c r="K1142" s="3" t="s">
        <v>727</v>
      </c>
      <c r="L1142" s="3" t="s">
        <v>740</v>
      </c>
      <c r="M1142" s="3" t="s">
        <v>196</v>
      </c>
      <c r="N1142" s="3">
        <v>0.56000000000000005</v>
      </c>
      <c r="O1142" s="3" t="s">
        <v>3035</v>
      </c>
      <c r="P1142" s="3" t="s">
        <v>713</v>
      </c>
      <c r="Q1142" s="3" t="s">
        <v>1110</v>
      </c>
      <c r="R1142" s="3" t="s">
        <v>1674</v>
      </c>
      <c r="S1142" s="3">
        <v>23111</v>
      </c>
      <c r="T1142" s="4">
        <v>42181</v>
      </c>
      <c r="U1142" s="4">
        <v>42185</v>
      </c>
      <c r="V1142" s="3">
        <v>-115.90389999999999</v>
      </c>
      <c r="W1142" s="3">
        <v>22</v>
      </c>
      <c r="X1142" s="3">
        <v>6676.61</v>
      </c>
      <c r="Y1142" s="5">
        <v>87148</v>
      </c>
    </row>
    <row r="1143" spans="1:25" ht="12.75" customHeight="1" x14ac:dyDescent="0.25">
      <c r="A1143" s="3">
        <v>25759</v>
      </c>
      <c r="B1143" s="3" t="s">
        <v>980</v>
      </c>
      <c r="C1143" s="3">
        <v>0.06</v>
      </c>
      <c r="D1143" s="3">
        <v>300.97000000000003</v>
      </c>
      <c r="E1143" s="3">
        <v>7.18</v>
      </c>
      <c r="F1143" s="3">
        <v>2063</v>
      </c>
      <c r="G1143" s="3" t="s">
        <v>2570</v>
      </c>
      <c r="H1143" s="3" t="s">
        <v>710</v>
      </c>
      <c r="I1143" s="3" t="s">
        <v>720</v>
      </c>
      <c r="J1143" s="3" t="s">
        <v>722</v>
      </c>
      <c r="K1143" s="3" t="s">
        <v>725</v>
      </c>
      <c r="L1143" s="3" t="s">
        <v>739</v>
      </c>
      <c r="M1143" s="3" t="s">
        <v>604</v>
      </c>
      <c r="N1143" s="3">
        <v>0.48</v>
      </c>
      <c r="O1143" s="3" t="s">
        <v>3035</v>
      </c>
      <c r="P1143" s="3" t="s">
        <v>713</v>
      </c>
      <c r="Q1143" s="3" t="s">
        <v>1110</v>
      </c>
      <c r="R1143" s="3" t="s">
        <v>1855</v>
      </c>
      <c r="S1143" s="3">
        <v>23602</v>
      </c>
      <c r="T1143" s="4">
        <v>42132</v>
      </c>
      <c r="U1143" s="4">
        <v>42132</v>
      </c>
      <c r="V1143" s="3">
        <v>-729.98799999999994</v>
      </c>
      <c r="W1143" s="3">
        <v>1</v>
      </c>
      <c r="X1143" s="3">
        <v>291.39999999999998</v>
      </c>
      <c r="Y1143" s="5">
        <v>87147</v>
      </c>
    </row>
    <row r="1144" spans="1:25" ht="12.75" customHeight="1" x14ac:dyDescent="0.25">
      <c r="A1144" s="3">
        <v>25228</v>
      </c>
      <c r="B1144" s="3" t="s">
        <v>978</v>
      </c>
      <c r="C1144" s="3">
        <v>0.09</v>
      </c>
      <c r="D1144" s="3">
        <v>20.89</v>
      </c>
      <c r="E1144" s="3">
        <v>11.52</v>
      </c>
      <c r="F1144" s="3">
        <v>2066</v>
      </c>
      <c r="G1144" s="3" t="s">
        <v>2571</v>
      </c>
      <c r="H1144" s="3" t="s">
        <v>710</v>
      </c>
      <c r="I1144" s="3" t="s">
        <v>717</v>
      </c>
      <c r="J1144" s="3" t="s">
        <v>721</v>
      </c>
      <c r="K1144" s="3" t="s">
        <v>730</v>
      </c>
      <c r="L1144" s="3" t="s">
        <v>739</v>
      </c>
      <c r="M1144" s="3" t="s">
        <v>339</v>
      </c>
      <c r="N1144" s="3">
        <v>0.83</v>
      </c>
      <c r="O1144" s="3" t="s">
        <v>3035</v>
      </c>
      <c r="P1144" s="3" t="s">
        <v>713</v>
      </c>
      <c r="Q1144" s="3" t="s">
        <v>1011</v>
      </c>
      <c r="R1144" s="3" t="s">
        <v>1219</v>
      </c>
      <c r="S1144" s="3">
        <v>28079</v>
      </c>
      <c r="T1144" s="4">
        <v>42089</v>
      </c>
      <c r="U1144" s="4">
        <v>42090</v>
      </c>
      <c r="V1144" s="3">
        <v>-133.54599999999999</v>
      </c>
      <c r="W1144" s="3">
        <v>7</v>
      </c>
      <c r="X1144" s="3">
        <v>146.5</v>
      </c>
      <c r="Y1144" s="5">
        <v>85833</v>
      </c>
    </row>
    <row r="1145" spans="1:25" ht="12.75" customHeight="1" x14ac:dyDescent="0.25">
      <c r="A1145" s="3">
        <v>24748</v>
      </c>
      <c r="B1145" s="3" t="s">
        <v>981</v>
      </c>
      <c r="C1145" s="3">
        <v>0.09</v>
      </c>
      <c r="D1145" s="3">
        <v>20.99</v>
      </c>
      <c r="E1145" s="3">
        <v>4.8099999999999996</v>
      </c>
      <c r="F1145" s="3">
        <v>2066</v>
      </c>
      <c r="G1145" s="3" t="s">
        <v>2571</v>
      </c>
      <c r="H1145" s="3" t="s">
        <v>711</v>
      </c>
      <c r="I1145" s="3" t="s">
        <v>717</v>
      </c>
      <c r="J1145" s="3" t="s">
        <v>722</v>
      </c>
      <c r="K1145" s="3" t="s">
        <v>102</v>
      </c>
      <c r="L1145" s="3" t="s">
        <v>743</v>
      </c>
      <c r="M1145" s="3" t="s">
        <v>530</v>
      </c>
      <c r="N1145" s="3">
        <v>0.57999999999999996</v>
      </c>
      <c r="O1145" s="3" t="s">
        <v>3035</v>
      </c>
      <c r="P1145" s="3" t="s">
        <v>713</v>
      </c>
      <c r="Q1145" s="3" t="s">
        <v>1011</v>
      </c>
      <c r="R1145" s="3" t="s">
        <v>1219</v>
      </c>
      <c r="S1145" s="3">
        <v>28079</v>
      </c>
      <c r="T1145" s="4">
        <v>42094</v>
      </c>
      <c r="U1145" s="4">
        <v>42095</v>
      </c>
      <c r="V1145" s="3">
        <v>272.69399999999996</v>
      </c>
      <c r="W1145" s="3">
        <v>2</v>
      </c>
      <c r="X1145" s="3">
        <v>38.979999999999997</v>
      </c>
      <c r="Y1145" s="5">
        <v>85834</v>
      </c>
    </row>
    <row r="1146" spans="1:25" ht="12.75" customHeight="1" x14ac:dyDescent="0.25">
      <c r="A1146" s="3">
        <v>25381</v>
      </c>
      <c r="B1146" s="3" t="s">
        <v>980</v>
      </c>
      <c r="C1146" s="3">
        <v>0.1</v>
      </c>
      <c r="D1146" s="3">
        <v>4.24</v>
      </c>
      <c r="E1146" s="3">
        <v>5.41</v>
      </c>
      <c r="F1146" s="3">
        <v>2066</v>
      </c>
      <c r="G1146" s="3" t="s">
        <v>2571</v>
      </c>
      <c r="H1146" s="3" t="s">
        <v>710</v>
      </c>
      <c r="I1146" s="3" t="s">
        <v>720</v>
      </c>
      <c r="J1146" s="3" t="s">
        <v>721</v>
      </c>
      <c r="K1146" s="3" t="s">
        <v>103</v>
      </c>
      <c r="L1146" s="3" t="s">
        <v>739</v>
      </c>
      <c r="M1146" s="3" t="s">
        <v>615</v>
      </c>
      <c r="N1146" s="3">
        <v>0.35</v>
      </c>
      <c r="O1146" s="3" t="s">
        <v>3035</v>
      </c>
      <c r="P1146" s="3" t="s">
        <v>713</v>
      </c>
      <c r="Q1146" s="3" t="s">
        <v>1011</v>
      </c>
      <c r="R1146" s="3" t="s">
        <v>1219</v>
      </c>
      <c r="S1146" s="3">
        <v>28079</v>
      </c>
      <c r="T1146" s="4">
        <v>42113</v>
      </c>
      <c r="U1146" s="4">
        <v>42117</v>
      </c>
      <c r="V1146" s="3">
        <v>-61.6</v>
      </c>
      <c r="W1146" s="3">
        <v>8</v>
      </c>
      <c r="X1146" s="3">
        <v>34.159999999999997</v>
      </c>
      <c r="Y1146" s="5">
        <v>85835</v>
      </c>
    </row>
    <row r="1147" spans="1:25" ht="12.75" customHeight="1" x14ac:dyDescent="0.25">
      <c r="A1147" s="3">
        <v>21901</v>
      </c>
      <c r="B1147" s="3" t="s">
        <v>978</v>
      </c>
      <c r="C1147" s="3">
        <v>0.1</v>
      </c>
      <c r="D1147" s="3">
        <v>40.98</v>
      </c>
      <c r="E1147" s="3">
        <v>6.5</v>
      </c>
      <c r="F1147" s="3">
        <v>2069</v>
      </c>
      <c r="G1147" s="3" t="s">
        <v>2572</v>
      </c>
      <c r="H1147" s="3" t="s">
        <v>710</v>
      </c>
      <c r="I1147" s="3" t="s">
        <v>719</v>
      </c>
      <c r="J1147" s="3" t="s">
        <v>722</v>
      </c>
      <c r="K1147" s="3" t="s">
        <v>725</v>
      </c>
      <c r="L1147" s="3" t="s">
        <v>739</v>
      </c>
      <c r="M1147" s="3" t="s">
        <v>692</v>
      </c>
      <c r="N1147" s="3">
        <v>0.74</v>
      </c>
      <c r="O1147" s="3" t="s">
        <v>3035</v>
      </c>
      <c r="P1147" s="3" t="s">
        <v>713</v>
      </c>
      <c r="Q1147" s="3" t="s">
        <v>1080</v>
      </c>
      <c r="R1147" s="3" t="s">
        <v>1748</v>
      </c>
      <c r="S1147" s="3">
        <v>41075</v>
      </c>
      <c r="T1147" s="4">
        <v>42016</v>
      </c>
      <c r="U1147" s="4">
        <v>42018</v>
      </c>
      <c r="V1147" s="3">
        <v>66.852000000000004</v>
      </c>
      <c r="W1147" s="3">
        <v>3</v>
      </c>
      <c r="X1147" s="3">
        <v>120.34</v>
      </c>
      <c r="Y1147" s="5">
        <v>88554</v>
      </c>
    </row>
    <row r="1148" spans="1:25" ht="12.75" customHeight="1" x14ac:dyDescent="0.25">
      <c r="A1148" s="3">
        <v>19567</v>
      </c>
      <c r="B1148" s="3" t="s">
        <v>980</v>
      </c>
      <c r="C1148" s="3">
        <v>7.0000000000000007E-2</v>
      </c>
      <c r="D1148" s="3">
        <v>35.99</v>
      </c>
      <c r="E1148" s="3">
        <v>5.99</v>
      </c>
      <c r="F1148" s="3">
        <v>2070</v>
      </c>
      <c r="G1148" s="3" t="s">
        <v>2573</v>
      </c>
      <c r="H1148" s="3" t="s">
        <v>710</v>
      </c>
      <c r="I1148" s="3" t="s">
        <v>720</v>
      </c>
      <c r="J1148" s="3" t="s">
        <v>722</v>
      </c>
      <c r="K1148" s="3" t="s">
        <v>102</v>
      </c>
      <c r="L1148" s="3" t="s">
        <v>738</v>
      </c>
      <c r="M1148" s="3" t="s">
        <v>7</v>
      </c>
      <c r="N1148" s="3">
        <v>0.38</v>
      </c>
      <c r="O1148" s="3" t="s">
        <v>3035</v>
      </c>
      <c r="P1148" s="3" t="s">
        <v>714</v>
      </c>
      <c r="Q1148" s="3" t="s">
        <v>1053</v>
      </c>
      <c r="R1148" s="3" t="s">
        <v>1288</v>
      </c>
      <c r="S1148" s="3">
        <v>48021</v>
      </c>
      <c r="T1148" s="4">
        <v>42140</v>
      </c>
      <c r="U1148" s="4">
        <v>42144</v>
      </c>
      <c r="V1148" s="3">
        <v>17.839800000000011</v>
      </c>
      <c r="W1148" s="3">
        <v>5</v>
      </c>
      <c r="X1148" s="3">
        <v>153.61000000000001</v>
      </c>
      <c r="Y1148" s="5">
        <v>88558</v>
      </c>
    </row>
    <row r="1149" spans="1:25" ht="12.75" customHeight="1" x14ac:dyDescent="0.25">
      <c r="A1149" s="3">
        <v>20498</v>
      </c>
      <c r="B1149" s="3" t="s">
        <v>979</v>
      </c>
      <c r="C1149" s="3">
        <v>0.03</v>
      </c>
      <c r="D1149" s="3">
        <v>60.98</v>
      </c>
      <c r="E1149" s="3">
        <v>1.99</v>
      </c>
      <c r="F1149" s="3">
        <v>2071</v>
      </c>
      <c r="G1149" s="3" t="s">
        <v>2574</v>
      </c>
      <c r="H1149" s="3" t="s">
        <v>710</v>
      </c>
      <c r="I1149" s="3" t="s">
        <v>720</v>
      </c>
      <c r="J1149" s="3" t="s">
        <v>722</v>
      </c>
      <c r="K1149" s="3" t="s">
        <v>725</v>
      </c>
      <c r="L1149" s="3" t="s">
        <v>741</v>
      </c>
      <c r="M1149" s="3" t="s">
        <v>221</v>
      </c>
      <c r="N1149" s="3">
        <v>0.5</v>
      </c>
      <c r="O1149" s="3" t="s">
        <v>3035</v>
      </c>
      <c r="P1149" s="3" t="s">
        <v>714</v>
      </c>
      <c r="Q1149" s="3" t="s">
        <v>1053</v>
      </c>
      <c r="R1149" s="3" t="s">
        <v>1504</v>
      </c>
      <c r="S1149" s="3">
        <v>48336</v>
      </c>
      <c r="T1149" s="4">
        <v>42036</v>
      </c>
      <c r="U1149" s="4">
        <v>42036</v>
      </c>
      <c r="V1149" s="3">
        <v>976.2672</v>
      </c>
      <c r="W1149" s="3">
        <v>23</v>
      </c>
      <c r="X1149" s="3">
        <v>1414.88</v>
      </c>
      <c r="Y1149" s="5">
        <v>88555</v>
      </c>
    </row>
    <row r="1150" spans="1:25" ht="12.75" customHeight="1" x14ac:dyDescent="0.25">
      <c r="A1150" s="3">
        <v>20499</v>
      </c>
      <c r="B1150" s="3" t="s">
        <v>979</v>
      </c>
      <c r="C1150" s="3">
        <v>0.04</v>
      </c>
      <c r="D1150" s="3">
        <v>3.08</v>
      </c>
      <c r="E1150" s="3">
        <v>0.99</v>
      </c>
      <c r="F1150" s="3">
        <v>2071</v>
      </c>
      <c r="G1150" s="3" t="s">
        <v>2574</v>
      </c>
      <c r="H1150" s="3" t="s">
        <v>710</v>
      </c>
      <c r="I1150" s="3" t="s">
        <v>720</v>
      </c>
      <c r="J1150" s="3" t="s">
        <v>721</v>
      </c>
      <c r="K1150" s="3" t="s">
        <v>735</v>
      </c>
      <c r="L1150" s="3" t="s">
        <v>739</v>
      </c>
      <c r="M1150" s="3" t="s">
        <v>322</v>
      </c>
      <c r="N1150" s="3">
        <v>0.37</v>
      </c>
      <c r="O1150" s="3" t="s">
        <v>3035</v>
      </c>
      <c r="P1150" s="3" t="s">
        <v>714</v>
      </c>
      <c r="Q1150" s="3" t="s">
        <v>1053</v>
      </c>
      <c r="R1150" s="3" t="s">
        <v>1504</v>
      </c>
      <c r="S1150" s="3">
        <v>48336</v>
      </c>
      <c r="T1150" s="4">
        <v>42036</v>
      </c>
      <c r="U1150" s="4">
        <v>42037</v>
      </c>
      <c r="V1150" s="3">
        <v>23.204699999999999</v>
      </c>
      <c r="W1150" s="3">
        <v>11</v>
      </c>
      <c r="X1150" s="3">
        <v>33.630000000000003</v>
      </c>
      <c r="Y1150" s="5">
        <v>88555</v>
      </c>
    </row>
    <row r="1151" spans="1:25" ht="12.75" customHeight="1" x14ac:dyDescent="0.25">
      <c r="A1151" s="3">
        <v>19568</v>
      </c>
      <c r="B1151" s="3" t="s">
        <v>980</v>
      </c>
      <c r="C1151" s="3">
        <v>0.08</v>
      </c>
      <c r="D1151" s="3">
        <v>65.989999999999995</v>
      </c>
      <c r="E1151" s="3">
        <v>5.92</v>
      </c>
      <c r="F1151" s="3">
        <v>2071</v>
      </c>
      <c r="G1151" s="3" t="s">
        <v>2574</v>
      </c>
      <c r="H1151" s="3" t="s">
        <v>711</v>
      </c>
      <c r="I1151" s="3" t="s">
        <v>720</v>
      </c>
      <c r="J1151" s="3" t="s">
        <v>722</v>
      </c>
      <c r="K1151" s="3" t="s">
        <v>102</v>
      </c>
      <c r="L1151" s="3" t="s">
        <v>739</v>
      </c>
      <c r="M1151" s="3" t="s">
        <v>201</v>
      </c>
      <c r="N1151" s="3">
        <v>0.57999999999999996</v>
      </c>
      <c r="O1151" s="3" t="s">
        <v>3035</v>
      </c>
      <c r="P1151" s="3" t="s">
        <v>714</v>
      </c>
      <c r="Q1151" s="3" t="s">
        <v>1053</v>
      </c>
      <c r="R1151" s="3" t="s">
        <v>1504</v>
      </c>
      <c r="S1151" s="3">
        <v>48336</v>
      </c>
      <c r="T1151" s="4">
        <v>42140</v>
      </c>
      <c r="U1151" s="4">
        <v>42147</v>
      </c>
      <c r="V1151" s="3">
        <v>183.84300000000002</v>
      </c>
      <c r="W1151" s="3">
        <v>20</v>
      </c>
      <c r="X1151" s="3">
        <v>1063.81</v>
      </c>
      <c r="Y1151" s="5">
        <v>88558</v>
      </c>
    </row>
    <row r="1152" spans="1:25" ht="12.75" customHeight="1" x14ac:dyDescent="0.25">
      <c r="A1152" s="3">
        <v>20500</v>
      </c>
      <c r="B1152" s="3" t="s">
        <v>979</v>
      </c>
      <c r="C1152" s="3">
        <v>0</v>
      </c>
      <c r="D1152" s="3">
        <v>10.31</v>
      </c>
      <c r="E1152" s="3">
        <v>1.79</v>
      </c>
      <c r="F1152" s="3">
        <v>2072</v>
      </c>
      <c r="G1152" s="3" t="s">
        <v>2575</v>
      </c>
      <c r="H1152" s="3" t="s">
        <v>710</v>
      </c>
      <c r="I1152" s="3" t="s">
        <v>720</v>
      </c>
      <c r="J1152" s="3" t="s">
        <v>721</v>
      </c>
      <c r="K1152" s="3" t="s">
        <v>726</v>
      </c>
      <c r="L1152" s="3" t="s">
        <v>738</v>
      </c>
      <c r="M1152" s="3" t="s">
        <v>926</v>
      </c>
      <c r="N1152" s="3">
        <v>0.38</v>
      </c>
      <c r="O1152" s="3" t="s">
        <v>3035</v>
      </c>
      <c r="P1152" s="3" t="s">
        <v>714</v>
      </c>
      <c r="Q1152" s="3" t="s">
        <v>1053</v>
      </c>
      <c r="R1152" s="3" t="s">
        <v>1627</v>
      </c>
      <c r="S1152" s="3">
        <v>48505</v>
      </c>
      <c r="T1152" s="4">
        <v>42036</v>
      </c>
      <c r="U1152" s="4">
        <v>42038</v>
      </c>
      <c r="V1152" s="3">
        <v>167.46299999999997</v>
      </c>
      <c r="W1152" s="3">
        <v>23</v>
      </c>
      <c r="X1152" s="3">
        <v>242.7</v>
      </c>
      <c r="Y1152" s="5">
        <v>88555</v>
      </c>
    </row>
    <row r="1153" spans="1:25" ht="12.75" customHeight="1" x14ac:dyDescent="0.25">
      <c r="A1153" s="3">
        <v>20824</v>
      </c>
      <c r="B1153" s="3" t="s">
        <v>977</v>
      </c>
      <c r="C1153" s="3">
        <v>0.09</v>
      </c>
      <c r="D1153" s="3">
        <v>260.98</v>
      </c>
      <c r="E1153" s="3">
        <v>41.91</v>
      </c>
      <c r="F1153" s="3">
        <v>2072</v>
      </c>
      <c r="G1153" s="3" t="s">
        <v>2575</v>
      </c>
      <c r="H1153" s="3" t="s">
        <v>712</v>
      </c>
      <c r="I1153" s="3" t="s">
        <v>720</v>
      </c>
      <c r="J1153" s="3" t="s">
        <v>723</v>
      </c>
      <c r="K1153" s="3" t="s">
        <v>734</v>
      </c>
      <c r="L1153" s="3" t="s">
        <v>742</v>
      </c>
      <c r="M1153" s="3" t="s">
        <v>622</v>
      </c>
      <c r="N1153" s="3">
        <v>0.59</v>
      </c>
      <c r="O1153" s="3" t="s">
        <v>3035</v>
      </c>
      <c r="P1153" s="3" t="s">
        <v>714</v>
      </c>
      <c r="Q1153" s="3" t="s">
        <v>1053</v>
      </c>
      <c r="R1153" s="3" t="s">
        <v>1627</v>
      </c>
      <c r="S1153" s="3">
        <v>48505</v>
      </c>
      <c r="T1153" s="4">
        <v>42046</v>
      </c>
      <c r="U1153" s="4">
        <v>42048</v>
      </c>
      <c r="V1153" s="3">
        <v>1307.2692</v>
      </c>
      <c r="W1153" s="3">
        <v>14</v>
      </c>
      <c r="X1153" s="3">
        <v>3377.06</v>
      </c>
      <c r="Y1153" s="5">
        <v>88556</v>
      </c>
    </row>
    <row r="1154" spans="1:25" ht="12.75" customHeight="1" x14ac:dyDescent="0.25">
      <c r="A1154" s="3">
        <v>20825</v>
      </c>
      <c r="B1154" s="3" t="s">
        <v>977</v>
      </c>
      <c r="C1154" s="3">
        <v>0.01</v>
      </c>
      <c r="D1154" s="3">
        <v>10.52</v>
      </c>
      <c r="E1154" s="3">
        <v>7.94</v>
      </c>
      <c r="F1154" s="3">
        <v>2072</v>
      </c>
      <c r="G1154" s="3" t="s">
        <v>2575</v>
      </c>
      <c r="H1154" s="3" t="s">
        <v>710</v>
      </c>
      <c r="I1154" s="3" t="s">
        <v>720</v>
      </c>
      <c r="J1154" s="3" t="s">
        <v>723</v>
      </c>
      <c r="K1154" s="3" t="s">
        <v>732</v>
      </c>
      <c r="L1154" s="3" t="s">
        <v>741</v>
      </c>
      <c r="M1154" s="3" t="s">
        <v>672</v>
      </c>
      <c r="N1154" s="3">
        <v>0.52</v>
      </c>
      <c r="O1154" s="3" t="s">
        <v>3035</v>
      </c>
      <c r="P1154" s="3" t="s">
        <v>714</v>
      </c>
      <c r="Q1154" s="3" t="s">
        <v>1053</v>
      </c>
      <c r="R1154" s="3" t="s">
        <v>1627</v>
      </c>
      <c r="S1154" s="3">
        <v>48505</v>
      </c>
      <c r="T1154" s="4">
        <v>42046</v>
      </c>
      <c r="U1154" s="4">
        <v>42048</v>
      </c>
      <c r="V1154" s="3">
        <v>-15.818400000000002</v>
      </c>
      <c r="W1154" s="3">
        <v>11</v>
      </c>
      <c r="X1154" s="3">
        <v>123.93</v>
      </c>
      <c r="Y1154" s="5">
        <v>88556</v>
      </c>
    </row>
    <row r="1155" spans="1:25" ht="12.75" customHeight="1" x14ac:dyDescent="0.25">
      <c r="A1155" s="3">
        <v>20826</v>
      </c>
      <c r="B1155" s="3" t="s">
        <v>977</v>
      </c>
      <c r="C1155" s="3">
        <v>0.02</v>
      </c>
      <c r="D1155" s="3">
        <v>5.98</v>
      </c>
      <c r="E1155" s="3">
        <v>7.5</v>
      </c>
      <c r="F1155" s="3">
        <v>2072</v>
      </c>
      <c r="G1155" s="3" t="s">
        <v>2575</v>
      </c>
      <c r="H1155" s="3" t="s">
        <v>711</v>
      </c>
      <c r="I1155" s="3" t="s">
        <v>720</v>
      </c>
      <c r="J1155" s="3" t="s">
        <v>721</v>
      </c>
      <c r="K1155" s="3" t="s">
        <v>726</v>
      </c>
      <c r="L1155" s="3" t="s">
        <v>739</v>
      </c>
      <c r="M1155" s="3" t="s">
        <v>780</v>
      </c>
      <c r="N1155" s="3">
        <v>0.4</v>
      </c>
      <c r="O1155" s="3" t="s">
        <v>3035</v>
      </c>
      <c r="P1155" s="3" t="s">
        <v>714</v>
      </c>
      <c r="Q1155" s="3" t="s">
        <v>1053</v>
      </c>
      <c r="R1155" s="3" t="s">
        <v>1627</v>
      </c>
      <c r="S1155" s="3">
        <v>48505</v>
      </c>
      <c r="T1155" s="4">
        <v>42046</v>
      </c>
      <c r="U1155" s="4">
        <v>42048</v>
      </c>
      <c r="V1155" s="3">
        <v>-55.832400000000007</v>
      </c>
      <c r="W1155" s="3">
        <v>14</v>
      </c>
      <c r="X1155" s="3">
        <v>93.96</v>
      </c>
      <c r="Y1155" s="5">
        <v>88556</v>
      </c>
    </row>
    <row r="1156" spans="1:25" ht="12.75" customHeight="1" x14ac:dyDescent="0.25">
      <c r="A1156" s="3">
        <v>24677</v>
      </c>
      <c r="B1156" s="3" t="s">
        <v>979</v>
      </c>
      <c r="C1156" s="3">
        <v>0.05</v>
      </c>
      <c r="D1156" s="3">
        <v>291.73</v>
      </c>
      <c r="E1156" s="3">
        <v>48.8</v>
      </c>
      <c r="F1156" s="3">
        <v>2073</v>
      </c>
      <c r="G1156" s="3" t="s">
        <v>2576</v>
      </c>
      <c r="H1156" s="3" t="s">
        <v>712</v>
      </c>
      <c r="I1156" s="3" t="s">
        <v>719</v>
      </c>
      <c r="J1156" s="3" t="s">
        <v>723</v>
      </c>
      <c r="K1156" s="3" t="s">
        <v>727</v>
      </c>
      <c r="L1156" s="3" t="s">
        <v>740</v>
      </c>
      <c r="M1156" s="3" t="s">
        <v>196</v>
      </c>
      <c r="N1156" s="3">
        <v>0.56000000000000005</v>
      </c>
      <c r="O1156" s="3" t="s">
        <v>3035</v>
      </c>
      <c r="P1156" s="3" t="s">
        <v>714</v>
      </c>
      <c r="Q1156" s="3" t="s">
        <v>1053</v>
      </c>
      <c r="R1156" s="3" t="s">
        <v>1046</v>
      </c>
      <c r="S1156" s="3">
        <v>48135</v>
      </c>
      <c r="T1156" s="4">
        <v>42101</v>
      </c>
      <c r="U1156" s="4">
        <v>42103</v>
      </c>
      <c r="V1156" s="3">
        <v>550.38080000000002</v>
      </c>
      <c r="W1156" s="3">
        <v>6</v>
      </c>
      <c r="X1156" s="3">
        <v>1818.41</v>
      </c>
      <c r="Y1156" s="5">
        <v>88557</v>
      </c>
    </row>
    <row r="1157" spans="1:25" ht="12.75" customHeight="1" x14ac:dyDescent="0.25">
      <c r="A1157" s="3">
        <v>24094</v>
      </c>
      <c r="B1157" s="3" t="s">
        <v>980</v>
      </c>
      <c r="C1157" s="3">
        <v>0.09</v>
      </c>
      <c r="D1157" s="3">
        <v>1.48</v>
      </c>
      <c r="E1157" s="3">
        <v>0.7</v>
      </c>
      <c r="F1157" s="3">
        <v>2081</v>
      </c>
      <c r="G1157" s="3" t="s">
        <v>2577</v>
      </c>
      <c r="H1157" s="3" t="s">
        <v>710</v>
      </c>
      <c r="I1157" s="3" t="s">
        <v>720</v>
      </c>
      <c r="J1157" s="3" t="s">
        <v>721</v>
      </c>
      <c r="K1157" s="3" t="s">
        <v>733</v>
      </c>
      <c r="L1157" s="3" t="s">
        <v>738</v>
      </c>
      <c r="M1157" s="3" t="s">
        <v>606</v>
      </c>
      <c r="N1157" s="3">
        <v>0.37</v>
      </c>
      <c r="O1157" s="3" t="s">
        <v>3035</v>
      </c>
      <c r="P1157" s="3" t="s">
        <v>716</v>
      </c>
      <c r="Q1157" s="3" t="s">
        <v>1019</v>
      </c>
      <c r="R1157" s="3" t="s">
        <v>1353</v>
      </c>
      <c r="S1157" s="3">
        <v>14853</v>
      </c>
      <c r="T1157" s="4">
        <v>42007</v>
      </c>
      <c r="U1157" s="4">
        <v>42009</v>
      </c>
      <c r="V1157" s="3">
        <v>1.68</v>
      </c>
      <c r="W1157" s="3">
        <v>6</v>
      </c>
      <c r="X1157" s="3">
        <v>8.9499999999999993</v>
      </c>
      <c r="Y1157" s="5">
        <v>86092</v>
      </c>
    </row>
    <row r="1158" spans="1:25" ht="12.75" customHeight="1" x14ac:dyDescent="0.25">
      <c r="A1158" s="3">
        <v>21697</v>
      </c>
      <c r="B1158" s="3" t="s">
        <v>980</v>
      </c>
      <c r="C1158" s="3">
        <v>0.06</v>
      </c>
      <c r="D1158" s="3">
        <v>38.06</v>
      </c>
      <c r="E1158" s="3">
        <v>4.5</v>
      </c>
      <c r="F1158" s="3">
        <v>2089</v>
      </c>
      <c r="G1158" s="3" t="s">
        <v>2578</v>
      </c>
      <c r="H1158" s="3" t="s">
        <v>710</v>
      </c>
      <c r="I1158" s="3" t="s">
        <v>720</v>
      </c>
      <c r="J1158" s="3" t="s">
        <v>721</v>
      </c>
      <c r="K1158" s="3" t="s">
        <v>729</v>
      </c>
      <c r="L1158" s="3" t="s">
        <v>739</v>
      </c>
      <c r="M1158" s="3" t="s">
        <v>181</v>
      </c>
      <c r="N1158" s="3">
        <v>0.56000000000000005</v>
      </c>
      <c r="O1158" s="3" t="s">
        <v>3035</v>
      </c>
      <c r="P1158" s="3" t="s">
        <v>716</v>
      </c>
      <c r="Q1158" s="3" t="s">
        <v>1019</v>
      </c>
      <c r="R1158" s="3" t="s">
        <v>1671</v>
      </c>
      <c r="S1158" s="3">
        <v>10956</v>
      </c>
      <c r="T1158" s="4">
        <v>42185</v>
      </c>
      <c r="U1158" s="4">
        <v>42191</v>
      </c>
      <c r="V1158" s="3">
        <v>450.45959999999997</v>
      </c>
      <c r="W1158" s="3">
        <v>17</v>
      </c>
      <c r="X1158" s="3">
        <v>652.84</v>
      </c>
      <c r="Y1158" s="5">
        <v>88348</v>
      </c>
    </row>
    <row r="1159" spans="1:25" ht="12.75" customHeight="1" x14ac:dyDescent="0.25">
      <c r="A1159" s="3">
        <v>21698</v>
      </c>
      <c r="B1159" s="3" t="s">
        <v>980</v>
      </c>
      <c r="C1159" s="3">
        <v>0.08</v>
      </c>
      <c r="D1159" s="3">
        <v>599.99</v>
      </c>
      <c r="E1159" s="3">
        <v>24.49</v>
      </c>
      <c r="F1159" s="3">
        <v>2089</v>
      </c>
      <c r="G1159" s="3" t="s">
        <v>2578</v>
      </c>
      <c r="H1159" s="3" t="s">
        <v>710</v>
      </c>
      <c r="I1159" s="3" t="s">
        <v>720</v>
      </c>
      <c r="J1159" s="3" t="s">
        <v>722</v>
      </c>
      <c r="K1159" s="3" t="s">
        <v>105</v>
      </c>
      <c r="L1159" s="3" t="s">
        <v>744</v>
      </c>
      <c r="M1159" s="3" t="s">
        <v>107</v>
      </c>
      <c r="N1159" s="3">
        <v>0.37</v>
      </c>
      <c r="O1159" s="3" t="s">
        <v>3035</v>
      </c>
      <c r="P1159" s="3" t="s">
        <v>716</v>
      </c>
      <c r="Q1159" s="3" t="s">
        <v>1019</v>
      </c>
      <c r="R1159" s="3" t="s">
        <v>1671</v>
      </c>
      <c r="S1159" s="3">
        <v>10956</v>
      </c>
      <c r="T1159" s="4">
        <v>42185</v>
      </c>
      <c r="U1159" s="4">
        <v>42193</v>
      </c>
      <c r="V1159" s="3">
        <v>8798.1830999999984</v>
      </c>
      <c r="W1159" s="3">
        <v>22</v>
      </c>
      <c r="X1159" s="3">
        <v>12750.99</v>
      </c>
      <c r="Y1159" s="5">
        <v>88348</v>
      </c>
    </row>
    <row r="1160" spans="1:25" ht="12.75" customHeight="1" x14ac:dyDescent="0.25">
      <c r="A1160" s="3">
        <v>21699</v>
      </c>
      <c r="B1160" s="3" t="s">
        <v>980</v>
      </c>
      <c r="C1160" s="3">
        <v>0.1</v>
      </c>
      <c r="D1160" s="3">
        <v>3.98</v>
      </c>
      <c r="E1160" s="3">
        <v>2.97</v>
      </c>
      <c r="F1160" s="3">
        <v>2089</v>
      </c>
      <c r="G1160" s="3" t="s">
        <v>2578</v>
      </c>
      <c r="H1160" s="3" t="s">
        <v>711</v>
      </c>
      <c r="I1160" s="3" t="s">
        <v>720</v>
      </c>
      <c r="J1160" s="3" t="s">
        <v>721</v>
      </c>
      <c r="K1160" s="3" t="s">
        <v>726</v>
      </c>
      <c r="L1160" s="3" t="s">
        <v>738</v>
      </c>
      <c r="M1160" s="3" t="s">
        <v>230</v>
      </c>
      <c r="N1160" s="3">
        <v>0.35</v>
      </c>
      <c r="O1160" s="3" t="s">
        <v>3035</v>
      </c>
      <c r="P1160" s="3" t="s">
        <v>716</v>
      </c>
      <c r="Q1160" s="3" t="s">
        <v>1019</v>
      </c>
      <c r="R1160" s="3" t="s">
        <v>1671</v>
      </c>
      <c r="S1160" s="3">
        <v>10956</v>
      </c>
      <c r="T1160" s="4">
        <v>42185</v>
      </c>
      <c r="U1160" s="4">
        <v>42189</v>
      </c>
      <c r="V1160" s="3">
        <v>-5.3849999999999998</v>
      </c>
      <c r="W1160" s="3">
        <v>5</v>
      </c>
      <c r="X1160" s="3">
        <v>20.54</v>
      </c>
      <c r="Y1160" s="5">
        <v>88348</v>
      </c>
    </row>
    <row r="1161" spans="1:25" ht="12.75" customHeight="1" x14ac:dyDescent="0.25">
      <c r="A1161" s="3">
        <v>18696</v>
      </c>
      <c r="B1161" s="3" t="s">
        <v>978</v>
      </c>
      <c r="C1161" s="3">
        <v>0.08</v>
      </c>
      <c r="D1161" s="3">
        <v>400.98</v>
      </c>
      <c r="E1161" s="3">
        <v>42.52</v>
      </c>
      <c r="F1161" s="3">
        <v>2094</v>
      </c>
      <c r="G1161" s="3" t="s">
        <v>2579</v>
      </c>
      <c r="H1161" s="3" t="s">
        <v>712</v>
      </c>
      <c r="I1161" s="3" t="s">
        <v>720</v>
      </c>
      <c r="J1161" s="3" t="s">
        <v>723</v>
      </c>
      <c r="K1161" s="3" t="s">
        <v>731</v>
      </c>
      <c r="L1161" s="3" t="s">
        <v>742</v>
      </c>
      <c r="M1161" s="3" t="s">
        <v>81</v>
      </c>
      <c r="N1161" s="3">
        <v>0.71</v>
      </c>
      <c r="O1161" s="3" t="s">
        <v>3035</v>
      </c>
      <c r="P1161" s="3" t="s">
        <v>715</v>
      </c>
      <c r="Q1161" s="3" t="s">
        <v>1037</v>
      </c>
      <c r="R1161" s="3" t="s">
        <v>1108</v>
      </c>
      <c r="S1161" s="3">
        <v>95928</v>
      </c>
      <c r="T1161" s="4">
        <v>42040</v>
      </c>
      <c r="U1161" s="4">
        <v>42041</v>
      </c>
      <c r="V1161" s="3">
        <v>3031.9724000000001</v>
      </c>
      <c r="W1161" s="3">
        <v>20</v>
      </c>
      <c r="X1161" s="3">
        <v>7840.04</v>
      </c>
      <c r="Y1161" s="5">
        <v>86629</v>
      </c>
    </row>
    <row r="1162" spans="1:25" ht="12.75" customHeight="1" x14ac:dyDescent="0.25">
      <c r="A1162" s="3">
        <v>18417</v>
      </c>
      <c r="B1162" s="3" t="s">
        <v>978</v>
      </c>
      <c r="C1162" s="3">
        <v>0.1</v>
      </c>
      <c r="D1162" s="3">
        <v>300.97000000000003</v>
      </c>
      <c r="E1162" s="3">
        <v>7.18</v>
      </c>
      <c r="F1162" s="3">
        <v>2097</v>
      </c>
      <c r="G1162" s="3" t="s">
        <v>2580</v>
      </c>
      <c r="H1162" s="3" t="s">
        <v>710</v>
      </c>
      <c r="I1162" s="3" t="s">
        <v>717</v>
      </c>
      <c r="J1162" s="3" t="s">
        <v>722</v>
      </c>
      <c r="K1162" s="3" t="s">
        <v>725</v>
      </c>
      <c r="L1162" s="3" t="s">
        <v>739</v>
      </c>
      <c r="M1162" s="3" t="s">
        <v>604</v>
      </c>
      <c r="N1162" s="3">
        <v>0.48</v>
      </c>
      <c r="O1162" s="3" t="s">
        <v>3035</v>
      </c>
      <c r="P1162" s="3" t="s">
        <v>713</v>
      </c>
      <c r="Q1162" s="3" t="s">
        <v>1051</v>
      </c>
      <c r="R1162" s="3" t="s">
        <v>1222</v>
      </c>
      <c r="S1162" s="3">
        <v>29915</v>
      </c>
      <c r="T1162" s="4">
        <v>42112</v>
      </c>
      <c r="U1162" s="4">
        <v>42113</v>
      </c>
      <c r="V1162" s="3">
        <v>138.018</v>
      </c>
      <c r="W1162" s="3">
        <v>4</v>
      </c>
      <c r="X1162" s="3">
        <v>1094.33</v>
      </c>
      <c r="Y1162" s="5">
        <v>87889</v>
      </c>
    </row>
    <row r="1163" spans="1:25" ht="12.75" customHeight="1" x14ac:dyDescent="0.25">
      <c r="A1163" s="3">
        <v>18418</v>
      </c>
      <c r="B1163" s="3" t="s">
        <v>978</v>
      </c>
      <c r="C1163" s="3">
        <v>0.06</v>
      </c>
      <c r="D1163" s="3">
        <v>39.89</v>
      </c>
      <c r="E1163" s="3">
        <v>3.04</v>
      </c>
      <c r="F1163" s="3">
        <v>2098</v>
      </c>
      <c r="G1163" s="3" t="s">
        <v>2581</v>
      </c>
      <c r="H1163" s="3" t="s">
        <v>710</v>
      </c>
      <c r="I1163" s="3" t="s">
        <v>717</v>
      </c>
      <c r="J1163" s="3" t="s">
        <v>723</v>
      </c>
      <c r="K1163" s="3" t="s">
        <v>732</v>
      </c>
      <c r="L1163" s="3" t="s">
        <v>738</v>
      </c>
      <c r="M1163" s="3" t="s">
        <v>808</v>
      </c>
      <c r="N1163" s="3">
        <v>0.53</v>
      </c>
      <c r="O1163" s="3" t="s">
        <v>3035</v>
      </c>
      <c r="P1163" s="3" t="s">
        <v>713</v>
      </c>
      <c r="Q1163" s="3" t="s">
        <v>1051</v>
      </c>
      <c r="R1163" s="3" t="s">
        <v>1223</v>
      </c>
      <c r="S1163" s="3">
        <v>29464</v>
      </c>
      <c r="T1163" s="4">
        <v>42112</v>
      </c>
      <c r="U1163" s="4">
        <v>42114</v>
      </c>
      <c r="V1163" s="3">
        <v>38.874000000000002</v>
      </c>
      <c r="W1163" s="3">
        <v>10</v>
      </c>
      <c r="X1163" s="3">
        <v>389.97</v>
      </c>
      <c r="Y1163" s="5">
        <v>87889</v>
      </c>
    </row>
    <row r="1164" spans="1:25" ht="12.75" customHeight="1" x14ac:dyDescent="0.25">
      <c r="A1164" s="3">
        <v>22234</v>
      </c>
      <c r="B1164" s="3" t="s">
        <v>979</v>
      </c>
      <c r="C1164" s="3">
        <v>7.0000000000000007E-2</v>
      </c>
      <c r="D1164" s="3">
        <v>14.56</v>
      </c>
      <c r="E1164" s="3">
        <v>3.5</v>
      </c>
      <c r="F1164" s="3">
        <v>2099</v>
      </c>
      <c r="G1164" s="3" t="s">
        <v>2582</v>
      </c>
      <c r="H1164" s="3" t="s">
        <v>710</v>
      </c>
      <c r="I1164" s="3" t="s">
        <v>717</v>
      </c>
      <c r="J1164" s="3" t="s">
        <v>721</v>
      </c>
      <c r="K1164" s="3" t="s">
        <v>729</v>
      </c>
      <c r="L1164" s="3" t="s">
        <v>739</v>
      </c>
      <c r="M1164" s="3" t="s">
        <v>511</v>
      </c>
      <c r="N1164" s="3">
        <v>0.57999999999999996</v>
      </c>
      <c r="O1164" s="3" t="s">
        <v>3035</v>
      </c>
      <c r="P1164" s="3" t="s">
        <v>713</v>
      </c>
      <c r="Q1164" s="3" t="s">
        <v>1051</v>
      </c>
      <c r="R1164" s="3" t="s">
        <v>1225</v>
      </c>
      <c r="S1164" s="3">
        <v>29577</v>
      </c>
      <c r="T1164" s="4">
        <v>42012</v>
      </c>
      <c r="U1164" s="4">
        <v>42013</v>
      </c>
      <c r="V1164" s="3">
        <v>-45.528000000000006</v>
      </c>
      <c r="W1164" s="3">
        <v>6</v>
      </c>
      <c r="X1164" s="3">
        <v>84.59</v>
      </c>
      <c r="Y1164" s="5">
        <v>87888</v>
      </c>
    </row>
    <row r="1165" spans="1:25" ht="12.75" customHeight="1" x14ac:dyDescent="0.25">
      <c r="A1165" s="3">
        <v>5501</v>
      </c>
      <c r="B1165" s="3" t="s">
        <v>978</v>
      </c>
      <c r="C1165" s="3">
        <v>0.05</v>
      </c>
      <c r="D1165" s="3">
        <v>399.98</v>
      </c>
      <c r="E1165" s="3">
        <v>12.06</v>
      </c>
      <c r="F1165" s="3">
        <v>2107</v>
      </c>
      <c r="G1165" s="3" t="s">
        <v>2583</v>
      </c>
      <c r="H1165" s="3" t="s">
        <v>712</v>
      </c>
      <c r="I1165" s="3" t="s">
        <v>720</v>
      </c>
      <c r="J1165" s="3" t="s">
        <v>722</v>
      </c>
      <c r="K1165" s="3" t="s">
        <v>736</v>
      </c>
      <c r="L1165" s="3" t="s">
        <v>742</v>
      </c>
      <c r="M1165" s="3" t="s">
        <v>342</v>
      </c>
      <c r="N1165" s="3">
        <v>0.56000000000000005</v>
      </c>
      <c r="O1165" s="3" t="s">
        <v>3035</v>
      </c>
      <c r="P1165" s="3" t="s">
        <v>714</v>
      </c>
      <c r="Q1165" s="3" t="s">
        <v>1008</v>
      </c>
      <c r="R1165" s="3" t="s">
        <v>990</v>
      </c>
      <c r="S1165" s="3">
        <v>60601</v>
      </c>
      <c r="T1165" s="4">
        <v>42161</v>
      </c>
      <c r="U1165" s="4">
        <v>42161</v>
      </c>
      <c r="V1165" s="3">
        <v>567.59</v>
      </c>
      <c r="W1165" s="3">
        <v>24</v>
      </c>
      <c r="X1165" s="3">
        <v>9666.7199999999993</v>
      </c>
      <c r="Y1165" s="5">
        <v>39015</v>
      </c>
    </row>
    <row r="1166" spans="1:25" ht="12.75" customHeight="1" x14ac:dyDescent="0.25">
      <c r="A1166" s="3">
        <v>5502</v>
      </c>
      <c r="B1166" s="3" t="s">
        <v>978</v>
      </c>
      <c r="C1166" s="3">
        <v>7.0000000000000007E-2</v>
      </c>
      <c r="D1166" s="3">
        <v>6.48</v>
      </c>
      <c r="E1166" s="3">
        <v>5.74</v>
      </c>
      <c r="F1166" s="3">
        <v>2107</v>
      </c>
      <c r="G1166" s="3" t="s">
        <v>2583</v>
      </c>
      <c r="H1166" s="3" t="s">
        <v>710</v>
      </c>
      <c r="I1166" s="3" t="s">
        <v>720</v>
      </c>
      <c r="J1166" s="3" t="s">
        <v>721</v>
      </c>
      <c r="K1166" s="3" t="s">
        <v>726</v>
      </c>
      <c r="L1166" s="3" t="s">
        <v>739</v>
      </c>
      <c r="M1166" s="3" t="s">
        <v>277</v>
      </c>
      <c r="N1166" s="3">
        <v>0.37</v>
      </c>
      <c r="O1166" s="3" t="s">
        <v>3035</v>
      </c>
      <c r="P1166" s="3" t="s">
        <v>714</v>
      </c>
      <c r="Q1166" s="3" t="s">
        <v>1008</v>
      </c>
      <c r="R1166" s="3" t="s">
        <v>990</v>
      </c>
      <c r="S1166" s="3">
        <v>60601</v>
      </c>
      <c r="T1166" s="4">
        <v>42161</v>
      </c>
      <c r="U1166" s="4">
        <v>42161</v>
      </c>
      <c r="V1166" s="3">
        <v>-28.45</v>
      </c>
      <c r="W1166" s="3">
        <v>20</v>
      </c>
      <c r="X1166" s="3">
        <v>134.58000000000001</v>
      </c>
      <c r="Y1166" s="5">
        <v>39015</v>
      </c>
    </row>
    <row r="1167" spans="1:25" ht="12.75" customHeight="1" x14ac:dyDescent="0.25">
      <c r="A1167" s="3">
        <v>23502</v>
      </c>
      <c r="B1167" s="3" t="s">
        <v>978</v>
      </c>
      <c r="C1167" s="3">
        <v>7.0000000000000007E-2</v>
      </c>
      <c r="D1167" s="3">
        <v>6.48</v>
      </c>
      <c r="E1167" s="3">
        <v>5.74</v>
      </c>
      <c r="F1167" s="3">
        <v>2108</v>
      </c>
      <c r="G1167" s="3" t="s">
        <v>2584</v>
      </c>
      <c r="H1167" s="3" t="s">
        <v>710</v>
      </c>
      <c r="I1167" s="3" t="s">
        <v>720</v>
      </c>
      <c r="J1167" s="3" t="s">
        <v>721</v>
      </c>
      <c r="K1167" s="3" t="s">
        <v>726</v>
      </c>
      <c r="L1167" s="3" t="s">
        <v>739</v>
      </c>
      <c r="M1167" s="3" t="s">
        <v>277</v>
      </c>
      <c r="N1167" s="3">
        <v>0.37</v>
      </c>
      <c r="O1167" s="3" t="s">
        <v>3035</v>
      </c>
      <c r="P1167" s="3" t="s">
        <v>714</v>
      </c>
      <c r="Q1167" s="3" t="s">
        <v>1904</v>
      </c>
      <c r="R1167" s="3" t="s">
        <v>1848</v>
      </c>
      <c r="S1167" s="3">
        <v>63129</v>
      </c>
      <c r="T1167" s="4">
        <v>42161</v>
      </c>
      <c r="U1167" s="4">
        <v>42161</v>
      </c>
      <c r="V1167" s="3">
        <v>-14.225</v>
      </c>
      <c r="W1167" s="3">
        <v>5</v>
      </c>
      <c r="X1167" s="3">
        <v>33.65</v>
      </c>
      <c r="Y1167" s="5">
        <v>87862</v>
      </c>
    </row>
    <row r="1168" spans="1:25" ht="12.75" customHeight="1" x14ac:dyDescent="0.25">
      <c r="A1168" s="3">
        <v>18540</v>
      </c>
      <c r="B1168" s="3" t="s">
        <v>981</v>
      </c>
      <c r="C1168" s="3">
        <v>0.08</v>
      </c>
      <c r="D1168" s="3">
        <v>6.68</v>
      </c>
      <c r="E1168" s="3">
        <v>1.5</v>
      </c>
      <c r="F1168" s="3">
        <v>2114</v>
      </c>
      <c r="G1168" s="3" t="s">
        <v>2585</v>
      </c>
      <c r="H1168" s="3" t="s">
        <v>710</v>
      </c>
      <c r="I1168" s="3" t="s">
        <v>720</v>
      </c>
      <c r="J1168" s="3" t="s">
        <v>721</v>
      </c>
      <c r="K1168" s="3" t="s">
        <v>724</v>
      </c>
      <c r="L1168" s="3" t="s">
        <v>738</v>
      </c>
      <c r="M1168" s="3" t="s">
        <v>479</v>
      </c>
      <c r="N1168" s="3">
        <v>0.48</v>
      </c>
      <c r="O1168" s="3" t="s">
        <v>3035</v>
      </c>
      <c r="P1168" s="3" t="s">
        <v>713</v>
      </c>
      <c r="Q1168" s="3" t="s">
        <v>1110</v>
      </c>
      <c r="R1168" s="3" t="s">
        <v>1271</v>
      </c>
      <c r="S1168" s="3">
        <v>23518</v>
      </c>
      <c r="T1168" s="4">
        <v>42089</v>
      </c>
      <c r="U1168" s="4">
        <v>42091</v>
      </c>
      <c r="V1168" s="3">
        <v>-601.80400000000009</v>
      </c>
      <c r="W1168" s="3">
        <v>10</v>
      </c>
      <c r="X1168" s="3">
        <v>66.12</v>
      </c>
      <c r="Y1168" s="5">
        <v>88403</v>
      </c>
    </row>
    <row r="1169" spans="1:25" ht="12.75" customHeight="1" x14ac:dyDescent="0.25">
      <c r="A1169" s="3">
        <v>18562</v>
      </c>
      <c r="B1169" s="3" t="s">
        <v>981</v>
      </c>
      <c r="C1169" s="3">
        <v>0.08</v>
      </c>
      <c r="D1169" s="3">
        <v>2.89</v>
      </c>
      <c r="E1169" s="3">
        <v>0.49</v>
      </c>
      <c r="F1169" s="3">
        <v>2114</v>
      </c>
      <c r="G1169" s="3" t="s">
        <v>2585</v>
      </c>
      <c r="H1169" s="3" t="s">
        <v>710</v>
      </c>
      <c r="I1169" s="3" t="s">
        <v>720</v>
      </c>
      <c r="J1169" s="3" t="s">
        <v>721</v>
      </c>
      <c r="K1169" s="3" t="s">
        <v>735</v>
      </c>
      <c r="L1169" s="3" t="s">
        <v>739</v>
      </c>
      <c r="M1169" s="3" t="s">
        <v>944</v>
      </c>
      <c r="N1169" s="3">
        <v>0.38</v>
      </c>
      <c r="O1169" s="3" t="s">
        <v>3035</v>
      </c>
      <c r="P1169" s="3" t="s">
        <v>713</v>
      </c>
      <c r="Q1169" s="3" t="s">
        <v>1110</v>
      </c>
      <c r="R1169" s="3" t="s">
        <v>1271</v>
      </c>
      <c r="S1169" s="3">
        <v>23518</v>
      </c>
      <c r="T1169" s="4">
        <v>42117</v>
      </c>
      <c r="U1169" s="4">
        <v>42117</v>
      </c>
      <c r="V1169" s="3">
        <v>38.406000000000006</v>
      </c>
      <c r="W1169" s="3">
        <v>1</v>
      </c>
      <c r="X1169" s="3">
        <v>3.07</v>
      </c>
      <c r="Y1169" s="5">
        <v>88404</v>
      </c>
    </row>
    <row r="1170" spans="1:25" ht="12.75" customHeight="1" x14ac:dyDescent="0.25">
      <c r="A1170" s="3">
        <v>21066</v>
      </c>
      <c r="B1170" s="3" t="s">
        <v>981</v>
      </c>
      <c r="C1170" s="3">
        <v>7.0000000000000007E-2</v>
      </c>
      <c r="D1170" s="3">
        <v>226.67</v>
      </c>
      <c r="E1170" s="3">
        <v>28.16</v>
      </c>
      <c r="F1170" s="3">
        <v>2114</v>
      </c>
      <c r="G1170" s="3" t="s">
        <v>2585</v>
      </c>
      <c r="H1170" s="3" t="s">
        <v>712</v>
      </c>
      <c r="I1170" s="3" t="s">
        <v>720</v>
      </c>
      <c r="J1170" s="3" t="s">
        <v>723</v>
      </c>
      <c r="K1170" s="3" t="s">
        <v>727</v>
      </c>
      <c r="L1170" s="3" t="s">
        <v>740</v>
      </c>
      <c r="M1170" s="3" t="s">
        <v>809</v>
      </c>
      <c r="N1170" s="3">
        <v>0.59</v>
      </c>
      <c r="O1170" s="3" t="s">
        <v>3035</v>
      </c>
      <c r="P1170" s="3" t="s">
        <v>713</v>
      </c>
      <c r="Q1170" s="3" t="s">
        <v>1110</v>
      </c>
      <c r="R1170" s="3" t="s">
        <v>1271</v>
      </c>
      <c r="S1170" s="3">
        <v>23518</v>
      </c>
      <c r="T1170" s="4">
        <v>42061</v>
      </c>
      <c r="U1170" s="4">
        <v>42062</v>
      </c>
      <c r="V1170" s="3">
        <v>53.114399999999996</v>
      </c>
      <c r="W1170" s="3">
        <v>1</v>
      </c>
      <c r="X1170" s="3">
        <v>255.83</v>
      </c>
      <c r="Y1170" s="5">
        <v>88405</v>
      </c>
    </row>
    <row r="1171" spans="1:25" ht="12.75" customHeight="1" x14ac:dyDescent="0.25">
      <c r="A1171" s="3">
        <v>21067</v>
      </c>
      <c r="B1171" s="3" t="s">
        <v>981</v>
      </c>
      <c r="C1171" s="3">
        <v>0.08</v>
      </c>
      <c r="D1171" s="3">
        <v>20.98</v>
      </c>
      <c r="E1171" s="3">
        <v>53.03</v>
      </c>
      <c r="F1171" s="3">
        <v>2114</v>
      </c>
      <c r="G1171" s="3" t="s">
        <v>2585</v>
      </c>
      <c r="H1171" s="3" t="s">
        <v>712</v>
      </c>
      <c r="I1171" s="3" t="s">
        <v>720</v>
      </c>
      <c r="J1171" s="3" t="s">
        <v>721</v>
      </c>
      <c r="K1171" s="3" t="s">
        <v>730</v>
      </c>
      <c r="L1171" s="3" t="s">
        <v>740</v>
      </c>
      <c r="M1171" s="3" t="s">
        <v>65</v>
      </c>
      <c r="N1171" s="3">
        <v>0.78</v>
      </c>
      <c r="O1171" s="3" t="s">
        <v>3035</v>
      </c>
      <c r="P1171" s="3" t="s">
        <v>713</v>
      </c>
      <c r="Q1171" s="3" t="s">
        <v>1110</v>
      </c>
      <c r="R1171" s="3" t="s">
        <v>1271</v>
      </c>
      <c r="S1171" s="3">
        <v>23518</v>
      </c>
      <c r="T1171" s="4">
        <v>42061</v>
      </c>
      <c r="U1171" s="4">
        <v>42063</v>
      </c>
      <c r="V1171" s="3">
        <v>8.7420000000000009</v>
      </c>
      <c r="W1171" s="3">
        <v>20</v>
      </c>
      <c r="X1171" s="3">
        <v>421.18</v>
      </c>
      <c r="Y1171" s="5">
        <v>88405</v>
      </c>
    </row>
    <row r="1172" spans="1:25" ht="12.75" customHeight="1" x14ac:dyDescent="0.25">
      <c r="A1172" s="3">
        <v>21153</v>
      </c>
      <c r="B1172" s="3" t="s">
        <v>978</v>
      </c>
      <c r="C1172" s="3">
        <v>0.02</v>
      </c>
      <c r="D1172" s="3">
        <v>95.95</v>
      </c>
      <c r="E1172" s="3">
        <v>74.349999999999994</v>
      </c>
      <c r="F1172" s="3">
        <v>2115</v>
      </c>
      <c r="G1172" s="3" t="s">
        <v>2586</v>
      </c>
      <c r="H1172" s="3" t="s">
        <v>712</v>
      </c>
      <c r="I1172" s="3" t="s">
        <v>720</v>
      </c>
      <c r="J1172" s="3" t="s">
        <v>723</v>
      </c>
      <c r="K1172" s="3" t="s">
        <v>727</v>
      </c>
      <c r="L1172" s="3" t="s">
        <v>740</v>
      </c>
      <c r="M1172" s="3" t="s">
        <v>275</v>
      </c>
      <c r="N1172" s="3">
        <v>0.56999999999999995</v>
      </c>
      <c r="O1172" s="3" t="s">
        <v>3035</v>
      </c>
      <c r="P1172" s="3" t="s">
        <v>713</v>
      </c>
      <c r="Q1172" s="3" t="s">
        <v>1110</v>
      </c>
      <c r="R1172" s="3" t="s">
        <v>1119</v>
      </c>
      <c r="S1172" s="3">
        <v>22124</v>
      </c>
      <c r="T1172" s="4">
        <v>42123</v>
      </c>
      <c r="U1172" s="4">
        <v>42125</v>
      </c>
      <c r="V1172" s="3">
        <v>636.52199999999993</v>
      </c>
      <c r="W1172" s="3">
        <v>14</v>
      </c>
      <c r="X1172" s="3">
        <v>1377.46</v>
      </c>
      <c r="Y1172" s="5">
        <v>88406</v>
      </c>
    </row>
    <row r="1173" spans="1:25" ht="12.75" customHeight="1" x14ac:dyDescent="0.25">
      <c r="A1173" s="3">
        <v>20249</v>
      </c>
      <c r="B1173" s="3" t="s">
        <v>977</v>
      </c>
      <c r="C1173" s="3">
        <v>0.03</v>
      </c>
      <c r="D1173" s="3">
        <v>320.98</v>
      </c>
      <c r="E1173" s="3">
        <v>24.49</v>
      </c>
      <c r="F1173" s="3">
        <v>2117</v>
      </c>
      <c r="G1173" s="3" t="s">
        <v>2587</v>
      </c>
      <c r="H1173" s="3" t="s">
        <v>710</v>
      </c>
      <c r="I1173" s="3" t="s">
        <v>717</v>
      </c>
      <c r="J1173" s="3" t="s">
        <v>723</v>
      </c>
      <c r="K1173" s="3" t="s">
        <v>727</v>
      </c>
      <c r="L1173" s="3" t="s">
        <v>744</v>
      </c>
      <c r="M1173" s="3" t="s">
        <v>754</v>
      </c>
      <c r="N1173" s="3">
        <v>0.55000000000000004</v>
      </c>
      <c r="O1173" s="3" t="s">
        <v>3035</v>
      </c>
      <c r="P1173" s="3" t="s">
        <v>714</v>
      </c>
      <c r="Q1173" s="3" t="s">
        <v>1015</v>
      </c>
      <c r="R1173" s="3" t="s">
        <v>1291</v>
      </c>
      <c r="S1173" s="3">
        <v>75401</v>
      </c>
      <c r="T1173" s="4">
        <v>42114</v>
      </c>
      <c r="U1173" s="4">
        <v>42116</v>
      </c>
      <c r="V1173" s="3">
        <v>4554.4346999999998</v>
      </c>
      <c r="W1173" s="3">
        <v>20</v>
      </c>
      <c r="X1173" s="3">
        <v>6600.63</v>
      </c>
      <c r="Y1173" s="5">
        <v>90891</v>
      </c>
    </row>
    <row r="1174" spans="1:25" ht="12.75" customHeight="1" x14ac:dyDescent="0.25">
      <c r="A1174" s="3">
        <v>20250</v>
      </c>
      <c r="B1174" s="3" t="s">
        <v>977</v>
      </c>
      <c r="C1174" s="3">
        <v>0.06</v>
      </c>
      <c r="D1174" s="3">
        <v>125.99</v>
      </c>
      <c r="E1174" s="3">
        <v>8.8000000000000007</v>
      </c>
      <c r="F1174" s="3">
        <v>2117</v>
      </c>
      <c r="G1174" s="3" t="s">
        <v>2587</v>
      </c>
      <c r="H1174" s="3" t="s">
        <v>710</v>
      </c>
      <c r="I1174" s="3" t="s">
        <v>717</v>
      </c>
      <c r="J1174" s="3" t="s">
        <v>722</v>
      </c>
      <c r="K1174" s="3" t="s">
        <v>102</v>
      </c>
      <c r="L1174" s="3" t="s">
        <v>739</v>
      </c>
      <c r="M1174" s="3" t="s">
        <v>295</v>
      </c>
      <c r="N1174" s="3">
        <v>0.59</v>
      </c>
      <c r="O1174" s="3" t="s">
        <v>3035</v>
      </c>
      <c r="P1174" s="3" t="s">
        <v>714</v>
      </c>
      <c r="Q1174" s="3" t="s">
        <v>1015</v>
      </c>
      <c r="R1174" s="3" t="s">
        <v>1291</v>
      </c>
      <c r="S1174" s="3">
        <v>75401</v>
      </c>
      <c r="T1174" s="4">
        <v>42114</v>
      </c>
      <c r="U1174" s="4">
        <v>42115</v>
      </c>
      <c r="V1174" s="3">
        <v>618.19308000000001</v>
      </c>
      <c r="W1174" s="3">
        <v>18</v>
      </c>
      <c r="X1174" s="3">
        <v>1811.99</v>
      </c>
      <c r="Y1174" s="5">
        <v>90891</v>
      </c>
    </row>
    <row r="1175" spans="1:25" ht="12.75" customHeight="1" x14ac:dyDescent="0.25">
      <c r="A1175" s="3">
        <v>22231</v>
      </c>
      <c r="B1175" s="3" t="s">
        <v>981</v>
      </c>
      <c r="C1175" s="3">
        <v>0.06</v>
      </c>
      <c r="D1175" s="3">
        <v>80.97</v>
      </c>
      <c r="E1175" s="3">
        <v>33.6</v>
      </c>
      <c r="F1175" s="3">
        <v>2122</v>
      </c>
      <c r="G1175" s="3" t="s">
        <v>2588</v>
      </c>
      <c r="H1175" s="3" t="s">
        <v>712</v>
      </c>
      <c r="I1175" s="3" t="s">
        <v>719</v>
      </c>
      <c r="J1175" s="3" t="s">
        <v>722</v>
      </c>
      <c r="K1175" s="3" t="s">
        <v>736</v>
      </c>
      <c r="L1175" s="3" t="s">
        <v>740</v>
      </c>
      <c r="M1175" s="3" t="s">
        <v>747</v>
      </c>
      <c r="N1175" s="3">
        <v>0.37</v>
      </c>
      <c r="O1175" s="3" t="s">
        <v>3035</v>
      </c>
      <c r="P1175" s="3" t="s">
        <v>713</v>
      </c>
      <c r="Q1175" s="3" t="s">
        <v>1021</v>
      </c>
      <c r="R1175" s="3" t="s">
        <v>1649</v>
      </c>
      <c r="S1175" s="3">
        <v>72116</v>
      </c>
      <c r="T1175" s="4">
        <v>42036</v>
      </c>
      <c r="U1175" s="4">
        <v>42038</v>
      </c>
      <c r="V1175" s="3">
        <v>-15.1844</v>
      </c>
      <c r="W1175" s="3">
        <v>10</v>
      </c>
      <c r="X1175" s="3">
        <v>799.76</v>
      </c>
      <c r="Y1175" s="5">
        <v>89664</v>
      </c>
    </row>
    <row r="1176" spans="1:25" ht="12.75" customHeight="1" x14ac:dyDescent="0.25">
      <c r="A1176" s="3">
        <v>24674</v>
      </c>
      <c r="B1176" s="3" t="s">
        <v>977</v>
      </c>
      <c r="C1176" s="3">
        <v>0.04</v>
      </c>
      <c r="D1176" s="3">
        <v>45.19</v>
      </c>
      <c r="E1176" s="3">
        <v>1.99</v>
      </c>
      <c r="F1176" s="3">
        <v>2124</v>
      </c>
      <c r="G1176" s="3" t="s">
        <v>2589</v>
      </c>
      <c r="H1176" s="3" t="s">
        <v>710</v>
      </c>
      <c r="I1176" s="3" t="s">
        <v>719</v>
      </c>
      <c r="J1176" s="3" t="s">
        <v>722</v>
      </c>
      <c r="K1176" s="3" t="s">
        <v>725</v>
      </c>
      <c r="L1176" s="3" t="s">
        <v>741</v>
      </c>
      <c r="M1176" s="3" t="s">
        <v>637</v>
      </c>
      <c r="N1176" s="3">
        <v>0.55000000000000004</v>
      </c>
      <c r="O1176" s="3" t="s">
        <v>3035</v>
      </c>
      <c r="P1176" s="3" t="s">
        <v>713</v>
      </c>
      <c r="Q1176" s="3" t="s">
        <v>1021</v>
      </c>
      <c r="R1176" s="3" t="s">
        <v>1859</v>
      </c>
      <c r="S1176" s="3">
        <v>72301</v>
      </c>
      <c r="T1176" s="4">
        <v>42005</v>
      </c>
      <c r="U1176" s="4">
        <v>42006</v>
      </c>
      <c r="V1176" s="3">
        <v>-61.194000000000003</v>
      </c>
      <c r="W1176" s="3">
        <v>13</v>
      </c>
      <c r="X1176" s="3">
        <v>609.09</v>
      </c>
      <c r="Y1176" s="5">
        <v>89665</v>
      </c>
    </row>
    <row r="1177" spans="1:25" ht="12.75" customHeight="1" x14ac:dyDescent="0.25">
      <c r="A1177" s="3">
        <v>23852</v>
      </c>
      <c r="B1177" s="3" t="s">
        <v>977</v>
      </c>
      <c r="C1177" s="3">
        <v>0.03</v>
      </c>
      <c r="D1177" s="3">
        <v>124.49</v>
      </c>
      <c r="E1177" s="3">
        <v>51.94</v>
      </c>
      <c r="F1177" s="3">
        <v>2124</v>
      </c>
      <c r="G1177" s="3" t="s">
        <v>2589</v>
      </c>
      <c r="H1177" s="3" t="s">
        <v>712</v>
      </c>
      <c r="I1177" s="3" t="s">
        <v>720</v>
      </c>
      <c r="J1177" s="3" t="s">
        <v>723</v>
      </c>
      <c r="K1177" s="3" t="s">
        <v>731</v>
      </c>
      <c r="L1177" s="3" t="s">
        <v>742</v>
      </c>
      <c r="M1177" s="3" t="s">
        <v>27</v>
      </c>
      <c r="N1177" s="3">
        <v>0.63</v>
      </c>
      <c r="O1177" s="3" t="s">
        <v>3035</v>
      </c>
      <c r="P1177" s="3" t="s">
        <v>713</v>
      </c>
      <c r="Q1177" s="3" t="s">
        <v>1021</v>
      </c>
      <c r="R1177" s="3" t="s">
        <v>1859</v>
      </c>
      <c r="S1177" s="3">
        <v>72301</v>
      </c>
      <c r="T1177" s="4">
        <v>42089</v>
      </c>
      <c r="U1177" s="4">
        <v>42090</v>
      </c>
      <c r="V1177" s="3">
        <v>18.173999999999999</v>
      </c>
      <c r="W1177" s="3">
        <v>21</v>
      </c>
      <c r="X1177" s="3">
        <v>2761.94</v>
      </c>
      <c r="Y1177" s="5">
        <v>89666</v>
      </c>
    </row>
    <row r="1178" spans="1:25" ht="12.75" customHeight="1" x14ac:dyDescent="0.25">
      <c r="A1178" s="3">
        <v>24091</v>
      </c>
      <c r="B1178" s="3" t="s">
        <v>981</v>
      </c>
      <c r="C1178" s="3">
        <v>0.1</v>
      </c>
      <c r="D1178" s="3">
        <v>5.98</v>
      </c>
      <c r="E1178" s="3">
        <v>5.14</v>
      </c>
      <c r="F1178" s="3">
        <v>2127</v>
      </c>
      <c r="G1178" s="3" t="s">
        <v>2590</v>
      </c>
      <c r="H1178" s="3" t="s">
        <v>710</v>
      </c>
      <c r="I1178" s="3" t="s">
        <v>717</v>
      </c>
      <c r="J1178" s="3" t="s">
        <v>721</v>
      </c>
      <c r="K1178" s="3" t="s">
        <v>726</v>
      </c>
      <c r="L1178" s="3" t="s">
        <v>739</v>
      </c>
      <c r="M1178" s="3" t="s">
        <v>123</v>
      </c>
      <c r="N1178" s="3">
        <v>0.36</v>
      </c>
      <c r="O1178" s="3" t="s">
        <v>3035</v>
      </c>
      <c r="P1178" s="3" t="s">
        <v>714</v>
      </c>
      <c r="Q1178" s="3" t="s">
        <v>1053</v>
      </c>
      <c r="R1178" s="3" t="s">
        <v>1273</v>
      </c>
      <c r="S1178" s="3">
        <v>48310</v>
      </c>
      <c r="T1178" s="4">
        <v>42081</v>
      </c>
      <c r="U1178" s="4">
        <v>42083</v>
      </c>
      <c r="V1178" s="3">
        <v>-49.53</v>
      </c>
      <c r="W1178" s="3">
        <v>6</v>
      </c>
      <c r="X1178" s="3">
        <v>33.950000000000003</v>
      </c>
      <c r="Y1178" s="5">
        <v>88418</v>
      </c>
    </row>
    <row r="1179" spans="1:25" ht="12.75" customHeight="1" x14ac:dyDescent="0.25">
      <c r="A1179" s="3">
        <v>21902</v>
      </c>
      <c r="B1179" s="3" t="s">
        <v>977</v>
      </c>
      <c r="C1179" s="3">
        <v>0.09</v>
      </c>
      <c r="D1179" s="3">
        <v>150.97999999999999</v>
      </c>
      <c r="E1179" s="3">
        <v>66.27</v>
      </c>
      <c r="F1179" s="3">
        <v>2131</v>
      </c>
      <c r="G1179" s="3" t="s">
        <v>2591</v>
      </c>
      <c r="H1179" s="3" t="s">
        <v>712</v>
      </c>
      <c r="I1179" s="3" t="s">
        <v>717</v>
      </c>
      <c r="J1179" s="3" t="s">
        <v>723</v>
      </c>
      <c r="K1179" s="3" t="s">
        <v>734</v>
      </c>
      <c r="L1179" s="3" t="s">
        <v>742</v>
      </c>
      <c r="M1179" s="3" t="s">
        <v>632</v>
      </c>
      <c r="N1179" s="3">
        <v>0.65</v>
      </c>
      <c r="O1179" s="3" t="s">
        <v>3035</v>
      </c>
      <c r="P1179" s="3" t="s">
        <v>714</v>
      </c>
      <c r="Q1179" s="3" t="s">
        <v>1904</v>
      </c>
      <c r="R1179" s="3" t="s">
        <v>1584</v>
      </c>
      <c r="S1179" s="3">
        <v>64118</v>
      </c>
      <c r="T1179" s="4">
        <v>42007</v>
      </c>
      <c r="U1179" s="4">
        <v>42008</v>
      </c>
      <c r="V1179" s="3">
        <v>-407.85</v>
      </c>
      <c r="W1179" s="3">
        <v>2</v>
      </c>
      <c r="X1179" s="3">
        <v>302.33999999999997</v>
      </c>
      <c r="Y1179" s="5">
        <v>90079</v>
      </c>
    </row>
    <row r="1180" spans="1:25" ht="12.75" customHeight="1" x14ac:dyDescent="0.25">
      <c r="A1180" s="3">
        <v>21964</v>
      </c>
      <c r="B1180" s="3" t="s">
        <v>980</v>
      </c>
      <c r="C1180" s="3">
        <v>0.05</v>
      </c>
      <c r="D1180" s="3">
        <v>30.42</v>
      </c>
      <c r="E1180" s="3">
        <v>8.65</v>
      </c>
      <c r="F1180" s="3">
        <v>2132</v>
      </c>
      <c r="G1180" s="3" t="s">
        <v>2592</v>
      </c>
      <c r="H1180" s="3" t="s">
        <v>711</v>
      </c>
      <c r="I1180" s="3" t="s">
        <v>717</v>
      </c>
      <c r="J1180" s="3" t="s">
        <v>722</v>
      </c>
      <c r="K1180" s="3" t="s">
        <v>725</v>
      </c>
      <c r="L1180" s="3" t="s">
        <v>739</v>
      </c>
      <c r="M1180" s="3" t="s">
        <v>78</v>
      </c>
      <c r="N1180" s="3">
        <v>0.74</v>
      </c>
      <c r="O1180" s="3" t="s">
        <v>3035</v>
      </c>
      <c r="P1180" s="3" t="s">
        <v>714</v>
      </c>
      <c r="Q1180" s="3" t="s">
        <v>1904</v>
      </c>
      <c r="R1180" s="3" t="s">
        <v>1756</v>
      </c>
      <c r="S1180" s="3">
        <v>63042</v>
      </c>
      <c r="T1180" s="4">
        <v>42014</v>
      </c>
      <c r="U1180" s="4">
        <v>42018</v>
      </c>
      <c r="V1180" s="3">
        <v>-191.25760000000002</v>
      </c>
      <c r="W1180" s="3">
        <v>11</v>
      </c>
      <c r="X1180" s="3">
        <v>334.44</v>
      </c>
      <c r="Y1180" s="5">
        <v>90078</v>
      </c>
    </row>
    <row r="1181" spans="1:25" ht="12.75" customHeight="1" x14ac:dyDescent="0.25">
      <c r="A1181" s="3">
        <v>24348</v>
      </c>
      <c r="B1181" s="3" t="s">
        <v>977</v>
      </c>
      <c r="C1181" s="3">
        <v>0.01</v>
      </c>
      <c r="D1181" s="3">
        <v>28.99</v>
      </c>
      <c r="E1181" s="3">
        <v>8.59</v>
      </c>
      <c r="F1181" s="3">
        <v>2135</v>
      </c>
      <c r="G1181" s="3" t="s">
        <v>2593</v>
      </c>
      <c r="H1181" s="3" t="s">
        <v>710</v>
      </c>
      <c r="I1181" s="3" t="s">
        <v>717</v>
      </c>
      <c r="J1181" s="3" t="s">
        <v>722</v>
      </c>
      <c r="K1181" s="3" t="s">
        <v>102</v>
      </c>
      <c r="L1181" s="3" t="s">
        <v>743</v>
      </c>
      <c r="M1181" s="3" t="s">
        <v>572</v>
      </c>
      <c r="N1181" s="3">
        <v>0.56000000000000005</v>
      </c>
      <c r="O1181" s="3" t="s">
        <v>3035</v>
      </c>
      <c r="P1181" s="3" t="s">
        <v>715</v>
      </c>
      <c r="Q1181" s="3" t="s">
        <v>1017</v>
      </c>
      <c r="R1181" s="3" t="s">
        <v>1455</v>
      </c>
      <c r="S1181" s="3">
        <v>88101</v>
      </c>
      <c r="T1181" s="4">
        <v>42041</v>
      </c>
      <c r="U1181" s="4">
        <v>42042</v>
      </c>
      <c r="V1181" s="3">
        <v>196.52328</v>
      </c>
      <c r="W1181" s="3">
        <v>21</v>
      </c>
      <c r="X1181" s="3">
        <v>556.61</v>
      </c>
      <c r="Y1181" s="5">
        <v>91583</v>
      </c>
    </row>
    <row r="1182" spans="1:25" ht="12.75" customHeight="1" x14ac:dyDescent="0.25">
      <c r="A1182" s="3">
        <v>20138</v>
      </c>
      <c r="B1182" s="3" t="s">
        <v>979</v>
      </c>
      <c r="C1182" s="3">
        <v>0</v>
      </c>
      <c r="D1182" s="3">
        <v>6.98</v>
      </c>
      <c r="E1182" s="3">
        <v>1.6</v>
      </c>
      <c r="F1182" s="3">
        <v>2137</v>
      </c>
      <c r="G1182" s="3" t="s">
        <v>2594</v>
      </c>
      <c r="H1182" s="3" t="s">
        <v>710</v>
      </c>
      <c r="I1182" s="3" t="s">
        <v>720</v>
      </c>
      <c r="J1182" s="3" t="s">
        <v>721</v>
      </c>
      <c r="K1182" s="3" t="s">
        <v>726</v>
      </c>
      <c r="L1182" s="3" t="s">
        <v>738</v>
      </c>
      <c r="M1182" s="3" t="s">
        <v>290</v>
      </c>
      <c r="N1182" s="3">
        <v>0.38</v>
      </c>
      <c r="O1182" s="3" t="s">
        <v>3035</v>
      </c>
      <c r="P1182" s="3" t="s">
        <v>713</v>
      </c>
      <c r="Q1182" s="3" t="s">
        <v>1034</v>
      </c>
      <c r="R1182" s="3" t="s">
        <v>1581</v>
      </c>
      <c r="S1182" s="3">
        <v>33407</v>
      </c>
      <c r="T1182" s="4">
        <v>42035</v>
      </c>
      <c r="U1182" s="4">
        <v>42037</v>
      </c>
      <c r="V1182" s="3">
        <v>-343.86799999999999</v>
      </c>
      <c r="W1182" s="3">
        <v>9</v>
      </c>
      <c r="X1182" s="3">
        <v>64.48</v>
      </c>
      <c r="Y1182" s="5">
        <v>86002</v>
      </c>
    </row>
    <row r="1183" spans="1:25" ht="12.75" customHeight="1" x14ac:dyDescent="0.25">
      <c r="A1183" s="3">
        <v>20712</v>
      </c>
      <c r="B1183" s="3" t="s">
        <v>981</v>
      </c>
      <c r="C1183" s="3">
        <v>0.05</v>
      </c>
      <c r="D1183" s="3">
        <v>2550.14</v>
      </c>
      <c r="E1183" s="3">
        <v>29.7</v>
      </c>
      <c r="F1183" s="3">
        <v>2139</v>
      </c>
      <c r="G1183" s="3" t="s">
        <v>2595</v>
      </c>
      <c r="H1183" s="3" t="s">
        <v>712</v>
      </c>
      <c r="I1183" s="3" t="s">
        <v>720</v>
      </c>
      <c r="J1183" s="3" t="s">
        <v>722</v>
      </c>
      <c r="K1183" s="3" t="s">
        <v>736</v>
      </c>
      <c r="L1183" s="3" t="s">
        <v>740</v>
      </c>
      <c r="M1183" s="3" t="s">
        <v>611</v>
      </c>
      <c r="N1183" s="3">
        <v>0.56999999999999995</v>
      </c>
      <c r="O1183" s="3" t="s">
        <v>3035</v>
      </c>
      <c r="P1183" s="3" t="s">
        <v>714</v>
      </c>
      <c r="Q1183" s="3" t="s">
        <v>1031</v>
      </c>
      <c r="R1183" s="3" t="s">
        <v>1093</v>
      </c>
      <c r="S1183" s="3">
        <v>53094</v>
      </c>
      <c r="T1183" s="4">
        <v>42110</v>
      </c>
      <c r="U1183" s="4">
        <v>42111</v>
      </c>
      <c r="V1183" s="3">
        <v>-3971.0627999999997</v>
      </c>
      <c r="W1183" s="3">
        <v>2</v>
      </c>
      <c r="X1183" s="3">
        <v>4845.2700000000004</v>
      </c>
      <c r="Y1183" s="5">
        <v>86003</v>
      </c>
    </row>
    <row r="1184" spans="1:25" ht="12.75" customHeight="1" x14ac:dyDescent="0.25">
      <c r="A1184" s="3">
        <v>18409</v>
      </c>
      <c r="B1184" s="3" t="s">
        <v>977</v>
      </c>
      <c r="C1184" s="3">
        <v>0.01</v>
      </c>
      <c r="D1184" s="3">
        <v>5.44</v>
      </c>
      <c r="E1184" s="3">
        <v>7.46</v>
      </c>
      <c r="F1184" s="3">
        <v>2141</v>
      </c>
      <c r="G1184" s="3" t="s">
        <v>2596</v>
      </c>
      <c r="H1184" s="3" t="s">
        <v>710</v>
      </c>
      <c r="I1184" s="3" t="s">
        <v>717</v>
      </c>
      <c r="J1184" s="3" t="s">
        <v>721</v>
      </c>
      <c r="K1184" s="3" t="s">
        <v>103</v>
      </c>
      <c r="L1184" s="3" t="s">
        <v>739</v>
      </c>
      <c r="M1184" s="3" t="s">
        <v>271</v>
      </c>
      <c r="N1184" s="3">
        <v>0.36</v>
      </c>
      <c r="O1184" s="3" t="s">
        <v>3035</v>
      </c>
      <c r="P1184" s="3" t="s">
        <v>715</v>
      </c>
      <c r="Q1184" s="3" t="s">
        <v>1073</v>
      </c>
      <c r="R1184" s="3" t="s">
        <v>1192</v>
      </c>
      <c r="S1184" s="3">
        <v>81301</v>
      </c>
      <c r="T1184" s="4">
        <v>42053</v>
      </c>
      <c r="U1184" s="4">
        <v>42054</v>
      </c>
      <c r="V1184" s="3">
        <v>-18.478199999999998</v>
      </c>
      <c r="W1184" s="3">
        <v>3</v>
      </c>
      <c r="X1184" s="3">
        <v>19.68</v>
      </c>
      <c r="Y1184" s="5">
        <v>87570</v>
      </c>
    </row>
    <row r="1185" spans="1:25" ht="12.75" customHeight="1" x14ac:dyDescent="0.25">
      <c r="A1185" s="3">
        <v>18410</v>
      </c>
      <c r="B1185" s="3" t="s">
        <v>977</v>
      </c>
      <c r="C1185" s="3">
        <v>0.02</v>
      </c>
      <c r="D1185" s="3">
        <v>549.99</v>
      </c>
      <c r="E1185" s="3">
        <v>49</v>
      </c>
      <c r="F1185" s="3">
        <v>2141</v>
      </c>
      <c r="G1185" s="3" t="s">
        <v>2596</v>
      </c>
      <c r="H1185" s="3" t="s">
        <v>712</v>
      </c>
      <c r="I1185" s="3" t="s">
        <v>717</v>
      </c>
      <c r="J1185" s="3" t="s">
        <v>722</v>
      </c>
      <c r="K1185" s="3" t="s">
        <v>105</v>
      </c>
      <c r="L1185" s="3" t="s">
        <v>740</v>
      </c>
      <c r="M1185" s="3" t="s">
        <v>706</v>
      </c>
      <c r="N1185" s="3">
        <v>0.35</v>
      </c>
      <c r="O1185" s="3" t="s">
        <v>3035</v>
      </c>
      <c r="P1185" s="3" t="s">
        <v>715</v>
      </c>
      <c r="Q1185" s="3" t="s">
        <v>1073</v>
      </c>
      <c r="R1185" s="3" t="s">
        <v>1192</v>
      </c>
      <c r="S1185" s="3">
        <v>81301</v>
      </c>
      <c r="T1185" s="4">
        <v>42053</v>
      </c>
      <c r="U1185" s="4">
        <v>42055</v>
      </c>
      <c r="V1185" s="3">
        <v>-381.84119999999996</v>
      </c>
      <c r="W1185" s="3">
        <v>18</v>
      </c>
      <c r="X1185" s="3">
        <v>9798.84</v>
      </c>
      <c r="Y1185" s="5">
        <v>87570</v>
      </c>
    </row>
    <row r="1186" spans="1:25" ht="12.75" customHeight="1" x14ac:dyDescent="0.25">
      <c r="A1186" s="3">
        <v>18411</v>
      </c>
      <c r="B1186" s="3" t="s">
        <v>977</v>
      </c>
      <c r="C1186" s="3">
        <v>0.03</v>
      </c>
      <c r="D1186" s="3">
        <v>22.01</v>
      </c>
      <c r="E1186" s="3">
        <v>5.53</v>
      </c>
      <c r="F1186" s="3">
        <v>2141</v>
      </c>
      <c r="G1186" s="3" t="s">
        <v>2596</v>
      </c>
      <c r="H1186" s="3" t="s">
        <v>711</v>
      </c>
      <c r="I1186" s="3" t="s">
        <v>717</v>
      </c>
      <c r="J1186" s="3" t="s">
        <v>721</v>
      </c>
      <c r="K1186" s="3" t="s">
        <v>724</v>
      </c>
      <c r="L1186" s="3" t="s">
        <v>741</v>
      </c>
      <c r="M1186" s="3" t="s">
        <v>917</v>
      </c>
      <c r="N1186" s="3">
        <v>0.59</v>
      </c>
      <c r="O1186" s="3" t="s">
        <v>3035</v>
      </c>
      <c r="P1186" s="3" t="s">
        <v>715</v>
      </c>
      <c r="Q1186" s="3" t="s">
        <v>1073</v>
      </c>
      <c r="R1186" s="3" t="s">
        <v>1192</v>
      </c>
      <c r="S1186" s="3">
        <v>81301</v>
      </c>
      <c r="T1186" s="4">
        <v>42053</v>
      </c>
      <c r="U1186" s="4">
        <v>42054</v>
      </c>
      <c r="V1186" s="3">
        <v>12.5504</v>
      </c>
      <c r="W1186" s="3">
        <v>7</v>
      </c>
      <c r="X1186" s="3">
        <v>154.11000000000001</v>
      </c>
      <c r="Y1186" s="5">
        <v>87570</v>
      </c>
    </row>
    <row r="1187" spans="1:25" ht="12.75" customHeight="1" x14ac:dyDescent="0.25">
      <c r="A1187" s="3">
        <v>18412</v>
      </c>
      <c r="B1187" s="3" t="s">
        <v>977</v>
      </c>
      <c r="C1187" s="3">
        <v>0.09</v>
      </c>
      <c r="D1187" s="3">
        <v>34.76</v>
      </c>
      <c r="E1187" s="3">
        <v>8.2200000000000006</v>
      </c>
      <c r="F1187" s="3">
        <v>2141</v>
      </c>
      <c r="G1187" s="3" t="s">
        <v>2596</v>
      </c>
      <c r="H1187" s="3" t="s">
        <v>710</v>
      </c>
      <c r="I1187" s="3" t="s">
        <v>717</v>
      </c>
      <c r="J1187" s="3" t="s">
        <v>721</v>
      </c>
      <c r="K1187" s="3" t="s">
        <v>730</v>
      </c>
      <c r="L1187" s="3" t="s">
        <v>739</v>
      </c>
      <c r="M1187" s="3" t="s">
        <v>840</v>
      </c>
      <c r="N1187" s="3">
        <v>0.56999999999999995</v>
      </c>
      <c r="O1187" s="3" t="s">
        <v>3035</v>
      </c>
      <c r="P1187" s="3" t="s">
        <v>715</v>
      </c>
      <c r="Q1187" s="3" t="s">
        <v>1073</v>
      </c>
      <c r="R1187" s="3" t="s">
        <v>1192</v>
      </c>
      <c r="S1187" s="3">
        <v>81301</v>
      </c>
      <c r="T1187" s="4">
        <v>42053</v>
      </c>
      <c r="U1187" s="4">
        <v>42055</v>
      </c>
      <c r="V1187" s="3">
        <v>45.3324</v>
      </c>
      <c r="W1187" s="3">
        <v>7</v>
      </c>
      <c r="X1187" s="3">
        <v>242.97</v>
      </c>
      <c r="Y1187" s="5">
        <v>87570</v>
      </c>
    </row>
    <row r="1188" spans="1:25" ht="12.75" customHeight="1" x14ac:dyDescent="0.25">
      <c r="A1188" s="3">
        <v>23249</v>
      </c>
      <c r="B1188" s="3" t="s">
        <v>977</v>
      </c>
      <c r="C1188" s="3">
        <v>0.08</v>
      </c>
      <c r="D1188" s="3">
        <v>17.149999999999999</v>
      </c>
      <c r="E1188" s="3">
        <v>4.96</v>
      </c>
      <c r="F1188" s="3">
        <v>2143</v>
      </c>
      <c r="G1188" s="3" t="s">
        <v>2597</v>
      </c>
      <c r="H1188" s="3" t="s">
        <v>710</v>
      </c>
      <c r="I1188" s="3" t="s">
        <v>717</v>
      </c>
      <c r="J1188" s="3" t="s">
        <v>721</v>
      </c>
      <c r="K1188" s="3" t="s">
        <v>730</v>
      </c>
      <c r="L1188" s="3" t="s">
        <v>739</v>
      </c>
      <c r="M1188" s="3" t="s">
        <v>775</v>
      </c>
      <c r="N1188" s="3">
        <v>0.57999999999999996</v>
      </c>
      <c r="O1188" s="3" t="s">
        <v>3035</v>
      </c>
      <c r="P1188" s="3" t="s">
        <v>713</v>
      </c>
      <c r="Q1188" s="3" t="s">
        <v>1110</v>
      </c>
      <c r="R1188" s="3" t="s">
        <v>1147</v>
      </c>
      <c r="S1188" s="3">
        <v>20151</v>
      </c>
      <c r="T1188" s="4">
        <v>42168</v>
      </c>
      <c r="U1188" s="4">
        <v>42171</v>
      </c>
      <c r="V1188" s="3">
        <v>33.659999999999997</v>
      </c>
      <c r="W1188" s="3">
        <v>12</v>
      </c>
      <c r="X1188" s="3">
        <v>200.61</v>
      </c>
      <c r="Y1188" s="5">
        <v>87569</v>
      </c>
    </row>
    <row r="1189" spans="1:25" ht="12.75" customHeight="1" x14ac:dyDescent="0.25">
      <c r="A1189" s="3">
        <v>24264</v>
      </c>
      <c r="B1189" s="3" t="s">
        <v>978</v>
      </c>
      <c r="C1189" s="3">
        <v>0</v>
      </c>
      <c r="D1189" s="3">
        <v>20.28</v>
      </c>
      <c r="E1189" s="3">
        <v>14.39</v>
      </c>
      <c r="F1189" s="3">
        <v>2145</v>
      </c>
      <c r="G1189" s="3" t="s">
        <v>2598</v>
      </c>
      <c r="H1189" s="3" t="s">
        <v>710</v>
      </c>
      <c r="I1189" s="3" t="s">
        <v>720</v>
      </c>
      <c r="J1189" s="3" t="s">
        <v>723</v>
      </c>
      <c r="K1189" s="3" t="s">
        <v>732</v>
      </c>
      <c r="L1189" s="3" t="s">
        <v>739</v>
      </c>
      <c r="M1189" s="3" t="s">
        <v>91</v>
      </c>
      <c r="N1189" s="3">
        <v>0.47</v>
      </c>
      <c r="O1189" s="3" t="s">
        <v>3035</v>
      </c>
      <c r="P1189" s="3" t="s">
        <v>713</v>
      </c>
      <c r="Q1189" s="3" t="s">
        <v>1034</v>
      </c>
      <c r="R1189" s="3" t="s">
        <v>1258</v>
      </c>
      <c r="S1189" s="3">
        <v>33311</v>
      </c>
      <c r="T1189" s="4">
        <v>42045</v>
      </c>
      <c r="U1189" s="4">
        <v>42047</v>
      </c>
      <c r="V1189" s="3">
        <v>15.677999999999999</v>
      </c>
      <c r="W1189" s="3">
        <v>11</v>
      </c>
      <c r="X1189" s="3">
        <v>237.83</v>
      </c>
      <c r="Y1189" s="5">
        <v>87072</v>
      </c>
    </row>
    <row r="1190" spans="1:25" ht="12.75" customHeight="1" x14ac:dyDescent="0.25">
      <c r="A1190" s="3">
        <v>23795</v>
      </c>
      <c r="B1190" s="3" t="s">
        <v>980</v>
      </c>
      <c r="C1190" s="3">
        <v>0.05</v>
      </c>
      <c r="D1190" s="3">
        <v>20.34</v>
      </c>
      <c r="E1190" s="3">
        <v>35</v>
      </c>
      <c r="F1190" s="3">
        <v>2146</v>
      </c>
      <c r="G1190" s="3" t="s">
        <v>2599</v>
      </c>
      <c r="H1190" s="3" t="s">
        <v>710</v>
      </c>
      <c r="I1190" s="3" t="s">
        <v>720</v>
      </c>
      <c r="J1190" s="3" t="s">
        <v>721</v>
      </c>
      <c r="K1190" s="3" t="s">
        <v>730</v>
      </c>
      <c r="L1190" s="3" t="s">
        <v>744</v>
      </c>
      <c r="M1190" s="3" t="s">
        <v>235</v>
      </c>
      <c r="N1190" s="3">
        <v>0.84</v>
      </c>
      <c r="O1190" s="3" t="s">
        <v>3035</v>
      </c>
      <c r="P1190" s="3" t="s">
        <v>713</v>
      </c>
      <c r="Q1190" s="3" t="s">
        <v>1110</v>
      </c>
      <c r="R1190" s="3" t="s">
        <v>1147</v>
      </c>
      <c r="S1190" s="3">
        <v>20151</v>
      </c>
      <c r="T1190" s="4">
        <v>42010</v>
      </c>
      <c r="U1190" s="4">
        <v>42014</v>
      </c>
      <c r="V1190" s="3">
        <v>52.775999999999996</v>
      </c>
      <c r="W1190" s="3">
        <v>2</v>
      </c>
      <c r="X1190" s="3">
        <v>53.02</v>
      </c>
      <c r="Y1190" s="5">
        <v>87071</v>
      </c>
    </row>
    <row r="1191" spans="1:25" ht="12.75" customHeight="1" x14ac:dyDescent="0.25">
      <c r="A1191" s="3">
        <v>22555</v>
      </c>
      <c r="B1191" s="3" t="s">
        <v>979</v>
      </c>
      <c r="C1191" s="3">
        <v>0.08</v>
      </c>
      <c r="D1191" s="3">
        <v>243.98</v>
      </c>
      <c r="E1191" s="3">
        <v>43.32</v>
      </c>
      <c r="F1191" s="3">
        <v>2151</v>
      </c>
      <c r="G1191" s="3" t="s">
        <v>2600</v>
      </c>
      <c r="H1191" s="3" t="s">
        <v>712</v>
      </c>
      <c r="I1191" s="3" t="s">
        <v>720</v>
      </c>
      <c r="J1191" s="3" t="s">
        <v>723</v>
      </c>
      <c r="K1191" s="3" t="s">
        <v>727</v>
      </c>
      <c r="L1191" s="3" t="s">
        <v>740</v>
      </c>
      <c r="M1191" s="3" t="s">
        <v>792</v>
      </c>
      <c r="N1191" s="3">
        <v>0.55000000000000004</v>
      </c>
      <c r="O1191" s="3" t="s">
        <v>3035</v>
      </c>
      <c r="P1191" s="3" t="s">
        <v>714</v>
      </c>
      <c r="Q1191" s="3" t="s">
        <v>1012</v>
      </c>
      <c r="R1191" s="3" t="s">
        <v>1514</v>
      </c>
      <c r="S1191" s="3">
        <v>52001</v>
      </c>
      <c r="T1191" s="4">
        <v>42009</v>
      </c>
      <c r="U1191" s="4">
        <v>42010</v>
      </c>
      <c r="V1191" s="3">
        <v>-162.8244</v>
      </c>
      <c r="W1191" s="3">
        <v>1</v>
      </c>
      <c r="X1191" s="3">
        <v>248.84</v>
      </c>
      <c r="Y1191" s="5">
        <v>90404</v>
      </c>
    </row>
    <row r="1192" spans="1:25" ht="12.75" customHeight="1" x14ac:dyDescent="0.25">
      <c r="A1192" s="3">
        <v>24791</v>
      </c>
      <c r="B1192" s="3" t="s">
        <v>977</v>
      </c>
      <c r="C1192" s="3">
        <v>0.08</v>
      </c>
      <c r="D1192" s="3">
        <v>5.74</v>
      </c>
      <c r="E1192" s="3">
        <v>5.01</v>
      </c>
      <c r="F1192" s="3">
        <v>2151</v>
      </c>
      <c r="G1192" s="3" t="s">
        <v>2600</v>
      </c>
      <c r="H1192" s="3" t="s">
        <v>710</v>
      </c>
      <c r="I1192" s="3" t="s">
        <v>720</v>
      </c>
      <c r="J1192" s="3" t="s">
        <v>721</v>
      </c>
      <c r="K1192" s="3" t="s">
        <v>103</v>
      </c>
      <c r="L1192" s="3" t="s">
        <v>739</v>
      </c>
      <c r="M1192" s="3" t="s">
        <v>444</v>
      </c>
      <c r="N1192" s="3">
        <v>0.39</v>
      </c>
      <c r="O1192" s="3" t="s">
        <v>3035</v>
      </c>
      <c r="P1192" s="3" t="s">
        <v>714</v>
      </c>
      <c r="Q1192" s="3" t="s">
        <v>1012</v>
      </c>
      <c r="R1192" s="3" t="s">
        <v>1514</v>
      </c>
      <c r="S1192" s="3">
        <v>52001</v>
      </c>
      <c r="T1192" s="4">
        <v>42044</v>
      </c>
      <c r="U1192" s="4">
        <v>42046</v>
      </c>
      <c r="V1192" s="3">
        <v>-6.9308200000000006</v>
      </c>
      <c r="W1192" s="3">
        <v>1</v>
      </c>
      <c r="X1192" s="3">
        <v>7.21</v>
      </c>
      <c r="Y1192" s="5">
        <v>90405</v>
      </c>
    </row>
    <row r="1193" spans="1:25" ht="12.75" customHeight="1" x14ac:dyDescent="0.25">
      <c r="A1193" s="3">
        <v>21834</v>
      </c>
      <c r="B1193" s="3" t="s">
        <v>980</v>
      </c>
      <c r="C1193" s="3">
        <v>0.05</v>
      </c>
      <c r="D1193" s="3">
        <v>55.5</v>
      </c>
      <c r="E1193" s="3">
        <v>52.2</v>
      </c>
      <c r="F1193" s="3">
        <v>2157</v>
      </c>
      <c r="G1193" s="3" t="s">
        <v>2601</v>
      </c>
      <c r="H1193" s="3" t="s">
        <v>710</v>
      </c>
      <c r="I1193" s="3" t="s">
        <v>717</v>
      </c>
      <c r="J1193" s="3" t="s">
        <v>723</v>
      </c>
      <c r="K1193" s="3" t="s">
        <v>732</v>
      </c>
      <c r="L1193" s="3" t="s">
        <v>743</v>
      </c>
      <c r="M1193" s="3" t="s">
        <v>690</v>
      </c>
      <c r="N1193" s="3">
        <v>0.72</v>
      </c>
      <c r="O1193" s="3" t="s">
        <v>3035</v>
      </c>
      <c r="P1193" s="3" t="s">
        <v>714</v>
      </c>
      <c r="Q1193" s="3" t="s">
        <v>1053</v>
      </c>
      <c r="R1193" s="3" t="s">
        <v>1721</v>
      </c>
      <c r="S1193" s="3">
        <v>48093</v>
      </c>
      <c r="T1193" s="4">
        <v>42079</v>
      </c>
      <c r="U1193" s="4">
        <v>42079</v>
      </c>
      <c r="V1193" s="3">
        <v>-118.54</v>
      </c>
      <c r="W1193" s="3">
        <v>4</v>
      </c>
      <c r="X1193" s="3">
        <v>253.87</v>
      </c>
      <c r="Y1193" s="5">
        <v>90385</v>
      </c>
    </row>
    <row r="1194" spans="1:25" ht="12.75" customHeight="1" x14ac:dyDescent="0.25">
      <c r="A1194" s="3">
        <v>21835</v>
      </c>
      <c r="B1194" s="3" t="s">
        <v>980</v>
      </c>
      <c r="C1194" s="3">
        <v>0.05</v>
      </c>
      <c r="D1194" s="3">
        <v>442.14</v>
      </c>
      <c r="E1194" s="3">
        <v>14.7</v>
      </c>
      <c r="F1194" s="3">
        <v>2157</v>
      </c>
      <c r="G1194" s="3" t="s">
        <v>2601</v>
      </c>
      <c r="H1194" s="3" t="s">
        <v>712</v>
      </c>
      <c r="I1194" s="3" t="s">
        <v>717</v>
      </c>
      <c r="J1194" s="3" t="s">
        <v>722</v>
      </c>
      <c r="K1194" s="3" t="s">
        <v>736</v>
      </c>
      <c r="L1194" s="3" t="s">
        <v>740</v>
      </c>
      <c r="M1194" s="3" t="s">
        <v>476</v>
      </c>
      <c r="N1194" s="3">
        <v>0.56000000000000005</v>
      </c>
      <c r="O1194" s="3" t="s">
        <v>3035</v>
      </c>
      <c r="P1194" s="3" t="s">
        <v>714</v>
      </c>
      <c r="Q1194" s="3" t="s">
        <v>1053</v>
      </c>
      <c r="R1194" s="3" t="s">
        <v>1721</v>
      </c>
      <c r="S1194" s="3">
        <v>48093</v>
      </c>
      <c r="T1194" s="4">
        <v>42079</v>
      </c>
      <c r="U1194" s="4">
        <v>42088</v>
      </c>
      <c r="V1194" s="3">
        <v>2963.48</v>
      </c>
      <c r="W1194" s="3">
        <v>14</v>
      </c>
      <c r="X1194" s="3">
        <v>5880.46</v>
      </c>
      <c r="Y1194" s="5">
        <v>90385</v>
      </c>
    </row>
    <row r="1195" spans="1:25" ht="12.75" customHeight="1" x14ac:dyDescent="0.25">
      <c r="A1195" s="3">
        <v>21975</v>
      </c>
      <c r="B1195" s="3" t="s">
        <v>977</v>
      </c>
      <c r="C1195" s="3">
        <v>7.0000000000000007E-2</v>
      </c>
      <c r="D1195" s="3">
        <v>30.93</v>
      </c>
      <c r="E1195" s="3">
        <v>3.92</v>
      </c>
      <c r="F1195" s="3">
        <v>2157</v>
      </c>
      <c r="G1195" s="3" t="s">
        <v>2601</v>
      </c>
      <c r="H1195" s="3" t="s">
        <v>710</v>
      </c>
      <c r="I1195" s="3" t="s">
        <v>717</v>
      </c>
      <c r="J1195" s="3" t="s">
        <v>723</v>
      </c>
      <c r="K1195" s="3" t="s">
        <v>732</v>
      </c>
      <c r="L1195" s="3" t="s">
        <v>741</v>
      </c>
      <c r="M1195" s="3" t="s">
        <v>227</v>
      </c>
      <c r="N1195" s="3">
        <v>0.44</v>
      </c>
      <c r="O1195" s="3" t="s">
        <v>3035</v>
      </c>
      <c r="P1195" s="3" t="s">
        <v>714</v>
      </c>
      <c r="Q1195" s="3" t="s">
        <v>1053</v>
      </c>
      <c r="R1195" s="3" t="s">
        <v>1721</v>
      </c>
      <c r="S1195" s="3">
        <v>48093</v>
      </c>
      <c r="T1195" s="4">
        <v>42127</v>
      </c>
      <c r="U1195" s="4">
        <v>42128</v>
      </c>
      <c r="V1195" s="3">
        <v>398.30249999999995</v>
      </c>
      <c r="W1195" s="3">
        <v>19</v>
      </c>
      <c r="X1195" s="3">
        <v>577.25</v>
      </c>
      <c r="Y1195" s="5">
        <v>90386</v>
      </c>
    </row>
    <row r="1196" spans="1:25" ht="12.75" customHeight="1" x14ac:dyDescent="0.25">
      <c r="A1196" s="3">
        <v>21976</v>
      </c>
      <c r="B1196" s="3" t="s">
        <v>977</v>
      </c>
      <c r="C1196" s="3">
        <v>0.05</v>
      </c>
      <c r="D1196" s="3">
        <v>297.48</v>
      </c>
      <c r="E1196" s="3">
        <v>18.059999999999999</v>
      </c>
      <c r="F1196" s="3">
        <v>2157</v>
      </c>
      <c r="G1196" s="3" t="s">
        <v>2601</v>
      </c>
      <c r="H1196" s="3" t="s">
        <v>712</v>
      </c>
      <c r="I1196" s="3" t="s">
        <v>717</v>
      </c>
      <c r="J1196" s="3" t="s">
        <v>722</v>
      </c>
      <c r="K1196" s="3" t="s">
        <v>736</v>
      </c>
      <c r="L1196" s="3" t="s">
        <v>740</v>
      </c>
      <c r="M1196" s="3" t="s">
        <v>366</v>
      </c>
      <c r="N1196" s="3">
        <v>0.6</v>
      </c>
      <c r="O1196" s="3" t="s">
        <v>3035</v>
      </c>
      <c r="P1196" s="3" t="s">
        <v>714</v>
      </c>
      <c r="Q1196" s="3" t="s">
        <v>1053</v>
      </c>
      <c r="R1196" s="3" t="s">
        <v>1721</v>
      </c>
      <c r="S1196" s="3">
        <v>48093</v>
      </c>
      <c r="T1196" s="4">
        <v>42127</v>
      </c>
      <c r="U1196" s="4">
        <v>42128</v>
      </c>
      <c r="V1196" s="3">
        <v>709.85200000000009</v>
      </c>
      <c r="W1196" s="3">
        <v>14</v>
      </c>
      <c r="X1196" s="3">
        <v>4075.18</v>
      </c>
      <c r="Y1196" s="5">
        <v>90386</v>
      </c>
    </row>
    <row r="1197" spans="1:25" ht="12.75" customHeight="1" x14ac:dyDescent="0.25">
      <c r="A1197" s="3">
        <v>21977</v>
      </c>
      <c r="B1197" s="3" t="s">
        <v>977</v>
      </c>
      <c r="C1197" s="3">
        <v>7.0000000000000007E-2</v>
      </c>
      <c r="D1197" s="3">
        <v>296.18</v>
      </c>
      <c r="E1197" s="3">
        <v>54.12</v>
      </c>
      <c r="F1197" s="3">
        <v>2157</v>
      </c>
      <c r="G1197" s="3" t="s">
        <v>2601</v>
      </c>
      <c r="H1197" s="3" t="s">
        <v>712</v>
      </c>
      <c r="I1197" s="3" t="s">
        <v>717</v>
      </c>
      <c r="J1197" s="3" t="s">
        <v>723</v>
      </c>
      <c r="K1197" s="3" t="s">
        <v>731</v>
      </c>
      <c r="L1197" s="3" t="s">
        <v>742</v>
      </c>
      <c r="M1197" s="3" t="s">
        <v>453</v>
      </c>
      <c r="N1197" s="3">
        <v>0.76</v>
      </c>
      <c r="O1197" s="3" t="s">
        <v>3035</v>
      </c>
      <c r="P1197" s="3" t="s">
        <v>714</v>
      </c>
      <c r="Q1197" s="3" t="s">
        <v>1053</v>
      </c>
      <c r="R1197" s="3" t="s">
        <v>1721</v>
      </c>
      <c r="S1197" s="3">
        <v>48093</v>
      </c>
      <c r="T1197" s="4">
        <v>42127</v>
      </c>
      <c r="U1197" s="4">
        <v>42129</v>
      </c>
      <c r="V1197" s="3">
        <v>80.809200000000089</v>
      </c>
      <c r="W1197" s="3">
        <v>6</v>
      </c>
      <c r="X1197" s="3">
        <v>1798.23</v>
      </c>
      <c r="Y1197" s="5">
        <v>90386</v>
      </c>
    </row>
    <row r="1198" spans="1:25" ht="12.75" customHeight="1" x14ac:dyDescent="0.25">
      <c r="A1198" s="3">
        <v>23775</v>
      </c>
      <c r="B1198" s="3" t="s">
        <v>978</v>
      </c>
      <c r="C1198" s="3">
        <v>0.08</v>
      </c>
      <c r="D1198" s="3">
        <v>30.98</v>
      </c>
      <c r="E1198" s="3">
        <v>8.74</v>
      </c>
      <c r="F1198" s="3">
        <v>2159</v>
      </c>
      <c r="G1198" s="3" t="s">
        <v>2602</v>
      </c>
      <c r="H1198" s="3" t="s">
        <v>710</v>
      </c>
      <c r="I1198" s="3" t="s">
        <v>720</v>
      </c>
      <c r="J1198" s="3" t="s">
        <v>721</v>
      </c>
      <c r="K1198" s="3" t="s">
        <v>726</v>
      </c>
      <c r="L1198" s="3" t="s">
        <v>739</v>
      </c>
      <c r="M1198" s="3" t="s">
        <v>654</v>
      </c>
      <c r="N1198" s="3">
        <v>0.4</v>
      </c>
      <c r="O1198" s="3" t="s">
        <v>3035</v>
      </c>
      <c r="P1198" s="3" t="s">
        <v>714</v>
      </c>
      <c r="Q1198" s="3" t="s">
        <v>1053</v>
      </c>
      <c r="R1198" s="3" t="s">
        <v>1780</v>
      </c>
      <c r="S1198" s="3">
        <v>48185</v>
      </c>
      <c r="T1198" s="4">
        <v>42144</v>
      </c>
      <c r="U1198" s="4">
        <v>42145</v>
      </c>
      <c r="V1198" s="3">
        <v>371.27200000000005</v>
      </c>
      <c r="W1198" s="3">
        <v>25</v>
      </c>
      <c r="X1198" s="3">
        <v>727.2</v>
      </c>
      <c r="Y1198" s="5">
        <v>90387</v>
      </c>
    </row>
    <row r="1199" spans="1:25" ht="12.75" customHeight="1" x14ac:dyDescent="0.25">
      <c r="A1199" s="3">
        <v>23773</v>
      </c>
      <c r="B1199" s="3" t="s">
        <v>978</v>
      </c>
      <c r="C1199" s="3">
        <v>0.09</v>
      </c>
      <c r="D1199" s="3">
        <v>159.31</v>
      </c>
      <c r="E1199" s="3">
        <v>60</v>
      </c>
      <c r="F1199" s="3">
        <v>2162</v>
      </c>
      <c r="G1199" s="3" t="s">
        <v>2603</v>
      </c>
      <c r="H1199" s="3" t="s">
        <v>712</v>
      </c>
      <c r="I1199" s="3" t="s">
        <v>720</v>
      </c>
      <c r="J1199" s="3" t="s">
        <v>723</v>
      </c>
      <c r="K1199" s="3" t="s">
        <v>731</v>
      </c>
      <c r="L1199" s="3" t="s">
        <v>740</v>
      </c>
      <c r="M1199" s="3" t="s">
        <v>665</v>
      </c>
      <c r="N1199" s="3">
        <v>0.55000000000000004</v>
      </c>
      <c r="O1199" s="3" t="s">
        <v>3035</v>
      </c>
      <c r="P1199" s="3" t="s">
        <v>716</v>
      </c>
      <c r="Q1199" s="3" t="s">
        <v>1071</v>
      </c>
      <c r="R1199" s="3" t="s">
        <v>1623</v>
      </c>
      <c r="S1199" s="3">
        <v>16146</v>
      </c>
      <c r="T1199" s="4">
        <v>42144</v>
      </c>
      <c r="U1199" s="4">
        <v>42146</v>
      </c>
      <c r="V1199" s="3">
        <v>77.000895400000104</v>
      </c>
      <c r="W1199" s="3">
        <v>41</v>
      </c>
      <c r="X1199" s="3">
        <v>6173.42</v>
      </c>
      <c r="Y1199" s="5">
        <v>90387</v>
      </c>
    </row>
    <row r="1200" spans="1:25" ht="12.75" customHeight="1" x14ac:dyDescent="0.25">
      <c r="A1200" s="3">
        <v>23774</v>
      </c>
      <c r="B1200" s="3" t="s">
        <v>978</v>
      </c>
      <c r="C1200" s="3">
        <v>0.06</v>
      </c>
      <c r="D1200" s="3">
        <v>55.99</v>
      </c>
      <c r="E1200" s="3">
        <v>5</v>
      </c>
      <c r="F1200" s="3">
        <v>2162</v>
      </c>
      <c r="G1200" s="3" t="s">
        <v>2603</v>
      </c>
      <c r="H1200" s="3" t="s">
        <v>710</v>
      </c>
      <c r="I1200" s="3" t="s">
        <v>720</v>
      </c>
      <c r="J1200" s="3" t="s">
        <v>722</v>
      </c>
      <c r="K1200" s="3" t="s">
        <v>102</v>
      </c>
      <c r="L1200" s="3" t="s">
        <v>741</v>
      </c>
      <c r="M1200" s="3" t="s">
        <v>318</v>
      </c>
      <c r="N1200" s="3">
        <v>0.83</v>
      </c>
      <c r="O1200" s="3" t="s">
        <v>3035</v>
      </c>
      <c r="P1200" s="3" t="s">
        <v>716</v>
      </c>
      <c r="Q1200" s="3" t="s">
        <v>1071</v>
      </c>
      <c r="R1200" s="3" t="s">
        <v>1623</v>
      </c>
      <c r="S1200" s="3">
        <v>16146</v>
      </c>
      <c r="T1200" s="4">
        <v>42144</v>
      </c>
      <c r="U1200" s="4">
        <v>42146</v>
      </c>
      <c r="V1200" s="3">
        <v>27.968600000000009</v>
      </c>
      <c r="W1200" s="3">
        <v>33</v>
      </c>
      <c r="X1200" s="3">
        <v>1553.7</v>
      </c>
      <c r="Y1200" s="5">
        <v>90387</v>
      </c>
    </row>
    <row r="1201" spans="1:25" ht="12.75" customHeight="1" x14ac:dyDescent="0.25">
      <c r="A1201" s="3">
        <v>22450</v>
      </c>
      <c r="B1201" s="3" t="s">
        <v>979</v>
      </c>
      <c r="C1201" s="3">
        <v>0.01</v>
      </c>
      <c r="D1201" s="3">
        <v>5.38</v>
      </c>
      <c r="E1201" s="3">
        <v>7.57</v>
      </c>
      <c r="F1201" s="3">
        <v>2164</v>
      </c>
      <c r="G1201" s="3" t="s">
        <v>2604</v>
      </c>
      <c r="H1201" s="3" t="s">
        <v>710</v>
      </c>
      <c r="I1201" s="3" t="s">
        <v>718</v>
      </c>
      <c r="J1201" s="3" t="s">
        <v>721</v>
      </c>
      <c r="K1201" s="3" t="s">
        <v>103</v>
      </c>
      <c r="L1201" s="3" t="s">
        <v>739</v>
      </c>
      <c r="M1201" s="3" t="s">
        <v>876</v>
      </c>
      <c r="N1201" s="3">
        <v>0.36</v>
      </c>
      <c r="O1201" s="3" t="s">
        <v>3035</v>
      </c>
      <c r="P1201" s="3" t="s">
        <v>715</v>
      </c>
      <c r="Q1201" s="3" t="s">
        <v>1037</v>
      </c>
      <c r="R1201" s="3" t="s">
        <v>1084</v>
      </c>
      <c r="S1201" s="3">
        <v>91104</v>
      </c>
      <c r="T1201" s="4">
        <v>42013</v>
      </c>
      <c r="U1201" s="4">
        <v>42014</v>
      </c>
      <c r="V1201" s="3">
        <v>-66.779579999999996</v>
      </c>
      <c r="W1201" s="3">
        <v>3</v>
      </c>
      <c r="X1201" s="3">
        <v>18.68</v>
      </c>
      <c r="Y1201" s="5">
        <v>88794</v>
      </c>
    </row>
    <row r="1202" spans="1:25" ht="12.75" customHeight="1" x14ac:dyDescent="0.25">
      <c r="A1202" s="3">
        <v>22451</v>
      </c>
      <c r="B1202" s="3" t="s">
        <v>979</v>
      </c>
      <c r="C1202" s="3">
        <v>0.05</v>
      </c>
      <c r="D1202" s="3">
        <v>3.28</v>
      </c>
      <c r="E1202" s="3">
        <v>3.97</v>
      </c>
      <c r="F1202" s="3">
        <v>2164</v>
      </c>
      <c r="G1202" s="3" t="s">
        <v>2604</v>
      </c>
      <c r="H1202" s="3" t="s">
        <v>710</v>
      </c>
      <c r="I1202" s="3" t="s">
        <v>718</v>
      </c>
      <c r="J1202" s="3" t="s">
        <v>721</v>
      </c>
      <c r="K1202" s="3" t="s">
        <v>724</v>
      </c>
      <c r="L1202" s="3" t="s">
        <v>738</v>
      </c>
      <c r="M1202" s="3" t="s">
        <v>613</v>
      </c>
      <c r="N1202" s="3">
        <v>0.56000000000000005</v>
      </c>
      <c r="O1202" s="3" t="s">
        <v>3035</v>
      </c>
      <c r="P1202" s="3" t="s">
        <v>715</v>
      </c>
      <c r="Q1202" s="3" t="s">
        <v>1037</v>
      </c>
      <c r="R1202" s="3" t="s">
        <v>1084</v>
      </c>
      <c r="S1202" s="3">
        <v>91104</v>
      </c>
      <c r="T1202" s="4">
        <v>42013</v>
      </c>
      <c r="U1202" s="4">
        <v>42013</v>
      </c>
      <c r="V1202" s="3">
        <v>-144.9188</v>
      </c>
      <c r="W1202" s="3">
        <v>11</v>
      </c>
      <c r="X1202" s="3">
        <v>36.299999999999997</v>
      </c>
      <c r="Y1202" s="5">
        <v>88794</v>
      </c>
    </row>
    <row r="1203" spans="1:25" ht="12.75" customHeight="1" x14ac:dyDescent="0.25">
      <c r="A1203" s="3">
        <v>22449</v>
      </c>
      <c r="B1203" s="3" t="s">
        <v>979</v>
      </c>
      <c r="C1203" s="3">
        <v>0.09</v>
      </c>
      <c r="D1203" s="3">
        <v>2.78</v>
      </c>
      <c r="E1203" s="3">
        <v>0.97</v>
      </c>
      <c r="F1203" s="3">
        <v>2165</v>
      </c>
      <c r="G1203" s="3" t="s">
        <v>2605</v>
      </c>
      <c r="H1203" s="3" t="s">
        <v>710</v>
      </c>
      <c r="I1203" s="3" t="s">
        <v>718</v>
      </c>
      <c r="J1203" s="3" t="s">
        <v>721</v>
      </c>
      <c r="K1203" s="3" t="s">
        <v>724</v>
      </c>
      <c r="L1203" s="3" t="s">
        <v>738</v>
      </c>
      <c r="M1203" s="3" t="s">
        <v>552</v>
      </c>
      <c r="N1203" s="3">
        <v>0.59</v>
      </c>
      <c r="O1203" s="3" t="s">
        <v>3035</v>
      </c>
      <c r="P1203" s="3" t="s">
        <v>716</v>
      </c>
      <c r="Q1203" s="3" t="s">
        <v>1030</v>
      </c>
      <c r="R1203" s="3" t="s">
        <v>1562</v>
      </c>
      <c r="S1203" s="3">
        <v>4330</v>
      </c>
      <c r="T1203" s="4">
        <v>42013</v>
      </c>
      <c r="U1203" s="4">
        <v>42015</v>
      </c>
      <c r="V1203" s="3">
        <v>-5.0716000000000001</v>
      </c>
      <c r="W1203" s="3">
        <v>6</v>
      </c>
      <c r="X1203" s="3">
        <v>16.03</v>
      </c>
      <c r="Y1203" s="5">
        <v>88794</v>
      </c>
    </row>
    <row r="1204" spans="1:25" ht="12.75" customHeight="1" x14ac:dyDescent="0.25">
      <c r="A1204" s="3">
        <v>20980</v>
      </c>
      <c r="B1204" s="3" t="s">
        <v>978</v>
      </c>
      <c r="C1204" s="3">
        <v>0.08</v>
      </c>
      <c r="D1204" s="3">
        <v>2.94</v>
      </c>
      <c r="E1204" s="3">
        <v>0.96</v>
      </c>
      <c r="F1204" s="3">
        <v>2178</v>
      </c>
      <c r="G1204" s="3" t="s">
        <v>2606</v>
      </c>
      <c r="H1204" s="3" t="s">
        <v>710</v>
      </c>
      <c r="I1204" s="3" t="s">
        <v>718</v>
      </c>
      <c r="J1204" s="3" t="s">
        <v>721</v>
      </c>
      <c r="K1204" s="3" t="s">
        <v>724</v>
      </c>
      <c r="L1204" s="3" t="s">
        <v>738</v>
      </c>
      <c r="M1204" s="3" t="s">
        <v>885</v>
      </c>
      <c r="N1204" s="3">
        <v>0.57999999999999996</v>
      </c>
      <c r="O1204" s="3" t="s">
        <v>3035</v>
      </c>
      <c r="P1204" s="3" t="s">
        <v>716</v>
      </c>
      <c r="Q1204" s="3" t="s">
        <v>1901</v>
      </c>
      <c r="R1204" s="3" t="s">
        <v>1686</v>
      </c>
      <c r="S1204" s="3">
        <v>1610</v>
      </c>
      <c r="T1204" s="4">
        <v>42031</v>
      </c>
      <c r="U1204" s="4">
        <v>42033</v>
      </c>
      <c r="V1204" s="3">
        <v>-1.18</v>
      </c>
      <c r="W1204" s="3">
        <v>9</v>
      </c>
      <c r="X1204" s="3">
        <v>25.35</v>
      </c>
      <c r="Y1204" s="5">
        <v>89465</v>
      </c>
    </row>
    <row r="1205" spans="1:25" ht="12.75" customHeight="1" x14ac:dyDescent="0.25">
      <c r="A1205" s="3">
        <v>26331</v>
      </c>
      <c r="B1205" s="3" t="s">
        <v>979</v>
      </c>
      <c r="C1205" s="3">
        <v>0</v>
      </c>
      <c r="D1205" s="3">
        <v>1.48</v>
      </c>
      <c r="E1205" s="3">
        <v>0.7</v>
      </c>
      <c r="F1205" s="3">
        <v>2183</v>
      </c>
      <c r="G1205" s="3" t="s">
        <v>2607</v>
      </c>
      <c r="H1205" s="3" t="s">
        <v>710</v>
      </c>
      <c r="I1205" s="3" t="s">
        <v>717</v>
      </c>
      <c r="J1205" s="3" t="s">
        <v>721</v>
      </c>
      <c r="K1205" s="3" t="s">
        <v>733</v>
      </c>
      <c r="L1205" s="3" t="s">
        <v>738</v>
      </c>
      <c r="M1205" s="3" t="s">
        <v>606</v>
      </c>
      <c r="N1205" s="3">
        <v>0.37</v>
      </c>
      <c r="O1205" s="3" t="s">
        <v>3035</v>
      </c>
      <c r="P1205" s="3" t="s">
        <v>713</v>
      </c>
      <c r="Q1205" s="3" t="s">
        <v>1080</v>
      </c>
      <c r="R1205" s="3" t="s">
        <v>1364</v>
      </c>
      <c r="S1205" s="3">
        <v>42301</v>
      </c>
      <c r="T1205" s="4">
        <v>42170</v>
      </c>
      <c r="U1205" s="4">
        <v>42172</v>
      </c>
      <c r="V1205" s="3">
        <v>-203.09799999999998</v>
      </c>
      <c r="W1205" s="3">
        <v>12</v>
      </c>
      <c r="X1205" s="3">
        <v>19.32</v>
      </c>
      <c r="Y1205" s="5">
        <v>91571</v>
      </c>
    </row>
    <row r="1206" spans="1:25" ht="12.75" customHeight="1" x14ac:dyDescent="0.25">
      <c r="A1206" s="3">
        <v>19008</v>
      </c>
      <c r="B1206" s="3" t="s">
        <v>977</v>
      </c>
      <c r="C1206" s="3">
        <v>0.09</v>
      </c>
      <c r="D1206" s="3">
        <v>16.98</v>
      </c>
      <c r="E1206" s="3">
        <v>12.39</v>
      </c>
      <c r="F1206" s="3">
        <v>2187</v>
      </c>
      <c r="G1206" s="3" t="s">
        <v>2608</v>
      </c>
      <c r="H1206" s="3" t="s">
        <v>710</v>
      </c>
      <c r="I1206" s="3" t="s">
        <v>720</v>
      </c>
      <c r="J1206" s="3" t="s">
        <v>721</v>
      </c>
      <c r="K1206" s="3" t="s">
        <v>728</v>
      </c>
      <c r="L1206" s="3" t="s">
        <v>739</v>
      </c>
      <c r="M1206" s="3" t="s">
        <v>122</v>
      </c>
      <c r="N1206" s="3">
        <v>0.35</v>
      </c>
      <c r="O1206" s="3" t="s">
        <v>3035</v>
      </c>
      <c r="P1206" s="3" t="s">
        <v>714</v>
      </c>
      <c r="Q1206" s="3" t="s">
        <v>1904</v>
      </c>
      <c r="R1206" s="3" t="s">
        <v>1392</v>
      </c>
      <c r="S1206" s="3">
        <v>64055</v>
      </c>
      <c r="T1206" s="4">
        <v>42132</v>
      </c>
      <c r="U1206" s="4">
        <v>42134</v>
      </c>
      <c r="V1206" s="3">
        <v>-48.57</v>
      </c>
      <c r="W1206" s="3">
        <v>5</v>
      </c>
      <c r="X1206" s="3">
        <v>86.8</v>
      </c>
      <c r="Y1206" s="5">
        <v>89440</v>
      </c>
    </row>
    <row r="1207" spans="1:25" ht="12.75" customHeight="1" x14ac:dyDescent="0.25">
      <c r="A1207" s="3">
        <v>1008</v>
      </c>
      <c r="B1207" s="3" t="s">
        <v>977</v>
      </c>
      <c r="C1207" s="3">
        <v>0.09</v>
      </c>
      <c r="D1207" s="3">
        <v>16.98</v>
      </c>
      <c r="E1207" s="3">
        <v>12.39</v>
      </c>
      <c r="F1207" s="3">
        <v>2189</v>
      </c>
      <c r="G1207" s="3" t="s">
        <v>2609</v>
      </c>
      <c r="H1207" s="3" t="s">
        <v>710</v>
      </c>
      <c r="I1207" s="3" t="s">
        <v>720</v>
      </c>
      <c r="J1207" s="3" t="s">
        <v>721</v>
      </c>
      <c r="K1207" s="3" t="s">
        <v>728</v>
      </c>
      <c r="L1207" s="3" t="s">
        <v>739</v>
      </c>
      <c r="M1207" s="3" t="s">
        <v>122</v>
      </c>
      <c r="N1207" s="3">
        <v>0.35</v>
      </c>
      <c r="O1207" s="3" t="s">
        <v>3035</v>
      </c>
      <c r="P1207" s="3" t="s">
        <v>716</v>
      </c>
      <c r="Q1207" s="3" t="s">
        <v>1019</v>
      </c>
      <c r="R1207" s="3" t="s">
        <v>1004</v>
      </c>
      <c r="S1207" s="3">
        <v>10177</v>
      </c>
      <c r="T1207" s="4">
        <v>42132</v>
      </c>
      <c r="U1207" s="4">
        <v>42134</v>
      </c>
      <c r="V1207" s="3">
        <v>-48.57</v>
      </c>
      <c r="W1207" s="3">
        <v>22</v>
      </c>
      <c r="X1207" s="3">
        <v>381.91</v>
      </c>
      <c r="Y1207" s="5">
        <v>7364</v>
      </c>
    </row>
    <row r="1208" spans="1:25" ht="12.75" customHeight="1" x14ac:dyDescent="0.25">
      <c r="A1208" s="3">
        <v>5870</v>
      </c>
      <c r="B1208" s="3" t="s">
        <v>981</v>
      </c>
      <c r="C1208" s="3">
        <v>0.05</v>
      </c>
      <c r="D1208" s="3">
        <v>16.98</v>
      </c>
      <c r="E1208" s="3">
        <v>7.78</v>
      </c>
      <c r="F1208" s="3">
        <v>2190</v>
      </c>
      <c r="G1208" s="3" t="s">
        <v>2610</v>
      </c>
      <c r="H1208" s="3" t="s">
        <v>710</v>
      </c>
      <c r="I1208" s="3" t="s">
        <v>717</v>
      </c>
      <c r="J1208" s="3" t="s">
        <v>721</v>
      </c>
      <c r="K1208" s="3" t="s">
        <v>724</v>
      </c>
      <c r="L1208" s="3" t="s">
        <v>741</v>
      </c>
      <c r="M1208" s="3" t="s">
        <v>198</v>
      </c>
      <c r="N1208" s="3">
        <v>0.56999999999999995</v>
      </c>
      <c r="O1208" s="3" t="s">
        <v>3035</v>
      </c>
      <c r="P1208" s="3" t="s">
        <v>714</v>
      </c>
      <c r="Q1208" s="3" t="s">
        <v>1053</v>
      </c>
      <c r="R1208" s="3" t="s">
        <v>992</v>
      </c>
      <c r="S1208" s="3">
        <v>48227</v>
      </c>
      <c r="T1208" s="4">
        <v>42049</v>
      </c>
      <c r="U1208" s="4">
        <v>42051</v>
      </c>
      <c r="V1208" s="3">
        <v>-47.28</v>
      </c>
      <c r="W1208" s="3">
        <v>45</v>
      </c>
      <c r="X1208" s="3">
        <v>761.67</v>
      </c>
      <c r="Y1208" s="5">
        <v>41636</v>
      </c>
    </row>
    <row r="1209" spans="1:25" ht="12.75" customHeight="1" x14ac:dyDescent="0.25">
      <c r="A1209" s="3">
        <v>5871</v>
      </c>
      <c r="B1209" s="3" t="s">
        <v>981</v>
      </c>
      <c r="C1209" s="3">
        <v>0.03</v>
      </c>
      <c r="D1209" s="3">
        <v>115.99</v>
      </c>
      <c r="E1209" s="3">
        <v>4.2300000000000004</v>
      </c>
      <c r="F1209" s="3">
        <v>2190</v>
      </c>
      <c r="G1209" s="3" t="s">
        <v>2610</v>
      </c>
      <c r="H1209" s="3" t="s">
        <v>710</v>
      </c>
      <c r="I1209" s="3" t="s">
        <v>717</v>
      </c>
      <c r="J1209" s="3" t="s">
        <v>722</v>
      </c>
      <c r="K1209" s="3" t="s">
        <v>102</v>
      </c>
      <c r="L1209" s="3" t="s">
        <v>739</v>
      </c>
      <c r="M1209" s="3" t="s">
        <v>117</v>
      </c>
      <c r="N1209" s="3">
        <v>0.56000000000000005</v>
      </c>
      <c r="O1209" s="3" t="s">
        <v>3035</v>
      </c>
      <c r="P1209" s="3" t="s">
        <v>714</v>
      </c>
      <c r="Q1209" s="3" t="s">
        <v>1053</v>
      </c>
      <c r="R1209" s="3" t="s">
        <v>992</v>
      </c>
      <c r="S1209" s="3">
        <v>48227</v>
      </c>
      <c r="T1209" s="4">
        <v>42049</v>
      </c>
      <c r="U1209" s="4">
        <v>42051</v>
      </c>
      <c r="V1209" s="3">
        <v>722.24099999999999</v>
      </c>
      <c r="W1209" s="3">
        <v>49</v>
      </c>
      <c r="X1209" s="3">
        <v>5014.07</v>
      </c>
      <c r="Y1209" s="5">
        <v>41636</v>
      </c>
    </row>
    <row r="1210" spans="1:25" ht="12.75" customHeight="1" x14ac:dyDescent="0.25">
      <c r="A1210" s="3">
        <v>23870</v>
      </c>
      <c r="B1210" s="3" t="s">
        <v>981</v>
      </c>
      <c r="C1210" s="3">
        <v>0.05</v>
      </c>
      <c r="D1210" s="3">
        <v>16.98</v>
      </c>
      <c r="E1210" s="3">
        <v>7.78</v>
      </c>
      <c r="F1210" s="3">
        <v>2193</v>
      </c>
      <c r="G1210" s="3" t="s">
        <v>2611</v>
      </c>
      <c r="H1210" s="3" t="s">
        <v>710</v>
      </c>
      <c r="I1210" s="3" t="s">
        <v>717</v>
      </c>
      <c r="J1210" s="3" t="s">
        <v>721</v>
      </c>
      <c r="K1210" s="3" t="s">
        <v>724</v>
      </c>
      <c r="L1210" s="3" t="s">
        <v>741</v>
      </c>
      <c r="M1210" s="3" t="s">
        <v>198</v>
      </c>
      <c r="N1210" s="3">
        <v>0.56999999999999995</v>
      </c>
      <c r="O1210" s="3" t="s">
        <v>3035</v>
      </c>
      <c r="P1210" s="3" t="s">
        <v>713</v>
      </c>
      <c r="Q1210" s="3" t="s">
        <v>1011</v>
      </c>
      <c r="R1210" s="3" t="s">
        <v>1233</v>
      </c>
      <c r="S1210" s="3">
        <v>28560</v>
      </c>
      <c r="T1210" s="4">
        <v>42049</v>
      </c>
      <c r="U1210" s="4">
        <v>42051</v>
      </c>
      <c r="V1210" s="3">
        <v>-161</v>
      </c>
      <c r="W1210" s="3">
        <v>11</v>
      </c>
      <c r="X1210" s="3">
        <v>186.19</v>
      </c>
      <c r="Y1210" s="5">
        <v>90685</v>
      </c>
    </row>
    <row r="1211" spans="1:25" ht="12.75" customHeight="1" x14ac:dyDescent="0.25">
      <c r="A1211" s="3">
        <v>23871</v>
      </c>
      <c r="B1211" s="3" t="s">
        <v>981</v>
      </c>
      <c r="C1211" s="3">
        <v>0.03</v>
      </c>
      <c r="D1211" s="3">
        <v>115.99</v>
      </c>
      <c r="E1211" s="3">
        <v>4.2300000000000004</v>
      </c>
      <c r="F1211" s="3">
        <v>2193</v>
      </c>
      <c r="G1211" s="3" t="s">
        <v>2611</v>
      </c>
      <c r="H1211" s="3" t="s">
        <v>710</v>
      </c>
      <c r="I1211" s="3" t="s">
        <v>717</v>
      </c>
      <c r="J1211" s="3" t="s">
        <v>722</v>
      </c>
      <c r="K1211" s="3" t="s">
        <v>102</v>
      </c>
      <c r="L1211" s="3" t="s">
        <v>739</v>
      </c>
      <c r="M1211" s="3" t="s">
        <v>117</v>
      </c>
      <c r="N1211" s="3">
        <v>0.56000000000000005</v>
      </c>
      <c r="O1211" s="3" t="s">
        <v>3035</v>
      </c>
      <c r="P1211" s="3" t="s">
        <v>713</v>
      </c>
      <c r="Q1211" s="3" t="s">
        <v>1011</v>
      </c>
      <c r="R1211" s="3" t="s">
        <v>1233</v>
      </c>
      <c r="S1211" s="3">
        <v>28560</v>
      </c>
      <c r="T1211" s="4">
        <v>42049</v>
      </c>
      <c r="U1211" s="4">
        <v>42051</v>
      </c>
      <c r="V1211" s="3">
        <v>848.3646</v>
      </c>
      <c r="W1211" s="3">
        <v>12</v>
      </c>
      <c r="X1211" s="3">
        <v>1227.94</v>
      </c>
      <c r="Y1211" s="5">
        <v>90685</v>
      </c>
    </row>
    <row r="1212" spans="1:25" ht="12.75" customHeight="1" x14ac:dyDescent="0.25">
      <c r="A1212" s="3">
        <v>19112</v>
      </c>
      <c r="B1212" s="3" t="s">
        <v>978</v>
      </c>
      <c r="C1212" s="3">
        <v>0.03</v>
      </c>
      <c r="D1212" s="3">
        <v>27.48</v>
      </c>
      <c r="E1212" s="3">
        <v>4</v>
      </c>
      <c r="F1212" s="3">
        <v>2196</v>
      </c>
      <c r="G1212" s="3" t="s">
        <v>2612</v>
      </c>
      <c r="H1212" s="3" t="s">
        <v>710</v>
      </c>
      <c r="I1212" s="3" t="s">
        <v>718</v>
      </c>
      <c r="J1212" s="3" t="s">
        <v>722</v>
      </c>
      <c r="K1212" s="3" t="s">
        <v>725</v>
      </c>
      <c r="L1212" s="3" t="s">
        <v>739</v>
      </c>
      <c r="M1212" s="3" t="s">
        <v>911</v>
      </c>
      <c r="N1212" s="3">
        <v>0.75</v>
      </c>
      <c r="O1212" s="3" t="s">
        <v>3035</v>
      </c>
      <c r="P1212" s="3" t="s">
        <v>716</v>
      </c>
      <c r="Q1212" s="3" t="s">
        <v>1019</v>
      </c>
      <c r="R1212" s="3" t="s">
        <v>1412</v>
      </c>
      <c r="S1212" s="3">
        <v>14701</v>
      </c>
      <c r="T1212" s="4">
        <v>42101</v>
      </c>
      <c r="U1212" s="4">
        <v>42102</v>
      </c>
      <c r="V1212" s="3">
        <v>-88.840800000000002</v>
      </c>
      <c r="W1212" s="3">
        <v>11</v>
      </c>
      <c r="X1212" s="3">
        <v>294.97000000000003</v>
      </c>
      <c r="Y1212" s="5">
        <v>89175</v>
      </c>
    </row>
    <row r="1213" spans="1:25" ht="12.75" customHeight="1" x14ac:dyDescent="0.25">
      <c r="A1213" s="3">
        <v>19113</v>
      </c>
      <c r="B1213" s="3" t="s">
        <v>978</v>
      </c>
      <c r="C1213" s="3">
        <v>0.1</v>
      </c>
      <c r="D1213" s="3">
        <v>179.99</v>
      </c>
      <c r="E1213" s="3">
        <v>19.989999999999998</v>
      </c>
      <c r="F1213" s="3">
        <v>2196</v>
      </c>
      <c r="G1213" s="3" t="s">
        <v>2612</v>
      </c>
      <c r="H1213" s="3" t="s">
        <v>710</v>
      </c>
      <c r="I1213" s="3" t="s">
        <v>718</v>
      </c>
      <c r="J1213" s="3" t="s">
        <v>722</v>
      </c>
      <c r="K1213" s="3" t="s">
        <v>725</v>
      </c>
      <c r="L1213" s="3" t="s">
        <v>739</v>
      </c>
      <c r="M1213" s="3" t="s">
        <v>920</v>
      </c>
      <c r="N1213" s="3">
        <v>0.48</v>
      </c>
      <c r="O1213" s="3" t="s">
        <v>3035</v>
      </c>
      <c r="P1213" s="3" t="s">
        <v>716</v>
      </c>
      <c r="Q1213" s="3" t="s">
        <v>1019</v>
      </c>
      <c r="R1213" s="3" t="s">
        <v>1412</v>
      </c>
      <c r="S1213" s="3">
        <v>14701</v>
      </c>
      <c r="T1213" s="4">
        <v>42101</v>
      </c>
      <c r="U1213" s="4">
        <v>42102</v>
      </c>
      <c r="V1213" s="3">
        <v>1208.9903999999999</v>
      </c>
      <c r="W1213" s="3">
        <v>14</v>
      </c>
      <c r="X1213" s="3">
        <v>2458.0500000000002</v>
      </c>
      <c r="Y1213" s="5">
        <v>89175</v>
      </c>
    </row>
    <row r="1214" spans="1:25" ht="12.75" customHeight="1" x14ac:dyDescent="0.25">
      <c r="A1214" s="3">
        <v>19114</v>
      </c>
      <c r="B1214" s="3" t="s">
        <v>978</v>
      </c>
      <c r="C1214" s="3">
        <v>0.1</v>
      </c>
      <c r="D1214" s="3">
        <v>140.85</v>
      </c>
      <c r="E1214" s="3">
        <v>19.989999999999998</v>
      </c>
      <c r="F1214" s="3">
        <v>2196</v>
      </c>
      <c r="G1214" s="3" t="s">
        <v>2612</v>
      </c>
      <c r="H1214" s="3" t="s">
        <v>710</v>
      </c>
      <c r="I1214" s="3" t="s">
        <v>718</v>
      </c>
      <c r="J1214" s="3" t="s">
        <v>721</v>
      </c>
      <c r="K1214" s="3" t="s">
        <v>730</v>
      </c>
      <c r="L1214" s="3" t="s">
        <v>739</v>
      </c>
      <c r="M1214" s="3" t="s">
        <v>527</v>
      </c>
      <c r="N1214" s="3">
        <v>0.73</v>
      </c>
      <c r="O1214" s="3" t="s">
        <v>3035</v>
      </c>
      <c r="P1214" s="3" t="s">
        <v>716</v>
      </c>
      <c r="Q1214" s="3" t="s">
        <v>1019</v>
      </c>
      <c r="R1214" s="3" t="s">
        <v>1412</v>
      </c>
      <c r="S1214" s="3">
        <v>14701</v>
      </c>
      <c r="T1214" s="4">
        <v>42101</v>
      </c>
      <c r="U1214" s="4">
        <v>42103</v>
      </c>
      <c r="V1214" s="3">
        <v>9.9911999999999992</v>
      </c>
      <c r="W1214" s="3">
        <v>19</v>
      </c>
      <c r="X1214" s="3">
        <v>2465.75</v>
      </c>
      <c r="Y1214" s="5">
        <v>89175</v>
      </c>
    </row>
    <row r="1215" spans="1:25" ht="12.75" customHeight="1" x14ac:dyDescent="0.25">
      <c r="A1215" s="3">
        <v>23300</v>
      </c>
      <c r="B1215" s="3" t="s">
        <v>981</v>
      </c>
      <c r="C1215" s="3">
        <v>0.08</v>
      </c>
      <c r="D1215" s="3">
        <v>100.97</v>
      </c>
      <c r="E1215" s="3">
        <v>7.18</v>
      </c>
      <c r="F1215" s="3">
        <v>2197</v>
      </c>
      <c r="G1215" s="3" t="s">
        <v>2613</v>
      </c>
      <c r="H1215" s="3" t="s">
        <v>710</v>
      </c>
      <c r="I1215" s="3" t="s">
        <v>718</v>
      </c>
      <c r="J1215" s="3" t="s">
        <v>722</v>
      </c>
      <c r="K1215" s="3" t="s">
        <v>725</v>
      </c>
      <c r="L1215" s="3" t="s">
        <v>739</v>
      </c>
      <c r="M1215" s="3" t="s">
        <v>478</v>
      </c>
      <c r="N1215" s="3">
        <v>0.46</v>
      </c>
      <c r="O1215" s="3" t="s">
        <v>3035</v>
      </c>
      <c r="P1215" s="3" t="s">
        <v>716</v>
      </c>
      <c r="Q1215" s="3" t="s">
        <v>1019</v>
      </c>
      <c r="R1215" s="3" t="s">
        <v>1171</v>
      </c>
      <c r="S1215" s="3">
        <v>11756</v>
      </c>
      <c r="T1215" s="4">
        <v>42181</v>
      </c>
      <c r="U1215" s="4">
        <v>42182</v>
      </c>
      <c r="V1215" s="3">
        <v>126.22500000000001</v>
      </c>
      <c r="W1215" s="3">
        <v>7</v>
      </c>
      <c r="X1215" s="3">
        <v>650.25</v>
      </c>
      <c r="Y1215" s="5">
        <v>89176</v>
      </c>
    </row>
    <row r="1216" spans="1:25" ht="12.75" customHeight="1" x14ac:dyDescent="0.25">
      <c r="A1216" s="3">
        <v>23301</v>
      </c>
      <c r="B1216" s="3" t="s">
        <v>981</v>
      </c>
      <c r="C1216" s="3">
        <v>0</v>
      </c>
      <c r="D1216" s="3">
        <v>13.4</v>
      </c>
      <c r="E1216" s="3">
        <v>4.95</v>
      </c>
      <c r="F1216" s="3">
        <v>2197</v>
      </c>
      <c r="G1216" s="3" t="s">
        <v>2613</v>
      </c>
      <c r="H1216" s="3" t="s">
        <v>710</v>
      </c>
      <c r="I1216" s="3" t="s">
        <v>718</v>
      </c>
      <c r="J1216" s="3" t="s">
        <v>723</v>
      </c>
      <c r="K1216" s="3" t="s">
        <v>732</v>
      </c>
      <c r="L1216" s="3" t="s">
        <v>741</v>
      </c>
      <c r="M1216" s="3" t="s">
        <v>28</v>
      </c>
      <c r="N1216" s="3">
        <v>0.37</v>
      </c>
      <c r="O1216" s="3" t="s">
        <v>3035</v>
      </c>
      <c r="P1216" s="3" t="s">
        <v>716</v>
      </c>
      <c r="Q1216" s="3" t="s">
        <v>1019</v>
      </c>
      <c r="R1216" s="3" t="s">
        <v>1171</v>
      </c>
      <c r="S1216" s="3">
        <v>11756</v>
      </c>
      <c r="T1216" s="4">
        <v>42181</v>
      </c>
      <c r="U1216" s="4">
        <v>42182</v>
      </c>
      <c r="V1216" s="3">
        <v>187.7628</v>
      </c>
      <c r="W1216" s="3">
        <v>19</v>
      </c>
      <c r="X1216" s="3">
        <v>272.12</v>
      </c>
      <c r="Y1216" s="5">
        <v>89176</v>
      </c>
    </row>
    <row r="1217" spans="1:25" ht="12.75" customHeight="1" x14ac:dyDescent="0.25">
      <c r="A1217" s="3">
        <v>26083</v>
      </c>
      <c r="B1217" s="3" t="s">
        <v>979</v>
      </c>
      <c r="C1217" s="3">
        <v>0.03</v>
      </c>
      <c r="D1217" s="3">
        <v>25.98</v>
      </c>
      <c r="E1217" s="3">
        <v>4.08</v>
      </c>
      <c r="F1217" s="3">
        <v>2198</v>
      </c>
      <c r="G1217" s="3" t="s">
        <v>2614</v>
      </c>
      <c r="H1217" s="3" t="s">
        <v>710</v>
      </c>
      <c r="I1217" s="3" t="s">
        <v>718</v>
      </c>
      <c r="J1217" s="3" t="s">
        <v>721</v>
      </c>
      <c r="K1217" s="3" t="s">
        <v>724</v>
      </c>
      <c r="L1217" s="3" t="s">
        <v>741</v>
      </c>
      <c r="M1217" s="3" t="s">
        <v>568</v>
      </c>
      <c r="N1217" s="3">
        <v>0.56999999999999995</v>
      </c>
      <c r="O1217" s="3" t="s">
        <v>3035</v>
      </c>
      <c r="P1217" s="3" t="s">
        <v>716</v>
      </c>
      <c r="Q1217" s="3" t="s">
        <v>1019</v>
      </c>
      <c r="R1217" s="3" t="s">
        <v>1307</v>
      </c>
      <c r="S1217" s="3">
        <v>11757</v>
      </c>
      <c r="T1217" s="4">
        <v>42146</v>
      </c>
      <c r="U1217" s="4">
        <v>42149</v>
      </c>
      <c r="V1217" s="3">
        <v>295.90649999999999</v>
      </c>
      <c r="W1217" s="3">
        <v>16</v>
      </c>
      <c r="X1217" s="3">
        <v>428.85</v>
      </c>
      <c r="Y1217" s="5">
        <v>89174</v>
      </c>
    </row>
    <row r="1218" spans="1:25" ht="12.75" customHeight="1" x14ac:dyDescent="0.25">
      <c r="A1218" s="3">
        <v>26084</v>
      </c>
      <c r="B1218" s="3" t="s">
        <v>979</v>
      </c>
      <c r="C1218" s="3">
        <v>0.1</v>
      </c>
      <c r="D1218" s="3">
        <v>20.98</v>
      </c>
      <c r="E1218" s="3">
        <v>53.03</v>
      </c>
      <c r="F1218" s="3">
        <v>2198</v>
      </c>
      <c r="G1218" s="3" t="s">
        <v>2614</v>
      </c>
      <c r="H1218" s="3" t="s">
        <v>712</v>
      </c>
      <c r="I1218" s="3" t="s">
        <v>718</v>
      </c>
      <c r="J1218" s="3" t="s">
        <v>721</v>
      </c>
      <c r="K1218" s="3" t="s">
        <v>730</v>
      </c>
      <c r="L1218" s="3" t="s">
        <v>740</v>
      </c>
      <c r="M1218" s="3" t="s">
        <v>65</v>
      </c>
      <c r="N1218" s="3">
        <v>0.78</v>
      </c>
      <c r="O1218" s="3" t="s">
        <v>3035</v>
      </c>
      <c r="P1218" s="3" t="s">
        <v>716</v>
      </c>
      <c r="Q1218" s="3" t="s">
        <v>1019</v>
      </c>
      <c r="R1218" s="3" t="s">
        <v>1307</v>
      </c>
      <c r="S1218" s="3">
        <v>11757</v>
      </c>
      <c r="T1218" s="4">
        <v>42146</v>
      </c>
      <c r="U1218" s="4">
        <v>42146</v>
      </c>
      <c r="V1218" s="3">
        <v>-2111.36</v>
      </c>
      <c r="W1218" s="3">
        <v>16</v>
      </c>
      <c r="X1218" s="3">
        <v>342.54</v>
      </c>
      <c r="Y1218" s="5">
        <v>89174</v>
      </c>
    </row>
    <row r="1219" spans="1:25" ht="12.75" customHeight="1" x14ac:dyDescent="0.25">
      <c r="A1219" s="3">
        <v>20234</v>
      </c>
      <c r="B1219" s="3" t="s">
        <v>981</v>
      </c>
      <c r="C1219" s="3">
        <v>0.17</v>
      </c>
      <c r="D1219" s="3">
        <v>14.89</v>
      </c>
      <c r="E1219" s="3">
        <v>13.56</v>
      </c>
      <c r="F1219" s="3">
        <v>2201</v>
      </c>
      <c r="G1219" s="3" t="s">
        <v>2615</v>
      </c>
      <c r="H1219" s="3" t="s">
        <v>710</v>
      </c>
      <c r="I1219" s="3" t="s">
        <v>718</v>
      </c>
      <c r="J1219" s="3" t="s">
        <v>723</v>
      </c>
      <c r="K1219" s="3" t="s">
        <v>732</v>
      </c>
      <c r="L1219" s="3" t="s">
        <v>744</v>
      </c>
      <c r="M1219" s="3" t="s">
        <v>382</v>
      </c>
      <c r="N1219" s="3">
        <v>0.57999999999999996</v>
      </c>
      <c r="O1219" s="3" t="s">
        <v>3035</v>
      </c>
      <c r="P1219" s="3" t="s">
        <v>714</v>
      </c>
      <c r="Q1219" s="3" t="s">
        <v>1039</v>
      </c>
      <c r="R1219" s="3" t="s">
        <v>1602</v>
      </c>
      <c r="S1219" s="3">
        <v>55420</v>
      </c>
      <c r="T1219" s="4">
        <v>42088</v>
      </c>
      <c r="U1219" s="4">
        <v>42090</v>
      </c>
      <c r="V1219" s="3">
        <v>-9.1300000000000008</v>
      </c>
      <c r="W1219" s="3">
        <v>1</v>
      </c>
      <c r="X1219" s="3">
        <v>27.96</v>
      </c>
      <c r="Y1219" s="5">
        <v>86054</v>
      </c>
    </row>
    <row r="1220" spans="1:25" ht="12.75" customHeight="1" x14ac:dyDescent="0.25">
      <c r="A1220" s="3">
        <v>22259</v>
      </c>
      <c r="B1220" s="3" t="s">
        <v>980</v>
      </c>
      <c r="C1220" s="3">
        <v>0.09</v>
      </c>
      <c r="D1220" s="3">
        <v>160.97999999999999</v>
      </c>
      <c r="E1220" s="3">
        <v>30</v>
      </c>
      <c r="F1220" s="3">
        <v>2202</v>
      </c>
      <c r="G1220" s="3" t="s">
        <v>2616</v>
      </c>
      <c r="H1220" s="3" t="s">
        <v>712</v>
      </c>
      <c r="I1220" s="3" t="s">
        <v>717</v>
      </c>
      <c r="J1220" s="3" t="s">
        <v>723</v>
      </c>
      <c r="K1220" s="3" t="s">
        <v>727</v>
      </c>
      <c r="L1220" s="3" t="s">
        <v>740</v>
      </c>
      <c r="M1220" s="3" t="s">
        <v>605</v>
      </c>
      <c r="N1220" s="3">
        <v>0.62</v>
      </c>
      <c r="O1220" s="3" t="s">
        <v>3035</v>
      </c>
      <c r="P1220" s="3" t="s">
        <v>714</v>
      </c>
      <c r="Q1220" s="3" t="s">
        <v>1039</v>
      </c>
      <c r="R1220" s="3" t="s">
        <v>1654</v>
      </c>
      <c r="S1220" s="3">
        <v>55429</v>
      </c>
      <c r="T1220" s="4">
        <v>42035</v>
      </c>
      <c r="U1220" s="4">
        <v>42035</v>
      </c>
      <c r="V1220" s="3">
        <v>357.428</v>
      </c>
      <c r="W1220" s="3">
        <v>11</v>
      </c>
      <c r="X1220" s="3">
        <v>1635.38</v>
      </c>
      <c r="Y1220" s="5">
        <v>86050</v>
      </c>
    </row>
    <row r="1221" spans="1:25" ht="12.75" customHeight="1" x14ac:dyDescent="0.25">
      <c r="A1221" s="3">
        <v>22260</v>
      </c>
      <c r="B1221" s="3" t="s">
        <v>980</v>
      </c>
      <c r="C1221" s="3">
        <v>0.09</v>
      </c>
      <c r="D1221" s="3">
        <v>6.3</v>
      </c>
      <c r="E1221" s="3">
        <v>0.5</v>
      </c>
      <c r="F1221" s="3">
        <v>2202</v>
      </c>
      <c r="G1221" s="3" t="s">
        <v>2616</v>
      </c>
      <c r="H1221" s="3" t="s">
        <v>710</v>
      </c>
      <c r="I1221" s="3" t="s">
        <v>717</v>
      </c>
      <c r="J1221" s="3" t="s">
        <v>721</v>
      </c>
      <c r="K1221" s="3" t="s">
        <v>735</v>
      </c>
      <c r="L1221" s="3" t="s">
        <v>739</v>
      </c>
      <c r="M1221" s="3" t="s">
        <v>17</v>
      </c>
      <c r="N1221" s="3">
        <v>0.39</v>
      </c>
      <c r="O1221" s="3" t="s">
        <v>3035</v>
      </c>
      <c r="P1221" s="3" t="s">
        <v>714</v>
      </c>
      <c r="Q1221" s="3" t="s">
        <v>1039</v>
      </c>
      <c r="R1221" s="3" t="s">
        <v>1654</v>
      </c>
      <c r="S1221" s="3">
        <v>55429</v>
      </c>
      <c r="T1221" s="4">
        <v>42035</v>
      </c>
      <c r="U1221" s="4">
        <v>42035</v>
      </c>
      <c r="V1221" s="3">
        <v>40.351199999999992</v>
      </c>
      <c r="W1221" s="3">
        <v>10</v>
      </c>
      <c r="X1221" s="3">
        <v>58.48</v>
      </c>
      <c r="Y1221" s="5">
        <v>86050</v>
      </c>
    </row>
    <row r="1222" spans="1:25" ht="12.75" customHeight="1" x14ac:dyDescent="0.25">
      <c r="A1222" s="3">
        <v>22261</v>
      </c>
      <c r="B1222" s="3" t="s">
        <v>980</v>
      </c>
      <c r="C1222" s="3">
        <v>0</v>
      </c>
      <c r="D1222" s="3">
        <v>4.9800000000000004</v>
      </c>
      <c r="E1222" s="3">
        <v>0.8</v>
      </c>
      <c r="F1222" s="3">
        <v>2202</v>
      </c>
      <c r="G1222" s="3" t="s">
        <v>2616</v>
      </c>
      <c r="H1222" s="3" t="s">
        <v>710</v>
      </c>
      <c r="I1222" s="3" t="s">
        <v>717</v>
      </c>
      <c r="J1222" s="3" t="s">
        <v>721</v>
      </c>
      <c r="K1222" s="3" t="s">
        <v>726</v>
      </c>
      <c r="L1222" s="3" t="s">
        <v>738</v>
      </c>
      <c r="M1222" s="3" t="s">
        <v>400</v>
      </c>
      <c r="N1222" s="3">
        <v>0.36</v>
      </c>
      <c r="O1222" s="3" t="s">
        <v>3035</v>
      </c>
      <c r="P1222" s="3" t="s">
        <v>714</v>
      </c>
      <c r="Q1222" s="3" t="s">
        <v>1039</v>
      </c>
      <c r="R1222" s="3" t="s">
        <v>1654</v>
      </c>
      <c r="S1222" s="3">
        <v>55429</v>
      </c>
      <c r="T1222" s="4">
        <v>42035</v>
      </c>
      <c r="U1222" s="4">
        <v>42042</v>
      </c>
      <c r="V1222" s="3">
        <v>27.634499999999996</v>
      </c>
      <c r="W1222" s="3">
        <v>8</v>
      </c>
      <c r="X1222" s="3">
        <v>40.049999999999997</v>
      </c>
      <c r="Y1222" s="5">
        <v>86050</v>
      </c>
    </row>
    <row r="1223" spans="1:25" ht="12.75" customHeight="1" x14ac:dyDescent="0.25">
      <c r="A1223" s="3">
        <v>23919</v>
      </c>
      <c r="B1223" s="3" t="s">
        <v>980</v>
      </c>
      <c r="C1223" s="3">
        <v>0.08</v>
      </c>
      <c r="D1223" s="3">
        <v>145.44999999999999</v>
      </c>
      <c r="E1223" s="3">
        <v>17.850000000000001</v>
      </c>
      <c r="F1223" s="3">
        <v>2203</v>
      </c>
      <c r="G1223" s="3" t="s">
        <v>2617</v>
      </c>
      <c r="H1223" s="3" t="s">
        <v>712</v>
      </c>
      <c r="I1223" s="3" t="s">
        <v>717</v>
      </c>
      <c r="J1223" s="3" t="s">
        <v>722</v>
      </c>
      <c r="K1223" s="3" t="s">
        <v>736</v>
      </c>
      <c r="L1223" s="3" t="s">
        <v>740</v>
      </c>
      <c r="M1223" s="3" t="s">
        <v>689</v>
      </c>
      <c r="N1223" s="3">
        <v>0.56000000000000005</v>
      </c>
      <c r="O1223" s="3" t="s">
        <v>3035</v>
      </c>
      <c r="P1223" s="3" t="s">
        <v>714</v>
      </c>
      <c r="Q1223" s="3" t="s">
        <v>1039</v>
      </c>
      <c r="R1223" s="3" t="s">
        <v>1808</v>
      </c>
      <c r="S1223" s="3">
        <v>55445</v>
      </c>
      <c r="T1223" s="4">
        <v>42039</v>
      </c>
      <c r="U1223" s="4">
        <v>42039</v>
      </c>
      <c r="V1223" s="3">
        <v>751.58</v>
      </c>
      <c r="W1223" s="3">
        <v>8</v>
      </c>
      <c r="X1223" s="3">
        <v>1117.6600000000001</v>
      </c>
      <c r="Y1223" s="5">
        <v>86051</v>
      </c>
    </row>
    <row r="1224" spans="1:25" ht="12.75" customHeight="1" x14ac:dyDescent="0.25">
      <c r="A1224" s="3">
        <v>22595</v>
      </c>
      <c r="B1224" s="3" t="s">
        <v>981</v>
      </c>
      <c r="C1224" s="3">
        <v>0.03</v>
      </c>
      <c r="D1224" s="3">
        <v>399.98</v>
      </c>
      <c r="E1224" s="3">
        <v>12.06</v>
      </c>
      <c r="F1224" s="3">
        <v>2203</v>
      </c>
      <c r="G1224" s="3" t="s">
        <v>2617</v>
      </c>
      <c r="H1224" s="3" t="s">
        <v>712</v>
      </c>
      <c r="I1224" s="3" t="s">
        <v>717</v>
      </c>
      <c r="J1224" s="3" t="s">
        <v>722</v>
      </c>
      <c r="K1224" s="3" t="s">
        <v>736</v>
      </c>
      <c r="L1224" s="3" t="s">
        <v>742</v>
      </c>
      <c r="M1224" s="3" t="s">
        <v>342</v>
      </c>
      <c r="N1224" s="3">
        <v>0.56000000000000005</v>
      </c>
      <c r="O1224" s="3" t="s">
        <v>3035</v>
      </c>
      <c r="P1224" s="3" t="s">
        <v>714</v>
      </c>
      <c r="Q1224" s="3" t="s">
        <v>1039</v>
      </c>
      <c r="R1224" s="3" t="s">
        <v>1808</v>
      </c>
      <c r="S1224" s="3">
        <v>55445</v>
      </c>
      <c r="T1224" s="4">
        <v>42008</v>
      </c>
      <c r="U1224" s="4">
        <v>42010</v>
      </c>
      <c r="V1224" s="3">
        <v>-663.51419999999996</v>
      </c>
      <c r="W1224" s="3">
        <v>2</v>
      </c>
      <c r="X1224" s="3">
        <v>807</v>
      </c>
      <c r="Y1224" s="5">
        <v>86052</v>
      </c>
    </row>
    <row r="1225" spans="1:25" ht="12.75" customHeight="1" x14ac:dyDescent="0.25">
      <c r="A1225" s="3">
        <v>23920</v>
      </c>
      <c r="B1225" s="3" t="s">
        <v>980</v>
      </c>
      <c r="C1225" s="3">
        <v>7.0000000000000007E-2</v>
      </c>
      <c r="D1225" s="3">
        <v>33.94</v>
      </c>
      <c r="E1225" s="3">
        <v>19.190000000000001</v>
      </c>
      <c r="F1225" s="3">
        <v>2204</v>
      </c>
      <c r="G1225" s="3" t="s">
        <v>2618</v>
      </c>
      <c r="H1225" s="3" t="s">
        <v>712</v>
      </c>
      <c r="I1225" s="3" t="s">
        <v>717</v>
      </c>
      <c r="J1225" s="3" t="s">
        <v>723</v>
      </c>
      <c r="K1225" s="3" t="s">
        <v>727</v>
      </c>
      <c r="L1225" s="3" t="s">
        <v>740</v>
      </c>
      <c r="M1225" s="3" t="s">
        <v>266</v>
      </c>
      <c r="N1225" s="3">
        <v>0.57999999999999996</v>
      </c>
      <c r="O1225" s="3" t="s">
        <v>3035</v>
      </c>
      <c r="P1225" s="3" t="s">
        <v>714</v>
      </c>
      <c r="Q1225" s="3" t="s">
        <v>1039</v>
      </c>
      <c r="R1225" s="3" t="s">
        <v>1248</v>
      </c>
      <c r="S1225" s="3">
        <v>55337</v>
      </c>
      <c r="T1225" s="4">
        <v>42039</v>
      </c>
      <c r="U1225" s="4">
        <v>42043</v>
      </c>
      <c r="V1225" s="3">
        <v>-157.56</v>
      </c>
      <c r="W1225" s="3">
        <v>5</v>
      </c>
      <c r="X1225" s="3">
        <v>169.46</v>
      </c>
      <c r="Y1225" s="5">
        <v>86051</v>
      </c>
    </row>
    <row r="1226" spans="1:25" ht="12.75" customHeight="1" x14ac:dyDescent="0.25">
      <c r="A1226" s="3">
        <v>24434</v>
      </c>
      <c r="B1226" s="3" t="s">
        <v>981</v>
      </c>
      <c r="C1226" s="3">
        <v>0.04</v>
      </c>
      <c r="D1226" s="3">
        <v>296.18</v>
      </c>
      <c r="E1226" s="3">
        <v>154.12</v>
      </c>
      <c r="F1226" s="3">
        <v>2204</v>
      </c>
      <c r="G1226" s="3" t="s">
        <v>2618</v>
      </c>
      <c r="H1226" s="3" t="s">
        <v>712</v>
      </c>
      <c r="I1226" s="3" t="s">
        <v>719</v>
      </c>
      <c r="J1226" s="3" t="s">
        <v>723</v>
      </c>
      <c r="K1226" s="3" t="s">
        <v>731</v>
      </c>
      <c r="L1226" s="3" t="s">
        <v>742</v>
      </c>
      <c r="M1226" s="3" t="s">
        <v>453</v>
      </c>
      <c r="N1226" s="3">
        <v>0.76</v>
      </c>
      <c r="O1226" s="3" t="s">
        <v>3035</v>
      </c>
      <c r="P1226" s="3" t="s">
        <v>714</v>
      </c>
      <c r="Q1226" s="3" t="s">
        <v>1039</v>
      </c>
      <c r="R1226" s="3" t="s">
        <v>1248</v>
      </c>
      <c r="S1226" s="3">
        <v>55337</v>
      </c>
      <c r="T1226" s="4">
        <v>42045</v>
      </c>
      <c r="U1226" s="4">
        <v>42046</v>
      </c>
      <c r="V1226" s="3">
        <v>-87.998040000000003</v>
      </c>
      <c r="W1226" s="3">
        <v>20</v>
      </c>
      <c r="X1226" s="3">
        <v>5768.12</v>
      </c>
      <c r="Y1226" s="5">
        <v>86053</v>
      </c>
    </row>
    <row r="1227" spans="1:25" ht="12.75" customHeight="1" x14ac:dyDescent="0.25">
      <c r="A1227" s="3">
        <v>18164</v>
      </c>
      <c r="B1227" s="3" t="s">
        <v>977</v>
      </c>
      <c r="C1227" s="3">
        <v>0.03</v>
      </c>
      <c r="D1227" s="3">
        <v>28.48</v>
      </c>
      <c r="E1227" s="3">
        <v>1.99</v>
      </c>
      <c r="F1227" s="3">
        <v>2206</v>
      </c>
      <c r="G1227" s="3" t="s">
        <v>2619</v>
      </c>
      <c r="H1227" s="3" t="s">
        <v>710</v>
      </c>
      <c r="I1227" s="3" t="s">
        <v>719</v>
      </c>
      <c r="J1227" s="3" t="s">
        <v>722</v>
      </c>
      <c r="K1227" s="3" t="s">
        <v>725</v>
      </c>
      <c r="L1227" s="3" t="s">
        <v>741</v>
      </c>
      <c r="M1227" s="3" t="s">
        <v>9</v>
      </c>
      <c r="N1227" s="3">
        <v>0.4</v>
      </c>
      <c r="O1227" s="3" t="s">
        <v>3035</v>
      </c>
      <c r="P1227" s="3" t="s">
        <v>714</v>
      </c>
      <c r="Q1227" s="3" t="s">
        <v>1012</v>
      </c>
      <c r="R1227" s="3" t="s">
        <v>1069</v>
      </c>
      <c r="S1227" s="3">
        <v>50501</v>
      </c>
      <c r="T1227" s="4">
        <v>42009</v>
      </c>
      <c r="U1227" s="4">
        <v>42010</v>
      </c>
      <c r="V1227" s="3">
        <v>-35.290399999999998</v>
      </c>
      <c r="W1227" s="3">
        <v>2</v>
      </c>
      <c r="X1227" s="3">
        <v>55.25</v>
      </c>
      <c r="Y1227" s="5">
        <v>86258</v>
      </c>
    </row>
    <row r="1228" spans="1:25" ht="12.75" customHeight="1" x14ac:dyDescent="0.25">
      <c r="A1228" s="3">
        <v>18165</v>
      </c>
      <c r="B1228" s="3" t="s">
        <v>977</v>
      </c>
      <c r="C1228" s="3">
        <v>0.01</v>
      </c>
      <c r="D1228" s="3">
        <v>205.99</v>
      </c>
      <c r="E1228" s="3">
        <v>5.99</v>
      </c>
      <c r="F1228" s="3">
        <v>2206</v>
      </c>
      <c r="G1228" s="3" t="s">
        <v>2619</v>
      </c>
      <c r="H1228" s="3" t="s">
        <v>710</v>
      </c>
      <c r="I1228" s="3" t="s">
        <v>719</v>
      </c>
      <c r="J1228" s="3" t="s">
        <v>722</v>
      </c>
      <c r="K1228" s="3" t="s">
        <v>102</v>
      </c>
      <c r="L1228" s="3" t="s">
        <v>739</v>
      </c>
      <c r="M1228" s="3" t="s">
        <v>331</v>
      </c>
      <c r="N1228" s="3">
        <v>0.59</v>
      </c>
      <c r="O1228" s="3" t="s">
        <v>3035</v>
      </c>
      <c r="P1228" s="3" t="s">
        <v>714</v>
      </c>
      <c r="Q1228" s="3" t="s">
        <v>1012</v>
      </c>
      <c r="R1228" s="3" t="s">
        <v>1069</v>
      </c>
      <c r="S1228" s="3">
        <v>50501</v>
      </c>
      <c r="T1228" s="4">
        <v>42009</v>
      </c>
      <c r="U1228" s="4">
        <v>42011</v>
      </c>
      <c r="V1228" s="3">
        <v>-74.883600000000001</v>
      </c>
      <c r="W1228" s="3">
        <v>3</v>
      </c>
      <c r="X1228" s="3">
        <v>551.22</v>
      </c>
      <c r="Y1228" s="5">
        <v>86258</v>
      </c>
    </row>
    <row r="1229" spans="1:25" ht="12.75" customHeight="1" x14ac:dyDescent="0.25">
      <c r="A1229" s="3">
        <v>23317</v>
      </c>
      <c r="B1229" s="3" t="s">
        <v>980</v>
      </c>
      <c r="C1229" s="3">
        <v>0.06</v>
      </c>
      <c r="D1229" s="3">
        <v>6.98</v>
      </c>
      <c r="E1229" s="3">
        <v>1.6</v>
      </c>
      <c r="F1229" s="3">
        <v>2209</v>
      </c>
      <c r="G1229" s="3" t="s">
        <v>2620</v>
      </c>
      <c r="H1229" s="3" t="s">
        <v>710</v>
      </c>
      <c r="I1229" s="3" t="s">
        <v>717</v>
      </c>
      <c r="J1229" s="3" t="s">
        <v>721</v>
      </c>
      <c r="K1229" s="3" t="s">
        <v>726</v>
      </c>
      <c r="L1229" s="3" t="s">
        <v>738</v>
      </c>
      <c r="M1229" s="3" t="s">
        <v>290</v>
      </c>
      <c r="N1229" s="3">
        <v>0.38</v>
      </c>
      <c r="O1229" s="3" t="s">
        <v>3035</v>
      </c>
      <c r="P1229" s="3" t="s">
        <v>713</v>
      </c>
      <c r="Q1229" s="3" t="s">
        <v>1040</v>
      </c>
      <c r="R1229" s="3" t="s">
        <v>1744</v>
      </c>
      <c r="S1229" s="3">
        <v>30337</v>
      </c>
      <c r="T1229" s="4">
        <v>42026</v>
      </c>
      <c r="U1229" s="4">
        <v>42033</v>
      </c>
      <c r="V1229" s="3">
        <v>-98.056000000000012</v>
      </c>
      <c r="W1229" s="3">
        <v>12</v>
      </c>
      <c r="X1229" s="3">
        <v>83.93</v>
      </c>
      <c r="Y1229" s="5">
        <v>88030</v>
      </c>
    </row>
    <row r="1230" spans="1:25" ht="12.75" customHeight="1" x14ac:dyDescent="0.25">
      <c r="A1230" s="3">
        <v>19914</v>
      </c>
      <c r="B1230" s="3" t="s">
        <v>979</v>
      </c>
      <c r="C1230" s="3">
        <v>0.08</v>
      </c>
      <c r="D1230" s="3">
        <v>95.99</v>
      </c>
      <c r="E1230" s="3">
        <v>35</v>
      </c>
      <c r="F1230" s="3">
        <v>2211</v>
      </c>
      <c r="G1230" s="3" t="s">
        <v>2621</v>
      </c>
      <c r="H1230" s="3" t="s">
        <v>711</v>
      </c>
      <c r="I1230" s="3" t="s">
        <v>717</v>
      </c>
      <c r="J1230" s="3" t="s">
        <v>721</v>
      </c>
      <c r="K1230" s="3" t="s">
        <v>730</v>
      </c>
      <c r="L1230" s="3" t="s">
        <v>744</v>
      </c>
      <c r="M1230" s="3" t="s">
        <v>332</v>
      </c>
      <c r="O1230" s="3" t="s">
        <v>3035</v>
      </c>
      <c r="P1230" s="3" t="s">
        <v>716</v>
      </c>
      <c r="Q1230" s="3" t="s">
        <v>1057</v>
      </c>
      <c r="R1230" s="3" t="s">
        <v>1487</v>
      </c>
      <c r="S1230" s="3">
        <v>20715</v>
      </c>
      <c r="T1230" s="4">
        <v>42005</v>
      </c>
      <c r="U1230" s="4">
        <v>42007</v>
      </c>
      <c r="V1230" s="3">
        <v>-425.20840000000004</v>
      </c>
      <c r="W1230" s="3">
        <v>2</v>
      </c>
      <c r="X1230" s="3">
        <v>193.88</v>
      </c>
      <c r="Y1230" s="5">
        <v>88028</v>
      </c>
    </row>
    <row r="1231" spans="1:25" ht="12.75" customHeight="1" x14ac:dyDescent="0.25">
      <c r="A1231" s="3">
        <v>24756</v>
      </c>
      <c r="B1231" s="3" t="s">
        <v>977</v>
      </c>
      <c r="C1231" s="3">
        <v>0.09</v>
      </c>
      <c r="D1231" s="3">
        <v>199.99</v>
      </c>
      <c r="E1231" s="3">
        <v>24.49</v>
      </c>
      <c r="F1231" s="3">
        <v>2212</v>
      </c>
      <c r="G1231" s="3" t="s">
        <v>2622</v>
      </c>
      <c r="H1231" s="3" t="s">
        <v>711</v>
      </c>
      <c r="I1231" s="3" t="s">
        <v>717</v>
      </c>
      <c r="J1231" s="3" t="s">
        <v>722</v>
      </c>
      <c r="K1231" s="3" t="s">
        <v>105</v>
      </c>
      <c r="L1231" s="3" t="s">
        <v>744</v>
      </c>
      <c r="M1231" s="3" t="s">
        <v>566</v>
      </c>
      <c r="N1231" s="3">
        <v>0.46</v>
      </c>
      <c r="O1231" s="3" t="s">
        <v>3035</v>
      </c>
      <c r="P1231" s="3" t="s">
        <v>716</v>
      </c>
      <c r="Q1231" s="3" t="s">
        <v>1057</v>
      </c>
      <c r="R1231" s="3" t="s">
        <v>1883</v>
      </c>
      <c r="S1231" s="3">
        <v>21228</v>
      </c>
      <c r="T1231" s="4">
        <v>42113</v>
      </c>
      <c r="U1231" s="4">
        <v>42115</v>
      </c>
      <c r="V1231" s="3">
        <v>631.33000000000004</v>
      </c>
      <c r="W1231" s="3">
        <v>5</v>
      </c>
      <c r="X1231" s="3">
        <v>990.25</v>
      </c>
      <c r="Y1231" s="5">
        <v>88029</v>
      </c>
    </row>
    <row r="1232" spans="1:25" ht="12.75" customHeight="1" x14ac:dyDescent="0.25">
      <c r="A1232" s="3">
        <v>23512</v>
      </c>
      <c r="B1232" s="3" t="s">
        <v>980</v>
      </c>
      <c r="C1232" s="3">
        <v>7.0000000000000007E-2</v>
      </c>
      <c r="D1232" s="3">
        <v>3.28</v>
      </c>
      <c r="E1232" s="3">
        <v>3.97</v>
      </c>
      <c r="F1232" s="3">
        <v>2215</v>
      </c>
      <c r="G1232" s="3" t="s">
        <v>2623</v>
      </c>
      <c r="H1232" s="3" t="s">
        <v>710</v>
      </c>
      <c r="I1232" s="3" t="s">
        <v>720</v>
      </c>
      <c r="J1232" s="3" t="s">
        <v>721</v>
      </c>
      <c r="K1232" s="3" t="s">
        <v>724</v>
      </c>
      <c r="L1232" s="3" t="s">
        <v>738</v>
      </c>
      <c r="M1232" s="3" t="s">
        <v>613</v>
      </c>
      <c r="N1232" s="3">
        <v>0.56000000000000005</v>
      </c>
      <c r="O1232" s="3" t="s">
        <v>3035</v>
      </c>
      <c r="P1232" s="3" t="s">
        <v>716</v>
      </c>
      <c r="Q1232" s="3" t="s">
        <v>1065</v>
      </c>
      <c r="R1232" s="3" t="s">
        <v>1506</v>
      </c>
      <c r="S1232" s="3">
        <v>44646</v>
      </c>
      <c r="T1232" s="4">
        <v>42178</v>
      </c>
      <c r="U1232" s="4">
        <v>42178</v>
      </c>
      <c r="V1232" s="3">
        <v>-22.175999999999998</v>
      </c>
      <c r="W1232" s="3">
        <v>4</v>
      </c>
      <c r="X1232" s="3">
        <v>14.76</v>
      </c>
      <c r="Y1232" s="5">
        <v>90314</v>
      </c>
    </row>
    <row r="1233" spans="1:25" ht="12.75" customHeight="1" x14ac:dyDescent="0.25">
      <c r="A1233" s="3">
        <v>23513</v>
      </c>
      <c r="B1233" s="3" t="s">
        <v>980</v>
      </c>
      <c r="C1233" s="3">
        <v>0.02</v>
      </c>
      <c r="D1233" s="3">
        <v>256.99</v>
      </c>
      <c r="E1233" s="3">
        <v>11.25</v>
      </c>
      <c r="F1233" s="3">
        <v>2216</v>
      </c>
      <c r="G1233" s="3" t="s">
        <v>2624</v>
      </c>
      <c r="H1233" s="3" t="s">
        <v>710</v>
      </c>
      <c r="I1233" s="3" t="s">
        <v>720</v>
      </c>
      <c r="J1233" s="3" t="s">
        <v>722</v>
      </c>
      <c r="K1233" s="3" t="s">
        <v>725</v>
      </c>
      <c r="L1233" s="3" t="s">
        <v>739</v>
      </c>
      <c r="M1233" s="3" t="s">
        <v>308</v>
      </c>
      <c r="N1233" s="3">
        <v>0.51</v>
      </c>
      <c r="O1233" s="3" t="s">
        <v>3035</v>
      </c>
      <c r="P1233" s="3" t="s">
        <v>716</v>
      </c>
      <c r="Q1233" s="3" t="s">
        <v>1065</v>
      </c>
      <c r="R1233" s="3" t="s">
        <v>1466</v>
      </c>
      <c r="S1233" s="3">
        <v>44256</v>
      </c>
      <c r="T1233" s="4">
        <v>42178</v>
      </c>
      <c r="U1233" s="4">
        <v>42185</v>
      </c>
      <c r="V1233" s="3">
        <v>-214.10399999999998</v>
      </c>
      <c r="W1233" s="3">
        <v>3</v>
      </c>
      <c r="X1233" s="3">
        <v>808.44</v>
      </c>
      <c r="Y1233" s="5">
        <v>90314</v>
      </c>
    </row>
    <row r="1234" spans="1:25" ht="12.75" customHeight="1" x14ac:dyDescent="0.25">
      <c r="A1234" s="3">
        <v>23514</v>
      </c>
      <c r="B1234" s="3" t="s">
        <v>980</v>
      </c>
      <c r="C1234" s="3">
        <v>0.01</v>
      </c>
      <c r="D1234" s="3">
        <v>6.48</v>
      </c>
      <c r="E1234" s="3">
        <v>5.14</v>
      </c>
      <c r="F1234" s="3">
        <v>2216</v>
      </c>
      <c r="G1234" s="3" t="s">
        <v>2624</v>
      </c>
      <c r="H1234" s="3" t="s">
        <v>710</v>
      </c>
      <c r="I1234" s="3" t="s">
        <v>720</v>
      </c>
      <c r="J1234" s="3" t="s">
        <v>721</v>
      </c>
      <c r="K1234" s="3" t="s">
        <v>726</v>
      </c>
      <c r="L1234" s="3" t="s">
        <v>739</v>
      </c>
      <c r="M1234" s="3" t="s">
        <v>766</v>
      </c>
      <c r="N1234" s="3">
        <v>0.37</v>
      </c>
      <c r="O1234" s="3" t="s">
        <v>3035</v>
      </c>
      <c r="P1234" s="3" t="s">
        <v>716</v>
      </c>
      <c r="Q1234" s="3" t="s">
        <v>1065</v>
      </c>
      <c r="R1234" s="3" t="s">
        <v>1466</v>
      </c>
      <c r="S1234" s="3">
        <v>44256</v>
      </c>
      <c r="T1234" s="4">
        <v>42178</v>
      </c>
      <c r="U1234" s="4">
        <v>42180</v>
      </c>
      <c r="V1234" s="3">
        <v>-26.936</v>
      </c>
      <c r="W1234" s="3">
        <v>10</v>
      </c>
      <c r="X1234" s="3">
        <v>67.41</v>
      </c>
      <c r="Y1234" s="5">
        <v>90314</v>
      </c>
    </row>
    <row r="1235" spans="1:25" ht="12.75" customHeight="1" x14ac:dyDescent="0.25">
      <c r="A1235" s="3">
        <v>22712</v>
      </c>
      <c r="B1235" s="3" t="s">
        <v>980</v>
      </c>
      <c r="C1235" s="3">
        <v>0.09</v>
      </c>
      <c r="D1235" s="3">
        <v>14.2</v>
      </c>
      <c r="E1235" s="3">
        <v>5.3</v>
      </c>
      <c r="F1235" s="3">
        <v>2220</v>
      </c>
      <c r="G1235" s="3" t="s">
        <v>2625</v>
      </c>
      <c r="H1235" s="3" t="s">
        <v>710</v>
      </c>
      <c r="I1235" s="3" t="s">
        <v>719</v>
      </c>
      <c r="J1235" s="3" t="s">
        <v>723</v>
      </c>
      <c r="K1235" s="3" t="s">
        <v>732</v>
      </c>
      <c r="L1235" s="3" t="s">
        <v>738</v>
      </c>
      <c r="M1235" s="3" t="s">
        <v>822</v>
      </c>
      <c r="N1235" s="3">
        <v>0.46</v>
      </c>
      <c r="O1235" s="3" t="s">
        <v>3035</v>
      </c>
      <c r="P1235" s="3" t="s">
        <v>713</v>
      </c>
      <c r="Q1235" s="3" t="s">
        <v>1034</v>
      </c>
      <c r="R1235" s="3" t="s">
        <v>1331</v>
      </c>
      <c r="S1235" s="3">
        <v>34787</v>
      </c>
      <c r="T1235" s="4">
        <v>42063</v>
      </c>
      <c r="U1235" s="4">
        <v>42064</v>
      </c>
      <c r="V1235" s="3">
        <v>-324.73</v>
      </c>
      <c r="W1235" s="3">
        <v>4</v>
      </c>
      <c r="X1235" s="3">
        <v>55.08</v>
      </c>
      <c r="Y1235" s="5">
        <v>91036</v>
      </c>
    </row>
    <row r="1236" spans="1:25" ht="12.75" customHeight="1" x14ac:dyDescent="0.25">
      <c r="A1236" s="3">
        <v>24113</v>
      </c>
      <c r="B1236" s="3" t="s">
        <v>981</v>
      </c>
      <c r="C1236" s="3">
        <v>0</v>
      </c>
      <c r="D1236" s="3">
        <v>100.89</v>
      </c>
      <c r="E1236" s="3">
        <v>42</v>
      </c>
      <c r="F1236" s="3">
        <v>2225</v>
      </c>
      <c r="G1236" s="3" t="s">
        <v>2626</v>
      </c>
      <c r="H1236" s="3" t="s">
        <v>712</v>
      </c>
      <c r="I1236" s="3" t="s">
        <v>718</v>
      </c>
      <c r="J1236" s="3" t="s">
        <v>723</v>
      </c>
      <c r="K1236" s="3" t="s">
        <v>727</v>
      </c>
      <c r="L1236" s="3" t="s">
        <v>740</v>
      </c>
      <c r="M1236" s="3" t="s">
        <v>865</v>
      </c>
      <c r="N1236" s="3">
        <v>0.61</v>
      </c>
      <c r="O1236" s="3" t="s">
        <v>3035</v>
      </c>
      <c r="P1236" s="3" t="s">
        <v>715</v>
      </c>
      <c r="Q1236" s="3" t="s">
        <v>1017</v>
      </c>
      <c r="R1236" s="3" t="s">
        <v>1354</v>
      </c>
      <c r="S1236" s="3">
        <v>88240</v>
      </c>
      <c r="T1236" s="4">
        <v>42056</v>
      </c>
      <c r="U1236" s="4">
        <v>42057</v>
      </c>
      <c r="V1236" s="3">
        <v>1500.12</v>
      </c>
      <c r="W1236" s="3">
        <v>15</v>
      </c>
      <c r="X1236" s="3">
        <v>1608.11</v>
      </c>
      <c r="Y1236" s="5">
        <v>89970</v>
      </c>
    </row>
    <row r="1237" spans="1:25" ht="12.75" customHeight="1" x14ac:dyDescent="0.25">
      <c r="A1237" s="3">
        <v>18820</v>
      </c>
      <c r="B1237" s="3" t="s">
        <v>980</v>
      </c>
      <c r="C1237" s="3">
        <v>0.01</v>
      </c>
      <c r="D1237" s="3">
        <v>13.43</v>
      </c>
      <c r="E1237" s="3">
        <v>5.5</v>
      </c>
      <c r="F1237" s="3">
        <v>2240</v>
      </c>
      <c r="G1237" s="3" t="s">
        <v>2627</v>
      </c>
      <c r="H1237" s="3" t="s">
        <v>711</v>
      </c>
      <c r="I1237" s="3" t="s">
        <v>720</v>
      </c>
      <c r="J1237" s="3" t="s">
        <v>721</v>
      </c>
      <c r="K1237" s="3" t="s">
        <v>730</v>
      </c>
      <c r="L1237" s="3" t="s">
        <v>739</v>
      </c>
      <c r="M1237" s="3" t="s">
        <v>881</v>
      </c>
      <c r="N1237" s="3">
        <v>0.56999999999999995</v>
      </c>
      <c r="O1237" s="3" t="s">
        <v>3035</v>
      </c>
      <c r="P1237" s="3" t="s">
        <v>713</v>
      </c>
      <c r="Q1237" s="3" t="s">
        <v>1034</v>
      </c>
      <c r="R1237" s="3" t="s">
        <v>1343</v>
      </c>
      <c r="S1237" s="3">
        <v>33801</v>
      </c>
      <c r="T1237" s="4">
        <v>42100</v>
      </c>
      <c r="U1237" s="4">
        <v>42107</v>
      </c>
      <c r="V1237" s="3">
        <v>-313.02180000000004</v>
      </c>
      <c r="W1237" s="3">
        <v>7</v>
      </c>
      <c r="X1237" s="3">
        <v>99.75</v>
      </c>
      <c r="Y1237" s="5">
        <v>89102</v>
      </c>
    </row>
    <row r="1238" spans="1:25" ht="12.75" customHeight="1" x14ac:dyDescent="0.25">
      <c r="A1238" s="3">
        <v>24121</v>
      </c>
      <c r="B1238" s="3" t="s">
        <v>980</v>
      </c>
      <c r="C1238" s="3">
        <v>0</v>
      </c>
      <c r="D1238" s="3">
        <v>2.08</v>
      </c>
      <c r="E1238" s="3">
        <v>5.33</v>
      </c>
      <c r="F1238" s="3">
        <v>2250</v>
      </c>
      <c r="G1238" s="3" t="s">
        <v>2628</v>
      </c>
      <c r="H1238" s="3" t="s">
        <v>710</v>
      </c>
      <c r="I1238" s="3" t="s">
        <v>717</v>
      </c>
      <c r="J1238" s="3" t="s">
        <v>723</v>
      </c>
      <c r="K1238" s="3" t="s">
        <v>732</v>
      </c>
      <c r="L1238" s="3" t="s">
        <v>739</v>
      </c>
      <c r="M1238" s="3" t="s">
        <v>910</v>
      </c>
      <c r="N1238" s="3">
        <v>0.43</v>
      </c>
      <c r="O1238" s="3" t="s">
        <v>3035</v>
      </c>
      <c r="P1238" s="3" t="s">
        <v>716</v>
      </c>
      <c r="Q1238" s="3" t="s">
        <v>1071</v>
      </c>
      <c r="R1238" s="3" t="s">
        <v>1790</v>
      </c>
      <c r="S1238" s="3">
        <v>16801</v>
      </c>
      <c r="T1238" s="4">
        <v>42107</v>
      </c>
      <c r="U1238" s="4">
        <v>42114</v>
      </c>
      <c r="V1238" s="3">
        <v>-192.5532</v>
      </c>
      <c r="W1238" s="3">
        <v>22</v>
      </c>
      <c r="X1238" s="3">
        <v>51.41</v>
      </c>
      <c r="Y1238" s="5">
        <v>86699</v>
      </c>
    </row>
    <row r="1239" spans="1:25" ht="12.75" customHeight="1" x14ac:dyDescent="0.25">
      <c r="A1239" s="3">
        <v>25440</v>
      </c>
      <c r="B1239" s="3" t="s">
        <v>980</v>
      </c>
      <c r="C1239" s="3">
        <v>0.1</v>
      </c>
      <c r="D1239" s="3">
        <v>6.3</v>
      </c>
      <c r="E1239" s="3">
        <v>0.5</v>
      </c>
      <c r="F1239" s="3">
        <v>2254</v>
      </c>
      <c r="G1239" s="3" t="s">
        <v>2629</v>
      </c>
      <c r="H1239" s="3" t="s">
        <v>710</v>
      </c>
      <c r="I1239" s="3" t="s">
        <v>720</v>
      </c>
      <c r="J1239" s="3" t="s">
        <v>721</v>
      </c>
      <c r="K1239" s="3" t="s">
        <v>735</v>
      </c>
      <c r="L1239" s="3" t="s">
        <v>739</v>
      </c>
      <c r="M1239" s="3" t="s">
        <v>524</v>
      </c>
      <c r="N1239" s="3">
        <v>0.39</v>
      </c>
      <c r="O1239" s="3" t="s">
        <v>3035</v>
      </c>
      <c r="P1239" s="3" t="s">
        <v>713</v>
      </c>
      <c r="Q1239" s="3" t="s">
        <v>1080</v>
      </c>
      <c r="R1239" s="3" t="s">
        <v>1365</v>
      </c>
      <c r="S1239" s="3">
        <v>42003</v>
      </c>
      <c r="T1239" s="4">
        <v>42031</v>
      </c>
      <c r="U1239" s="4">
        <v>42036</v>
      </c>
      <c r="V1239" s="3">
        <v>-464.28200000000004</v>
      </c>
      <c r="W1239" s="3">
        <v>12</v>
      </c>
      <c r="X1239" s="3">
        <v>68.72</v>
      </c>
      <c r="Y1239" s="5">
        <v>89278</v>
      </c>
    </row>
    <row r="1240" spans="1:25" ht="12.75" customHeight="1" x14ac:dyDescent="0.25">
      <c r="A1240" s="3">
        <v>20639</v>
      </c>
      <c r="B1240" s="3" t="s">
        <v>977</v>
      </c>
      <c r="C1240" s="3">
        <v>0.1</v>
      </c>
      <c r="D1240" s="3">
        <v>48.91</v>
      </c>
      <c r="E1240" s="3">
        <v>5.97</v>
      </c>
      <c r="F1240" s="3">
        <v>2254</v>
      </c>
      <c r="G1240" s="3" t="s">
        <v>2629</v>
      </c>
      <c r="H1240" s="3" t="s">
        <v>710</v>
      </c>
      <c r="I1240" s="3" t="s">
        <v>720</v>
      </c>
      <c r="J1240" s="3" t="s">
        <v>721</v>
      </c>
      <c r="K1240" s="3" t="s">
        <v>726</v>
      </c>
      <c r="L1240" s="3" t="s">
        <v>739</v>
      </c>
      <c r="M1240" s="3" t="s">
        <v>856</v>
      </c>
      <c r="N1240" s="3">
        <v>0.38</v>
      </c>
      <c r="O1240" s="3" t="s">
        <v>3035</v>
      </c>
      <c r="P1240" s="3" t="s">
        <v>713</v>
      </c>
      <c r="Q1240" s="3" t="s">
        <v>1080</v>
      </c>
      <c r="R1240" s="3" t="s">
        <v>1365</v>
      </c>
      <c r="S1240" s="3">
        <v>42003</v>
      </c>
      <c r="T1240" s="4">
        <v>42122</v>
      </c>
      <c r="U1240" s="4">
        <v>42124</v>
      </c>
      <c r="V1240" s="3">
        <v>156.74339999999998</v>
      </c>
      <c r="W1240" s="3">
        <v>14</v>
      </c>
      <c r="X1240" s="3">
        <v>618.96</v>
      </c>
      <c r="Y1240" s="5">
        <v>89279</v>
      </c>
    </row>
    <row r="1241" spans="1:25" ht="12.75" customHeight="1" x14ac:dyDescent="0.25">
      <c r="A1241" s="3">
        <v>20640</v>
      </c>
      <c r="B1241" s="3" t="s">
        <v>977</v>
      </c>
      <c r="C1241" s="3">
        <v>0.08</v>
      </c>
      <c r="D1241" s="3">
        <v>5.98</v>
      </c>
      <c r="E1241" s="3">
        <v>5.46</v>
      </c>
      <c r="F1241" s="3">
        <v>2254</v>
      </c>
      <c r="G1241" s="3" t="s">
        <v>2629</v>
      </c>
      <c r="H1241" s="3" t="s">
        <v>710</v>
      </c>
      <c r="I1241" s="3" t="s">
        <v>720</v>
      </c>
      <c r="J1241" s="3" t="s">
        <v>721</v>
      </c>
      <c r="K1241" s="3" t="s">
        <v>726</v>
      </c>
      <c r="L1241" s="3" t="s">
        <v>739</v>
      </c>
      <c r="M1241" s="3" t="s">
        <v>451</v>
      </c>
      <c r="N1241" s="3">
        <v>0.36</v>
      </c>
      <c r="O1241" s="3" t="s">
        <v>3035</v>
      </c>
      <c r="P1241" s="3" t="s">
        <v>713</v>
      </c>
      <c r="Q1241" s="3" t="s">
        <v>1080</v>
      </c>
      <c r="R1241" s="3" t="s">
        <v>1365</v>
      </c>
      <c r="S1241" s="3">
        <v>42003</v>
      </c>
      <c r="T1241" s="4">
        <v>42122</v>
      </c>
      <c r="U1241" s="4">
        <v>42122</v>
      </c>
      <c r="V1241" s="3">
        <v>110.11799999999999</v>
      </c>
      <c r="W1241" s="3">
        <v>13</v>
      </c>
      <c r="X1241" s="3">
        <v>77.540000000000006</v>
      </c>
      <c r="Y1241" s="5">
        <v>89279</v>
      </c>
    </row>
    <row r="1242" spans="1:25" ht="12.75" customHeight="1" x14ac:dyDescent="0.25">
      <c r="A1242" s="3">
        <v>19054</v>
      </c>
      <c r="B1242" s="3" t="s">
        <v>981</v>
      </c>
      <c r="C1242" s="3">
        <v>7.0000000000000007E-2</v>
      </c>
      <c r="D1242" s="3">
        <v>60.97</v>
      </c>
      <c r="E1242" s="3">
        <v>4.5</v>
      </c>
      <c r="F1242" s="3">
        <v>2256</v>
      </c>
      <c r="G1242" s="3" t="s">
        <v>2630</v>
      </c>
      <c r="H1242" s="3" t="s">
        <v>711</v>
      </c>
      <c r="I1242" s="3" t="s">
        <v>720</v>
      </c>
      <c r="J1242" s="3" t="s">
        <v>721</v>
      </c>
      <c r="K1242" s="3" t="s">
        <v>729</v>
      </c>
      <c r="L1242" s="3" t="s">
        <v>739</v>
      </c>
      <c r="M1242" s="3" t="s">
        <v>859</v>
      </c>
      <c r="N1242" s="3">
        <v>0.56000000000000005</v>
      </c>
      <c r="O1242" s="3" t="s">
        <v>3035</v>
      </c>
      <c r="P1242" s="3" t="s">
        <v>713</v>
      </c>
      <c r="Q1242" s="3" t="s">
        <v>1011</v>
      </c>
      <c r="R1242" s="3" t="s">
        <v>1233</v>
      </c>
      <c r="S1242" s="3">
        <v>28560</v>
      </c>
      <c r="T1242" s="4">
        <v>42006</v>
      </c>
      <c r="U1242" s="4">
        <v>42008</v>
      </c>
      <c r="V1242" s="3">
        <v>-42.588000000000001</v>
      </c>
      <c r="W1242" s="3">
        <v>6</v>
      </c>
      <c r="X1242" s="3">
        <v>361.72</v>
      </c>
      <c r="Y1242" s="5">
        <v>87963</v>
      </c>
    </row>
    <row r="1243" spans="1:25" ht="12.75" customHeight="1" x14ac:dyDescent="0.25">
      <c r="A1243" s="3">
        <v>18652</v>
      </c>
      <c r="B1243" s="3" t="s">
        <v>978</v>
      </c>
      <c r="C1243" s="3">
        <v>7.0000000000000007E-2</v>
      </c>
      <c r="D1243" s="3">
        <v>70.98</v>
      </c>
      <c r="E1243" s="3">
        <v>30</v>
      </c>
      <c r="F1243" s="3">
        <v>2256</v>
      </c>
      <c r="G1243" s="3" t="s">
        <v>2630</v>
      </c>
      <c r="H1243" s="3" t="s">
        <v>712</v>
      </c>
      <c r="I1243" s="3" t="s">
        <v>720</v>
      </c>
      <c r="J1243" s="3" t="s">
        <v>723</v>
      </c>
      <c r="K1243" s="3" t="s">
        <v>727</v>
      </c>
      <c r="L1243" s="3" t="s">
        <v>740</v>
      </c>
      <c r="M1243" s="3" t="s">
        <v>202</v>
      </c>
      <c r="N1243" s="3">
        <v>0.73</v>
      </c>
      <c r="O1243" s="3" t="s">
        <v>3035</v>
      </c>
      <c r="P1243" s="3" t="s">
        <v>713</v>
      </c>
      <c r="Q1243" s="3" t="s">
        <v>1011</v>
      </c>
      <c r="R1243" s="3" t="s">
        <v>1233</v>
      </c>
      <c r="S1243" s="3">
        <v>28560</v>
      </c>
      <c r="T1243" s="4">
        <v>42087</v>
      </c>
      <c r="U1243" s="4">
        <v>42089</v>
      </c>
      <c r="V1243" s="3">
        <v>-222.95</v>
      </c>
      <c r="W1243" s="3">
        <v>20</v>
      </c>
      <c r="X1243" s="3">
        <v>1373.47</v>
      </c>
      <c r="Y1243" s="5">
        <v>87964</v>
      </c>
    </row>
    <row r="1244" spans="1:25" ht="12.75" customHeight="1" x14ac:dyDescent="0.25">
      <c r="A1244" s="3">
        <v>21937</v>
      </c>
      <c r="B1244" s="3" t="s">
        <v>977</v>
      </c>
      <c r="C1244" s="3">
        <v>0.06</v>
      </c>
      <c r="D1244" s="3">
        <v>6.68</v>
      </c>
      <c r="E1244" s="3">
        <v>6.93</v>
      </c>
      <c r="F1244" s="3">
        <v>2257</v>
      </c>
      <c r="G1244" s="3" t="s">
        <v>2631</v>
      </c>
      <c r="H1244" s="3" t="s">
        <v>710</v>
      </c>
      <c r="I1244" s="3" t="s">
        <v>720</v>
      </c>
      <c r="J1244" s="3" t="s">
        <v>721</v>
      </c>
      <c r="K1244" s="3" t="s">
        <v>726</v>
      </c>
      <c r="L1244" s="3" t="s">
        <v>739</v>
      </c>
      <c r="M1244" s="3" t="s">
        <v>139</v>
      </c>
      <c r="N1244" s="3">
        <v>0.37</v>
      </c>
      <c r="O1244" s="3" t="s">
        <v>3035</v>
      </c>
      <c r="P1244" s="3" t="s">
        <v>713</v>
      </c>
      <c r="Q1244" s="3" t="s">
        <v>1011</v>
      </c>
      <c r="R1244" s="3" t="s">
        <v>1753</v>
      </c>
      <c r="S1244" s="3">
        <v>27604</v>
      </c>
      <c r="T1244" s="4">
        <v>42167</v>
      </c>
      <c r="U1244" s="4">
        <v>42168</v>
      </c>
      <c r="V1244" s="3">
        <v>7.6244999999999994</v>
      </c>
      <c r="W1244" s="3">
        <v>14</v>
      </c>
      <c r="X1244" s="3">
        <v>91.92</v>
      </c>
      <c r="Y1244" s="5">
        <v>87965</v>
      </c>
    </row>
    <row r="1245" spans="1:25" ht="12.75" customHeight="1" x14ac:dyDescent="0.25">
      <c r="A1245" s="3">
        <v>26361</v>
      </c>
      <c r="B1245" s="3" t="s">
        <v>980</v>
      </c>
      <c r="C1245" s="3">
        <v>0.01</v>
      </c>
      <c r="D1245" s="3">
        <v>7.64</v>
      </c>
      <c r="E1245" s="3">
        <v>1.39</v>
      </c>
      <c r="F1245" s="3">
        <v>2258</v>
      </c>
      <c r="G1245" s="3" t="s">
        <v>2632</v>
      </c>
      <c r="H1245" s="3" t="s">
        <v>711</v>
      </c>
      <c r="I1245" s="3" t="s">
        <v>720</v>
      </c>
      <c r="J1245" s="3" t="s">
        <v>721</v>
      </c>
      <c r="K1245" s="3" t="s">
        <v>728</v>
      </c>
      <c r="L1245" s="3" t="s">
        <v>739</v>
      </c>
      <c r="M1245" s="3" t="s">
        <v>344</v>
      </c>
      <c r="N1245" s="3">
        <v>0.36</v>
      </c>
      <c r="O1245" s="3" t="s">
        <v>3035</v>
      </c>
      <c r="P1245" s="3" t="s">
        <v>713</v>
      </c>
      <c r="Q1245" s="3" t="s">
        <v>1011</v>
      </c>
      <c r="R1245" s="3" t="s">
        <v>1246</v>
      </c>
      <c r="S1245" s="3">
        <v>27801</v>
      </c>
      <c r="T1245" s="4">
        <v>42072</v>
      </c>
      <c r="U1245" s="4">
        <v>42076</v>
      </c>
      <c r="V1245" s="3">
        <v>-1676.6119999999999</v>
      </c>
      <c r="W1245" s="3">
        <v>9</v>
      </c>
      <c r="X1245" s="3">
        <v>73.290000000000006</v>
      </c>
      <c r="Y1245" s="5">
        <v>87962</v>
      </c>
    </row>
    <row r="1246" spans="1:25" ht="12.75" customHeight="1" x14ac:dyDescent="0.25">
      <c r="A1246" s="3">
        <v>26362</v>
      </c>
      <c r="B1246" s="3" t="s">
        <v>980</v>
      </c>
      <c r="C1246" s="3">
        <v>7.0000000000000007E-2</v>
      </c>
      <c r="D1246" s="3">
        <v>400.97</v>
      </c>
      <c r="E1246" s="3">
        <v>48.26</v>
      </c>
      <c r="F1246" s="3">
        <v>2258</v>
      </c>
      <c r="G1246" s="3" t="s">
        <v>2632</v>
      </c>
      <c r="H1246" s="3" t="s">
        <v>712</v>
      </c>
      <c r="I1246" s="3" t="s">
        <v>720</v>
      </c>
      <c r="J1246" s="3" t="s">
        <v>722</v>
      </c>
      <c r="K1246" s="3" t="s">
        <v>736</v>
      </c>
      <c r="L1246" s="3" t="s">
        <v>742</v>
      </c>
      <c r="M1246" s="3" t="s">
        <v>438</v>
      </c>
      <c r="N1246" s="3">
        <v>0.36</v>
      </c>
      <c r="O1246" s="3" t="s">
        <v>3035</v>
      </c>
      <c r="P1246" s="3" t="s">
        <v>713</v>
      </c>
      <c r="Q1246" s="3" t="s">
        <v>1011</v>
      </c>
      <c r="R1246" s="3" t="s">
        <v>1246</v>
      </c>
      <c r="S1246" s="3">
        <v>27801</v>
      </c>
      <c r="T1246" s="4">
        <v>42072</v>
      </c>
      <c r="U1246" s="4">
        <v>42076</v>
      </c>
      <c r="V1246" s="3">
        <v>45.127799999999993</v>
      </c>
      <c r="W1246" s="3">
        <v>8</v>
      </c>
      <c r="X1246" s="3">
        <v>2961.32</v>
      </c>
      <c r="Y1246" s="5">
        <v>87962</v>
      </c>
    </row>
    <row r="1247" spans="1:25" ht="12.75" customHeight="1" x14ac:dyDescent="0.25">
      <c r="A1247" s="3">
        <v>20187</v>
      </c>
      <c r="B1247" s="3" t="s">
        <v>981</v>
      </c>
      <c r="C1247" s="3">
        <v>0.02</v>
      </c>
      <c r="D1247" s="3">
        <v>4.9800000000000004</v>
      </c>
      <c r="E1247" s="3">
        <v>0.49</v>
      </c>
      <c r="F1247" s="3">
        <v>2260</v>
      </c>
      <c r="G1247" s="3" t="s">
        <v>2633</v>
      </c>
      <c r="H1247" s="3" t="s">
        <v>710</v>
      </c>
      <c r="I1247" s="3" t="s">
        <v>720</v>
      </c>
      <c r="J1247" s="3" t="s">
        <v>721</v>
      </c>
      <c r="K1247" s="3" t="s">
        <v>735</v>
      </c>
      <c r="L1247" s="3" t="s">
        <v>739</v>
      </c>
      <c r="M1247" s="3" t="s">
        <v>326</v>
      </c>
      <c r="N1247" s="3">
        <v>0.39</v>
      </c>
      <c r="O1247" s="3" t="s">
        <v>3035</v>
      </c>
      <c r="P1247" s="3" t="s">
        <v>713</v>
      </c>
      <c r="Q1247" s="3" t="s">
        <v>1040</v>
      </c>
      <c r="R1247" s="3" t="s">
        <v>989</v>
      </c>
      <c r="S1247" s="3">
        <v>30161</v>
      </c>
      <c r="T1247" s="4">
        <v>42050</v>
      </c>
      <c r="U1247" s="4">
        <v>42051</v>
      </c>
      <c r="V1247" s="3">
        <v>-52.863999999999997</v>
      </c>
      <c r="W1247" s="3">
        <v>17</v>
      </c>
      <c r="X1247" s="3">
        <v>87.11</v>
      </c>
      <c r="Y1247" s="5">
        <v>89601</v>
      </c>
    </row>
    <row r="1248" spans="1:25" ht="12.75" customHeight="1" x14ac:dyDescent="0.25">
      <c r="A1248" s="3">
        <v>20188</v>
      </c>
      <c r="B1248" s="3" t="s">
        <v>981</v>
      </c>
      <c r="C1248" s="3">
        <v>0.01</v>
      </c>
      <c r="D1248" s="3">
        <v>20.99</v>
      </c>
      <c r="E1248" s="3">
        <v>0.99</v>
      </c>
      <c r="F1248" s="3">
        <v>2260</v>
      </c>
      <c r="G1248" s="3" t="s">
        <v>2633</v>
      </c>
      <c r="H1248" s="3" t="s">
        <v>710</v>
      </c>
      <c r="I1248" s="3" t="s">
        <v>720</v>
      </c>
      <c r="J1248" s="3" t="s">
        <v>722</v>
      </c>
      <c r="K1248" s="3" t="s">
        <v>102</v>
      </c>
      <c r="L1248" s="3" t="s">
        <v>741</v>
      </c>
      <c r="M1248" s="3" t="s">
        <v>513</v>
      </c>
      <c r="N1248" s="3">
        <v>0.83</v>
      </c>
      <c r="O1248" s="3" t="s">
        <v>3035</v>
      </c>
      <c r="P1248" s="3" t="s">
        <v>713</v>
      </c>
      <c r="Q1248" s="3" t="s">
        <v>1040</v>
      </c>
      <c r="R1248" s="3" t="s">
        <v>989</v>
      </c>
      <c r="S1248" s="3">
        <v>30161</v>
      </c>
      <c r="T1248" s="4">
        <v>42050</v>
      </c>
      <c r="U1248" s="4">
        <v>42051</v>
      </c>
      <c r="V1248" s="3">
        <v>45.378</v>
      </c>
      <c r="W1248" s="3">
        <v>9</v>
      </c>
      <c r="X1248" s="3">
        <v>170.46</v>
      </c>
      <c r="Y1248" s="5">
        <v>89601</v>
      </c>
    </row>
    <row r="1249" spans="1:25" ht="12.75" customHeight="1" x14ac:dyDescent="0.25">
      <c r="A1249" s="3">
        <v>19569</v>
      </c>
      <c r="B1249" s="3" t="s">
        <v>977</v>
      </c>
      <c r="C1249" s="3">
        <v>0.08</v>
      </c>
      <c r="D1249" s="3">
        <v>4.9800000000000004</v>
      </c>
      <c r="E1249" s="3">
        <v>0.49</v>
      </c>
      <c r="F1249" s="3">
        <v>2260</v>
      </c>
      <c r="G1249" s="3" t="s">
        <v>2633</v>
      </c>
      <c r="H1249" s="3" t="s">
        <v>710</v>
      </c>
      <c r="I1249" s="3" t="s">
        <v>720</v>
      </c>
      <c r="J1249" s="3" t="s">
        <v>721</v>
      </c>
      <c r="K1249" s="3" t="s">
        <v>735</v>
      </c>
      <c r="L1249" s="3" t="s">
        <v>739</v>
      </c>
      <c r="M1249" s="3" t="s">
        <v>326</v>
      </c>
      <c r="N1249" s="3">
        <v>0.39</v>
      </c>
      <c r="O1249" s="3" t="s">
        <v>3035</v>
      </c>
      <c r="P1249" s="3" t="s">
        <v>713</v>
      </c>
      <c r="Q1249" s="3" t="s">
        <v>1040</v>
      </c>
      <c r="R1249" s="3" t="s">
        <v>989</v>
      </c>
      <c r="S1249" s="3">
        <v>30161</v>
      </c>
      <c r="T1249" s="4">
        <v>42115</v>
      </c>
      <c r="U1249" s="4">
        <v>42116</v>
      </c>
      <c r="V1249" s="3">
        <v>4949.9160000000002</v>
      </c>
      <c r="W1249" s="3">
        <v>1</v>
      </c>
      <c r="X1249" s="3">
        <v>4.95</v>
      </c>
      <c r="Y1249" s="5">
        <v>89602</v>
      </c>
    </row>
    <row r="1250" spans="1:25" ht="12.75" customHeight="1" x14ac:dyDescent="0.25">
      <c r="A1250" s="3">
        <v>19570</v>
      </c>
      <c r="B1250" s="3" t="s">
        <v>977</v>
      </c>
      <c r="C1250" s="3">
        <v>0.09</v>
      </c>
      <c r="D1250" s="3">
        <v>119.99</v>
      </c>
      <c r="E1250" s="3">
        <v>14</v>
      </c>
      <c r="F1250" s="3">
        <v>2260</v>
      </c>
      <c r="G1250" s="3" t="s">
        <v>2633</v>
      </c>
      <c r="H1250" s="3" t="s">
        <v>712</v>
      </c>
      <c r="I1250" s="3" t="s">
        <v>720</v>
      </c>
      <c r="J1250" s="3" t="s">
        <v>722</v>
      </c>
      <c r="K1250" s="3" t="s">
        <v>736</v>
      </c>
      <c r="L1250" s="3" t="s">
        <v>740</v>
      </c>
      <c r="M1250" s="3" t="s">
        <v>225</v>
      </c>
      <c r="N1250" s="3">
        <v>0.36</v>
      </c>
      <c r="O1250" s="3" t="s">
        <v>3035</v>
      </c>
      <c r="P1250" s="3" t="s">
        <v>713</v>
      </c>
      <c r="Q1250" s="3" t="s">
        <v>1040</v>
      </c>
      <c r="R1250" s="3" t="s">
        <v>989</v>
      </c>
      <c r="S1250" s="3">
        <v>30161</v>
      </c>
      <c r="T1250" s="4">
        <v>42115</v>
      </c>
      <c r="U1250" s="4">
        <v>42117</v>
      </c>
      <c r="V1250" s="3">
        <v>1055.6039999999998</v>
      </c>
      <c r="W1250" s="3">
        <v>4</v>
      </c>
      <c r="X1250" s="3">
        <v>461.24</v>
      </c>
      <c r="Y1250" s="5">
        <v>89602</v>
      </c>
    </row>
    <row r="1251" spans="1:25" ht="12.75" customHeight="1" x14ac:dyDescent="0.25">
      <c r="A1251" s="3">
        <v>18142</v>
      </c>
      <c r="B1251" s="3" t="s">
        <v>979</v>
      </c>
      <c r="C1251" s="3">
        <v>0.09</v>
      </c>
      <c r="D1251" s="3">
        <v>207.48</v>
      </c>
      <c r="E1251" s="3">
        <v>0.99</v>
      </c>
      <c r="F1251" s="3">
        <v>2264</v>
      </c>
      <c r="G1251" s="3" t="s">
        <v>2634</v>
      </c>
      <c r="H1251" s="3" t="s">
        <v>710</v>
      </c>
      <c r="I1251" s="3" t="s">
        <v>720</v>
      </c>
      <c r="J1251" s="3" t="s">
        <v>721</v>
      </c>
      <c r="K1251" s="3" t="s">
        <v>729</v>
      </c>
      <c r="L1251" s="3" t="s">
        <v>739</v>
      </c>
      <c r="M1251" s="3" t="s">
        <v>423</v>
      </c>
      <c r="N1251" s="3">
        <v>0.55000000000000004</v>
      </c>
      <c r="O1251" s="3" t="s">
        <v>3035</v>
      </c>
      <c r="P1251" s="3" t="s">
        <v>714</v>
      </c>
      <c r="Q1251" s="3" t="s">
        <v>1904</v>
      </c>
      <c r="R1251" s="3" t="s">
        <v>1106</v>
      </c>
      <c r="S1251" s="3">
        <v>64804</v>
      </c>
      <c r="T1251" s="4">
        <v>42030</v>
      </c>
      <c r="U1251" s="4">
        <v>42033</v>
      </c>
      <c r="V1251" s="3">
        <v>359.83</v>
      </c>
      <c r="W1251" s="3">
        <v>3</v>
      </c>
      <c r="X1251" s="3">
        <v>577.75</v>
      </c>
      <c r="Y1251" s="5">
        <v>86611</v>
      </c>
    </row>
    <row r="1252" spans="1:25" ht="12.75" customHeight="1" x14ac:dyDescent="0.25">
      <c r="A1252" s="3">
        <v>19171</v>
      </c>
      <c r="B1252" s="3" t="s">
        <v>981</v>
      </c>
      <c r="C1252" s="3">
        <v>0.1</v>
      </c>
      <c r="D1252" s="3">
        <v>7.45</v>
      </c>
      <c r="E1252" s="3">
        <v>6.28</v>
      </c>
      <c r="F1252" s="3">
        <v>2265</v>
      </c>
      <c r="G1252" s="3" t="s">
        <v>2635</v>
      </c>
      <c r="H1252" s="3" t="s">
        <v>710</v>
      </c>
      <c r="I1252" s="3" t="s">
        <v>720</v>
      </c>
      <c r="J1252" s="3" t="s">
        <v>721</v>
      </c>
      <c r="K1252" s="3" t="s">
        <v>103</v>
      </c>
      <c r="L1252" s="3" t="s">
        <v>739</v>
      </c>
      <c r="M1252" s="3" t="s">
        <v>855</v>
      </c>
      <c r="N1252" s="3">
        <v>0.4</v>
      </c>
      <c r="O1252" s="3" t="s">
        <v>3035</v>
      </c>
      <c r="P1252" s="3" t="s">
        <v>714</v>
      </c>
      <c r="Q1252" s="3" t="s">
        <v>1904</v>
      </c>
      <c r="R1252" s="3" t="s">
        <v>1426</v>
      </c>
      <c r="S1252" s="3">
        <v>64130</v>
      </c>
      <c r="T1252" s="4">
        <v>42033</v>
      </c>
      <c r="U1252" s="4">
        <v>42036</v>
      </c>
      <c r="V1252" s="3">
        <v>-69.873999999999995</v>
      </c>
      <c r="W1252" s="3">
        <v>8</v>
      </c>
      <c r="X1252" s="3">
        <v>59.4</v>
      </c>
      <c r="Y1252" s="5">
        <v>86612</v>
      </c>
    </row>
    <row r="1253" spans="1:25" ht="12.75" customHeight="1" x14ac:dyDescent="0.25">
      <c r="A1253" s="3">
        <v>19172</v>
      </c>
      <c r="B1253" s="3" t="s">
        <v>981</v>
      </c>
      <c r="C1253" s="3">
        <v>0.01</v>
      </c>
      <c r="D1253" s="3">
        <v>6.48</v>
      </c>
      <c r="E1253" s="3">
        <v>7.86</v>
      </c>
      <c r="F1253" s="3">
        <v>2265</v>
      </c>
      <c r="G1253" s="3" t="s">
        <v>2635</v>
      </c>
      <c r="H1253" s="3" t="s">
        <v>710</v>
      </c>
      <c r="I1253" s="3" t="s">
        <v>720</v>
      </c>
      <c r="J1253" s="3" t="s">
        <v>721</v>
      </c>
      <c r="K1253" s="3" t="s">
        <v>726</v>
      </c>
      <c r="L1253" s="3" t="s">
        <v>739</v>
      </c>
      <c r="M1253" s="3" t="s">
        <v>893</v>
      </c>
      <c r="N1253" s="3">
        <v>0.37</v>
      </c>
      <c r="O1253" s="3" t="s">
        <v>3035</v>
      </c>
      <c r="P1253" s="3" t="s">
        <v>714</v>
      </c>
      <c r="Q1253" s="3" t="s">
        <v>1904</v>
      </c>
      <c r="R1253" s="3" t="s">
        <v>1426</v>
      </c>
      <c r="S1253" s="3">
        <v>64130</v>
      </c>
      <c r="T1253" s="4">
        <v>42033</v>
      </c>
      <c r="U1253" s="4">
        <v>42035</v>
      </c>
      <c r="V1253" s="3">
        <v>-135.74</v>
      </c>
      <c r="W1253" s="3">
        <v>10</v>
      </c>
      <c r="X1253" s="3">
        <v>66.459999999999994</v>
      </c>
      <c r="Y1253" s="5">
        <v>86612</v>
      </c>
    </row>
    <row r="1254" spans="1:25" ht="12.75" customHeight="1" x14ac:dyDescent="0.25">
      <c r="A1254" s="3">
        <v>25996</v>
      </c>
      <c r="B1254" s="3" t="s">
        <v>981</v>
      </c>
      <c r="C1254" s="3">
        <v>0.02</v>
      </c>
      <c r="D1254" s="3">
        <v>11.33</v>
      </c>
      <c r="E1254" s="3">
        <v>6.12</v>
      </c>
      <c r="F1254" s="3">
        <v>2266</v>
      </c>
      <c r="G1254" s="3" t="s">
        <v>2636</v>
      </c>
      <c r="H1254" s="3" t="s">
        <v>710</v>
      </c>
      <c r="I1254" s="3" t="s">
        <v>720</v>
      </c>
      <c r="J1254" s="3" t="s">
        <v>721</v>
      </c>
      <c r="K1254" s="3" t="s">
        <v>729</v>
      </c>
      <c r="L1254" s="3" t="s">
        <v>743</v>
      </c>
      <c r="M1254" s="3" t="s">
        <v>803</v>
      </c>
      <c r="N1254" s="3">
        <v>0.42</v>
      </c>
      <c r="O1254" s="3" t="s">
        <v>3035</v>
      </c>
      <c r="P1254" s="3" t="s">
        <v>714</v>
      </c>
      <c r="Q1254" s="3" t="s">
        <v>1904</v>
      </c>
      <c r="R1254" s="3" t="s">
        <v>1877</v>
      </c>
      <c r="S1254" s="3">
        <v>63122</v>
      </c>
      <c r="T1254" s="4">
        <v>42150</v>
      </c>
      <c r="U1254" s="4">
        <v>42152</v>
      </c>
      <c r="V1254" s="3">
        <v>-14.52</v>
      </c>
      <c r="W1254" s="3">
        <v>3</v>
      </c>
      <c r="X1254" s="3">
        <v>35.35</v>
      </c>
      <c r="Y1254" s="5">
        <v>86610</v>
      </c>
    </row>
    <row r="1255" spans="1:25" ht="12.75" customHeight="1" x14ac:dyDescent="0.25">
      <c r="A1255" s="3">
        <v>25997</v>
      </c>
      <c r="B1255" s="3" t="s">
        <v>981</v>
      </c>
      <c r="C1255" s="3">
        <v>0.01</v>
      </c>
      <c r="D1255" s="3">
        <v>15.67</v>
      </c>
      <c r="E1255" s="3">
        <v>1.39</v>
      </c>
      <c r="F1255" s="3">
        <v>2266</v>
      </c>
      <c r="G1255" s="3" t="s">
        <v>2636</v>
      </c>
      <c r="H1255" s="3" t="s">
        <v>710</v>
      </c>
      <c r="I1255" s="3" t="s">
        <v>720</v>
      </c>
      <c r="J1255" s="3" t="s">
        <v>721</v>
      </c>
      <c r="K1255" s="3" t="s">
        <v>728</v>
      </c>
      <c r="L1255" s="3" t="s">
        <v>739</v>
      </c>
      <c r="M1255" s="3" t="s">
        <v>306</v>
      </c>
      <c r="N1255" s="3">
        <v>0.38</v>
      </c>
      <c r="O1255" s="3" t="s">
        <v>3035</v>
      </c>
      <c r="P1255" s="3" t="s">
        <v>714</v>
      </c>
      <c r="Q1255" s="3" t="s">
        <v>1904</v>
      </c>
      <c r="R1255" s="3" t="s">
        <v>1877</v>
      </c>
      <c r="S1255" s="3">
        <v>63122</v>
      </c>
      <c r="T1255" s="4">
        <v>42150</v>
      </c>
      <c r="U1255" s="4">
        <v>42151</v>
      </c>
      <c r="V1255" s="3">
        <v>171.26489999999998</v>
      </c>
      <c r="W1255" s="3">
        <v>16</v>
      </c>
      <c r="X1255" s="3">
        <v>248.21</v>
      </c>
      <c r="Y1255" s="5">
        <v>86610</v>
      </c>
    </row>
    <row r="1256" spans="1:25" ht="12.75" customHeight="1" x14ac:dyDescent="0.25">
      <c r="A1256" s="3">
        <v>19072</v>
      </c>
      <c r="B1256" s="3" t="s">
        <v>980</v>
      </c>
      <c r="C1256" s="3">
        <v>0.08</v>
      </c>
      <c r="D1256" s="3">
        <v>259.70999999999998</v>
      </c>
      <c r="E1256" s="3">
        <v>66.67</v>
      </c>
      <c r="F1256" s="3">
        <v>2268</v>
      </c>
      <c r="G1256" s="3" t="s">
        <v>2637</v>
      </c>
      <c r="H1256" s="3" t="s">
        <v>712</v>
      </c>
      <c r="I1256" s="3" t="s">
        <v>718</v>
      </c>
      <c r="J1256" s="3" t="s">
        <v>723</v>
      </c>
      <c r="K1256" s="3" t="s">
        <v>731</v>
      </c>
      <c r="L1256" s="3" t="s">
        <v>742</v>
      </c>
      <c r="M1256" s="3" t="s">
        <v>784</v>
      </c>
      <c r="N1256" s="3">
        <v>0.61</v>
      </c>
      <c r="O1256" s="3" t="s">
        <v>3035</v>
      </c>
      <c r="P1256" s="3" t="s">
        <v>713</v>
      </c>
      <c r="Q1256" s="3" t="s">
        <v>1034</v>
      </c>
      <c r="R1256" s="3" t="s">
        <v>1401</v>
      </c>
      <c r="S1256" s="3">
        <v>34639</v>
      </c>
      <c r="T1256" s="4">
        <v>42158</v>
      </c>
      <c r="U1256" s="4">
        <v>42162</v>
      </c>
      <c r="V1256" s="3">
        <v>138.22199999999998</v>
      </c>
      <c r="W1256" s="3">
        <v>17</v>
      </c>
      <c r="X1256" s="3">
        <v>4086.5</v>
      </c>
      <c r="Y1256" s="5">
        <v>89571</v>
      </c>
    </row>
    <row r="1257" spans="1:25" ht="12.75" customHeight="1" x14ac:dyDescent="0.25">
      <c r="A1257" s="3">
        <v>23963</v>
      </c>
      <c r="B1257" s="3" t="s">
        <v>980</v>
      </c>
      <c r="C1257" s="3">
        <v>0.01</v>
      </c>
      <c r="D1257" s="3">
        <v>20.48</v>
      </c>
      <c r="E1257" s="3">
        <v>6.32</v>
      </c>
      <c r="F1257" s="3">
        <v>2270</v>
      </c>
      <c r="G1257" s="3" t="s">
        <v>2638</v>
      </c>
      <c r="H1257" s="3" t="s">
        <v>710</v>
      </c>
      <c r="I1257" s="3" t="s">
        <v>718</v>
      </c>
      <c r="J1257" s="3" t="s">
        <v>721</v>
      </c>
      <c r="K1257" s="3" t="s">
        <v>729</v>
      </c>
      <c r="L1257" s="3" t="s">
        <v>739</v>
      </c>
      <c r="M1257" s="3" t="s">
        <v>22</v>
      </c>
      <c r="N1257" s="3">
        <v>0.57999999999999996</v>
      </c>
      <c r="O1257" s="3" t="s">
        <v>3035</v>
      </c>
      <c r="P1257" s="3" t="s">
        <v>713</v>
      </c>
      <c r="Q1257" s="3" t="s">
        <v>1051</v>
      </c>
      <c r="R1257" s="3" t="s">
        <v>1787</v>
      </c>
      <c r="S1257" s="3">
        <v>29662</v>
      </c>
      <c r="T1257" s="4">
        <v>42041</v>
      </c>
      <c r="U1257" s="4">
        <v>42043</v>
      </c>
      <c r="V1257" s="3">
        <v>711.24479999999994</v>
      </c>
      <c r="W1257" s="3">
        <v>18</v>
      </c>
      <c r="X1257" s="3">
        <v>375.03</v>
      </c>
      <c r="Y1257" s="5">
        <v>89572</v>
      </c>
    </row>
    <row r="1258" spans="1:25" ht="12.75" customHeight="1" x14ac:dyDescent="0.25">
      <c r="A1258" s="3">
        <v>23964</v>
      </c>
      <c r="B1258" s="3" t="s">
        <v>980</v>
      </c>
      <c r="C1258" s="3">
        <v>0.09</v>
      </c>
      <c r="D1258" s="3">
        <v>1.86</v>
      </c>
      <c r="E1258" s="3">
        <v>2.58</v>
      </c>
      <c r="F1258" s="3">
        <v>2270</v>
      </c>
      <c r="G1258" s="3" t="s">
        <v>2638</v>
      </c>
      <c r="H1258" s="3" t="s">
        <v>710</v>
      </c>
      <c r="I1258" s="3" t="s">
        <v>718</v>
      </c>
      <c r="J1258" s="3" t="s">
        <v>721</v>
      </c>
      <c r="K1258" s="3" t="s">
        <v>733</v>
      </c>
      <c r="L1258" s="3" t="s">
        <v>738</v>
      </c>
      <c r="M1258" s="3" t="s">
        <v>675</v>
      </c>
      <c r="N1258" s="3">
        <v>0.82</v>
      </c>
      <c r="O1258" s="3" t="s">
        <v>3035</v>
      </c>
      <c r="P1258" s="3" t="s">
        <v>713</v>
      </c>
      <c r="Q1258" s="3" t="s">
        <v>1051</v>
      </c>
      <c r="R1258" s="3" t="s">
        <v>1787</v>
      </c>
      <c r="S1258" s="3">
        <v>29662</v>
      </c>
      <c r="T1258" s="4">
        <v>42041</v>
      </c>
      <c r="U1258" s="4">
        <v>42046</v>
      </c>
      <c r="V1258" s="3">
        <v>-1084.8469632000001</v>
      </c>
      <c r="W1258" s="3">
        <v>12</v>
      </c>
      <c r="X1258" s="3">
        <v>22.11</v>
      </c>
      <c r="Y1258" s="5">
        <v>89572</v>
      </c>
    </row>
    <row r="1259" spans="1:25" ht="12.75" customHeight="1" x14ac:dyDescent="0.25">
      <c r="A1259" s="3">
        <v>23965</v>
      </c>
      <c r="B1259" s="3" t="s">
        <v>980</v>
      </c>
      <c r="C1259" s="3">
        <v>0.08</v>
      </c>
      <c r="D1259" s="3">
        <v>205.99</v>
      </c>
      <c r="E1259" s="3">
        <v>2.5</v>
      </c>
      <c r="F1259" s="3">
        <v>2270</v>
      </c>
      <c r="G1259" s="3" t="s">
        <v>2638</v>
      </c>
      <c r="H1259" s="3" t="s">
        <v>710</v>
      </c>
      <c r="I1259" s="3" t="s">
        <v>718</v>
      </c>
      <c r="J1259" s="3" t="s">
        <v>722</v>
      </c>
      <c r="K1259" s="3" t="s">
        <v>102</v>
      </c>
      <c r="L1259" s="3" t="s">
        <v>739</v>
      </c>
      <c r="M1259" s="3" t="s">
        <v>674</v>
      </c>
      <c r="N1259" s="3">
        <v>0.59</v>
      </c>
      <c r="O1259" s="3" t="s">
        <v>3035</v>
      </c>
      <c r="P1259" s="3" t="s">
        <v>713</v>
      </c>
      <c r="Q1259" s="3" t="s">
        <v>1051</v>
      </c>
      <c r="R1259" s="3" t="s">
        <v>1787</v>
      </c>
      <c r="S1259" s="3">
        <v>29662</v>
      </c>
      <c r="T1259" s="4">
        <v>42041</v>
      </c>
      <c r="U1259" s="4">
        <v>42046</v>
      </c>
      <c r="V1259" s="3">
        <v>-156.77199999999999</v>
      </c>
      <c r="W1259" s="3">
        <v>17</v>
      </c>
      <c r="X1259" s="3">
        <v>2875.35</v>
      </c>
      <c r="Y1259" s="5">
        <v>89572</v>
      </c>
    </row>
    <row r="1260" spans="1:25" ht="12.75" customHeight="1" x14ac:dyDescent="0.25">
      <c r="A1260" s="3">
        <v>19438</v>
      </c>
      <c r="B1260" s="3" t="s">
        <v>977</v>
      </c>
      <c r="C1260" s="3">
        <v>0.08</v>
      </c>
      <c r="D1260" s="3">
        <v>15.73</v>
      </c>
      <c r="E1260" s="3">
        <v>7.42</v>
      </c>
      <c r="F1260" s="3">
        <v>2272</v>
      </c>
      <c r="G1260" s="3" t="s">
        <v>2639</v>
      </c>
      <c r="H1260" s="3" t="s">
        <v>711</v>
      </c>
      <c r="I1260" s="3" t="s">
        <v>720</v>
      </c>
      <c r="J1260" s="3" t="s">
        <v>721</v>
      </c>
      <c r="K1260" s="3" t="s">
        <v>104</v>
      </c>
      <c r="L1260" s="3" t="s">
        <v>741</v>
      </c>
      <c r="M1260" s="3" t="s">
        <v>296</v>
      </c>
      <c r="N1260" s="3">
        <v>0.56000000000000005</v>
      </c>
      <c r="O1260" s="3" t="s">
        <v>3035</v>
      </c>
      <c r="P1260" s="3" t="s">
        <v>714</v>
      </c>
      <c r="Q1260" s="3" t="s">
        <v>1015</v>
      </c>
      <c r="R1260" s="3" t="s">
        <v>1479</v>
      </c>
      <c r="S1260" s="3">
        <v>76543</v>
      </c>
      <c r="T1260" s="4">
        <v>42079</v>
      </c>
      <c r="U1260" s="4">
        <v>42081</v>
      </c>
      <c r="V1260" s="3">
        <v>-37.6</v>
      </c>
      <c r="W1260" s="3">
        <v>5</v>
      </c>
      <c r="X1260" s="3">
        <v>78.08</v>
      </c>
      <c r="Y1260" s="5">
        <v>90110</v>
      </c>
    </row>
    <row r="1261" spans="1:25" ht="12.75" customHeight="1" x14ac:dyDescent="0.25">
      <c r="A1261" s="3">
        <v>23416</v>
      </c>
      <c r="B1261" s="3" t="s">
        <v>980</v>
      </c>
      <c r="C1261" s="3">
        <v>0.04</v>
      </c>
      <c r="D1261" s="3">
        <v>120.98</v>
      </c>
      <c r="E1261" s="3">
        <v>3.99</v>
      </c>
      <c r="F1261" s="3">
        <v>2273</v>
      </c>
      <c r="G1261" s="3" t="s">
        <v>2640</v>
      </c>
      <c r="H1261" s="3" t="s">
        <v>710</v>
      </c>
      <c r="I1261" s="3" t="s">
        <v>720</v>
      </c>
      <c r="J1261" s="3" t="s">
        <v>721</v>
      </c>
      <c r="K1261" s="3" t="s">
        <v>729</v>
      </c>
      <c r="L1261" s="3" t="s">
        <v>739</v>
      </c>
      <c r="M1261" s="3" t="s">
        <v>174</v>
      </c>
      <c r="N1261" s="3">
        <v>0.6</v>
      </c>
      <c r="O1261" s="3" t="s">
        <v>3035</v>
      </c>
      <c r="P1261" s="3" t="s">
        <v>714</v>
      </c>
      <c r="Q1261" s="3" t="s">
        <v>1015</v>
      </c>
      <c r="R1261" s="3" t="s">
        <v>1516</v>
      </c>
      <c r="S1261" s="3">
        <v>78550</v>
      </c>
      <c r="T1261" s="4">
        <v>42129</v>
      </c>
      <c r="U1261" s="4">
        <v>42129</v>
      </c>
      <c r="V1261" s="3">
        <v>1389.5771999999999</v>
      </c>
      <c r="W1261" s="3">
        <v>17</v>
      </c>
      <c r="X1261" s="3">
        <v>2013.88</v>
      </c>
      <c r="Y1261" s="5">
        <v>90109</v>
      </c>
    </row>
    <row r="1262" spans="1:25" ht="12.75" customHeight="1" x14ac:dyDescent="0.25">
      <c r="A1262" s="3">
        <v>23417</v>
      </c>
      <c r="B1262" s="3" t="s">
        <v>980</v>
      </c>
      <c r="C1262" s="3">
        <v>0.02</v>
      </c>
      <c r="D1262" s="3">
        <v>55.99</v>
      </c>
      <c r="E1262" s="3">
        <v>5</v>
      </c>
      <c r="F1262" s="3">
        <v>2273</v>
      </c>
      <c r="G1262" s="3" t="s">
        <v>2640</v>
      </c>
      <c r="H1262" s="3" t="s">
        <v>710</v>
      </c>
      <c r="I1262" s="3" t="s">
        <v>720</v>
      </c>
      <c r="J1262" s="3" t="s">
        <v>722</v>
      </c>
      <c r="K1262" s="3" t="s">
        <v>102</v>
      </c>
      <c r="L1262" s="3" t="s">
        <v>741</v>
      </c>
      <c r="M1262" s="3" t="s">
        <v>318</v>
      </c>
      <c r="N1262" s="3">
        <v>0.83</v>
      </c>
      <c r="O1262" s="3" t="s">
        <v>3035</v>
      </c>
      <c r="P1262" s="3" t="s">
        <v>714</v>
      </c>
      <c r="Q1262" s="3" t="s">
        <v>1015</v>
      </c>
      <c r="R1262" s="3" t="s">
        <v>1516</v>
      </c>
      <c r="S1262" s="3">
        <v>78550</v>
      </c>
      <c r="T1262" s="4">
        <v>42129</v>
      </c>
      <c r="U1262" s="4">
        <v>42129</v>
      </c>
      <c r="V1262" s="3">
        <v>-222.816</v>
      </c>
      <c r="W1262" s="3">
        <v>4</v>
      </c>
      <c r="X1262" s="3">
        <v>201.32</v>
      </c>
      <c r="Y1262" s="5">
        <v>90109</v>
      </c>
    </row>
    <row r="1263" spans="1:25" ht="12.75" customHeight="1" x14ac:dyDescent="0.25">
      <c r="A1263" s="3">
        <v>23418</v>
      </c>
      <c r="B1263" s="3" t="s">
        <v>980</v>
      </c>
      <c r="C1263" s="3">
        <v>0.05</v>
      </c>
      <c r="D1263" s="3">
        <v>23.99</v>
      </c>
      <c r="E1263" s="3">
        <v>15.68</v>
      </c>
      <c r="F1263" s="3">
        <v>2274</v>
      </c>
      <c r="G1263" s="3" t="s">
        <v>2641</v>
      </c>
      <c r="H1263" s="3" t="s">
        <v>712</v>
      </c>
      <c r="I1263" s="3" t="s">
        <v>720</v>
      </c>
      <c r="J1263" s="3" t="s">
        <v>723</v>
      </c>
      <c r="K1263" s="3" t="s">
        <v>732</v>
      </c>
      <c r="L1263" s="3" t="s">
        <v>740</v>
      </c>
      <c r="M1263" s="3" t="s">
        <v>303</v>
      </c>
      <c r="N1263" s="3">
        <v>0.62</v>
      </c>
      <c r="O1263" s="3" t="s">
        <v>3035</v>
      </c>
      <c r="P1263" s="3" t="s">
        <v>714</v>
      </c>
      <c r="Q1263" s="3" t="s">
        <v>1015</v>
      </c>
      <c r="R1263" s="3" t="s">
        <v>996</v>
      </c>
      <c r="S1263" s="3">
        <v>77036</v>
      </c>
      <c r="T1263" s="4">
        <v>42129</v>
      </c>
      <c r="U1263" s="4">
        <v>42133</v>
      </c>
      <c r="V1263" s="3">
        <v>-133.71</v>
      </c>
      <c r="W1263" s="3">
        <v>12</v>
      </c>
      <c r="X1263" s="3">
        <v>298.51</v>
      </c>
      <c r="Y1263" s="5">
        <v>90109</v>
      </c>
    </row>
    <row r="1264" spans="1:25" ht="12.75" customHeight="1" x14ac:dyDescent="0.25">
      <c r="A1264" s="3">
        <v>24552</v>
      </c>
      <c r="B1264" s="3" t="s">
        <v>979</v>
      </c>
      <c r="C1264" s="3">
        <v>0.01</v>
      </c>
      <c r="D1264" s="3">
        <v>195.99</v>
      </c>
      <c r="E1264" s="3">
        <v>8.99</v>
      </c>
      <c r="F1264" s="3">
        <v>2276</v>
      </c>
      <c r="G1264" s="3" t="s">
        <v>2642</v>
      </c>
      <c r="H1264" s="3" t="s">
        <v>710</v>
      </c>
      <c r="I1264" s="3" t="s">
        <v>719</v>
      </c>
      <c r="J1264" s="3" t="s">
        <v>722</v>
      </c>
      <c r="K1264" s="3" t="s">
        <v>102</v>
      </c>
      <c r="L1264" s="3" t="s">
        <v>739</v>
      </c>
      <c r="M1264" s="3" t="s">
        <v>252</v>
      </c>
      <c r="N1264" s="3">
        <v>0.6</v>
      </c>
      <c r="O1264" s="3" t="s">
        <v>3035</v>
      </c>
      <c r="P1264" s="3" t="s">
        <v>716</v>
      </c>
      <c r="Q1264" s="3" t="s">
        <v>1019</v>
      </c>
      <c r="R1264" s="3" t="s">
        <v>1806</v>
      </c>
      <c r="S1264" s="3">
        <v>14304</v>
      </c>
      <c r="T1264" s="4">
        <v>42185</v>
      </c>
      <c r="U1264" s="4">
        <v>42185</v>
      </c>
      <c r="V1264" s="3">
        <v>2653.7813999999998</v>
      </c>
      <c r="W1264" s="3">
        <v>22</v>
      </c>
      <c r="X1264" s="3">
        <v>3846.06</v>
      </c>
      <c r="Y1264" s="5">
        <v>91502</v>
      </c>
    </row>
    <row r="1265" spans="1:25" ht="12.75" customHeight="1" x14ac:dyDescent="0.25">
      <c r="A1265" s="3">
        <v>23572</v>
      </c>
      <c r="B1265" s="3" t="s">
        <v>980</v>
      </c>
      <c r="C1265" s="3">
        <v>0.04</v>
      </c>
      <c r="D1265" s="3">
        <v>4.4800000000000004</v>
      </c>
      <c r="E1265" s="3">
        <v>2.5</v>
      </c>
      <c r="F1265" s="3">
        <v>2279</v>
      </c>
      <c r="G1265" s="3" t="s">
        <v>2643</v>
      </c>
      <c r="H1265" s="3" t="s">
        <v>711</v>
      </c>
      <c r="I1265" s="3" t="s">
        <v>717</v>
      </c>
      <c r="J1265" s="3" t="s">
        <v>721</v>
      </c>
      <c r="K1265" s="3" t="s">
        <v>728</v>
      </c>
      <c r="L1265" s="3" t="s">
        <v>739</v>
      </c>
      <c r="M1265" s="3" t="s">
        <v>916</v>
      </c>
      <c r="N1265" s="3">
        <v>0.37</v>
      </c>
      <c r="O1265" s="3" t="s">
        <v>3035</v>
      </c>
      <c r="P1265" s="3" t="s">
        <v>716</v>
      </c>
      <c r="Q1265" s="3" t="s">
        <v>1071</v>
      </c>
      <c r="R1265" s="3" t="s">
        <v>1821</v>
      </c>
      <c r="S1265" s="3">
        <v>15601</v>
      </c>
      <c r="T1265" s="4">
        <v>42177</v>
      </c>
      <c r="U1265" s="4">
        <v>42181</v>
      </c>
      <c r="V1265" s="3">
        <v>10.32</v>
      </c>
      <c r="W1265" s="3">
        <v>7</v>
      </c>
      <c r="X1265" s="3">
        <v>35.93</v>
      </c>
      <c r="Y1265" s="5">
        <v>85949</v>
      </c>
    </row>
    <row r="1266" spans="1:25" ht="12.75" customHeight="1" x14ac:dyDescent="0.25">
      <c r="A1266" s="3">
        <v>19615</v>
      </c>
      <c r="B1266" s="3" t="s">
        <v>979</v>
      </c>
      <c r="C1266" s="3">
        <v>0.08</v>
      </c>
      <c r="D1266" s="3">
        <v>205.99</v>
      </c>
      <c r="E1266" s="3">
        <v>2.5</v>
      </c>
      <c r="F1266" s="3">
        <v>2281</v>
      </c>
      <c r="G1266" s="3" t="s">
        <v>2644</v>
      </c>
      <c r="H1266" s="3" t="s">
        <v>710</v>
      </c>
      <c r="I1266" s="3" t="s">
        <v>717</v>
      </c>
      <c r="J1266" s="3" t="s">
        <v>722</v>
      </c>
      <c r="K1266" s="3" t="s">
        <v>102</v>
      </c>
      <c r="L1266" s="3" t="s">
        <v>739</v>
      </c>
      <c r="M1266" s="3" t="s">
        <v>674</v>
      </c>
      <c r="N1266" s="3">
        <v>0.59</v>
      </c>
      <c r="O1266" s="3" t="s">
        <v>3035</v>
      </c>
      <c r="P1266" s="3" t="s">
        <v>714</v>
      </c>
      <c r="Q1266" s="3" t="s">
        <v>1031</v>
      </c>
      <c r="R1266" s="3" t="s">
        <v>1326</v>
      </c>
      <c r="S1266" s="3">
        <v>54703</v>
      </c>
      <c r="T1266" s="4">
        <v>42031</v>
      </c>
      <c r="U1266" s="4">
        <v>42032</v>
      </c>
      <c r="V1266" s="3">
        <v>997.38144000000011</v>
      </c>
      <c r="W1266" s="3">
        <v>10</v>
      </c>
      <c r="X1266" s="3">
        <v>1610.84</v>
      </c>
      <c r="Y1266" s="5">
        <v>85948</v>
      </c>
    </row>
    <row r="1267" spans="1:25" ht="12.75" customHeight="1" x14ac:dyDescent="0.25">
      <c r="A1267" s="3">
        <v>21260</v>
      </c>
      <c r="B1267" s="3" t="s">
        <v>978</v>
      </c>
      <c r="C1267" s="3">
        <v>0.04</v>
      </c>
      <c r="D1267" s="3">
        <v>5.98</v>
      </c>
      <c r="E1267" s="3">
        <v>5.79</v>
      </c>
      <c r="F1267" s="3">
        <v>2282</v>
      </c>
      <c r="G1267" s="3" t="s">
        <v>2645</v>
      </c>
      <c r="H1267" s="3" t="s">
        <v>710</v>
      </c>
      <c r="I1267" s="3" t="s">
        <v>717</v>
      </c>
      <c r="J1267" s="3" t="s">
        <v>721</v>
      </c>
      <c r="K1267" s="3" t="s">
        <v>726</v>
      </c>
      <c r="L1267" s="3" t="s">
        <v>739</v>
      </c>
      <c r="M1267" s="3" t="s">
        <v>832</v>
      </c>
      <c r="N1267" s="3">
        <v>0.36</v>
      </c>
      <c r="O1267" s="3" t="s">
        <v>3035</v>
      </c>
      <c r="P1267" s="3" t="s">
        <v>714</v>
      </c>
      <c r="Q1267" s="3" t="s">
        <v>1031</v>
      </c>
      <c r="R1267" s="3" t="s">
        <v>1660</v>
      </c>
      <c r="S1267" s="3">
        <v>53713</v>
      </c>
      <c r="T1267" s="4">
        <v>42040</v>
      </c>
      <c r="U1267" s="4">
        <v>42042</v>
      </c>
      <c r="V1267" s="3">
        <v>-36.030800000000006</v>
      </c>
      <c r="W1267" s="3">
        <v>14</v>
      </c>
      <c r="X1267" s="3">
        <v>86.12</v>
      </c>
      <c r="Y1267" s="5">
        <v>85950</v>
      </c>
    </row>
    <row r="1268" spans="1:25" ht="12.75" customHeight="1" x14ac:dyDescent="0.25">
      <c r="A1268" s="3">
        <v>26148</v>
      </c>
      <c r="B1268" s="3" t="s">
        <v>978</v>
      </c>
      <c r="C1268" s="3">
        <v>0.01</v>
      </c>
      <c r="D1268" s="3">
        <v>11.7</v>
      </c>
      <c r="E1268" s="3">
        <v>6.96</v>
      </c>
      <c r="F1268" s="3">
        <v>2283</v>
      </c>
      <c r="G1268" s="3" t="s">
        <v>2646</v>
      </c>
      <c r="H1268" s="3" t="s">
        <v>710</v>
      </c>
      <c r="I1268" s="3" t="s">
        <v>717</v>
      </c>
      <c r="J1268" s="3" t="s">
        <v>721</v>
      </c>
      <c r="K1268" s="3" t="s">
        <v>729</v>
      </c>
      <c r="L1268" s="3" t="s">
        <v>743</v>
      </c>
      <c r="M1268" s="3" t="s">
        <v>477</v>
      </c>
      <c r="N1268" s="3">
        <v>0.5</v>
      </c>
      <c r="O1268" s="3" t="s">
        <v>3035</v>
      </c>
      <c r="P1268" s="3" t="s">
        <v>714</v>
      </c>
      <c r="Q1268" s="3" t="s">
        <v>1031</v>
      </c>
      <c r="R1268" s="3" t="s">
        <v>1407</v>
      </c>
      <c r="S1268" s="3">
        <v>53132</v>
      </c>
      <c r="T1268" s="4">
        <v>42028</v>
      </c>
      <c r="U1268" s="4">
        <v>42030</v>
      </c>
      <c r="V1268" s="3">
        <v>-28.954000000000001</v>
      </c>
      <c r="W1268" s="3">
        <v>6</v>
      </c>
      <c r="X1268" s="3">
        <v>76.87</v>
      </c>
      <c r="Y1268" s="5">
        <v>85947</v>
      </c>
    </row>
    <row r="1269" spans="1:25" ht="12.75" customHeight="1" x14ac:dyDescent="0.25">
      <c r="A1269" s="3">
        <v>19460</v>
      </c>
      <c r="B1269" s="3" t="s">
        <v>978</v>
      </c>
      <c r="C1269" s="3">
        <v>0.02</v>
      </c>
      <c r="D1269" s="3">
        <v>17.7</v>
      </c>
      <c r="E1269" s="3">
        <v>9.4700000000000006</v>
      </c>
      <c r="F1269" s="3">
        <v>2285</v>
      </c>
      <c r="G1269" s="3" t="s">
        <v>2647</v>
      </c>
      <c r="H1269" s="3" t="s">
        <v>711</v>
      </c>
      <c r="I1269" s="3" t="s">
        <v>720</v>
      </c>
      <c r="J1269" s="3" t="s">
        <v>721</v>
      </c>
      <c r="K1269" s="3" t="s">
        <v>730</v>
      </c>
      <c r="L1269" s="3" t="s">
        <v>739</v>
      </c>
      <c r="M1269" s="3" t="s">
        <v>222</v>
      </c>
      <c r="N1269" s="3">
        <v>0.59</v>
      </c>
      <c r="O1269" s="3" t="s">
        <v>3035</v>
      </c>
      <c r="P1269" s="3" t="s">
        <v>713</v>
      </c>
      <c r="Q1269" s="3" t="s">
        <v>1051</v>
      </c>
      <c r="R1269" s="3" t="s">
        <v>1483</v>
      </c>
      <c r="S1269" s="3">
        <v>29730</v>
      </c>
      <c r="T1269" s="4">
        <v>42076</v>
      </c>
      <c r="U1269" s="4">
        <v>42078</v>
      </c>
      <c r="V1269" s="3">
        <v>-85.021999999999991</v>
      </c>
      <c r="W1269" s="3">
        <v>21</v>
      </c>
      <c r="X1269" s="3">
        <v>374.6</v>
      </c>
      <c r="Y1269" s="5">
        <v>90148</v>
      </c>
    </row>
    <row r="1270" spans="1:25" ht="12.75" customHeight="1" x14ac:dyDescent="0.25">
      <c r="A1270" s="3">
        <v>21529</v>
      </c>
      <c r="B1270" s="3" t="s">
        <v>978</v>
      </c>
      <c r="C1270" s="3">
        <v>0</v>
      </c>
      <c r="D1270" s="3">
        <v>4.91</v>
      </c>
      <c r="E1270" s="3">
        <v>0.5</v>
      </c>
      <c r="F1270" s="3">
        <v>2286</v>
      </c>
      <c r="G1270" s="3" t="s">
        <v>2648</v>
      </c>
      <c r="H1270" s="3" t="s">
        <v>710</v>
      </c>
      <c r="I1270" s="3" t="s">
        <v>720</v>
      </c>
      <c r="J1270" s="3" t="s">
        <v>721</v>
      </c>
      <c r="K1270" s="3" t="s">
        <v>735</v>
      </c>
      <c r="L1270" s="3" t="s">
        <v>739</v>
      </c>
      <c r="M1270" s="3" t="s">
        <v>639</v>
      </c>
      <c r="N1270" s="3">
        <v>0.36</v>
      </c>
      <c r="O1270" s="3" t="s">
        <v>3035</v>
      </c>
      <c r="P1270" s="3" t="s">
        <v>713</v>
      </c>
      <c r="Q1270" s="3" t="s">
        <v>1051</v>
      </c>
      <c r="R1270" s="3" t="s">
        <v>1614</v>
      </c>
      <c r="S1270" s="3">
        <v>29301</v>
      </c>
      <c r="T1270" s="4">
        <v>42039</v>
      </c>
      <c r="U1270" s="4">
        <v>42041</v>
      </c>
      <c r="V1270" s="3">
        <v>99.198000000000008</v>
      </c>
      <c r="W1270" s="3">
        <v>12</v>
      </c>
      <c r="X1270" s="3">
        <v>61.87</v>
      </c>
      <c r="Y1270" s="5">
        <v>90145</v>
      </c>
    </row>
    <row r="1271" spans="1:25" ht="12.75" customHeight="1" x14ac:dyDescent="0.25">
      <c r="A1271" s="3">
        <v>21530</v>
      </c>
      <c r="B1271" s="3" t="s">
        <v>978</v>
      </c>
      <c r="C1271" s="3">
        <v>0.01</v>
      </c>
      <c r="D1271" s="3">
        <v>7.28</v>
      </c>
      <c r="E1271" s="3">
        <v>11.15</v>
      </c>
      <c r="F1271" s="3">
        <v>2286</v>
      </c>
      <c r="G1271" s="3" t="s">
        <v>2648</v>
      </c>
      <c r="H1271" s="3" t="s">
        <v>710</v>
      </c>
      <c r="I1271" s="3" t="s">
        <v>720</v>
      </c>
      <c r="J1271" s="3" t="s">
        <v>721</v>
      </c>
      <c r="K1271" s="3" t="s">
        <v>726</v>
      </c>
      <c r="L1271" s="3" t="s">
        <v>739</v>
      </c>
      <c r="M1271" s="3" t="s">
        <v>121</v>
      </c>
      <c r="N1271" s="3">
        <v>0.37</v>
      </c>
      <c r="O1271" s="3" t="s">
        <v>3035</v>
      </c>
      <c r="P1271" s="3" t="s">
        <v>713</v>
      </c>
      <c r="Q1271" s="3" t="s">
        <v>1051</v>
      </c>
      <c r="R1271" s="3" t="s">
        <v>1614</v>
      </c>
      <c r="S1271" s="3">
        <v>29301</v>
      </c>
      <c r="T1271" s="4">
        <v>42039</v>
      </c>
      <c r="U1271" s="4">
        <v>42040</v>
      </c>
      <c r="V1271" s="3">
        <v>136.03139999999999</v>
      </c>
      <c r="W1271" s="3">
        <v>6</v>
      </c>
      <c r="X1271" s="3">
        <v>48.88</v>
      </c>
      <c r="Y1271" s="5">
        <v>90145</v>
      </c>
    </row>
    <row r="1272" spans="1:25" ht="12.75" customHeight="1" x14ac:dyDescent="0.25">
      <c r="A1272" s="3">
        <v>21531</v>
      </c>
      <c r="B1272" s="3" t="s">
        <v>978</v>
      </c>
      <c r="C1272" s="3">
        <v>0.1</v>
      </c>
      <c r="D1272" s="3">
        <v>6.68</v>
      </c>
      <c r="E1272" s="3">
        <v>6.93</v>
      </c>
      <c r="F1272" s="3">
        <v>2286</v>
      </c>
      <c r="G1272" s="3" t="s">
        <v>2648</v>
      </c>
      <c r="H1272" s="3" t="s">
        <v>710</v>
      </c>
      <c r="I1272" s="3" t="s">
        <v>720</v>
      </c>
      <c r="J1272" s="3" t="s">
        <v>721</v>
      </c>
      <c r="K1272" s="3" t="s">
        <v>726</v>
      </c>
      <c r="L1272" s="3" t="s">
        <v>739</v>
      </c>
      <c r="M1272" s="3" t="s">
        <v>139</v>
      </c>
      <c r="N1272" s="3">
        <v>0.37</v>
      </c>
      <c r="O1272" s="3" t="s">
        <v>3035</v>
      </c>
      <c r="P1272" s="3" t="s">
        <v>713</v>
      </c>
      <c r="Q1272" s="3" t="s">
        <v>1051</v>
      </c>
      <c r="R1272" s="3" t="s">
        <v>1614</v>
      </c>
      <c r="S1272" s="3">
        <v>29301</v>
      </c>
      <c r="T1272" s="4">
        <v>42039</v>
      </c>
      <c r="U1272" s="4">
        <v>42042</v>
      </c>
      <c r="V1272" s="3">
        <v>-100.072</v>
      </c>
      <c r="W1272" s="3">
        <v>3</v>
      </c>
      <c r="X1272" s="3">
        <v>21.56</v>
      </c>
      <c r="Y1272" s="5">
        <v>90145</v>
      </c>
    </row>
    <row r="1273" spans="1:25" ht="12.75" customHeight="1" x14ac:dyDescent="0.25">
      <c r="A1273" s="3">
        <v>25183</v>
      </c>
      <c r="B1273" s="3" t="s">
        <v>979</v>
      </c>
      <c r="C1273" s="3">
        <v>0.01</v>
      </c>
      <c r="D1273" s="3">
        <v>18.97</v>
      </c>
      <c r="E1273" s="3">
        <v>9.0299999999999994</v>
      </c>
      <c r="F1273" s="3">
        <v>2287</v>
      </c>
      <c r="G1273" s="3" t="s">
        <v>2649</v>
      </c>
      <c r="H1273" s="3" t="s">
        <v>710</v>
      </c>
      <c r="I1273" s="3" t="s">
        <v>720</v>
      </c>
      <c r="J1273" s="3" t="s">
        <v>721</v>
      </c>
      <c r="K1273" s="3" t="s">
        <v>726</v>
      </c>
      <c r="L1273" s="3" t="s">
        <v>739</v>
      </c>
      <c r="M1273" s="3" t="s">
        <v>491</v>
      </c>
      <c r="N1273" s="3">
        <v>0.37</v>
      </c>
      <c r="O1273" s="3" t="s">
        <v>3035</v>
      </c>
      <c r="P1273" s="3" t="s">
        <v>713</v>
      </c>
      <c r="Q1273" s="3" t="s">
        <v>1051</v>
      </c>
      <c r="R1273" s="3" t="s">
        <v>1874</v>
      </c>
      <c r="S1273" s="3">
        <v>29483</v>
      </c>
      <c r="T1273" s="4">
        <v>42088</v>
      </c>
      <c r="U1273" s="4">
        <v>42088</v>
      </c>
      <c r="V1273" s="3">
        <v>-12.026699999999998</v>
      </c>
      <c r="W1273" s="3">
        <v>8</v>
      </c>
      <c r="X1273" s="3">
        <v>164.67</v>
      </c>
      <c r="Y1273" s="5">
        <v>90146</v>
      </c>
    </row>
    <row r="1274" spans="1:25" ht="12.75" customHeight="1" x14ac:dyDescent="0.25">
      <c r="A1274" s="3">
        <v>25184</v>
      </c>
      <c r="B1274" s="3" t="s">
        <v>979</v>
      </c>
      <c r="C1274" s="3">
        <v>0.03</v>
      </c>
      <c r="D1274" s="3">
        <v>12.28</v>
      </c>
      <c r="E1274" s="3">
        <v>4.8600000000000003</v>
      </c>
      <c r="F1274" s="3">
        <v>2287</v>
      </c>
      <c r="G1274" s="3" t="s">
        <v>2649</v>
      </c>
      <c r="H1274" s="3" t="s">
        <v>710</v>
      </c>
      <c r="I1274" s="3" t="s">
        <v>720</v>
      </c>
      <c r="J1274" s="3" t="s">
        <v>721</v>
      </c>
      <c r="K1274" s="3" t="s">
        <v>726</v>
      </c>
      <c r="L1274" s="3" t="s">
        <v>739</v>
      </c>
      <c r="M1274" s="3" t="s">
        <v>807</v>
      </c>
      <c r="N1274" s="3">
        <v>0.38</v>
      </c>
      <c r="O1274" s="3" t="s">
        <v>3035</v>
      </c>
      <c r="P1274" s="3" t="s">
        <v>713</v>
      </c>
      <c r="Q1274" s="3" t="s">
        <v>1051</v>
      </c>
      <c r="R1274" s="3" t="s">
        <v>1874</v>
      </c>
      <c r="S1274" s="3">
        <v>29483</v>
      </c>
      <c r="T1274" s="4">
        <v>42088</v>
      </c>
      <c r="U1274" s="4">
        <v>42089</v>
      </c>
      <c r="V1274" s="3">
        <v>122.508</v>
      </c>
      <c r="W1274" s="3">
        <v>6</v>
      </c>
      <c r="X1274" s="3">
        <v>72.739999999999995</v>
      </c>
      <c r="Y1274" s="5">
        <v>90146</v>
      </c>
    </row>
    <row r="1275" spans="1:25" ht="12.75" customHeight="1" x14ac:dyDescent="0.25">
      <c r="A1275" s="3">
        <v>25185</v>
      </c>
      <c r="B1275" s="3" t="s">
        <v>979</v>
      </c>
      <c r="C1275" s="3">
        <v>0.05</v>
      </c>
      <c r="D1275" s="3">
        <v>34.99</v>
      </c>
      <c r="E1275" s="3">
        <v>7.73</v>
      </c>
      <c r="F1275" s="3">
        <v>2287</v>
      </c>
      <c r="G1275" s="3" t="s">
        <v>2649</v>
      </c>
      <c r="H1275" s="3" t="s">
        <v>711</v>
      </c>
      <c r="I1275" s="3" t="s">
        <v>720</v>
      </c>
      <c r="J1275" s="3" t="s">
        <v>721</v>
      </c>
      <c r="K1275" s="3" t="s">
        <v>724</v>
      </c>
      <c r="L1275" s="3" t="s">
        <v>739</v>
      </c>
      <c r="M1275" s="3" t="s">
        <v>560</v>
      </c>
      <c r="N1275" s="3">
        <v>0.59</v>
      </c>
      <c r="O1275" s="3" t="s">
        <v>3035</v>
      </c>
      <c r="P1275" s="3" t="s">
        <v>713</v>
      </c>
      <c r="Q1275" s="3" t="s">
        <v>1051</v>
      </c>
      <c r="R1275" s="3" t="s">
        <v>1874</v>
      </c>
      <c r="S1275" s="3">
        <v>29483</v>
      </c>
      <c r="T1275" s="4">
        <v>42088</v>
      </c>
      <c r="U1275" s="4">
        <v>42090</v>
      </c>
      <c r="V1275" s="3">
        <v>-12.026699999999998</v>
      </c>
      <c r="W1275" s="3">
        <v>12</v>
      </c>
      <c r="X1275" s="3">
        <v>418.75</v>
      </c>
      <c r="Y1275" s="5">
        <v>90146</v>
      </c>
    </row>
    <row r="1276" spans="1:25" ht="12.75" customHeight="1" x14ac:dyDescent="0.25">
      <c r="A1276" s="3">
        <v>24396</v>
      </c>
      <c r="B1276" s="3" t="s">
        <v>980</v>
      </c>
      <c r="C1276" s="3">
        <v>0.1</v>
      </c>
      <c r="D1276" s="3">
        <v>54.1</v>
      </c>
      <c r="E1276" s="3">
        <v>19.989999999999998</v>
      </c>
      <c r="F1276" s="3">
        <v>2287</v>
      </c>
      <c r="G1276" s="3" t="s">
        <v>2649</v>
      </c>
      <c r="H1276" s="3" t="s">
        <v>710</v>
      </c>
      <c r="I1276" s="3" t="s">
        <v>720</v>
      </c>
      <c r="J1276" s="3" t="s">
        <v>721</v>
      </c>
      <c r="K1276" s="3" t="s">
        <v>730</v>
      </c>
      <c r="L1276" s="3" t="s">
        <v>739</v>
      </c>
      <c r="M1276" s="3" t="s">
        <v>902</v>
      </c>
      <c r="N1276" s="3">
        <v>0.59</v>
      </c>
      <c r="O1276" s="3" t="s">
        <v>3035</v>
      </c>
      <c r="P1276" s="3" t="s">
        <v>713</v>
      </c>
      <c r="Q1276" s="3" t="s">
        <v>1051</v>
      </c>
      <c r="R1276" s="3" t="s">
        <v>1874</v>
      </c>
      <c r="S1276" s="3">
        <v>29483</v>
      </c>
      <c r="T1276" s="4">
        <v>42054</v>
      </c>
      <c r="U1276" s="4">
        <v>42059</v>
      </c>
      <c r="V1276" s="3">
        <v>34.067999999999998</v>
      </c>
      <c r="W1276" s="3">
        <v>9</v>
      </c>
      <c r="X1276" s="3">
        <v>469.59</v>
      </c>
      <c r="Y1276" s="5">
        <v>90147</v>
      </c>
    </row>
    <row r="1277" spans="1:25" ht="12.75" customHeight="1" x14ac:dyDescent="0.25">
      <c r="A1277" s="3">
        <v>19243</v>
      </c>
      <c r="B1277" s="3" t="s">
        <v>981</v>
      </c>
      <c r="C1277" s="3">
        <v>0.01</v>
      </c>
      <c r="D1277" s="3">
        <v>7.59</v>
      </c>
      <c r="E1277" s="3">
        <v>4</v>
      </c>
      <c r="F1277" s="3">
        <v>2289</v>
      </c>
      <c r="G1277" s="3" t="s">
        <v>2650</v>
      </c>
      <c r="H1277" s="3" t="s">
        <v>710</v>
      </c>
      <c r="I1277" s="3" t="s">
        <v>717</v>
      </c>
      <c r="J1277" s="3" t="s">
        <v>723</v>
      </c>
      <c r="K1277" s="3" t="s">
        <v>732</v>
      </c>
      <c r="L1277" s="3" t="s">
        <v>738</v>
      </c>
      <c r="M1277" s="3" t="s">
        <v>922</v>
      </c>
      <c r="N1277" s="3">
        <v>0.42</v>
      </c>
      <c r="O1277" s="3" t="s">
        <v>3035</v>
      </c>
      <c r="P1277" s="3" t="s">
        <v>714</v>
      </c>
      <c r="Q1277" s="3" t="s">
        <v>1039</v>
      </c>
      <c r="R1277" s="3" t="s">
        <v>1248</v>
      </c>
      <c r="S1277" s="3">
        <v>55337</v>
      </c>
      <c r="T1277" s="4">
        <v>42128</v>
      </c>
      <c r="U1277" s="4">
        <v>42128</v>
      </c>
      <c r="V1277" s="3">
        <v>2.9700000000000006</v>
      </c>
      <c r="W1277" s="3">
        <v>17</v>
      </c>
      <c r="X1277" s="3">
        <v>136.25</v>
      </c>
      <c r="Y1277" s="5">
        <v>88165</v>
      </c>
    </row>
    <row r="1278" spans="1:25" ht="12.75" customHeight="1" x14ac:dyDescent="0.25">
      <c r="A1278" s="3">
        <v>21334</v>
      </c>
      <c r="B1278" s="3" t="s">
        <v>979</v>
      </c>
      <c r="C1278" s="3">
        <v>0</v>
      </c>
      <c r="D1278" s="3">
        <v>42.98</v>
      </c>
      <c r="E1278" s="3">
        <v>4.62</v>
      </c>
      <c r="F1278" s="3">
        <v>2290</v>
      </c>
      <c r="G1278" s="3" t="s">
        <v>2651</v>
      </c>
      <c r="H1278" s="3" t="s">
        <v>710</v>
      </c>
      <c r="I1278" s="3" t="s">
        <v>717</v>
      </c>
      <c r="J1278" s="3" t="s">
        <v>721</v>
      </c>
      <c r="K1278" s="3" t="s">
        <v>729</v>
      </c>
      <c r="L1278" s="3" t="s">
        <v>739</v>
      </c>
      <c r="M1278" s="3" t="s">
        <v>693</v>
      </c>
      <c r="N1278" s="3">
        <v>0.56000000000000005</v>
      </c>
      <c r="O1278" s="3" t="s">
        <v>3035</v>
      </c>
      <c r="P1278" s="3" t="s">
        <v>714</v>
      </c>
      <c r="Q1278" s="3" t="s">
        <v>1039</v>
      </c>
      <c r="R1278" s="3" t="s">
        <v>1526</v>
      </c>
      <c r="S1278" s="3">
        <v>55433</v>
      </c>
      <c r="T1278" s="4">
        <v>42010</v>
      </c>
      <c r="U1278" s="4">
        <v>42012</v>
      </c>
      <c r="V1278" s="3">
        <v>385.30289999999997</v>
      </c>
      <c r="W1278" s="3">
        <v>12</v>
      </c>
      <c r="X1278" s="3">
        <v>558.41</v>
      </c>
      <c r="Y1278" s="5">
        <v>88163</v>
      </c>
    </row>
    <row r="1279" spans="1:25" ht="12.75" customHeight="1" x14ac:dyDescent="0.25">
      <c r="A1279" s="3">
        <v>21335</v>
      </c>
      <c r="B1279" s="3" t="s">
        <v>979</v>
      </c>
      <c r="C1279" s="3">
        <v>0.03</v>
      </c>
      <c r="D1279" s="3">
        <v>21.78</v>
      </c>
      <c r="E1279" s="3">
        <v>5.94</v>
      </c>
      <c r="F1279" s="3">
        <v>2290</v>
      </c>
      <c r="G1279" s="3" t="s">
        <v>2651</v>
      </c>
      <c r="H1279" s="3" t="s">
        <v>710</v>
      </c>
      <c r="I1279" s="3" t="s">
        <v>717</v>
      </c>
      <c r="J1279" s="3" t="s">
        <v>721</v>
      </c>
      <c r="K1279" s="3" t="s">
        <v>729</v>
      </c>
      <c r="L1279" s="3" t="s">
        <v>743</v>
      </c>
      <c r="M1279" s="3" t="s">
        <v>387</v>
      </c>
      <c r="N1279" s="3">
        <v>0.5</v>
      </c>
      <c r="O1279" s="3" t="s">
        <v>3035</v>
      </c>
      <c r="P1279" s="3" t="s">
        <v>714</v>
      </c>
      <c r="Q1279" s="3" t="s">
        <v>1039</v>
      </c>
      <c r="R1279" s="3" t="s">
        <v>1526</v>
      </c>
      <c r="S1279" s="3">
        <v>55433</v>
      </c>
      <c r="T1279" s="4">
        <v>42010</v>
      </c>
      <c r="U1279" s="4">
        <v>42012</v>
      </c>
      <c r="V1279" s="3">
        <v>187.2</v>
      </c>
      <c r="W1279" s="3">
        <v>13</v>
      </c>
      <c r="X1279" s="3">
        <v>290.22000000000003</v>
      </c>
      <c r="Y1279" s="5">
        <v>88163</v>
      </c>
    </row>
    <row r="1280" spans="1:25" ht="12.75" customHeight="1" x14ac:dyDescent="0.25">
      <c r="A1280" s="3">
        <v>19723</v>
      </c>
      <c r="B1280" s="3" t="s">
        <v>978</v>
      </c>
      <c r="C1280" s="3">
        <v>7.0000000000000007E-2</v>
      </c>
      <c r="D1280" s="3">
        <v>80.98</v>
      </c>
      <c r="E1280" s="3">
        <v>7.18</v>
      </c>
      <c r="F1280" s="3">
        <v>2290</v>
      </c>
      <c r="G1280" s="3" t="s">
        <v>2651</v>
      </c>
      <c r="H1280" s="3" t="s">
        <v>710</v>
      </c>
      <c r="I1280" s="3" t="s">
        <v>720</v>
      </c>
      <c r="J1280" s="3" t="s">
        <v>722</v>
      </c>
      <c r="K1280" s="3" t="s">
        <v>725</v>
      </c>
      <c r="L1280" s="3" t="s">
        <v>739</v>
      </c>
      <c r="M1280" s="3" t="s">
        <v>659</v>
      </c>
      <c r="N1280" s="3">
        <v>0.48</v>
      </c>
      <c r="O1280" s="3" t="s">
        <v>3035</v>
      </c>
      <c r="P1280" s="3" t="s">
        <v>714</v>
      </c>
      <c r="Q1280" s="3" t="s">
        <v>1039</v>
      </c>
      <c r="R1280" s="3" t="s">
        <v>1526</v>
      </c>
      <c r="S1280" s="3">
        <v>55433</v>
      </c>
      <c r="T1280" s="4">
        <v>42039</v>
      </c>
      <c r="U1280" s="4">
        <v>42041</v>
      </c>
      <c r="V1280" s="3">
        <v>779.47230000000002</v>
      </c>
      <c r="W1280" s="3">
        <v>15</v>
      </c>
      <c r="X1280" s="3">
        <v>1129.67</v>
      </c>
      <c r="Y1280" s="5">
        <v>88164</v>
      </c>
    </row>
    <row r="1281" spans="1:25" ht="12.75" customHeight="1" x14ac:dyDescent="0.25">
      <c r="A1281" s="3">
        <v>24673</v>
      </c>
      <c r="B1281" s="3" t="s">
        <v>981</v>
      </c>
      <c r="C1281" s="3">
        <v>7.0000000000000007E-2</v>
      </c>
      <c r="D1281" s="3">
        <v>270.98</v>
      </c>
      <c r="E1281" s="3">
        <v>50</v>
      </c>
      <c r="F1281" s="3">
        <v>2302</v>
      </c>
      <c r="G1281" s="3" t="s">
        <v>2652</v>
      </c>
      <c r="H1281" s="3" t="s">
        <v>712</v>
      </c>
      <c r="I1281" s="3" t="s">
        <v>720</v>
      </c>
      <c r="J1281" s="3" t="s">
        <v>723</v>
      </c>
      <c r="K1281" s="3" t="s">
        <v>727</v>
      </c>
      <c r="L1281" s="3" t="s">
        <v>740</v>
      </c>
      <c r="M1281" s="3" t="s">
        <v>168</v>
      </c>
      <c r="N1281" s="3">
        <v>0.77</v>
      </c>
      <c r="O1281" s="3" t="s">
        <v>3035</v>
      </c>
      <c r="P1281" s="3" t="s">
        <v>713</v>
      </c>
      <c r="Q1281" s="3" t="s">
        <v>1034</v>
      </c>
      <c r="R1281" s="3" t="s">
        <v>1515</v>
      </c>
      <c r="S1281" s="3">
        <v>32404</v>
      </c>
      <c r="T1281" s="4">
        <v>42046</v>
      </c>
      <c r="U1281" s="4">
        <v>42048</v>
      </c>
      <c r="V1281" s="3">
        <v>27.725999999999999</v>
      </c>
      <c r="W1281" s="3">
        <v>9</v>
      </c>
      <c r="X1281" s="3">
        <v>2439.37</v>
      </c>
      <c r="Y1281" s="5">
        <v>87695</v>
      </c>
    </row>
    <row r="1282" spans="1:25" ht="12.75" customHeight="1" x14ac:dyDescent="0.25">
      <c r="A1282" s="3">
        <v>23344</v>
      </c>
      <c r="B1282" s="3" t="s">
        <v>977</v>
      </c>
      <c r="C1282" s="3">
        <v>0.1</v>
      </c>
      <c r="D1282" s="3">
        <v>12.53</v>
      </c>
      <c r="E1282" s="3">
        <v>0.49</v>
      </c>
      <c r="F1282" s="3">
        <v>2302</v>
      </c>
      <c r="G1282" s="3" t="s">
        <v>2652</v>
      </c>
      <c r="H1282" s="3" t="s">
        <v>710</v>
      </c>
      <c r="I1282" s="3" t="s">
        <v>720</v>
      </c>
      <c r="J1282" s="3" t="s">
        <v>721</v>
      </c>
      <c r="K1282" s="3" t="s">
        <v>735</v>
      </c>
      <c r="L1282" s="3" t="s">
        <v>739</v>
      </c>
      <c r="M1282" s="3" t="s">
        <v>448</v>
      </c>
      <c r="N1282" s="3">
        <v>0.38</v>
      </c>
      <c r="O1282" s="3" t="s">
        <v>3035</v>
      </c>
      <c r="P1282" s="3" t="s">
        <v>713</v>
      </c>
      <c r="Q1282" s="3" t="s">
        <v>1034</v>
      </c>
      <c r="R1282" s="3" t="s">
        <v>1515</v>
      </c>
      <c r="S1282" s="3">
        <v>32404</v>
      </c>
      <c r="T1282" s="4">
        <v>42007</v>
      </c>
      <c r="U1282" s="4">
        <v>42008</v>
      </c>
      <c r="V1282" s="3">
        <v>244.464</v>
      </c>
      <c r="W1282" s="3">
        <v>8</v>
      </c>
      <c r="X1282" s="3">
        <v>92.02</v>
      </c>
      <c r="Y1282" s="5">
        <v>87696</v>
      </c>
    </row>
    <row r="1283" spans="1:25" ht="12.75" customHeight="1" x14ac:dyDescent="0.25">
      <c r="A1283" s="3">
        <v>23345</v>
      </c>
      <c r="B1283" s="3" t="s">
        <v>977</v>
      </c>
      <c r="C1283" s="3">
        <v>0.1</v>
      </c>
      <c r="D1283" s="3">
        <v>146.34</v>
      </c>
      <c r="E1283" s="3">
        <v>43.75</v>
      </c>
      <c r="F1283" s="3">
        <v>2302</v>
      </c>
      <c r="G1283" s="3" t="s">
        <v>2652</v>
      </c>
      <c r="H1283" s="3" t="s">
        <v>712</v>
      </c>
      <c r="I1283" s="3" t="s">
        <v>720</v>
      </c>
      <c r="J1283" s="3" t="s">
        <v>723</v>
      </c>
      <c r="K1283" s="3" t="s">
        <v>731</v>
      </c>
      <c r="L1283" s="3" t="s">
        <v>742</v>
      </c>
      <c r="M1283" s="3" t="s">
        <v>901</v>
      </c>
      <c r="N1283" s="3">
        <v>0.64</v>
      </c>
      <c r="O1283" s="3" t="s">
        <v>3035</v>
      </c>
      <c r="P1283" s="3" t="s">
        <v>713</v>
      </c>
      <c r="Q1283" s="3" t="s">
        <v>1034</v>
      </c>
      <c r="R1283" s="3" t="s">
        <v>1515</v>
      </c>
      <c r="S1283" s="3">
        <v>32404</v>
      </c>
      <c r="T1283" s="4">
        <v>42007</v>
      </c>
      <c r="U1283" s="4">
        <v>42008</v>
      </c>
      <c r="V1283" s="3">
        <v>-473.57799999999997</v>
      </c>
      <c r="W1283" s="3">
        <v>2</v>
      </c>
      <c r="X1283" s="3">
        <v>283.55</v>
      </c>
      <c r="Y1283" s="5">
        <v>87696</v>
      </c>
    </row>
    <row r="1284" spans="1:25" ht="12.75" customHeight="1" x14ac:dyDescent="0.25">
      <c r="A1284" s="3">
        <v>6673</v>
      </c>
      <c r="B1284" s="3" t="s">
        <v>981</v>
      </c>
      <c r="C1284" s="3">
        <v>7.0000000000000007E-2</v>
      </c>
      <c r="D1284" s="3">
        <v>270.98</v>
      </c>
      <c r="E1284" s="3">
        <v>50</v>
      </c>
      <c r="F1284" s="3">
        <v>2303</v>
      </c>
      <c r="G1284" s="3" t="s">
        <v>2653</v>
      </c>
      <c r="H1284" s="3" t="s">
        <v>712</v>
      </c>
      <c r="I1284" s="3" t="s">
        <v>720</v>
      </c>
      <c r="J1284" s="3" t="s">
        <v>723</v>
      </c>
      <c r="K1284" s="3" t="s">
        <v>727</v>
      </c>
      <c r="L1284" s="3" t="s">
        <v>740</v>
      </c>
      <c r="M1284" s="3" t="s">
        <v>168</v>
      </c>
      <c r="N1284" s="3">
        <v>0.77</v>
      </c>
      <c r="O1284" s="3" t="s">
        <v>3035</v>
      </c>
      <c r="P1284" s="3" t="s">
        <v>716</v>
      </c>
      <c r="Q1284" s="3" t="s">
        <v>1019</v>
      </c>
      <c r="R1284" s="3" t="s">
        <v>1004</v>
      </c>
      <c r="S1284" s="3">
        <v>10011</v>
      </c>
      <c r="T1284" s="4">
        <v>42046</v>
      </c>
      <c r="U1284" s="4">
        <v>42048</v>
      </c>
      <c r="V1284" s="3">
        <v>-96.05</v>
      </c>
      <c r="W1284" s="3">
        <v>36</v>
      </c>
      <c r="X1284" s="3">
        <v>9757.48</v>
      </c>
      <c r="Y1284" s="5">
        <v>47493</v>
      </c>
    </row>
    <row r="1285" spans="1:25" ht="12.75" customHeight="1" x14ac:dyDescent="0.25">
      <c r="A1285" s="3">
        <v>5345</v>
      </c>
      <c r="B1285" s="3" t="s">
        <v>977</v>
      </c>
      <c r="C1285" s="3">
        <v>0.1</v>
      </c>
      <c r="D1285" s="3">
        <v>146.34</v>
      </c>
      <c r="E1285" s="3">
        <v>43.75</v>
      </c>
      <c r="F1285" s="3">
        <v>2303</v>
      </c>
      <c r="G1285" s="3" t="s">
        <v>2653</v>
      </c>
      <c r="H1285" s="3" t="s">
        <v>712</v>
      </c>
      <c r="I1285" s="3" t="s">
        <v>720</v>
      </c>
      <c r="J1285" s="3" t="s">
        <v>723</v>
      </c>
      <c r="K1285" s="3" t="s">
        <v>731</v>
      </c>
      <c r="L1285" s="3" t="s">
        <v>742</v>
      </c>
      <c r="M1285" s="3" t="s">
        <v>901</v>
      </c>
      <c r="N1285" s="3">
        <v>0.64</v>
      </c>
      <c r="O1285" s="3" t="s">
        <v>3035</v>
      </c>
      <c r="P1285" s="3" t="s">
        <v>716</v>
      </c>
      <c r="Q1285" s="3" t="s">
        <v>1019</v>
      </c>
      <c r="R1285" s="3" t="s">
        <v>1004</v>
      </c>
      <c r="S1285" s="3">
        <v>10011</v>
      </c>
      <c r="T1285" s="4">
        <v>42007</v>
      </c>
      <c r="U1285" s="4">
        <v>42008</v>
      </c>
      <c r="V1285" s="3">
        <v>-270.85000000000002</v>
      </c>
      <c r="W1285" s="3">
        <v>6</v>
      </c>
      <c r="X1285" s="3">
        <v>850.64</v>
      </c>
      <c r="Y1285" s="5">
        <v>37987</v>
      </c>
    </row>
    <row r="1286" spans="1:25" ht="12.75" customHeight="1" x14ac:dyDescent="0.25">
      <c r="A1286" s="3">
        <v>19934</v>
      </c>
      <c r="B1286" s="3" t="s">
        <v>977</v>
      </c>
      <c r="C1286" s="3">
        <v>0</v>
      </c>
      <c r="D1286" s="3">
        <v>90.48</v>
      </c>
      <c r="E1286" s="3">
        <v>19.989999999999998</v>
      </c>
      <c r="F1286" s="3">
        <v>2305</v>
      </c>
      <c r="G1286" s="3" t="s">
        <v>2654</v>
      </c>
      <c r="H1286" s="3" t="s">
        <v>710</v>
      </c>
      <c r="I1286" s="3" t="s">
        <v>718</v>
      </c>
      <c r="J1286" s="3" t="s">
        <v>721</v>
      </c>
      <c r="K1286" s="3" t="s">
        <v>728</v>
      </c>
      <c r="L1286" s="3" t="s">
        <v>739</v>
      </c>
      <c r="M1286" s="3" t="s">
        <v>32</v>
      </c>
      <c r="N1286" s="3">
        <v>0.4</v>
      </c>
      <c r="O1286" s="3" t="s">
        <v>3035</v>
      </c>
      <c r="P1286" s="3" t="s">
        <v>714</v>
      </c>
      <c r="Q1286" s="3" t="s">
        <v>1240</v>
      </c>
      <c r="R1286" s="3" t="s">
        <v>1093</v>
      </c>
      <c r="S1286" s="3">
        <v>57201</v>
      </c>
      <c r="T1286" s="4">
        <v>42176</v>
      </c>
      <c r="U1286" s="4">
        <v>42179</v>
      </c>
      <c r="V1286" s="3">
        <v>800.25509999999986</v>
      </c>
      <c r="W1286" s="3">
        <v>12</v>
      </c>
      <c r="X1286" s="3">
        <v>1159.79</v>
      </c>
      <c r="Y1286" s="5">
        <v>89869</v>
      </c>
    </row>
    <row r="1287" spans="1:25" ht="12.75" customHeight="1" x14ac:dyDescent="0.25">
      <c r="A1287" s="3">
        <v>23313</v>
      </c>
      <c r="B1287" s="3" t="s">
        <v>980</v>
      </c>
      <c r="C1287" s="3">
        <v>0.08</v>
      </c>
      <c r="D1287" s="3">
        <v>9.48</v>
      </c>
      <c r="E1287" s="3">
        <v>7.29</v>
      </c>
      <c r="F1287" s="3">
        <v>2308</v>
      </c>
      <c r="G1287" s="3" t="s">
        <v>2655</v>
      </c>
      <c r="H1287" s="3" t="s">
        <v>710</v>
      </c>
      <c r="I1287" s="3" t="s">
        <v>718</v>
      </c>
      <c r="J1287" s="3" t="s">
        <v>723</v>
      </c>
      <c r="K1287" s="3" t="s">
        <v>732</v>
      </c>
      <c r="L1287" s="3" t="s">
        <v>741</v>
      </c>
      <c r="M1287" s="3" t="s">
        <v>628</v>
      </c>
      <c r="N1287" s="3">
        <v>0.45</v>
      </c>
      <c r="O1287" s="3" t="s">
        <v>3035</v>
      </c>
      <c r="P1287" s="3" t="s">
        <v>713</v>
      </c>
      <c r="Q1287" s="3" t="s">
        <v>1034</v>
      </c>
      <c r="R1287" s="3" t="s">
        <v>1735</v>
      </c>
      <c r="S1287" s="3">
        <v>33971</v>
      </c>
      <c r="T1287" s="4">
        <v>42087</v>
      </c>
      <c r="U1287" s="4">
        <v>42089</v>
      </c>
      <c r="V1287" s="3">
        <v>-50.4</v>
      </c>
      <c r="W1287" s="3">
        <v>2</v>
      </c>
      <c r="X1287" s="3">
        <v>20.22</v>
      </c>
      <c r="Y1287" s="5">
        <v>90557</v>
      </c>
    </row>
    <row r="1288" spans="1:25" ht="12.75" customHeight="1" x14ac:dyDescent="0.25">
      <c r="A1288" s="3">
        <v>23314</v>
      </c>
      <c r="B1288" s="3" t="s">
        <v>980</v>
      </c>
      <c r="C1288" s="3">
        <v>0.03</v>
      </c>
      <c r="D1288" s="3">
        <v>193.17</v>
      </c>
      <c r="E1288" s="3">
        <v>19.989999999999998</v>
      </c>
      <c r="F1288" s="3">
        <v>2308</v>
      </c>
      <c r="G1288" s="3" t="s">
        <v>2655</v>
      </c>
      <c r="H1288" s="3" t="s">
        <v>710</v>
      </c>
      <c r="I1288" s="3" t="s">
        <v>718</v>
      </c>
      <c r="J1288" s="3" t="s">
        <v>721</v>
      </c>
      <c r="K1288" s="3" t="s">
        <v>730</v>
      </c>
      <c r="L1288" s="3" t="s">
        <v>739</v>
      </c>
      <c r="M1288" s="3" t="s">
        <v>677</v>
      </c>
      <c r="N1288" s="3">
        <v>0.71</v>
      </c>
      <c r="O1288" s="3" t="s">
        <v>3035</v>
      </c>
      <c r="P1288" s="3" t="s">
        <v>713</v>
      </c>
      <c r="Q1288" s="3" t="s">
        <v>1034</v>
      </c>
      <c r="R1288" s="3" t="s">
        <v>1735</v>
      </c>
      <c r="S1288" s="3">
        <v>33971</v>
      </c>
      <c r="T1288" s="4">
        <v>42087</v>
      </c>
      <c r="U1288" s="4">
        <v>42091</v>
      </c>
      <c r="V1288" s="3">
        <v>-348.75400000000002</v>
      </c>
      <c r="W1288" s="3">
        <v>8</v>
      </c>
      <c r="X1288" s="3">
        <v>1548.97</v>
      </c>
      <c r="Y1288" s="5">
        <v>90557</v>
      </c>
    </row>
    <row r="1289" spans="1:25" ht="12.75" customHeight="1" x14ac:dyDescent="0.25">
      <c r="A1289" s="3">
        <v>26048</v>
      </c>
      <c r="B1289" s="3" t="s">
        <v>977</v>
      </c>
      <c r="C1289" s="3">
        <v>0.08</v>
      </c>
      <c r="D1289" s="3">
        <v>68.81</v>
      </c>
      <c r="E1289" s="3">
        <v>60</v>
      </c>
      <c r="F1289" s="3">
        <v>2323</v>
      </c>
      <c r="G1289" s="3" t="s">
        <v>2656</v>
      </c>
      <c r="H1289" s="3" t="s">
        <v>712</v>
      </c>
      <c r="I1289" s="3" t="s">
        <v>718</v>
      </c>
      <c r="J1289" s="3" t="s">
        <v>721</v>
      </c>
      <c r="K1289" s="3" t="s">
        <v>729</v>
      </c>
      <c r="L1289" s="3" t="s">
        <v>740</v>
      </c>
      <c r="M1289" s="3" t="s">
        <v>578</v>
      </c>
      <c r="N1289" s="3">
        <v>0.41</v>
      </c>
      <c r="O1289" s="3" t="s">
        <v>3035</v>
      </c>
      <c r="P1289" s="3" t="s">
        <v>715</v>
      </c>
      <c r="Q1289" s="3" t="s">
        <v>1037</v>
      </c>
      <c r="R1289" s="3" t="s">
        <v>1728</v>
      </c>
      <c r="S1289" s="3">
        <v>92236</v>
      </c>
      <c r="T1289" s="4">
        <v>42079</v>
      </c>
      <c r="U1289" s="4">
        <v>42080</v>
      </c>
      <c r="V1289" s="3">
        <v>-550.42999999999995</v>
      </c>
      <c r="W1289" s="3">
        <v>5</v>
      </c>
      <c r="X1289" s="3">
        <v>337.86</v>
      </c>
      <c r="Y1289" s="5">
        <v>88721</v>
      </c>
    </row>
    <row r="1290" spans="1:25" ht="12.75" customHeight="1" x14ac:dyDescent="0.25">
      <c r="A1290" s="3">
        <v>26049</v>
      </c>
      <c r="B1290" s="3" t="s">
        <v>977</v>
      </c>
      <c r="C1290" s="3">
        <v>0.04</v>
      </c>
      <c r="D1290" s="3">
        <v>21.38</v>
      </c>
      <c r="E1290" s="3">
        <v>8.99</v>
      </c>
      <c r="F1290" s="3">
        <v>2323</v>
      </c>
      <c r="G1290" s="3" t="s">
        <v>2656</v>
      </c>
      <c r="H1290" s="3" t="s">
        <v>710</v>
      </c>
      <c r="I1290" s="3" t="s">
        <v>718</v>
      </c>
      <c r="J1290" s="3" t="s">
        <v>721</v>
      </c>
      <c r="K1290" s="3" t="s">
        <v>724</v>
      </c>
      <c r="L1290" s="3" t="s">
        <v>741</v>
      </c>
      <c r="M1290" s="3" t="s">
        <v>156</v>
      </c>
      <c r="N1290" s="3">
        <v>0.59</v>
      </c>
      <c r="O1290" s="3" t="s">
        <v>3035</v>
      </c>
      <c r="P1290" s="3" t="s">
        <v>715</v>
      </c>
      <c r="Q1290" s="3" t="s">
        <v>1037</v>
      </c>
      <c r="R1290" s="3" t="s">
        <v>1728</v>
      </c>
      <c r="S1290" s="3">
        <v>92236</v>
      </c>
      <c r="T1290" s="4">
        <v>42079</v>
      </c>
      <c r="U1290" s="4">
        <v>42081</v>
      </c>
      <c r="V1290" s="3">
        <v>-52.12</v>
      </c>
      <c r="W1290" s="3">
        <v>4</v>
      </c>
      <c r="X1290" s="3">
        <v>84.21</v>
      </c>
      <c r="Y1290" s="5">
        <v>88721</v>
      </c>
    </row>
    <row r="1291" spans="1:25" ht="12.75" customHeight="1" x14ac:dyDescent="0.25">
      <c r="A1291" s="3">
        <v>23053</v>
      </c>
      <c r="B1291" s="3" t="s">
        <v>979</v>
      </c>
      <c r="C1291" s="3">
        <v>0.06</v>
      </c>
      <c r="D1291" s="3">
        <v>4.9800000000000004</v>
      </c>
      <c r="E1291" s="3">
        <v>4.62</v>
      </c>
      <c r="F1291" s="3">
        <v>2323</v>
      </c>
      <c r="G1291" s="3" t="s">
        <v>2656</v>
      </c>
      <c r="H1291" s="3" t="s">
        <v>711</v>
      </c>
      <c r="I1291" s="3" t="s">
        <v>718</v>
      </c>
      <c r="J1291" s="3" t="s">
        <v>722</v>
      </c>
      <c r="K1291" s="3" t="s">
        <v>725</v>
      </c>
      <c r="L1291" s="3" t="s">
        <v>741</v>
      </c>
      <c r="M1291" s="3" t="s">
        <v>521</v>
      </c>
      <c r="N1291" s="3">
        <v>0.64</v>
      </c>
      <c r="O1291" s="3" t="s">
        <v>3035</v>
      </c>
      <c r="P1291" s="3" t="s">
        <v>715</v>
      </c>
      <c r="Q1291" s="3" t="s">
        <v>1037</v>
      </c>
      <c r="R1291" s="3" t="s">
        <v>1728</v>
      </c>
      <c r="S1291" s="3">
        <v>92236</v>
      </c>
      <c r="T1291" s="4">
        <v>42174</v>
      </c>
      <c r="U1291" s="4">
        <v>42174</v>
      </c>
      <c r="V1291" s="3">
        <v>-27.004999999999999</v>
      </c>
      <c r="W1291" s="3">
        <v>7</v>
      </c>
      <c r="X1291" s="3">
        <v>38.74</v>
      </c>
      <c r="Y1291" s="5">
        <v>88722</v>
      </c>
    </row>
    <row r="1292" spans="1:25" ht="12.75" customHeight="1" x14ac:dyDescent="0.25">
      <c r="A1292" s="3">
        <v>25456</v>
      </c>
      <c r="B1292" s="3" t="s">
        <v>978</v>
      </c>
      <c r="C1292" s="3">
        <v>0.06</v>
      </c>
      <c r="D1292" s="3">
        <v>28.53</v>
      </c>
      <c r="E1292" s="3">
        <v>1.49</v>
      </c>
      <c r="F1292" s="3">
        <v>2330</v>
      </c>
      <c r="G1292" s="3" t="s">
        <v>2657</v>
      </c>
      <c r="H1292" s="3" t="s">
        <v>710</v>
      </c>
      <c r="I1292" s="3" t="s">
        <v>717</v>
      </c>
      <c r="J1292" s="3" t="s">
        <v>721</v>
      </c>
      <c r="K1292" s="3" t="s">
        <v>103</v>
      </c>
      <c r="L1292" s="3" t="s">
        <v>739</v>
      </c>
      <c r="M1292" s="3" t="s">
        <v>688</v>
      </c>
      <c r="N1292" s="3">
        <v>0.38</v>
      </c>
      <c r="O1292" s="3" t="s">
        <v>3035</v>
      </c>
      <c r="P1292" s="3" t="s">
        <v>714</v>
      </c>
      <c r="Q1292" s="3" t="s">
        <v>1012</v>
      </c>
      <c r="R1292" s="3" t="s">
        <v>1775</v>
      </c>
      <c r="S1292" s="3">
        <v>52302</v>
      </c>
      <c r="T1292" s="4">
        <v>42087</v>
      </c>
      <c r="U1292" s="4">
        <v>42090</v>
      </c>
      <c r="V1292" s="3">
        <v>74.638500000000008</v>
      </c>
      <c r="W1292" s="3">
        <v>5</v>
      </c>
      <c r="X1292" s="3">
        <v>134.09</v>
      </c>
      <c r="Y1292" s="5">
        <v>90964</v>
      </c>
    </row>
    <row r="1293" spans="1:25" ht="12.75" customHeight="1" x14ac:dyDescent="0.25">
      <c r="A1293" s="3">
        <v>19441</v>
      </c>
      <c r="B1293" s="3" t="s">
        <v>977</v>
      </c>
      <c r="C1293" s="3">
        <v>0.06</v>
      </c>
      <c r="D1293" s="3">
        <v>180.98</v>
      </c>
      <c r="E1293" s="3">
        <v>26.2</v>
      </c>
      <c r="F1293" s="3">
        <v>2333</v>
      </c>
      <c r="G1293" s="3" t="s">
        <v>2658</v>
      </c>
      <c r="H1293" s="3" t="s">
        <v>712</v>
      </c>
      <c r="I1293" s="3" t="s">
        <v>718</v>
      </c>
      <c r="J1293" s="3" t="s">
        <v>723</v>
      </c>
      <c r="K1293" s="3" t="s">
        <v>727</v>
      </c>
      <c r="L1293" s="3" t="s">
        <v>740</v>
      </c>
      <c r="M1293" s="3" t="s">
        <v>900</v>
      </c>
      <c r="N1293" s="3">
        <v>0.59</v>
      </c>
      <c r="O1293" s="3" t="s">
        <v>3035</v>
      </c>
      <c r="P1293" s="3" t="s">
        <v>714</v>
      </c>
      <c r="Q1293" s="3" t="s">
        <v>1031</v>
      </c>
      <c r="R1293" s="3" t="s">
        <v>1481</v>
      </c>
      <c r="S1293" s="3">
        <v>54302</v>
      </c>
      <c r="T1293" s="4">
        <v>42178</v>
      </c>
      <c r="U1293" s="4">
        <v>42179</v>
      </c>
      <c r="V1293" s="3">
        <v>-122.235</v>
      </c>
      <c r="W1293" s="3">
        <v>1</v>
      </c>
      <c r="X1293" s="3">
        <v>191.73</v>
      </c>
      <c r="Y1293" s="5">
        <v>89611</v>
      </c>
    </row>
    <row r="1294" spans="1:25" ht="12.75" customHeight="1" x14ac:dyDescent="0.25">
      <c r="A1294" s="3">
        <v>23721</v>
      </c>
      <c r="B1294" s="3" t="s">
        <v>980</v>
      </c>
      <c r="C1294" s="3">
        <v>0.06</v>
      </c>
      <c r="D1294" s="3">
        <v>60.65</v>
      </c>
      <c r="E1294" s="3">
        <v>12.23</v>
      </c>
      <c r="F1294" s="3">
        <v>2334</v>
      </c>
      <c r="G1294" s="3" t="s">
        <v>2659</v>
      </c>
      <c r="H1294" s="3" t="s">
        <v>710</v>
      </c>
      <c r="I1294" s="3" t="s">
        <v>719</v>
      </c>
      <c r="J1294" s="3" t="s">
        <v>723</v>
      </c>
      <c r="K1294" s="3" t="s">
        <v>732</v>
      </c>
      <c r="L1294" s="3" t="s">
        <v>743</v>
      </c>
      <c r="M1294" s="3" t="s">
        <v>796</v>
      </c>
      <c r="N1294" s="3">
        <v>0.64</v>
      </c>
      <c r="O1294" s="3" t="s">
        <v>3035</v>
      </c>
      <c r="P1294" s="3" t="s">
        <v>714</v>
      </c>
      <c r="Q1294" s="3" t="s">
        <v>1031</v>
      </c>
      <c r="R1294" s="3" t="s">
        <v>1853</v>
      </c>
      <c r="S1294" s="3">
        <v>53220</v>
      </c>
      <c r="T1294" s="4">
        <v>42100</v>
      </c>
      <c r="U1294" s="4">
        <v>42102</v>
      </c>
      <c r="V1294" s="3">
        <v>427.00649999999996</v>
      </c>
      <c r="W1294" s="3">
        <v>10</v>
      </c>
      <c r="X1294" s="3">
        <v>618.85</v>
      </c>
      <c r="Y1294" s="5">
        <v>89608</v>
      </c>
    </row>
    <row r="1295" spans="1:25" ht="12.75" customHeight="1" x14ac:dyDescent="0.25">
      <c r="A1295" s="3">
        <v>23693</v>
      </c>
      <c r="B1295" s="3" t="s">
        <v>979</v>
      </c>
      <c r="C1295" s="3">
        <v>0.05</v>
      </c>
      <c r="D1295" s="3">
        <v>14.81</v>
      </c>
      <c r="E1295" s="3">
        <v>13.32</v>
      </c>
      <c r="F1295" s="3">
        <v>2334</v>
      </c>
      <c r="G1295" s="3" t="s">
        <v>2659</v>
      </c>
      <c r="H1295" s="3" t="s">
        <v>710</v>
      </c>
      <c r="I1295" s="3" t="s">
        <v>718</v>
      </c>
      <c r="J1295" s="3" t="s">
        <v>721</v>
      </c>
      <c r="K1295" s="3" t="s">
        <v>729</v>
      </c>
      <c r="L1295" s="3" t="s">
        <v>739</v>
      </c>
      <c r="M1295" s="3" t="s">
        <v>541</v>
      </c>
      <c r="N1295" s="3">
        <v>0.43</v>
      </c>
      <c r="O1295" s="3" t="s">
        <v>3035</v>
      </c>
      <c r="P1295" s="3" t="s">
        <v>714</v>
      </c>
      <c r="Q1295" s="3" t="s">
        <v>1031</v>
      </c>
      <c r="R1295" s="3" t="s">
        <v>1853</v>
      </c>
      <c r="S1295" s="3">
        <v>53220</v>
      </c>
      <c r="T1295" s="4">
        <v>42103</v>
      </c>
      <c r="U1295" s="4">
        <v>42105</v>
      </c>
      <c r="V1295" s="3">
        <v>-190.49</v>
      </c>
      <c r="W1295" s="3">
        <v>8</v>
      </c>
      <c r="X1295" s="3">
        <v>115.99</v>
      </c>
      <c r="Y1295" s="5">
        <v>89609</v>
      </c>
    </row>
    <row r="1296" spans="1:25" ht="12.75" customHeight="1" x14ac:dyDescent="0.25">
      <c r="A1296" s="3">
        <v>23694</v>
      </c>
      <c r="B1296" s="3" t="s">
        <v>979</v>
      </c>
      <c r="C1296" s="3">
        <v>0.08</v>
      </c>
      <c r="D1296" s="3">
        <v>2.78</v>
      </c>
      <c r="E1296" s="3">
        <v>1.25</v>
      </c>
      <c r="F1296" s="3">
        <v>2334</v>
      </c>
      <c r="G1296" s="3" t="s">
        <v>2659</v>
      </c>
      <c r="H1296" s="3" t="s">
        <v>710</v>
      </c>
      <c r="I1296" s="3" t="s">
        <v>718</v>
      </c>
      <c r="J1296" s="3" t="s">
        <v>721</v>
      </c>
      <c r="K1296" s="3" t="s">
        <v>724</v>
      </c>
      <c r="L1296" s="3" t="s">
        <v>738</v>
      </c>
      <c r="M1296" s="3" t="s">
        <v>333</v>
      </c>
      <c r="N1296" s="3">
        <v>0.59</v>
      </c>
      <c r="O1296" s="3" t="s">
        <v>3035</v>
      </c>
      <c r="P1296" s="3" t="s">
        <v>714</v>
      </c>
      <c r="Q1296" s="3" t="s">
        <v>1031</v>
      </c>
      <c r="R1296" s="3" t="s">
        <v>1853</v>
      </c>
      <c r="S1296" s="3">
        <v>53220</v>
      </c>
      <c r="T1296" s="4">
        <v>42103</v>
      </c>
      <c r="U1296" s="4">
        <v>42104</v>
      </c>
      <c r="V1296" s="3">
        <v>-8.77</v>
      </c>
      <c r="W1296" s="3">
        <v>7</v>
      </c>
      <c r="X1296" s="3">
        <v>19.46</v>
      </c>
      <c r="Y1296" s="5">
        <v>89609</v>
      </c>
    </row>
    <row r="1297" spans="1:25" ht="12.75" customHeight="1" x14ac:dyDescent="0.25">
      <c r="A1297" s="3">
        <v>24952</v>
      </c>
      <c r="B1297" s="3" t="s">
        <v>980</v>
      </c>
      <c r="C1297" s="3">
        <v>0.06</v>
      </c>
      <c r="D1297" s="3">
        <v>3.74</v>
      </c>
      <c r="E1297" s="3">
        <v>0.94</v>
      </c>
      <c r="F1297" s="3">
        <v>2334</v>
      </c>
      <c r="G1297" s="3" t="s">
        <v>2659</v>
      </c>
      <c r="H1297" s="3" t="s">
        <v>710</v>
      </c>
      <c r="I1297" s="3" t="s">
        <v>717</v>
      </c>
      <c r="J1297" s="3" t="s">
        <v>721</v>
      </c>
      <c r="K1297" s="3" t="s">
        <v>733</v>
      </c>
      <c r="L1297" s="3" t="s">
        <v>738</v>
      </c>
      <c r="M1297" s="3" t="s">
        <v>229</v>
      </c>
      <c r="N1297" s="3">
        <v>0.83</v>
      </c>
      <c r="O1297" s="3" t="s">
        <v>3035</v>
      </c>
      <c r="P1297" s="3" t="s">
        <v>714</v>
      </c>
      <c r="Q1297" s="3" t="s">
        <v>1031</v>
      </c>
      <c r="R1297" s="3" t="s">
        <v>1853</v>
      </c>
      <c r="S1297" s="3">
        <v>53220</v>
      </c>
      <c r="T1297" s="4">
        <v>42157</v>
      </c>
      <c r="U1297" s="4">
        <v>42164</v>
      </c>
      <c r="V1297" s="3">
        <v>-7.6849999999999996</v>
      </c>
      <c r="W1297" s="3">
        <v>12</v>
      </c>
      <c r="X1297" s="3">
        <v>44.75</v>
      </c>
      <c r="Y1297" s="5">
        <v>89610</v>
      </c>
    </row>
    <row r="1298" spans="1:25" ht="12.75" customHeight="1" x14ac:dyDescent="0.25">
      <c r="A1298" s="3">
        <v>25241</v>
      </c>
      <c r="B1298" s="3" t="s">
        <v>981</v>
      </c>
      <c r="C1298" s="3">
        <v>0.06</v>
      </c>
      <c r="D1298" s="3">
        <v>2.08</v>
      </c>
      <c r="E1298" s="3">
        <v>5.33</v>
      </c>
      <c r="F1298" s="3">
        <v>2338</v>
      </c>
      <c r="G1298" s="3" t="s">
        <v>2660</v>
      </c>
      <c r="H1298" s="3" t="s">
        <v>710</v>
      </c>
      <c r="I1298" s="3" t="s">
        <v>717</v>
      </c>
      <c r="J1298" s="3" t="s">
        <v>723</v>
      </c>
      <c r="K1298" s="3" t="s">
        <v>732</v>
      </c>
      <c r="L1298" s="3" t="s">
        <v>739</v>
      </c>
      <c r="M1298" s="3" t="s">
        <v>910</v>
      </c>
      <c r="N1298" s="3">
        <v>0.43</v>
      </c>
      <c r="O1298" s="3" t="s">
        <v>3035</v>
      </c>
      <c r="P1298" s="3" t="s">
        <v>716</v>
      </c>
      <c r="Q1298" s="3" t="s">
        <v>1057</v>
      </c>
      <c r="R1298" s="3" t="s">
        <v>1744</v>
      </c>
      <c r="S1298" s="3">
        <v>20740</v>
      </c>
      <c r="T1298" s="4">
        <v>42017</v>
      </c>
      <c r="U1298" s="4">
        <v>42017</v>
      </c>
      <c r="V1298" s="3">
        <v>-82.559200000000004</v>
      </c>
      <c r="W1298" s="3">
        <v>4</v>
      </c>
      <c r="X1298" s="3">
        <v>9.23</v>
      </c>
      <c r="Y1298" s="5">
        <v>91480</v>
      </c>
    </row>
    <row r="1299" spans="1:25" ht="12.75" customHeight="1" x14ac:dyDescent="0.25">
      <c r="A1299" s="3">
        <v>26137</v>
      </c>
      <c r="B1299" s="3" t="s">
        <v>977</v>
      </c>
      <c r="C1299" s="3">
        <v>0.1</v>
      </c>
      <c r="D1299" s="3">
        <v>6.75</v>
      </c>
      <c r="E1299" s="3">
        <v>2.99</v>
      </c>
      <c r="F1299" s="3">
        <v>2338</v>
      </c>
      <c r="G1299" s="3" t="s">
        <v>2660</v>
      </c>
      <c r="H1299" s="3" t="s">
        <v>710</v>
      </c>
      <c r="I1299" s="3" t="s">
        <v>717</v>
      </c>
      <c r="J1299" s="3" t="s">
        <v>721</v>
      </c>
      <c r="K1299" s="3" t="s">
        <v>103</v>
      </c>
      <c r="L1299" s="3" t="s">
        <v>739</v>
      </c>
      <c r="M1299" s="3" t="s">
        <v>667</v>
      </c>
      <c r="N1299" s="3">
        <v>0.35</v>
      </c>
      <c r="O1299" s="3" t="s">
        <v>3035</v>
      </c>
      <c r="P1299" s="3" t="s">
        <v>716</v>
      </c>
      <c r="Q1299" s="3" t="s">
        <v>1057</v>
      </c>
      <c r="R1299" s="3" t="s">
        <v>1744</v>
      </c>
      <c r="S1299" s="3">
        <v>20740</v>
      </c>
      <c r="T1299" s="4">
        <v>42092</v>
      </c>
      <c r="U1299" s="4">
        <v>42092</v>
      </c>
      <c r="V1299" s="3">
        <v>18.147500000000001</v>
      </c>
      <c r="W1299" s="3">
        <v>15</v>
      </c>
      <c r="X1299" s="3">
        <v>96.13</v>
      </c>
      <c r="Y1299" s="5">
        <v>91481</v>
      </c>
    </row>
    <row r="1300" spans="1:25" ht="12.75" customHeight="1" x14ac:dyDescent="0.25">
      <c r="A1300" s="3">
        <v>22526</v>
      </c>
      <c r="B1300" s="3" t="s">
        <v>978</v>
      </c>
      <c r="C1300" s="3">
        <v>0.05</v>
      </c>
      <c r="D1300" s="3">
        <v>11.58</v>
      </c>
      <c r="E1300" s="3">
        <v>6.97</v>
      </c>
      <c r="F1300" s="3">
        <v>2339</v>
      </c>
      <c r="G1300" s="3" t="s">
        <v>2661</v>
      </c>
      <c r="H1300" s="3" t="s">
        <v>710</v>
      </c>
      <c r="I1300" s="3" t="s">
        <v>717</v>
      </c>
      <c r="J1300" s="3" t="s">
        <v>721</v>
      </c>
      <c r="K1300" s="3" t="s">
        <v>728</v>
      </c>
      <c r="L1300" s="3" t="s">
        <v>739</v>
      </c>
      <c r="M1300" s="3" t="s">
        <v>68</v>
      </c>
      <c r="N1300" s="3">
        <v>0.35</v>
      </c>
      <c r="O1300" s="3" t="s">
        <v>3035</v>
      </c>
      <c r="P1300" s="3" t="s">
        <v>714</v>
      </c>
      <c r="Q1300" s="3" t="s">
        <v>1015</v>
      </c>
      <c r="R1300" s="3" t="s">
        <v>1800</v>
      </c>
      <c r="S1300" s="3">
        <v>77015</v>
      </c>
      <c r="T1300" s="4">
        <v>42149</v>
      </c>
      <c r="U1300" s="4">
        <v>42152</v>
      </c>
      <c r="V1300" s="3">
        <v>2.8060000000000027</v>
      </c>
      <c r="W1300" s="3">
        <v>6</v>
      </c>
      <c r="X1300" s="3">
        <v>73.959999999999994</v>
      </c>
      <c r="Y1300" s="5">
        <v>91482</v>
      </c>
    </row>
    <row r="1301" spans="1:25" ht="12.75" customHeight="1" x14ac:dyDescent="0.25">
      <c r="A1301" s="3">
        <v>19052</v>
      </c>
      <c r="B1301" s="3" t="s">
        <v>978</v>
      </c>
      <c r="C1301" s="3">
        <v>7.0000000000000007E-2</v>
      </c>
      <c r="D1301" s="3">
        <v>200.98</v>
      </c>
      <c r="E1301" s="3">
        <v>23.76</v>
      </c>
      <c r="F1301" s="3">
        <v>2345</v>
      </c>
      <c r="G1301" s="3" t="s">
        <v>2662</v>
      </c>
      <c r="H1301" s="3" t="s">
        <v>712</v>
      </c>
      <c r="I1301" s="3" t="s">
        <v>720</v>
      </c>
      <c r="J1301" s="3" t="s">
        <v>723</v>
      </c>
      <c r="K1301" s="3" t="s">
        <v>727</v>
      </c>
      <c r="L1301" s="3" t="s">
        <v>740</v>
      </c>
      <c r="M1301" s="3" t="s">
        <v>99</v>
      </c>
      <c r="N1301" s="3">
        <v>0.57999999999999996</v>
      </c>
      <c r="O1301" s="3" t="s">
        <v>3035</v>
      </c>
      <c r="P1301" s="3" t="s">
        <v>713</v>
      </c>
      <c r="Q1301" s="3" t="s">
        <v>1080</v>
      </c>
      <c r="R1301" s="3" t="s">
        <v>1365</v>
      </c>
      <c r="S1301" s="3">
        <v>42003</v>
      </c>
      <c r="T1301" s="4">
        <v>42077</v>
      </c>
      <c r="U1301" s="4">
        <v>42078</v>
      </c>
      <c r="V1301" s="3">
        <v>-132.42600000000002</v>
      </c>
      <c r="W1301" s="3">
        <v>9</v>
      </c>
      <c r="X1301" s="3">
        <v>1805.9</v>
      </c>
      <c r="Y1301" s="5">
        <v>89504</v>
      </c>
    </row>
    <row r="1302" spans="1:25" ht="12.75" customHeight="1" x14ac:dyDescent="0.25">
      <c r="A1302" s="3">
        <v>19053</v>
      </c>
      <c r="B1302" s="3" t="s">
        <v>978</v>
      </c>
      <c r="C1302" s="3">
        <v>0.02</v>
      </c>
      <c r="D1302" s="3">
        <v>179.29</v>
      </c>
      <c r="E1302" s="3">
        <v>29.21</v>
      </c>
      <c r="F1302" s="3">
        <v>2345</v>
      </c>
      <c r="G1302" s="3" t="s">
        <v>2662</v>
      </c>
      <c r="H1302" s="3" t="s">
        <v>712</v>
      </c>
      <c r="I1302" s="3" t="s">
        <v>720</v>
      </c>
      <c r="J1302" s="3" t="s">
        <v>723</v>
      </c>
      <c r="K1302" s="3" t="s">
        <v>731</v>
      </c>
      <c r="L1302" s="3" t="s">
        <v>742</v>
      </c>
      <c r="M1302" s="3" t="s">
        <v>548</v>
      </c>
      <c r="N1302" s="3">
        <v>0.76</v>
      </c>
      <c r="O1302" s="3" t="s">
        <v>3035</v>
      </c>
      <c r="P1302" s="3" t="s">
        <v>713</v>
      </c>
      <c r="Q1302" s="3" t="s">
        <v>1080</v>
      </c>
      <c r="R1302" s="3" t="s">
        <v>1365</v>
      </c>
      <c r="S1302" s="3">
        <v>42003</v>
      </c>
      <c r="T1302" s="4">
        <v>42077</v>
      </c>
      <c r="U1302" s="4">
        <v>42077</v>
      </c>
      <c r="V1302" s="3">
        <v>-411.23599999999999</v>
      </c>
      <c r="W1302" s="3">
        <v>2</v>
      </c>
      <c r="X1302" s="3">
        <v>311.41000000000003</v>
      </c>
      <c r="Y1302" s="5">
        <v>89504</v>
      </c>
    </row>
    <row r="1303" spans="1:25" ht="12.75" customHeight="1" x14ac:dyDescent="0.25">
      <c r="A1303" s="3">
        <v>20776</v>
      </c>
      <c r="B1303" s="3" t="s">
        <v>980</v>
      </c>
      <c r="C1303" s="3">
        <v>0.03</v>
      </c>
      <c r="D1303" s="3">
        <v>297.64</v>
      </c>
      <c r="E1303" s="3">
        <v>14.7</v>
      </c>
      <c r="F1303" s="3">
        <v>2346</v>
      </c>
      <c r="G1303" s="3" t="s">
        <v>2663</v>
      </c>
      <c r="H1303" s="3" t="s">
        <v>712</v>
      </c>
      <c r="I1303" s="3" t="s">
        <v>720</v>
      </c>
      <c r="J1303" s="3" t="s">
        <v>722</v>
      </c>
      <c r="K1303" s="3" t="s">
        <v>736</v>
      </c>
      <c r="L1303" s="3" t="s">
        <v>740</v>
      </c>
      <c r="M1303" s="3" t="s">
        <v>366</v>
      </c>
      <c r="N1303" s="3">
        <v>0.56999999999999995</v>
      </c>
      <c r="O1303" s="3" t="s">
        <v>3035</v>
      </c>
      <c r="P1303" s="3" t="s">
        <v>713</v>
      </c>
      <c r="Q1303" s="3" t="s">
        <v>1080</v>
      </c>
      <c r="R1303" s="3" t="s">
        <v>1644</v>
      </c>
      <c r="S1303" s="3">
        <v>40258</v>
      </c>
      <c r="T1303" s="4">
        <v>42014</v>
      </c>
      <c r="U1303" s="4">
        <v>42019</v>
      </c>
      <c r="V1303" s="3">
        <v>-48.971999999999994</v>
      </c>
      <c r="W1303" s="3">
        <v>12</v>
      </c>
      <c r="X1303" s="3">
        <v>3707.05</v>
      </c>
      <c r="Y1303" s="5">
        <v>89503</v>
      </c>
    </row>
    <row r="1304" spans="1:25" ht="12.75" customHeight="1" x14ac:dyDescent="0.25">
      <c r="A1304" s="3">
        <v>21627</v>
      </c>
      <c r="B1304" s="3" t="s">
        <v>977</v>
      </c>
      <c r="C1304" s="3">
        <v>0.1</v>
      </c>
      <c r="D1304" s="3">
        <v>218.75</v>
      </c>
      <c r="E1304" s="3">
        <v>69.64</v>
      </c>
      <c r="F1304" s="3">
        <v>2346</v>
      </c>
      <c r="G1304" s="3" t="s">
        <v>2663</v>
      </c>
      <c r="H1304" s="3" t="s">
        <v>712</v>
      </c>
      <c r="I1304" s="3" t="s">
        <v>720</v>
      </c>
      <c r="J1304" s="3" t="s">
        <v>723</v>
      </c>
      <c r="K1304" s="3" t="s">
        <v>731</v>
      </c>
      <c r="L1304" s="3" t="s">
        <v>742</v>
      </c>
      <c r="M1304" s="3" t="s">
        <v>165</v>
      </c>
      <c r="N1304" s="3">
        <v>0.77</v>
      </c>
      <c r="O1304" s="3" t="s">
        <v>3035</v>
      </c>
      <c r="P1304" s="3" t="s">
        <v>713</v>
      </c>
      <c r="Q1304" s="3" t="s">
        <v>1080</v>
      </c>
      <c r="R1304" s="3" t="s">
        <v>1644</v>
      </c>
      <c r="S1304" s="3">
        <v>40258</v>
      </c>
      <c r="T1304" s="4">
        <v>42144</v>
      </c>
      <c r="U1304" s="4">
        <v>42145</v>
      </c>
      <c r="V1304" s="3">
        <v>62.297999999999995</v>
      </c>
      <c r="W1304" s="3">
        <v>17</v>
      </c>
      <c r="X1304" s="3">
        <v>2805.18</v>
      </c>
      <c r="Y1304" s="5">
        <v>89505</v>
      </c>
    </row>
    <row r="1305" spans="1:25" ht="12.75" customHeight="1" x14ac:dyDescent="0.25">
      <c r="A1305" s="3">
        <v>18675</v>
      </c>
      <c r="B1305" s="3" t="s">
        <v>981</v>
      </c>
      <c r="C1305" s="3">
        <v>0.08</v>
      </c>
      <c r="D1305" s="3">
        <v>6.48</v>
      </c>
      <c r="E1305" s="3">
        <v>7.49</v>
      </c>
      <c r="F1305" s="3">
        <v>2351</v>
      </c>
      <c r="G1305" s="3" t="s">
        <v>2664</v>
      </c>
      <c r="H1305" s="3" t="s">
        <v>710</v>
      </c>
      <c r="I1305" s="3" t="s">
        <v>720</v>
      </c>
      <c r="J1305" s="3" t="s">
        <v>721</v>
      </c>
      <c r="K1305" s="3" t="s">
        <v>726</v>
      </c>
      <c r="L1305" s="3" t="s">
        <v>739</v>
      </c>
      <c r="M1305" s="3" t="s">
        <v>912</v>
      </c>
      <c r="N1305" s="3">
        <v>0.37</v>
      </c>
      <c r="O1305" s="3" t="s">
        <v>3035</v>
      </c>
      <c r="P1305" s="3" t="s">
        <v>716</v>
      </c>
      <c r="Q1305" s="3" t="s">
        <v>1057</v>
      </c>
      <c r="R1305" s="3" t="s">
        <v>1058</v>
      </c>
      <c r="S1305" s="3">
        <v>21114</v>
      </c>
      <c r="T1305" s="4">
        <v>42093</v>
      </c>
      <c r="U1305" s="4">
        <v>42096</v>
      </c>
      <c r="V1305" s="3">
        <v>-119.32</v>
      </c>
      <c r="W1305" s="3">
        <v>13</v>
      </c>
      <c r="X1305" s="3">
        <v>80.86</v>
      </c>
      <c r="Y1305" s="5">
        <v>86163</v>
      </c>
    </row>
    <row r="1306" spans="1:25" ht="12.75" customHeight="1" x14ac:dyDescent="0.25">
      <c r="A1306" s="3">
        <v>20904</v>
      </c>
      <c r="B1306" s="3" t="s">
        <v>981</v>
      </c>
      <c r="C1306" s="3">
        <v>0.06</v>
      </c>
      <c r="D1306" s="3">
        <v>59.76</v>
      </c>
      <c r="E1306" s="3">
        <v>9.7100000000000009</v>
      </c>
      <c r="F1306" s="3">
        <v>2352</v>
      </c>
      <c r="G1306" s="3" t="s">
        <v>2665</v>
      </c>
      <c r="H1306" s="3" t="s">
        <v>710</v>
      </c>
      <c r="I1306" s="3" t="s">
        <v>719</v>
      </c>
      <c r="J1306" s="3" t="s">
        <v>721</v>
      </c>
      <c r="K1306" s="3" t="s">
        <v>730</v>
      </c>
      <c r="L1306" s="3" t="s">
        <v>739</v>
      </c>
      <c r="M1306" s="3" t="s">
        <v>838</v>
      </c>
      <c r="N1306" s="3">
        <v>0.56999999999999995</v>
      </c>
      <c r="O1306" s="3" t="s">
        <v>3035</v>
      </c>
      <c r="P1306" s="3" t="s">
        <v>716</v>
      </c>
      <c r="Q1306" s="3" t="s">
        <v>1057</v>
      </c>
      <c r="R1306" s="3" t="s">
        <v>1448</v>
      </c>
      <c r="S1306" s="3">
        <v>21501</v>
      </c>
      <c r="T1306" s="4">
        <v>42175</v>
      </c>
      <c r="U1306" s="4">
        <v>42178</v>
      </c>
      <c r="V1306" s="3">
        <v>756.67470000000003</v>
      </c>
      <c r="W1306" s="3">
        <v>18</v>
      </c>
      <c r="X1306" s="3">
        <v>1096.6300000000001</v>
      </c>
      <c r="Y1306" s="5">
        <v>86165</v>
      </c>
    </row>
    <row r="1307" spans="1:25" ht="12.75" customHeight="1" x14ac:dyDescent="0.25">
      <c r="A1307" s="3">
        <v>20905</v>
      </c>
      <c r="B1307" s="3" t="s">
        <v>981</v>
      </c>
      <c r="C1307" s="3">
        <v>7.0000000000000007E-2</v>
      </c>
      <c r="D1307" s="3">
        <v>195.99</v>
      </c>
      <c r="E1307" s="3">
        <v>4.2</v>
      </c>
      <c r="F1307" s="3">
        <v>2352</v>
      </c>
      <c r="G1307" s="3" t="s">
        <v>2665</v>
      </c>
      <c r="H1307" s="3" t="s">
        <v>710</v>
      </c>
      <c r="I1307" s="3" t="s">
        <v>719</v>
      </c>
      <c r="J1307" s="3" t="s">
        <v>722</v>
      </c>
      <c r="K1307" s="3" t="s">
        <v>102</v>
      </c>
      <c r="L1307" s="3" t="s">
        <v>739</v>
      </c>
      <c r="M1307" s="3" t="s">
        <v>388</v>
      </c>
      <c r="N1307" s="3">
        <v>0.56000000000000005</v>
      </c>
      <c r="O1307" s="3" t="s">
        <v>3035</v>
      </c>
      <c r="P1307" s="3" t="s">
        <v>716</v>
      </c>
      <c r="Q1307" s="3" t="s">
        <v>1057</v>
      </c>
      <c r="R1307" s="3" t="s">
        <v>1448</v>
      </c>
      <c r="S1307" s="3">
        <v>21501</v>
      </c>
      <c r="T1307" s="4">
        <v>42175</v>
      </c>
      <c r="U1307" s="4">
        <v>42178</v>
      </c>
      <c r="V1307" s="3">
        <v>-222.34299999999999</v>
      </c>
      <c r="W1307" s="3">
        <v>4</v>
      </c>
      <c r="X1307" s="3">
        <v>632.12</v>
      </c>
      <c r="Y1307" s="5">
        <v>86165</v>
      </c>
    </row>
    <row r="1308" spans="1:25" ht="12.75" customHeight="1" x14ac:dyDescent="0.25">
      <c r="A1308" s="3">
        <v>19270</v>
      </c>
      <c r="B1308" s="3" t="s">
        <v>979</v>
      </c>
      <c r="C1308" s="3">
        <v>0.09</v>
      </c>
      <c r="D1308" s="3">
        <v>71.37</v>
      </c>
      <c r="E1308" s="3">
        <v>69</v>
      </c>
      <c r="F1308" s="3">
        <v>2352</v>
      </c>
      <c r="G1308" s="3" t="s">
        <v>2665</v>
      </c>
      <c r="H1308" s="3" t="s">
        <v>710</v>
      </c>
      <c r="I1308" s="3" t="s">
        <v>717</v>
      </c>
      <c r="J1308" s="3" t="s">
        <v>723</v>
      </c>
      <c r="K1308" s="3" t="s">
        <v>731</v>
      </c>
      <c r="L1308" s="3" t="s">
        <v>744</v>
      </c>
      <c r="M1308" s="3" t="s">
        <v>905</v>
      </c>
      <c r="N1308" s="3">
        <v>0.68</v>
      </c>
      <c r="O1308" s="3" t="s">
        <v>3035</v>
      </c>
      <c r="P1308" s="3" t="s">
        <v>716</v>
      </c>
      <c r="Q1308" s="3" t="s">
        <v>1057</v>
      </c>
      <c r="R1308" s="3" t="s">
        <v>1448</v>
      </c>
      <c r="S1308" s="3">
        <v>21501</v>
      </c>
      <c r="T1308" s="4">
        <v>42178</v>
      </c>
      <c r="U1308" s="4">
        <v>42179</v>
      </c>
      <c r="V1308" s="3">
        <v>-1537.1356000000003</v>
      </c>
      <c r="W1308" s="3">
        <v>19</v>
      </c>
      <c r="X1308" s="3">
        <v>1302.98</v>
      </c>
      <c r="Y1308" s="5">
        <v>86166</v>
      </c>
    </row>
    <row r="1309" spans="1:25" ht="12.75" customHeight="1" x14ac:dyDescent="0.25">
      <c r="A1309" s="3">
        <v>25338</v>
      </c>
      <c r="B1309" s="3" t="s">
        <v>981</v>
      </c>
      <c r="C1309" s="3">
        <v>0.04</v>
      </c>
      <c r="D1309" s="3">
        <v>5.98</v>
      </c>
      <c r="E1309" s="3">
        <v>0.96</v>
      </c>
      <c r="F1309" s="3">
        <v>2353</v>
      </c>
      <c r="G1309" s="3" t="s">
        <v>2666</v>
      </c>
      <c r="H1309" s="3" t="s">
        <v>710</v>
      </c>
      <c r="I1309" s="3" t="s">
        <v>720</v>
      </c>
      <c r="J1309" s="3" t="s">
        <v>721</v>
      </c>
      <c r="K1309" s="3" t="s">
        <v>724</v>
      </c>
      <c r="L1309" s="3" t="s">
        <v>738</v>
      </c>
      <c r="M1309" s="3" t="s">
        <v>268</v>
      </c>
      <c r="N1309" s="3">
        <v>0.6</v>
      </c>
      <c r="O1309" s="3" t="s">
        <v>3035</v>
      </c>
      <c r="P1309" s="3" t="s">
        <v>716</v>
      </c>
      <c r="Q1309" s="3" t="s">
        <v>1057</v>
      </c>
      <c r="R1309" s="3" t="s">
        <v>1315</v>
      </c>
      <c r="S1309" s="3">
        <v>21040</v>
      </c>
      <c r="T1309" s="4">
        <v>42123</v>
      </c>
      <c r="U1309" s="4">
        <v>42124</v>
      </c>
      <c r="V1309" s="3">
        <v>52.697600000000001</v>
      </c>
      <c r="W1309" s="3">
        <v>22</v>
      </c>
      <c r="X1309" s="3">
        <v>131.79</v>
      </c>
      <c r="Y1309" s="5">
        <v>86164</v>
      </c>
    </row>
    <row r="1310" spans="1:25" ht="12.75" customHeight="1" x14ac:dyDescent="0.25">
      <c r="A1310" s="3">
        <v>25339</v>
      </c>
      <c r="B1310" s="3" t="s">
        <v>981</v>
      </c>
      <c r="C1310" s="3">
        <v>0.01</v>
      </c>
      <c r="D1310" s="3">
        <v>20.99</v>
      </c>
      <c r="E1310" s="3">
        <v>0.99</v>
      </c>
      <c r="F1310" s="3">
        <v>2353</v>
      </c>
      <c r="G1310" s="3" t="s">
        <v>2666</v>
      </c>
      <c r="H1310" s="3" t="s">
        <v>710</v>
      </c>
      <c r="I1310" s="3" t="s">
        <v>720</v>
      </c>
      <c r="J1310" s="3" t="s">
        <v>722</v>
      </c>
      <c r="K1310" s="3" t="s">
        <v>102</v>
      </c>
      <c r="L1310" s="3" t="s">
        <v>738</v>
      </c>
      <c r="M1310" s="3" t="s">
        <v>270</v>
      </c>
      <c r="N1310" s="3">
        <v>0.56999999999999995</v>
      </c>
      <c r="O1310" s="3" t="s">
        <v>3035</v>
      </c>
      <c r="P1310" s="3" t="s">
        <v>716</v>
      </c>
      <c r="Q1310" s="3" t="s">
        <v>1057</v>
      </c>
      <c r="R1310" s="3" t="s">
        <v>1315</v>
      </c>
      <c r="S1310" s="3">
        <v>21040</v>
      </c>
      <c r="T1310" s="4">
        <v>42123</v>
      </c>
      <c r="U1310" s="4">
        <v>42124</v>
      </c>
      <c r="V1310" s="3">
        <v>-78.194159999999982</v>
      </c>
      <c r="W1310" s="3">
        <v>2</v>
      </c>
      <c r="X1310" s="3">
        <v>35.33</v>
      </c>
      <c r="Y1310" s="5">
        <v>86164</v>
      </c>
    </row>
    <row r="1311" spans="1:25" ht="12.75" customHeight="1" x14ac:dyDescent="0.25">
      <c r="A1311" s="3">
        <v>22649</v>
      </c>
      <c r="B1311" s="3" t="s">
        <v>979</v>
      </c>
      <c r="C1311" s="3">
        <v>0.1</v>
      </c>
      <c r="D1311" s="3">
        <v>78.69</v>
      </c>
      <c r="E1311" s="3">
        <v>19.989999999999998</v>
      </c>
      <c r="F1311" s="3">
        <v>2355</v>
      </c>
      <c r="G1311" s="3" t="s">
        <v>2667</v>
      </c>
      <c r="H1311" s="3" t="s">
        <v>710</v>
      </c>
      <c r="I1311" s="3" t="s">
        <v>719</v>
      </c>
      <c r="J1311" s="3" t="s">
        <v>723</v>
      </c>
      <c r="K1311" s="3" t="s">
        <v>732</v>
      </c>
      <c r="L1311" s="3" t="s">
        <v>739</v>
      </c>
      <c r="M1311" s="3" t="s">
        <v>890</v>
      </c>
      <c r="N1311" s="3">
        <v>0.43</v>
      </c>
      <c r="O1311" s="3" t="s">
        <v>3035</v>
      </c>
      <c r="P1311" s="3" t="s">
        <v>715</v>
      </c>
      <c r="Q1311" s="3" t="s">
        <v>1037</v>
      </c>
      <c r="R1311" s="3" t="s">
        <v>1728</v>
      </c>
      <c r="S1311" s="3">
        <v>92236</v>
      </c>
      <c r="T1311" s="4">
        <v>42050</v>
      </c>
      <c r="U1311" s="4">
        <v>42051</v>
      </c>
      <c r="V1311" s="3">
        <v>465.43949999999995</v>
      </c>
      <c r="W1311" s="3">
        <v>9</v>
      </c>
      <c r="X1311" s="3">
        <v>674.55</v>
      </c>
      <c r="Y1311" s="5">
        <v>91304</v>
      </c>
    </row>
    <row r="1312" spans="1:25" ht="12.75" customHeight="1" x14ac:dyDescent="0.25">
      <c r="A1312" s="3">
        <v>21511</v>
      </c>
      <c r="B1312" s="3" t="s">
        <v>978</v>
      </c>
      <c r="C1312" s="3">
        <v>0.06</v>
      </c>
      <c r="D1312" s="3">
        <v>146.34</v>
      </c>
      <c r="E1312" s="3">
        <v>43.75</v>
      </c>
      <c r="F1312" s="3">
        <v>2355</v>
      </c>
      <c r="G1312" s="3" t="s">
        <v>2667</v>
      </c>
      <c r="H1312" s="3" t="s">
        <v>712</v>
      </c>
      <c r="I1312" s="3" t="s">
        <v>719</v>
      </c>
      <c r="J1312" s="3" t="s">
        <v>723</v>
      </c>
      <c r="K1312" s="3" t="s">
        <v>731</v>
      </c>
      <c r="L1312" s="3" t="s">
        <v>742</v>
      </c>
      <c r="M1312" s="3" t="s">
        <v>901</v>
      </c>
      <c r="N1312" s="3">
        <v>0.65</v>
      </c>
      <c r="O1312" s="3" t="s">
        <v>3035</v>
      </c>
      <c r="P1312" s="3" t="s">
        <v>715</v>
      </c>
      <c r="Q1312" s="3" t="s">
        <v>1037</v>
      </c>
      <c r="R1312" s="3" t="s">
        <v>1728</v>
      </c>
      <c r="S1312" s="3">
        <v>92236</v>
      </c>
      <c r="T1312" s="4">
        <v>42171</v>
      </c>
      <c r="U1312" s="4">
        <v>42173</v>
      </c>
      <c r="V1312" s="3">
        <v>-89.27</v>
      </c>
      <c r="W1312" s="3">
        <v>12</v>
      </c>
      <c r="X1312" s="3">
        <v>1721.24</v>
      </c>
      <c r="Y1312" s="5">
        <v>91306</v>
      </c>
    </row>
    <row r="1313" spans="1:25" ht="12.75" customHeight="1" x14ac:dyDescent="0.25">
      <c r="A1313" s="3">
        <v>24526</v>
      </c>
      <c r="B1313" s="3" t="s">
        <v>978</v>
      </c>
      <c r="C1313" s="3">
        <v>0</v>
      </c>
      <c r="D1313" s="3">
        <v>29.34</v>
      </c>
      <c r="E1313" s="3">
        <v>7.87</v>
      </c>
      <c r="F1313" s="3">
        <v>2356</v>
      </c>
      <c r="G1313" s="3" t="s">
        <v>2668</v>
      </c>
      <c r="H1313" s="3" t="s">
        <v>710</v>
      </c>
      <c r="I1313" s="3" t="s">
        <v>719</v>
      </c>
      <c r="J1313" s="3" t="s">
        <v>723</v>
      </c>
      <c r="K1313" s="3" t="s">
        <v>732</v>
      </c>
      <c r="L1313" s="3" t="s">
        <v>739</v>
      </c>
      <c r="M1313" s="3" t="s">
        <v>192</v>
      </c>
      <c r="N1313" s="3">
        <v>0.54</v>
      </c>
      <c r="O1313" s="3" t="s">
        <v>3035</v>
      </c>
      <c r="P1313" s="3" t="s">
        <v>715</v>
      </c>
      <c r="Q1313" s="3" t="s">
        <v>1131</v>
      </c>
      <c r="R1313" s="3" t="s">
        <v>1130</v>
      </c>
      <c r="S1313" s="3">
        <v>82901</v>
      </c>
      <c r="T1313" s="4">
        <v>42078</v>
      </c>
      <c r="U1313" s="4">
        <v>42080</v>
      </c>
      <c r="V1313" s="3">
        <v>385.37</v>
      </c>
      <c r="W1313" s="3">
        <v>22</v>
      </c>
      <c r="X1313" s="3">
        <v>668.38</v>
      </c>
      <c r="Y1313" s="5">
        <v>91305</v>
      </c>
    </row>
    <row r="1314" spans="1:25" ht="12.75" customHeight="1" x14ac:dyDescent="0.25">
      <c r="A1314" s="3">
        <v>20798</v>
      </c>
      <c r="B1314" s="3" t="s">
        <v>980</v>
      </c>
      <c r="C1314" s="3">
        <v>0.1</v>
      </c>
      <c r="D1314" s="3">
        <v>205.99</v>
      </c>
      <c r="E1314" s="3">
        <v>8.99</v>
      </c>
      <c r="F1314" s="3">
        <v>2358</v>
      </c>
      <c r="G1314" s="3" t="s">
        <v>2669</v>
      </c>
      <c r="H1314" s="3" t="s">
        <v>710</v>
      </c>
      <c r="I1314" s="3" t="s">
        <v>720</v>
      </c>
      <c r="J1314" s="3" t="s">
        <v>722</v>
      </c>
      <c r="K1314" s="3" t="s">
        <v>102</v>
      </c>
      <c r="L1314" s="3" t="s">
        <v>739</v>
      </c>
      <c r="M1314" s="3" t="s">
        <v>756</v>
      </c>
      <c r="N1314" s="3">
        <v>0.56000000000000005</v>
      </c>
      <c r="O1314" s="3" t="s">
        <v>3035</v>
      </c>
      <c r="P1314" s="3" t="s">
        <v>713</v>
      </c>
      <c r="Q1314" s="3" t="s">
        <v>1034</v>
      </c>
      <c r="R1314" s="3" t="s">
        <v>1258</v>
      </c>
      <c r="S1314" s="3">
        <v>33311</v>
      </c>
      <c r="T1314" s="4">
        <v>42067</v>
      </c>
      <c r="U1314" s="4">
        <v>42071</v>
      </c>
      <c r="V1314" s="3">
        <v>147</v>
      </c>
      <c r="W1314" s="3">
        <v>2</v>
      </c>
      <c r="X1314" s="3">
        <v>324.62</v>
      </c>
      <c r="Y1314" s="5">
        <v>88267</v>
      </c>
    </row>
    <row r="1315" spans="1:25" ht="12.75" customHeight="1" x14ac:dyDescent="0.25">
      <c r="A1315" s="3">
        <v>18892</v>
      </c>
      <c r="B1315" s="3" t="s">
        <v>981</v>
      </c>
      <c r="C1315" s="3">
        <v>0.05</v>
      </c>
      <c r="D1315" s="3">
        <v>2.08</v>
      </c>
      <c r="E1315" s="3">
        <v>2.56</v>
      </c>
      <c r="F1315" s="3">
        <v>2358</v>
      </c>
      <c r="G1315" s="3" t="s">
        <v>2669</v>
      </c>
      <c r="H1315" s="3" t="s">
        <v>710</v>
      </c>
      <c r="I1315" s="3" t="s">
        <v>717</v>
      </c>
      <c r="J1315" s="3" t="s">
        <v>721</v>
      </c>
      <c r="K1315" s="3" t="s">
        <v>104</v>
      </c>
      <c r="L1315" s="3" t="s">
        <v>741</v>
      </c>
      <c r="M1315" s="3" t="s">
        <v>374</v>
      </c>
      <c r="N1315" s="3">
        <v>0.55000000000000004</v>
      </c>
      <c r="O1315" s="3" t="s">
        <v>3035</v>
      </c>
      <c r="P1315" s="3" t="s">
        <v>713</v>
      </c>
      <c r="Q1315" s="3" t="s">
        <v>1034</v>
      </c>
      <c r="R1315" s="3" t="s">
        <v>1258</v>
      </c>
      <c r="S1315" s="3">
        <v>33311</v>
      </c>
      <c r="T1315" s="4">
        <v>42049</v>
      </c>
      <c r="U1315" s="4">
        <v>42051</v>
      </c>
      <c r="V1315" s="3">
        <v>-1045.0160000000001</v>
      </c>
      <c r="W1315" s="3">
        <v>19</v>
      </c>
      <c r="X1315" s="3">
        <v>40.93</v>
      </c>
      <c r="Y1315" s="5">
        <v>88268</v>
      </c>
    </row>
    <row r="1316" spans="1:25" ht="12.75" customHeight="1" x14ac:dyDescent="0.25">
      <c r="A1316" s="3">
        <v>21772</v>
      </c>
      <c r="B1316" s="3" t="s">
        <v>981</v>
      </c>
      <c r="C1316" s="3">
        <v>0</v>
      </c>
      <c r="D1316" s="3">
        <v>7.28</v>
      </c>
      <c r="E1316" s="3">
        <v>1.77</v>
      </c>
      <c r="F1316" s="3">
        <v>2359</v>
      </c>
      <c r="G1316" s="3" t="s">
        <v>2670</v>
      </c>
      <c r="H1316" s="3" t="s">
        <v>710</v>
      </c>
      <c r="I1316" s="3" t="s">
        <v>717</v>
      </c>
      <c r="J1316" s="3" t="s">
        <v>721</v>
      </c>
      <c r="K1316" s="3" t="s">
        <v>726</v>
      </c>
      <c r="L1316" s="3" t="s">
        <v>738</v>
      </c>
      <c r="M1316" s="3" t="s">
        <v>328</v>
      </c>
      <c r="N1316" s="3">
        <v>0.37</v>
      </c>
      <c r="O1316" s="3" t="s">
        <v>3035</v>
      </c>
      <c r="P1316" s="3" t="s">
        <v>713</v>
      </c>
      <c r="Q1316" s="3" t="s">
        <v>1034</v>
      </c>
      <c r="R1316" s="3" t="s">
        <v>1743</v>
      </c>
      <c r="S1316" s="3">
        <v>33917</v>
      </c>
      <c r="T1316" s="4">
        <v>42040</v>
      </c>
      <c r="U1316" s="4">
        <v>42040</v>
      </c>
      <c r="V1316" s="3">
        <v>167.16000000000003</v>
      </c>
      <c r="W1316" s="3">
        <v>7</v>
      </c>
      <c r="X1316" s="3">
        <v>53.42</v>
      </c>
      <c r="Y1316" s="5">
        <v>88265</v>
      </c>
    </row>
    <row r="1317" spans="1:25" ht="12.75" customHeight="1" x14ac:dyDescent="0.25">
      <c r="A1317" s="3">
        <v>24890</v>
      </c>
      <c r="B1317" s="3" t="s">
        <v>977</v>
      </c>
      <c r="C1317" s="3">
        <v>0.06</v>
      </c>
      <c r="D1317" s="3">
        <v>8.33</v>
      </c>
      <c r="E1317" s="3">
        <v>1.99</v>
      </c>
      <c r="F1317" s="3">
        <v>2361</v>
      </c>
      <c r="G1317" s="3" t="s">
        <v>2671</v>
      </c>
      <c r="H1317" s="3" t="s">
        <v>710</v>
      </c>
      <c r="I1317" s="3" t="s">
        <v>720</v>
      </c>
      <c r="J1317" s="3" t="s">
        <v>722</v>
      </c>
      <c r="K1317" s="3" t="s">
        <v>725</v>
      </c>
      <c r="L1317" s="3" t="s">
        <v>741</v>
      </c>
      <c r="M1317" s="3" t="s">
        <v>770</v>
      </c>
      <c r="N1317" s="3">
        <v>0.52</v>
      </c>
      <c r="O1317" s="3" t="s">
        <v>3035</v>
      </c>
      <c r="P1317" s="3" t="s">
        <v>713</v>
      </c>
      <c r="Q1317" s="3" t="s">
        <v>1034</v>
      </c>
      <c r="R1317" s="3" t="s">
        <v>1259</v>
      </c>
      <c r="S1317" s="3">
        <v>32259</v>
      </c>
      <c r="T1317" s="4">
        <v>42060</v>
      </c>
      <c r="U1317" s="4">
        <v>42061</v>
      </c>
      <c r="V1317" s="3">
        <v>-344.82000000000005</v>
      </c>
      <c r="W1317" s="3">
        <v>1</v>
      </c>
      <c r="X1317" s="3">
        <v>8.49</v>
      </c>
      <c r="Y1317" s="5">
        <v>88266</v>
      </c>
    </row>
    <row r="1318" spans="1:25" ht="12.75" customHeight="1" x14ac:dyDescent="0.25">
      <c r="A1318" s="3">
        <v>19369</v>
      </c>
      <c r="B1318" s="3" t="s">
        <v>977</v>
      </c>
      <c r="C1318" s="3">
        <v>0</v>
      </c>
      <c r="D1318" s="3">
        <v>5.77</v>
      </c>
      <c r="E1318" s="3">
        <v>5.92</v>
      </c>
      <c r="F1318" s="3">
        <v>2363</v>
      </c>
      <c r="G1318" s="3" t="s">
        <v>2672</v>
      </c>
      <c r="H1318" s="3" t="s">
        <v>710</v>
      </c>
      <c r="I1318" s="3" t="s">
        <v>717</v>
      </c>
      <c r="J1318" s="3" t="s">
        <v>723</v>
      </c>
      <c r="K1318" s="3" t="s">
        <v>732</v>
      </c>
      <c r="L1318" s="3" t="s">
        <v>743</v>
      </c>
      <c r="M1318" s="3" t="s">
        <v>257</v>
      </c>
      <c r="N1318" s="3">
        <v>0.55000000000000004</v>
      </c>
      <c r="O1318" s="3" t="s">
        <v>3035</v>
      </c>
      <c r="P1318" s="3" t="s">
        <v>716</v>
      </c>
      <c r="Q1318" s="3" t="s">
        <v>1065</v>
      </c>
      <c r="R1318" s="3" t="s">
        <v>1466</v>
      </c>
      <c r="S1318" s="3">
        <v>44256</v>
      </c>
      <c r="T1318" s="4">
        <v>42105</v>
      </c>
      <c r="U1318" s="4">
        <v>42107</v>
      </c>
      <c r="V1318" s="3">
        <v>-61.5276</v>
      </c>
      <c r="W1318" s="3">
        <v>11</v>
      </c>
      <c r="X1318" s="3">
        <v>69.89</v>
      </c>
      <c r="Y1318" s="5">
        <v>90040</v>
      </c>
    </row>
    <row r="1319" spans="1:25" ht="12.75" customHeight="1" x14ac:dyDescent="0.25">
      <c r="A1319" s="3">
        <v>21582</v>
      </c>
      <c r="B1319" s="3" t="s">
        <v>980</v>
      </c>
      <c r="C1319" s="3">
        <v>7.0000000000000007E-2</v>
      </c>
      <c r="D1319" s="3">
        <v>5.98</v>
      </c>
      <c r="E1319" s="3">
        <v>5.79</v>
      </c>
      <c r="F1319" s="3">
        <v>2369</v>
      </c>
      <c r="G1319" s="3" t="s">
        <v>2673</v>
      </c>
      <c r="H1319" s="3" t="s">
        <v>710</v>
      </c>
      <c r="I1319" s="3" t="s">
        <v>719</v>
      </c>
      <c r="J1319" s="3" t="s">
        <v>721</v>
      </c>
      <c r="K1319" s="3" t="s">
        <v>726</v>
      </c>
      <c r="L1319" s="3" t="s">
        <v>739</v>
      </c>
      <c r="M1319" s="3" t="s">
        <v>832</v>
      </c>
      <c r="N1319" s="3">
        <v>0.36</v>
      </c>
      <c r="O1319" s="3" t="s">
        <v>3035</v>
      </c>
      <c r="P1319" s="3" t="s">
        <v>713</v>
      </c>
      <c r="Q1319" s="3" t="s">
        <v>1034</v>
      </c>
      <c r="R1319" s="3" t="s">
        <v>1680</v>
      </c>
      <c r="S1319" s="3">
        <v>33024</v>
      </c>
      <c r="T1319" s="4">
        <v>42017</v>
      </c>
      <c r="U1319" s="4">
        <v>42019</v>
      </c>
      <c r="V1319" s="3">
        <v>-41.972700000000003</v>
      </c>
      <c r="W1319" s="3">
        <v>13</v>
      </c>
      <c r="X1319" s="3">
        <v>77.42</v>
      </c>
      <c r="Y1319" s="5">
        <v>90408</v>
      </c>
    </row>
    <row r="1320" spans="1:25" ht="12.75" customHeight="1" x14ac:dyDescent="0.25">
      <c r="A1320" s="3">
        <v>21988</v>
      </c>
      <c r="B1320" s="3" t="s">
        <v>978</v>
      </c>
      <c r="C1320" s="3">
        <v>0.01</v>
      </c>
      <c r="D1320" s="3">
        <v>1.76</v>
      </c>
      <c r="E1320" s="3">
        <v>0.7</v>
      </c>
      <c r="F1320" s="3">
        <v>2372</v>
      </c>
      <c r="G1320" s="3" t="s">
        <v>2674</v>
      </c>
      <c r="H1320" s="3" t="s">
        <v>710</v>
      </c>
      <c r="I1320" s="3" t="s">
        <v>720</v>
      </c>
      <c r="J1320" s="3" t="s">
        <v>721</v>
      </c>
      <c r="K1320" s="3" t="s">
        <v>724</v>
      </c>
      <c r="L1320" s="3" t="s">
        <v>738</v>
      </c>
      <c r="M1320" s="3" t="s">
        <v>813</v>
      </c>
      <c r="N1320" s="3">
        <v>0.56000000000000005</v>
      </c>
      <c r="O1320" s="3" t="s">
        <v>3035</v>
      </c>
      <c r="P1320" s="3" t="s">
        <v>714</v>
      </c>
      <c r="Q1320" s="3" t="s">
        <v>1039</v>
      </c>
      <c r="R1320" s="3" t="s">
        <v>1672</v>
      </c>
      <c r="S1320" s="3">
        <v>55803</v>
      </c>
      <c r="T1320" s="4">
        <v>42078</v>
      </c>
      <c r="U1320" s="4">
        <v>42079</v>
      </c>
      <c r="V1320" s="3">
        <v>-1.56</v>
      </c>
      <c r="W1320" s="3">
        <v>4</v>
      </c>
      <c r="X1320" s="3">
        <v>7.2</v>
      </c>
      <c r="Y1320" s="5">
        <v>90714</v>
      </c>
    </row>
    <row r="1321" spans="1:25" ht="12.75" customHeight="1" x14ac:dyDescent="0.25">
      <c r="A1321" s="3">
        <v>22827</v>
      </c>
      <c r="B1321" s="3" t="s">
        <v>977</v>
      </c>
      <c r="C1321" s="3">
        <v>0.05</v>
      </c>
      <c r="D1321" s="3">
        <v>3.28</v>
      </c>
      <c r="E1321" s="3">
        <v>3.97</v>
      </c>
      <c r="F1321" s="3">
        <v>2376</v>
      </c>
      <c r="G1321" s="3" t="s">
        <v>2675</v>
      </c>
      <c r="H1321" s="3" t="s">
        <v>710</v>
      </c>
      <c r="I1321" s="3" t="s">
        <v>720</v>
      </c>
      <c r="J1321" s="3" t="s">
        <v>721</v>
      </c>
      <c r="K1321" s="3" t="s">
        <v>724</v>
      </c>
      <c r="L1321" s="3" t="s">
        <v>738</v>
      </c>
      <c r="M1321" s="3" t="s">
        <v>205</v>
      </c>
      <c r="N1321" s="3">
        <v>0.56000000000000005</v>
      </c>
      <c r="O1321" s="3" t="s">
        <v>3035</v>
      </c>
      <c r="P1321" s="3" t="s">
        <v>715</v>
      </c>
      <c r="Q1321" s="3" t="s">
        <v>1061</v>
      </c>
      <c r="R1321" s="3" t="s">
        <v>1001</v>
      </c>
      <c r="S1321" s="3">
        <v>83843</v>
      </c>
      <c r="T1321" s="4">
        <v>42068</v>
      </c>
      <c r="U1321" s="4">
        <v>42069</v>
      </c>
      <c r="V1321" s="3">
        <v>-100.24</v>
      </c>
      <c r="W1321" s="3">
        <v>18</v>
      </c>
      <c r="X1321" s="3">
        <v>61.29</v>
      </c>
      <c r="Y1321" s="5">
        <v>91321</v>
      </c>
    </row>
    <row r="1322" spans="1:25" ht="12.75" customHeight="1" x14ac:dyDescent="0.25">
      <c r="A1322" s="3">
        <v>22828</v>
      </c>
      <c r="B1322" s="3" t="s">
        <v>977</v>
      </c>
      <c r="C1322" s="3">
        <v>0.03</v>
      </c>
      <c r="D1322" s="3">
        <v>6.98</v>
      </c>
      <c r="E1322" s="3">
        <v>9.69</v>
      </c>
      <c r="F1322" s="3">
        <v>2376</v>
      </c>
      <c r="G1322" s="3" t="s">
        <v>2675</v>
      </c>
      <c r="H1322" s="3" t="s">
        <v>710</v>
      </c>
      <c r="I1322" s="3" t="s">
        <v>720</v>
      </c>
      <c r="J1322" s="3" t="s">
        <v>721</v>
      </c>
      <c r="K1322" s="3" t="s">
        <v>730</v>
      </c>
      <c r="L1322" s="3" t="s">
        <v>739</v>
      </c>
      <c r="M1322" s="3" t="s">
        <v>574</v>
      </c>
      <c r="N1322" s="3">
        <v>0.83</v>
      </c>
      <c r="O1322" s="3" t="s">
        <v>3035</v>
      </c>
      <c r="P1322" s="3" t="s">
        <v>715</v>
      </c>
      <c r="Q1322" s="3" t="s">
        <v>1061</v>
      </c>
      <c r="R1322" s="3" t="s">
        <v>1001</v>
      </c>
      <c r="S1322" s="3">
        <v>83843</v>
      </c>
      <c r="T1322" s="4">
        <v>42068</v>
      </c>
      <c r="U1322" s="4">
        <v>42070</v>
      </c>
      <c r="V1322" s="3">
        <v>-262.62</v>
      </c>
      <c r="W1322" s="3">
        <v>15</v>
      </c>
      <c r="X1322" s="3">
        <v>109.15</v>
      </c>
      <c r="Y1322" s="5">
        <v>91321</v>
      </c>
    </row>
    <row r="1323" spans="1:25" ht="12.75" customHeight="1" x14ac:dyDescent="0.25">
      <c r="A1323" s="3">
        <v>18151</v>
      </c>
      <c r="B1323" s="3" t="s">
        <v>980</v>
      </c>
      <c r="C1323" s="3">
        <v>0.06</v>
      </c>
      <c r="D1323" s="3">
        <v>122.99</v>
      </c>
      <c r="E1323" s="3">
        <v>19.989999999999998</v>
      </c>
      <c r="F1323" s="3">
        <v>2379</v>
      </c>
      <c r="G1323" s="3" t="s">
        <v>2676</v>
      </c>
      <c r="H1323" s="3" t="s">
        <v>710</v>
      </c>
      <c r="I1323" s="3" t="s">
        <v>718</v>
      </c>
      <c r="J1323" s="3" t="s">
        <v>721</v>
      </c>
      <c r="K1323" s="3" t="s">
        <v>103</v>
      </c>
      <c r="L1323" s="3" t="s">
        <v>739</v>
      </c>
      <c r="M1323" s="3" t="s">
        <v>966</v>
      </c>
      <c r="N1323" s="3">
        <v>0.37</v>
      </c>
      <c r="O1323" s="3" t="s">
        <v>3035</v>
      </c>
      <c r="P1323" s="3" t="s">
        <v>714</v>
      </c>
      <c r="Q1323" s="3" t="s">
        <v>1053</v>
      </c>
      <c r="R1323" s="3" t="s">
        <v>1046</v>
      </c>
      <c r="S1323" s="3">
        <v>48135</v>
      </c>
      <c r="T1323" s="4">
        <v>42129</v>
      </c>
      <c r="U1323" s="4">
        <v>42131</v>
      </c>
      <c r="V1323" s="3">
        <v>1019.7095999999999</v>
      </c>
      <c r="W1323" s="3">
        <v>12</v>
      </c>
      <c r="X1323" s="3">
        <v>1477.84</v>
      </c>
      <c r="Y1323" s="5">
        <v>86655</v>
      </c>
    </row>
    <row r="1324" spans="1:25" ht="12.75" customHeight="1" x14ac:dyDescent="0.25">
      <c r="A1324" s="3">
        <v>19898</v>
      </c>
      <c r="B1324" s="3" t="s">
        <v>979</v>
      </c>
      <c r="C1324" s="3">
        <v>7.0000000000000007E-2</v>
      </c>
      <c r="D1324" s="3">
        <v>3.38</v>
      </c>
      <c r="E1324" s="3">
        <v>0.85</v>
      </c>
      <c r="F1324" s="3">
        <v>2380</v>
      </c>
      <c r="G1324" s="3" t="s">
        <v>2677</v>
      </c>
      <c r="H1324" s="3" t="s">
        <v>710</v>
      </c>
      <c r="I1324" s="3" t="s">
        <v>718</v>
      </c>
      <c r="J1324" s="3" t="s">
        <v>721</v>
      </c>
      <c r="K1324" s="3" t="s">
        <v>724</v>
      </c>
      <c r="L1324" s="3" t="s">
        <v>738</v>
      </c>
      <c r="M1324" s="3" t="s">
        <v>258</v>
      </c>
      <c r="N1324" s="3">
        <v>0.48</v>
      </c>
      <c r="O1324" s="3" t="s">
        <v>3035</v>
      </c>
      <c r="P1324" s="3" t="s">
        <v>714</v>
      </c>
      <c r="Q1324" s="3" t="s">
        <v>1053</v>
      </c>
      <c r="R1324" s="3" t="s">
        <v>1113</v>
      </c>
      <c r="S1324" s="3">
        <v>49505</v>
      </c>
      <c r="T1324" s="4">
        <v>42120</v>
      </c>
      <c r="U1324" s="4">
        <v>42122</v>
      </c>
      <c r="V1324" s="3">
        <v>19.04</v>
      </c>
      <c r="W1324" s="3">
        <v>9</v>
      </c>
      <c r="X1324" s="3">
        <v>29.08</v>
      </c>
      <c r="Y1324" s="5">
        <v>86654</v>
      </c>
    </row>
    <row r="1325" spans="1:25" ht="12.75" customHeight="1" x14ac:dyDescent="0.25">
      <c r="A1325" s="3">
        <v>18152</v>
      </c>
      <c r="B1325" s="3" t="s">
        <v>980</v>
      </c>
      <c r="C1325" s="3">
        <v>0.08</v>
      </c>
      <c r="D1325" s="3">
        <v>68.81</v>
      </c>
      <c r="E1325" s="3">
        <v>60</v>
      </c>
      <c r="F1325" s="3">
        <v>2380</v>
      </c>
      <c r="G1325" s="3" t="s">
        <v>2677</v>
      </c>
      <c r="H1325" s="3" t="s">
        <v>712</v>
      </c>
      <c r="I1325" s="3" t="s">
        <v>718</v>
      </c>
      <c r="J1325" s="3" t="s">
        <v>721</v>
      </c>
      <c r="K1325" s="3" t="s">
        <v>729</v>
      </c>
      <c r="L1325" s="3" t="s">
        <v>740</v>
      </c>
      <c r="M1325" s="3" t="s">
        <v>578</v>
      </c>
      <c r="N1325" s="3">
        <v>0.41</v>
      </c>
      <c r="O1325" s="3" t="s">
        <v>3035</v>
      </c>
      <c r="P1325" s="3" t="s">
        <v>714</v>
      </c>
      <c r="Q1325" s="3" t="s">
        <v>1053</v>
      </c>
      <c r="R1325" s="3" t="s">
        <v>1113</v>
      </c>
      <c r="S1325" s="3">
        <v>49505</v>
      </c>
      <c r="T1325" s="4">
        <v>42129</v>
      </c>
      <c r="U1325" s="4">
        <v>42131</v>
      </c>
      <c r="V1325" s="3">
        <v>-1069.72</v>
      </c>
      <c r="W1325" s="3">
        <v>17</v>
      </c>
      <c r="X1325" s="3">
        <v>1162.46</v>
      </c>
      <c r="Y1325" s="5">
        <v>86655</v>
      </c>
    </row>
    <row r="1326" spans="1:25" ht="12.75" customHeight="1" x14ac:dyDescent="0.25">
      <c r="A1326" s="3">
        <v>1898</v>
      </c>
      <c r="B1326" s="3" t="s">
        <v>979</v>
      </c>
      <c r="C1326" s="3">
        <v>7.0000000000000007E-2</v>
      </c>
      <c r="D1326" s="3">
        <v>3.38</v>
      </c>
      <c r="E1326" s="3">
        <v>0.85</v>
      </c>
      <c r="F1326" s="3">
        <v>2382</v>
      </c>
      <c r="G1326" s="3" t="s">
        <v>2678</v>
      </c>
      <c r="H1326" s="3" t="s">
        <v>710</v>
      </c>
      <c r="I1326" s="3" t="s">
        <v>718</v>
      </c>
      <c r="J1326" s="3" t="s">
        <v>721</v>
      </c>
      <c r="K1326" s="3" t="s">
        <v>724</v>
      </c>
      <c r="L1326" s="3" t="s">
        <v>738</v>
      </c>
      <c r="M1326" s="3" t="s">
        <v>258</v>
      </c>
      <c r="N1326" s="3">
        <v>0.48</v>
      </c>
      <c r="O1326" s="3" t="s">
        <v>3035</v>
      </c>
      <c r="P1326" s="3" t="s">
        <v>716</v>
      </c>
      <c r="Q1326" s="3" t="s">
        <v>1019</v>
      </c>
      <c r="R1326" s="3" t="s">
        <v>1004</v>
      </c>
      <c r="S1326" s="3">
        <v>10024</v>
      </c>
      <c r="T1326" s="4">
        <v>42120</v>
      </c>
      <c r="U1326" s="4">
        <v>42122</v>
      </c>
      <c r="V1326" s="3">
        <v>19.04</v>
      </c>
      <c r="W1326" s="3">
        <v>34</v>
      </c>
      <c r="X1326" s="3">
        <v>109.86</v>
      </c>
      <c r="Y1326" s="5">
        <v>13606</v>
      </c>
    </row>
    <row r="1327" spans="1:25" ht="12.75" customHeight="1" x14ac:dyDescent="0.25">
      <c r="A1327" s="3">
        <v>151</v>
      </c>
      <c r="B1327" s="3" t="s">
        <v>980</v>
      </c>
      <c r="C1327" s="3">
        <v>0.06</v>
      </c>
      <c r="D1327" s="3">
        <v>122.99</v>
      </c>
      <c r="E1327" s="3">
        <v>19.989999999999998</v>
      </c>
      <c r="F1327" s="3">
        <v>2382</v>
      </c>
      <c r="G1327" s="3" t="s">
        <v>2678</v>
      </c>
      <c r="H1327" s="3" t="s">
        <v>710</v>
      </c>
      <c r="I1327" s="3" t="s">
        <v>718</v>
      </c>
      <c r="J1327" s="3" t="s">
        <v>721</v>
      </c>
      <c r="K1327" s="3" t="s">
        <v>103</v>
      </c>
      <c r="L1327" s="3" t="s">
        <v>739</v>
      </c>
      <c r="M1327" s="3" t="s">
        <v>966</v>
      </c>
      <c r="N1327" s="3">
        <v>0.37</v>
      </c>
      <c r="O1327" s="3" t="s">
        <v>3035</v>
      </c>
      <c r="P1327" s="3" t="s">
        <v>716</v>
      </c>
      <c r="Q1327" s="3" t="s">
        <v>1019</v>
      </c>
      <c r="R1327" s="3" t="s">
        <v>1004</v>
      </c>
      <c r="S1327" s="3">
        <v>10024</v>
      </c>
      <c r="T1327" s="4">
        <v>42129</v>
      </c>
      <c r="U1327" s="4">
        <v>42131</v>
      </c>
      <c r="V1327" s="3">
        <v>1408.1865</v>
      </c>
      <c r="W1327" s="3">
        <v>48</v>
      </c>
      <c r="X1327" s="3">
        <v>5911.35</v>
      </c>
      <c r="Y1327" s="5">
        <v>962</v>
      </c>
    </row>
    <row r="1328" spans="1:25" ht="12.75" customHeight="1" x14ac:dyDescent="0.25">
      <c r="A1328" s="3">
        <v>152</v>
      </c>
      <c r="B1328" s="3" t="s">
        <v>980</v>
      </c>
      <c r="C1328" s="3">
        <v>0.08</v>
      </c>
      <c r="D1328" s="3">
        <v>68.81</v>
      </c>
      <c r="E1328" s="3">
        <v>60</v>
      </c>
      <c r="F1328" s="3">
        <v>2382</v>
      </c>
      <c r="G1328" s="3" t="s">
        <v>2678</v>
      </c>
      <c r="H1328" s="3" t="s">
        <v>712</v>
      </c>
      <c r="I1328" s="3" t="s">
        <v>718</v>
      </c>
      <c r="J1328" s="3" t="s">
        <v>721</v>
      </c>
      <c r="K1328" s="3" t="s">
        <v>729</v>
      </c>
      <c r="L1328" s="3" t="s">
        <v>740</v>
      </c>
      <c r="M1328" s="3" t="s">
        <v>578</v>
      </c>
      <c r="N1328" s="3">
        <v>0.41</v>
      </c>
      <c r="O1328" s="3" t="s">
        <v>3035</v>
      </c>
      <c r="P1328" s="3" t="s">
        <v>716</v>
      </c>
      <c r="Q1328" s="3" t="s">
        <v>1019</v>
      </c>
      <c r="R1328" s="3" t="s">
        <v>1004</v>
      </c>
      <c r="S1328" s="3">
        <v>10024</v>
      </c>
      <c r="T1328" s="4">
        <v>42129</v>
      </c>
      <c r="U1328" s="4">
        <v>42131</v>
      </c>
      <c r="V1328" s="3">
        <v>-1069.72</v>
      </c>
      <c r="W1328" s="3">
        <v>68</v>
      </c>
      <c r="X1328" s="3">
        <v>4649.8500000000004</v>
      </c>
      <c r="Y1328" s="5">
        <v>962</v>
      </c>
    </row>
    <row r="1329" spans="1:25" ht="12.75" customHeight="1" x14ac:dyDescent="0.25">
      <c r="A1329" s="3">
        <v>21171</v>
      </c>
      <c r="B1329" s="3" t="s">
        <v>981</v>
      </c>
      <c r="C1329" s="3">
        <v>0.1</v>
      </c>
      <c r="D1329" s="3">
        <v>130.97999999999999</v>
      </c>
      <c r="E1329" s="3">
        <v>30</v>
      </c>
      <c r="F1329" s="3">
        <v>2385</v>
      </c>
      <c r="G1329" s="3" t="s">
        <v>2679</v>
      </c>
      <c r="H1329" s="3" t="s">
        <v>712</v>
      </c>
      <c r="I1329" s="3" t="s">
        <v>718</v>
      </c>
      <c r="J1329" s="3" t="s">
        <v>723</v>
      </c>
      <c r="K1329" s="3" t="s">
        <v>727</v>
      </c>
      <c r="L1329" s="3" t="s">
        <v>740</v>
      </c>
      <c r="M1329" s="3" t="s">
        <v>525</v>
      </c>
      <c r="N1329" s="3">
        <v>0.78</v>
      </c>
      <c r="O1329" s="3" t="s">
        <v>3035</v>
      </c>
      <c r="P1329" s="3" t="s">
        <v>715</v>
      </c>
      <c r="Q1329" s="3" t="s">
        <v>1017</v>
      </c>
      <c r="R1329" s="3" t="s">
        <v>1704</v>
      </c>
      <c r="S1329" s="3">
        <v>88001</v>
      </c>
      <c r="T1329" s="4">
        <v>42146</v>
      </c>
      <c r="U1329" s="4">
        <v>42148</v>
      </c>
      <c r="V1329" s="3">
        <v>2000.11</v>
      </c>
      <c r="W1329" s="3">
        <v>18</v>
      </c>
      <c r="X1329" s="3">
        <v>2259.9899999999998</v>
      </c>
      <c r="Y1329" s="5">
        <v>89184</v>
      </c>
    </row>
    <row r="1330" spans="1:25" ht="12.75" customHeight="1" x14ac:dyDescent="0.25">
      <c r="A1330" s="3">
        <v>23557</v>
      </c>
      <c r="B1330" s="3" t="s">
        <v>979</v>
      </c>
      <c r="C1330" s="3">
        <v>0.06</v>
      </c>
      <c r="D1330" s="3">
        <v>4.7699999999999996</v>
      </c>
      <c r="E1330" s="3">
        <v>2.39</v>
      </c>
      <c r="F1330" s="3">
        <v>2391</v>
      </c>
      <c r="G1330" s="3" t="s">
        <v>2680</v>
      </c>
      <c r="H1330" s="3" t="s">
        <v>710</v>
      </c>
      <c r="I1330" s="3" t="s">
        <v>720</v>
      </c>
      <c r="J1330" s="3" t="s">
        <v>722</v>
      </c>
      <c r="K1330" s="3" t="s">
        <v>725</v>
      </c>
      <c r="L1330" s="3" t="s">
        <v>741</v>
      </c>
      <c r="M1330" s="3" t="s">
        <v>937</v>
      </c>
      <c r="N1330" s="3">
        <v>0.72</v>
      </c>
      <c r="O1330" s="3" t="s">
        <v>3035</v>
      </c>
      <c r="P1330" s="3" t="s">
        <v>716</v>
      </c>
      <c r="Q1330" s="3" t="s">
        <v>1019</v>
      </c>
      <c r="R1330" s="3" t="s">
        <v>1092</v>
      </c>
      <c r="S1330" s="3">
        <v>11572</v>
      </c>
      <c r="T1330" s="4">
        <v>42149</v>
      </c>
      <c r="U1330" s="4">
        <v>42150</v>
      </c>
      <c r="V1330" s="3">
        <v>-45.64</v>
      </c>
      <c r="W1330" s="3">
        <v>9</v>
      </c>
      <c r="X1330" s="3">
        <v>42.46</v>
      </c>
      <c r="Y1330" s="5">
        <v>91122</v>
      </c>
    </row>
    <row r="1331" spans="1:25" ht="12.75" customHeight="1" x14ac:dyDescent="0.25">
      <c r="A1331" s="3">
        <v>23558</v>
      </c>
      <c r="B1331" s="3" t="s">
        <v>979</v>
      </c>
      <c r="C1331" s="3">
        <v>0.1</v>
      </c>
      <c r="D1331" s="3">
        <v>27.18</v>
      </c>
      <c r="E1331" s="3">
        <v>8.23</v>
      </c>
      <c r="F1331" s="3">
        <v>2391</v>
      </c>
      <c r="G1331" s="3" t="s">
        <v>2680</v>
      </c>
      <c r="H1331" s="3" t="s">
        <v>710</v>
      </c>
      <c r="I1331" s="3" t="s">
        <v>720</v>
      </c>
      <c r="J1331" s="3" t="s">
        <v>721</v>
      </c>
      <c r="K1331" s="3" t="s">
        <v>728</v>
      </c>
      <c r="L1331" s="3" t="s">
        <v>739</v>
      </c>
      <c r="M1331" s="3" t="s">
        <v>573</v>
      </c>
      <c r="N1331" s="3">
        <v>0.38</v>
      </c>
      <c r="O1331" s="3" t="s">
        <v>3035</v>
      </c>
      <c r="P1331" s="3" t="s">
        <v>716</v>
      </c>
      <c r="Q1331" s="3" t="s">
        <v>1019</v>
      </c>
      <c r="R1331" s="3" t="s">
        <v>1092</v>
      </c>
      <c r="S1331" s="3">
        <v>11572</v>
      </c>
      <c r="T1331" s="4">
        <v>42149</v>
      </c>
      <c r="U1331" s="4">
        <v>42151</v>
      </c>
      <c r="V1331" s="3">
        <v>204.49</v>
      </c>
      <c r="W1331" s="3">
        <v>12</v>
      </c>
      <c r="X1331" s="3">
        <v>314.06</v>
      </c>
      <c r="Y1331" s="5">
        <v>91122</v>
      </c>
    </row>
    <row r="1332" spans="1:25" ht="12.75" customHeight="1" x14ac:dyDescent="0.25">
      <c r="A1332" s="3">
        <v>21462</v>
      </c>
      <c r="B1332" s="3" t="s">
        <v>979</v>
      </c>
      <c r="C1332" s="3">
        <v>0</v>
      </c>
      <c r="D1332" s="3">
        <v>999.99</v>
      </c>
      <c r="E1332" s="3">
        <v>13.99</v>
      </c>
      <c r="F1332" s="3">
        <v>2391</v>
      </c>
      <c r="G1332" s="3" t="s">
        <v>2680</v>
      </c>
      <c r="H1332" s="3" t="s">
        <v>710</v>
      </c>
      <c r="I1332" s="3" t="s">
        <v>720</v>
      </c>
      <c r="J1332" s="3" t="s">
        <v>722</v>
      </c>
      <c r="K1332" s="3" t="s">
        <v>736</v>
      </c>
      <c r="L1332" s="3" t="s">
        <v>743</v>
      </c>
      <c r="M1332" s="3" t="s">
        <v>546</v>
      </c>
      <c r="N1332" s="3">
        <v>0.36</v>
      </c>
      <c r="O1332" s="3" t="s">
        <v>3035</v>
      </c>
      <c r="P1332" s="3" t="s">
        <v>716</v>
      </c>
      <c r="Q1332" s="3" t="s">
        <v>1019</v>
      </c>
      <c r="R1332" s="3" t="s">
        <v>1092</v>
      </c>
      <c r="S1332" s="3">
        <v>11572</v>
      </c>
      <c r="T1332" s="4">
        <v>42159</v>
      </c>
      <c r="U1332" s="4">
        <v>42161</v>
      </c>
      <c r="V1332" s="3">
        <v>-1455.9971999999998</v>
      </c>
      <c r="W1332" s="3">
        <v>1</v>
      </c>
      <c r="X1332" s="3">
        <v>1009.99</v>
      </c>
      <c r="Y1332" s="5">
        <v>91123</v>
      </c>
    </row>
    <row r="1333" spans="1:25" ht="12.75" customHeight="1" x14ac:dyDescent="0.25">
      <c r="A1333" s="3">
        <v>21463</v>
      </c>
      <c r="B1333" s="3" t="s">
        <v>979</v>
      </c>
      <c r="C1333" s="3">
        <v>0.05</v>
      </c>
      <c r="D1333" s="3">
        <v>6.48</v>
      </c>
      <c r="E1333" s="3">
        <v>5.14</v>
      </c>
      <c r="F1333" s="3">
        <v>2391</v>
      </c>
      <c r="G1333" s="3" t="s">
        <v>2680</v>
      </c>
      <c r="H1333" s="3" t="s">
        <v>711</v>
      </c>
      <c r="I1333" s="3" t="s">
        <v>720</v>
      </c>
      <c r="J1333" s="3" t="s">
        <v>721</v>
      </c>
      <c r="K1333" s="3" t="s">
        <v>726</v>
      </c>
      <c r="L1333" s="3" t="s">
        <v>739</v>
      </c>
      <c r="M1333" s="3" t="s">
        <v>766</v>
      </c>
      <c r="N1333" s="3">
        <v>0.37</v>
      </c>
      <c r="O1333" s="3" t="s">
        <v>3035</v>
      </c>
      <c r="P1333" s="3" t="s">
        <v>716</v>
      </c>
      <c r="Q1333" s="3" t="s">
        <v>1019</v>
      </c>
      <c r="R1333" s="3" t="s">
        <v>1092</v>
      </c>
      <c r="S1333" s="3">
        <v>11572</v>
      </c>
      <c r="T1333" s="4">
        <v>42159</v>
      </c>
      <c r="U1333" s="4">
        <v>42160</v>
      </c>
      <c r="V1333" s="3">
        <v>-22.56</v>
      </c>
      <c r="W1333" s="3">
        <v>13</v>
      </c>
      <c r="X1333" s="3">
        <v>92.16</v>
      </c>
      <c r="Y1333" s="5">
        <v>91123</v>
      </c>
    </row>
    <row r="1334" spans="1:25" ht="12.75" customHeight="1" x14ac:dyDescent="0.25">
      <c r="A1334" s="3">
        <v>18277</v>
      </c>
      <c r="B1334" s="3" t="s">
        <v>978</v>
      </c>
      <c r="C1334" s="3">
        <v>0.02</v>
      </c>
      <c r="D1334" s="3">
        <v>6.48</v>
      </c>
      <c r="E1334" s="3">
        <v>7.91</v>
      </c>
      <c r="F1334" s="3">
        <v>2393</v>
      </c>
      <c r="G1334" s="3" t="s">
        <v>2681</v>
      </c>
      <c r="H1334" s="3" t="s">
        <v>710</v>
      </c>
      <c r="I1334" s="3" t="s">
        <v>720</v>
      </c>
      <c r="J1334" s="3" t="s">
        <v>721</v>
      </c>
      <c r="K1334" s="3" t="s">
        <v>726</v>
      </c>
      <c r="L1334" s="3" t="s">
        <v>739</v>
      </c>
      <c r="M1334" s="3" t="s">
        <v>681</v>
      </c>
      <c r="N1334" s="3">
        <v>0.37</v>
      </c>
      <c r="O1334" s="3" t="s">
        <v>3035</v>
      </c>
      <c r="P1334" s="3" t="s">
        <v>713</v>
      </c>
      <c r="Q1334" s="3" t="s">
        <v>1040</v>
      </c>
      <c r="R1334" s="3" t="s">
        <v>1133</v>
      </c>
      <c r="S1334" s="3">
        <v>30076</v>
      </c>
      <c r="T1334" s="4">
        <v>42153</v>
      </c>
      <c r="U1334" s="4">
        <v>42155</v>
      </c>
      <c r="V1334" s="3">
        <v>-1191.5260000000001</v>
      </c>
      <c r="W1334" s="3">
        <v>2</v>
      </c>
      <c r="X1334" s="3">
        <v>16.5</v>
      </c>
      <c r="Y1334" s="5">
        <v>86950</v>
      </c>
    </row>
    <row r="1335" spans="1:25" ht="12.75" customHeight="1" x14ac:dyDescent="0.25">
      <c r="A1335" s="3">
        <v>18197</v>
      </c>
      <c r="B1335" s="3" t="s">
        <v>977</v>
      </c>
      <c r="C1335" s="3">
        <v>0.06</v>
      </c>
      <c r="D1335" s="3">
        <v>105.29</v>
      </c>
      <c r="E1335" s="3">
        <v>10.119999999999999</v>
      </c>
      <c r="F1335" s="3">
        <v>2393</v>
      </c>
      <c r="G1335" s="3" t="s">
        <v>2681</v>
      </c>
      <c r="H1335" s="3" t="s">
        <v>710</v>
      </c>
      <c r="I1335" s="3" t="s">
        <v>720</v>
      </c>
      <c r="J1335" s="3" t="s">
        <v>723</v>
      </c>
      <c r="K1335" s="3" t="s">
        <v>732</v>
      </c>
      <c r="L1335" s="3" t="s">
        <v>744</v>
      </c>
      <c r="M1335" s="3" t="s">
        <v>233</v>
      </c>
      <c r="N1335" s="3">
        <v>0.79</v>
      </c>
      <c r="O1335" s="3" t="s">
        <v>3035</v>
      </c>
      <c r="P1335" s="3" t="s">
        <v>713</v>
      </c>
      <c r="Q1335" s="3" t="s">
        <v>1040</v>
      </c>
      <c r="R1335" s="3" t="s">
        <v>1133</v>
      </c>
      <c r="S1335" s="3">
        <v>30076</v>
      </c>
      <c r="T1335" s="4">
        <v>42008</v>
      </c>
      <c r="U1335" s="4">
        <v>42010</v>
      </c>
      <c r="V1335" s="3">
        <v>-45.01</v>
      </c>
      <c r="W1335" s="3">
        <v>12</v>
      </c>
      <c r="X1335" s="3">
        <v>1202.6600000000001</v>
      </c>
      <c r="Y1335" s="5">
        <v>86951</v>
      </c>
    </row>
    <row r="1336" spans="1:25" ht="12.75" customHeight="1" x14ac:dyDescent="0.25">
      <c r="A1336" s="3">
        <v>20197</v>
      </c>
      <c r="B1336" s="3" t="s">
        <v>981</v>
      </c>
      <c r="C1336" s="3">
        <v>0.01</v>
      </c>
      <c r="D1336" s="3">
        <v>11.7</v>
      </c>
      <c r="E1336" s="3">
        <v>5.63</v>
      </c>
      <c r="F1336" s="3">
        <v>2394</v>
      </c>
      <c r="G1336" s="3" t="s">
        <v>2682</v>
      </c>
      <c r="H1336" s="3" t="s">
        <v>710</v>
      </c>
      <c r="I1336" s="3" t="s">
        <v>720</v>
      </c>
      <c r="J1336" s="3" t="s">
        <v>721</v>
      </c>
      <c r="K1336" s="3" t="s">
        <v>103</v>
      </c>
      <c r="L1336" s="3" t="s">
        <v>739</v>
      </c>
      <c r="M1336" s="3" t="s">
        <v>13</v>
      </c>
      <c r="N1336" s="3">
        <v>0.4</v>
      </c>
      <c r="O1336" s="3" t="s">
        <v>3035</v>
      </c>
      <c r="P1336" s="3" t="s">
        <v>713</v>
      </c>
      <c r="Q1336" s="3" t="s">
        <v>1040</v>
      </c>
      <c r="R1336" s="3" t="s">
        <v>1592</v>
      </c>
      <c r="S1336" s="3">
        <v>30328</v>
      </c>
      <c r="T1336" s="4">
        <v>42125</v>
      </c>
      <c r="U1336" s="4">
        <v>42127</v>
      </c>
      <c r="V1336" s="3">
        <v>39.209999999999994</v>
      </c>
      <c r="W1336" s="3">
        <v>16</v>
      </c>
      <c r="X1336" s="3">
        <v>196.69</v>
      </c>
      <c r="Y1336" s="5">
        <v>86949</v>
      </c>
    </row>
    <row r="1337" spans="1:25" ht="12.75" customHeight="1" x14ac:dyDescent="0.25">
      <c r="A1337" s="3">
        <v>20198</v>
      </c>
      <c r="B1337" s="3" t="s">
        <v>981</v>
      </c>
      <c r="C1337" s="3">
        <v>0.03</v>
      </c>
      <c r="D1337" s="3">
        <v>4.55</v>
      </c>
      <c r="E1337" s="3">
        <v>1.49</v>
      </c>
      <c r="F1337" s="3">
        <v>2394</v>
      </c>
      <c r="G1337" s="3" t="s">
        <v>2682</v>
      </c>
      <c r="H1337" s="3" t="s">
        <v>710</v>
      </c>
      <c r="I1337" s="3" t="s">
        <v>720</v>
      </c>
      <c r="J1337" s="3" t="s">
        <v>721</v>
      </c>
      <c r="K1337" s="3" t="s">
        <v>103</v>
      </c>
      <c r="L1337" s="3" t="s">
        <v>739</v>
      </c>
      <c r="M1337" s="3" t="s">
        <v>176</v>
      </c>
      <c r="N1337" s="3">
        <v>0.35</v>
      </c>
      <c r="O1337" s="3" t="s">
        <v>3035</v>
      </c>
      <c r="P1337" s="3" t="s">
        <v>713</v>
      </c>
      <c r="Q1337" s="3" t="s">
        <v>1040</v>
      </c>
      <c r="R1337" s="3" t="s">
        <v>1592</v>
      </c>
      <c r="S1337" s="3">
        <v>30328</v>
      </c>
      <c r="T1337" s="4">
        <v>42125</v>
      </c>
      <c r="U1337" s="4">
        <v>42125</v>
      </c>
      <c r="V1337" s="3">
        <v>100.38000000000001</v>
      </c>
      <c r="W1337" s="3">
        <v>9</v>
      </c>
      <c r="X1337" s="3">
        <v>40.28</v>
      </c>
      <c r="Y1337" s="5">
        <v>86949</v>
      </c>
    </row>
    <row r="1338" spans="1:25" ht="12.75" customHeight="1" x14ac:dyDescent="0.25">
      <c r="A1338" s="3">
        <v>24954</v>
      </c>
      <c r="B1338" s="3" t="s">
        <v>979</v>
      </c>
      <c r="C1338" s="3">
        <v>0.04</v>
      </c>
      <c r="D1338" s="3">
        <v>60.97</v>
      </c>
      <c r="E1338" s="3">
        <v>4.5</v>
      </c>
      <c r="F1338" s="3">
        <v>2395</v>
      </c>
      <c r="G1338" s="3" t="s">
        <v>2683</v>
      </c>
      <c r="H1338" s="3" t="s">
        <v>710</v>
      </c>
      <c r="I1338" s="3" t="s">
        <v>720</v>
      </c>
      <c r="J1338" s="3" t="s">
        <v>721</v>
      </c>
      <c r="K1338" s="3" t="s">
        <v>729</v>
      </c>
      <c r="L1338" s="3" t="s">
        <v>739</v>
      </c>
      <c r="M1338" s="3" t="s">
        <v>859</v>
      </c>
      <c r="N1338" s="3">
        <v>0.56000000000000005</v>
      </c>
      <c r="O1338" s="3" t="s">
        <v>3035</v>
      </c>
      <c r="P1338" s="3" t="s">
        <v>713</v>
      </c>
      <c r="Q1338" s="3" t="s">
        <v>1040</v>
      </c>
      <c r="R1338" s="3" t="s">
        <v>1816</v>
      </c>
      <c r="S1338" s="3">
        <v>31401</v>
      </c>
      <c r="T1338" s="4">
        <v>42086</v>
      </c>
      <c r="U1338" s="4">
        <v>42087</v>
      </c>
      <c r="V1338" s="3">
        <v>79.423200000000008</v>
      </c>
      <c r="W1338" s="3">
        <v>15</v>
      </c>
      <c r="X1338" s="3">
        <v>904.31</v>
      </c>
      <c r="Y1338" s="5">
        <v>86952</v>
      </c>
    </row>
    <row r="1339" spans="1:25" ht="12.75" customHeight="1" x14ac:dyDescent="0.25">
      <c r="A1339" s="3">
        <v>22369</v>
      </c>
      <c r="B1339" s="3" t="s">
        <v>979</v>
      </c>
      <c r="C1339" s="3">
        <v>0.03</v>
      </c>
      <c r="D1339" s="3">
        <v>7.64</v>
      </c>
      <c r="E1339" s="3">
        <v>5.83</v>
      </c>
      <c r="F1339" s="3">
        <v>2398</v>
      </c>
      <c r="G1339" s="3" t="s">
        <v>2684</v>
      </c>
      <c r="H1339" s="3" t="s">
        <v>710</v>
      </c>
      <c r="I1339" s="3" t="s">
        <v>720</v>
      </c>
      <c r="J1339" s="3" t="s">
        <v>721</v>
      </c>
      <c r="K1339" s="3" t="s">
        <v>726</v>
      </c>
      <c r="L1339" s="3" t="s">
        <v>738</v>
      </c>
      <c r="M1339" s="3" t="s">
        <v>96</v>
      </c>
      <c r="N1339" s="3">
        <v>0.36</v>
      </c>
      <c r="O1339" s="3" t="s">
        <v>3035</v>
      </c>
      <c r="P1339" s="3" t="s">
        <v>714</v>
      </c>
      <c r="Q1339" s="3" t="s">
        <v>1008</v>
      </c>
      <c r="R1339" s="3" t="s">
        <v>1594</v>
      </c>
      <c r="S1339" s="3">
        <v>60103</v>
      </c>
      <c r="T1339" s="4">
        <v>42059</v>
      </c>
      <c r="U1339" s="4">
        <v>42061</v>
      </c>
      <c r="V1339" s="3">
        <v>-15.090400000000001</v>
      </c>
      <c r="W1339" s="3">
        <v>12</v>
      </c>
      <c r="X1339" s="3">
        <v>96.86</v>
      </c>
      <c r="Y1339" s="5">
        <v>86373</v>
      </c>
    </row>
    <row r="1340" spans="1:25" ht="12.75" customHeight="1" x14ac:dyDescent="0.25">
      <c r="A1340" s="3">
        <v>19001</v>
      </c>
      <c r="B1340" s="3" t="s">
        <v>978</v>
      </c>
      <c r="C1340" s="3">
        <v>0</v>
      </c>
      <c r="D1340" s="3">
        <v>65.989999999999995</v>
      </c>
      <c r="E1340" s="3">
        <v>3.99</v>
      </c>
      <c r="F1340" s="3">
        <v>2417</v>
      </c>
      <c r="G1340" s="3" t="s">
        <v>2685</v>
      </c>
      <c r="H1340" s="3" t="s">
        <v>710</v>
      </c>
      <c r="I1340" s="3" t="s">
        <v>719</v>
      </c>
      <c r="J1340" s="3" t="s">
        <v>722</v>
      </c>
      <c r="K1340" s="3" t="s">
        <v>102</v>
      </c>
      <c r="L1340" s="3" t="s">
        <v>739</v>
      </c>
      <c r="M1340" s="3" t="s">
        <v>212</v>
      </c>
      <c r="N1340" s="3">
        <v>0.59</v>
      </c>
      <c r="O1340" s="3" t="s">
        <v>3035</v>
      </c>
      <c r="P1340" s="3" t="s">
        <v>713</v>
      </c>
      <c r="Q1340" s="3" t="s">
        <v>1110</v>
      </c>
      <c r="R1340" s="3" t="s">
        <v>1119</v>
      </c>
      <c r="S1340" s="3">
        <v>22124</v>
      </c>
      <c r="T1340" s="4">
        <v>42077</v>
      </c>
      <c r="U1340" s="4">
        <v>42078</v>
      </c>
      <c r="V1340" s="3">
        <v>-60.563999999999993</v>
      </c>
      <c r="W1340" s="3">
        <v>13</v>
      </c>
      <c r="X1340" s="3">
        <v>765.65</v>
      </c>
      <c r="Y1340" s="5">
        <v>86754</v>
      </c>
    </row>
    <row r="1341" spans="1:25" ht="12.75" customHeight="1" x14ac:dyDescent="0.25">
      <c r="A1341" s="3">
        <v>20325</v>
      </c>
      <c r="B1341" s="3" t="s">
        <v>981</v>
      </c>
      <c r="C1341" s="3">
        <v>0.03</v>
      </c>
      <c r="D1341" s="3">
        <v>2.1</v>
      </c>
      <c r="E1341" s="3">
        <v>0.7</v>
      </c>
      <c r="F1341" s="3">
        <v>2418</v>
      </c>
      <c r="G1341" s="3" t="s">
        <v>2686</v>
      </c>
      <c r="H1341" s="3" t="s">
        <v>710</v>
      </c>
      <c r="I1341" s="3" t="s">
        <v>719</v>
      </c>
      <c r="J1341" s="3" t="s">
        <v>721</v>
      </c>
      <c r="K1341" s="3" t="s">
        <v>724</v>
      </c>
      <c r="L1341" s="3" t="s">
        <v>738</v>
      </c>
      <c r="M1341" s="3" t="s">
        <v>262</v>
      </c>
      <c r="N1341" s="3">
        <v>0.56999999999999995</v>
      </c>
      <c r="O1341" s="3" t="s">
        <v>3035</v>
      </c>
      <c r="P1341" s="3" t="s">
        <v>713</v>
      </c>
      <c r="Q1341" s="3" t="s">
        <v>1110</v>
      </c>
      <c r="R1341" s="3" t="s">
        <v>1524</v>
      </c>
      <c r="S1341" s="3">
        <v>23805</v>
      </c>
      <c r="T1341" s="4">
        <v>42010</v>
      </c>
      <c r="U1341" s="4">
        <v>42011</v>
      </c>
      <c r="V1341" s="3">
        <v>-1473.9059999999999</v>
      </c>
      <c r="W1341" s="3">
        <v>4</v>
      </c>
      <c r="X1341" s="3">
        <v>8.7200000000000006</v>
      </c>
      <c r="Y1341" s="5">
        <v>86750</v>
      </c>
    </row>
    <row r="1342" spans="1:25" ht="12.75" customHeight="1" x14ac:dyDescent="0.25">
      <c r="A1342" s="3">
        <v>21724</v>
      </c>
      <c r="B1342" s="3" t="s">
        <v>977</v>
      </c>
      <c r="C1342" s="3">
        <v>0.1</v>
      </c>
      <c r="D1342" s="3">
        <v>599.99</v>
      </c>
      <c r="E1342" s="3">
        <v>24.49</v>
      </c>
      <c r="F1342" s="3">
        <v>2418</v>
      </c>
      <c r="G1342" s="3" t="s">
        <v>2686</v>
      </c>
      <c r="H1342" s="3" t="s">
        <v>710</v>
      </c>
      <c r="I1342" s="3" t="s">
        <v>719</v>
      </c>
      <c r="J1342" s="3" t="s">
        <v>722</v>
      </c>
      <c r="K1342" s="3" t="s">
        <v>105</v>
      </c>
      <c r="L1342" s="3" t="s">
        <v>744</v>
      </c>
      <c r="M1342" s="3" t="s">
        <v>540</v>
      </c>
      <c r="N1342" s="3">
        <v>0.5</v>
      </c>
      <c r="O1342" s="3" t="s">
        <v>3035</v>
      </c>
      <c r="P1342" s="3" t="s">
        <v>713</v>
      </c>
      <c r="Q1342" s="3" t="s">
        <v>1110</v>
      </c>
      <c r="R1342" s="3" t="s">
        <v>1524</v>
      </c>
      <c r="S1342" s="3">
        <v>23805</v>
      </c>
      <c r="T1342" s="4">
        <v>42014</v>
      </c>
      <c r="U1342" s="4">
        <v>42015</v>
      </c>
      <c r="V1342" s="3">
        <v>-343.12599999999998</v>
      </c>
      <c r="W1342" s="3">
        <v>11</v>
      </c>
      <c r="X1342" s="3">
        <v>6355.69</v>
      </c>
      <c r="Y1342" s="5">
        <v>86753</v>
      </c>
    </row>
    <row r="1343" spans="1:25" ht="12.75" customHeight="1" x14ac:dyDescent="0.25">
      <c r="A1343" s="3">
        <v>21725</v>
      </c>
      <c r="B1343" s="3" t="s">
        <v>977</v>
      </c>
      <c r="C1343" s="3">
        <v>0.06</v>
      </c>
      <c r="D1343" s="3">
        <v>2.78</v>
      </c>
      <c r="E1343" s="3">
        <v>1.25</v>
      </c>
      <c r="F1343" s="3">
        <v>2418</v>
      </c>
      <c r="G1343" s="3" t="s">
        <v>2686</v>
      </c>
      <c r="H1343" s="3" t="s">
        <v>710</v>
      </c>
      <c r="I1343" s="3" t="s">
        <v>719</v>
      </c>
      <c r="J1343" s="3" t="s">
        <v>721</v>
      </c>
      <c r="K1343" s="3" t="s">
        <v>724</v>
      </c>
      <c r="L1343" s="3" t="s">
        <v>738</v>
      </c>
      <c r="M1343" s="3" t="s">
        <v>333</v>
      </c>
      <c r="N1343" s="3">
        <v>0.59</v>
      </c>
      <c r="O1343" s="3" t="s">
        <v>3035</v>
      </c>
      <c r="P1343" s="3" t="s">
        <v>713</v>
      </c>
      <c r="Q1343" s="3" t="s">
        <v>1110</v>
      </c>
      <c r="R1343" s="3" t="s">
        <v>1524</v>
      </c>
      <c r="S1343" s="3">
        <v>23805</v>
      </c>
      <c r="T1343" s="4">
        <v>42014</v>
      </c>
      <c r="U1343" s="4">
        <v>42016</v>
      </c>
      <c r="V1343" s="3">
        <v>66.359999999999985</v>
      </c>
      <c r="W1343" s="3">
        <v>10</v>
      </c>
      <c r="X1343" s="3">
        <v>28.09</v>
      </c>
      <c r="Y1343" s="5">
        <v>86753</v>
      </c>
    </row>
    <row r="1344" spans="1:25" ht="12.75" customHeight="1" x14ac:dyDescent="0.25">
      <c r="A1344" s="3">
        <v>22376</v>
      </c>
      <c r="B1344" s="3" t="s">
        <v>979</v>
      </c>
      <c r="C1344" s="3">
        <v>7.0000000000000007E-2</v>
      </c>
      <c r="D1344" s="3">
        <v>225.04</v>
      </c>
      <c r="E1344" s="3">
        <v>11.79</v>
      </c>
      <c r="F1344" s="3">
        <v>2419</v>
      </c>
      <c r="G1344" s="3" t="s">
        <v>2687</v>
      </c>
      <c r="H1344" s="3" t="s">
        <v>710</v>
      </c>
      <c r="I1344" s="3" t="s">
        <v>719</v>
      </c>
      <c r="J1344" s="3" t="s">
        <v>721</v>
      </c>
      <c r="K1344" s="3" t="s">
        <v>729</v>
      </c>
      <c r="L1344" s="3" t="s">
        <v>743</v>
      </c>
      <c r="M1344" s="3" t="s">
        <v>405</v>
      </c>
      <c r="N1344" s="3">
        <v>0.42</v>
      </c>
      <c r="O1344" s="3" t="s">
        <v>3035</v>
      </c>
      <c r="P1344" s="3" t="s">
        <v>713</v>
      </c>
      <c r="Q1344" s="3" t="s">
        <v>1110</v>
      </c>
      <c r="R1344" s="3" t="s">
        <v>1553</v>
      </c>
      <c r="S1344" s="3">
        <v>23701</v>
      </c>
      <c r="T1344" s="4">
        <v>42089</v>
      </c>
      <c r="U1344" s="4">
        <v>42089</v>
      </c>
      <c r="V1344" s="3">
        <v>-162.91800000000001</v>
      </c>
      <c r="W1344" s="3">
        <v>5</v>
      </c>
      <c r="X1344" s="3">
        <v>1130.1500000000001</v>
      </c>
      <c r="Y1344" s="5">
        <v>86751</v>
      </c>
    </row>
    <row r="1345" spans="1:25" ht="12.75" customHeight="1" x14ac:dyDescent="0.25">
      <c r="A1345" s="3">
        <v>22377</v>
      </c>
      <c r="B1345" s="3" t="s">
        <v>979</v>
      </c>
      <c r="C1345" s="3">
        <v>0.03</v>
      </c>
      <c r="D1345" s="3">
        <v>7.84</v>
      </c>
      <c r="E1345" s="3">
        <v>4.71</v>
      </c>
      <c r="F1345" s="3">
        <v>2419</v>
      </c>
      <c r="G1345" s="3" t="s">
        <v>2687</v>
      </c>
      <c r="H1345" s="3" t="s">
        <v>710</v>
      </c>
      <c r="I1345" s="3" t="s">
        <v>719</v>
      </c>
      <c r="J1345" s="3" t="s">
        <v>721</v>
      </c>
      <c r="K1345" s="3" t="s">
        <v>103</v>
      </c>
      <c r="L1345" s="3" t="s">
        <v>739</v>
      </c>
      <c r="M1345" s="3" t="s">
        <v>866</v>
      </c>
      <c r="N1345" s="3">
        <v>0.35</v>
      </c>
      <c r="O1345" s="3" t="s">
        <v>3035</v>
      </c>
      <c r="P1345" s="3" t="s">
        <v>713</v>
      </c>
      <c r="Q1345" s="3" t="s">
        <v>1110</v>
      </c>
      <c r="R1345" s="3" t="s">
        <v>1553</v>
      </c>
      <c r="S1345" s="3">
        <v>23701</v>
      </c>
      <c r="T1345" s="4">
        <v>42089</v>
      </c>
      <c r="U1345" s="4">
        <v>42092</v>
      </c>
      <c r="V1345" s="3">
        <v>859.7177999999999</v>
      </c>
      <c r="W1345" s="3">
        <v>7</v>
      </c>
      <c r="X1345" s="3">
        <v>54.37</v>
      </c>
      <c r="Y1345" s="5">
        <v>86751</v>
      </c>
    </row>
    <row r="1346" spans="1:25" ht="12.75" customHeight="1" x14ac:dyDescent="0.25">
      <c r="A1346" s="3">
        <v>25271</v>
      </c>
      <c r="B1346" s="3" t="s">
        <v>977</v>
      </c>
      <c r="C1346" s="3">
        <v>0.04</v>
      </c>
      <c r="D1346" s="3">
        <v>9.11</v>
      </c>
      <c r="E1346" s="3">
        <v>2.15</v>
      </c>
      <c r="F1346" s="3">
        <v>2420</v>
      </c>
      <c r="G1346" s="3" t="s">
        <v>2688</v>
      </c>
      <c r="H1346" s="3" t="s">
        <v>710</v>
      </c>
      <c r="I1346" s="3" t="s">
        <v>719</v>
      </c>
      <c r="J1346" s="3" t="s">
        <v>721</v>
      </c>
      <c r="K1346" s="3" t="s">
        <v>726</v>
      </c>
      <c r="L1346" s="3" t="s">
        <v>738</v>
      </c>
      <c r="M1346" s="3" t="s">
        <v>505</v>
      </c>
      <c r="N1346" s="3">
        <v>0.4</v>
      </c>
      <c r="O1346" s="3" t="s">
        <v>3035</v>
      </c>
      <c r="P1346" s="3" t="s">
        <v>713</v>
      </c>
      <c r="Q1346" s="3" t="s">
        <v>1110</v>
      </c>
      <c r="R1346" s="3" t="s">
        <v>1197</v>
      </c>
      <c r="S1346" s="3">
        <v>23223</v>
      </c>
      <c r="T1346" s="4">
        <v>42130</v>
      </c>
      <c r="U1346" s="4">
        <v>42130</v>
      </c>
      <c r="V1346" s="3">
        <v>-23.072000000000003</v>
      </c>
      <c r="W1346" s="3">
        <v>11</v>
      </c>
      <c r="X1346" s="3">
        <v>100.87</v>
      </c>
      <c r="Y1346" s="5">
        <v>86752</v>
      </c>
    </row>
    <row r="1347" spans="1:25" ht="12.75" customHeight="1" x14ac:dyDescent="0.25">
      <c r="A1347" s="3">
        <v>18802</v>
      </c>
      <c r="B1347" s="3" t="s">
        <v>979</v>
      </c>
      <c r="C1347" s="3">
        <v>0.05</v>
      </c>
      <c r="D1347" s="3">
        <v>150.97999999999999</v>
      </c>
      <c r="E1347" s="3">
        <v>43.71</v>
      </c>
      <c r="F1347" s="3">
        <v>2422</v>
      </c>
      <c r="G1347" s="3" t="s">
        <v>2689</v>
      </c>
      <c r="H1347" s="3" t="s">
        <v>712</v>
      </c>
      <c r="I1347" s="3" t="s">
        <v>717</v>
      </c>
      <c r="J1347" s="3" t="s">
        <v>723</v>
      </c>
      <c r="K1347" s="3" t="s">
        <v>727</v>
      </c>
      <c r="L1347" s="3" t="s">
        <v>740</v>
      </c>
      <c r="M1347" s="3" t="s">
        <v>411</v>
      </c>
      <c r="N1347" s="3">
        <v>0.55000000000000004</v>
      </c>
      <c r="O1347" s="3" t="s">
        <v>3035</v>
      </c>
      <c r="P1347" s="3" t="s">
        <v>714</v>
      </c>
      <c r="Q1347" s="3" t="s">
        <v>1015</v>
      </c>
      <c r="R1347" s="3" t="s">
        <v>1338</v>
      </c>
      <c r="S1347" s="3">
        <v>77340</v>
      </c>
      <c r="T1347" s="4">
        <v>42148</v>
      </c>
      <c r="U1347" s="4">
        <v>42149</v>
      </c>
      <c r="V1347" s="3">
        <v>650.29999999999995</v>
      </c>
      <c r="W1347" s="3">
        <v>12</v>
      </c>
      <c r="X1347" s="3">
        <v>1857.08</v>
      </c>
      <c r="Y1347" s="5">
        <v>89053</v>
      </c>
    </row>
    <row r="1348" spans="1:25" ht="12.75" customHeight="1" x14ac:dyDescent="0.25">
      <c r="A1348" s="3">
        <v>19817</v>
      </c>
      <c r="B1348" s="3" t="s">
        <v>978</v>
      </c>
      <c r="C1348" s="3">
        <v>0.09</v>
      </c>
      <c r="D1348" s="3">
        <v>3.89</v>
      </c>
      <c r="E1348" s="3">
        <v>7.01</v>
      </c>
      <c r="F1348" s="3">
        <v>2422</v>
      </c>
      <c r="G1348" s="3" t="s">
        <v>2689</v>
      </c>
      <c r="H1348" s="3" t="s">
        <v>711</v>
      </c>
      <c r="I1348" s="3" t="s">
        <v>717</v>
      </c>
      <c r="J1348" s="3" t="s">
        <v>721</v>
      </c>
      <c r="K1348" s="3" t="s">
        <v>103</v>
      </c>
      <c r="L1348" s="3" t="s">
        <v>739</v>
      </c>
      <c r="M1348" s="3" t="s">
        <v>459</v>
      </c>
      <c r="N1348" s="3">
        <v>0.37</v>
      </c>
      <c r="O1348" s="3" t="s">
        <v>3035</v>
      </c>
      <c r="P1348" s="3" t="s">
        <v>714</v>
      </c>
      <c r="Q1348" s="3" t="s">
        <v>1015</v>
      </c>
      <c r="R1348" s="3" t="s">
        <v>1338</v>
      </c>
      <c r="S1348" s="3">
        <v>77340</v>
      </c>
      <c r="T1348" s="4">
        <v>42026</v>
      </c>
      <c r="U1348" s="4">
        <v>42028</v>
      </c>
      <c r="V1348" s="3">
        <v>-154.30700000000002</v>
      </c>
      <c r="W1348" s="3">
        <v>10</v>
      </c>
      <c r="X1348" s="3">
        <v>42.56</v>
      </c>
      <c r="Y1348" s="5">
        <v>89055</v>
      </c>
    </row>
    <row r="1349" spans="1:25" ht="12.75" customHeight="1" x14ac:dyDescent="0.25">
      <c r="A1349" s="3">
        <v>25126</v>
      </c>
      <c r="B1349" s="3" t="s">
        <v>980</v>
      </c>
      <c r="C1349" s="3">
        <v>0.04</v>
      </c>
      <c r="D1349" s="3">
        <v>100.98</v>
      </c>
      <c r="E1349" s="3">
        <v>7.18</v>
      </c>
      <c r="F1349" s="3">
        <v>2423</v>
      </c>
      <c r="G1349" s="3" t="s">
        <v>2690</v>
      </c>
      <c r="H1349" s="3" t="s">
        <v>710</v>
      </c>
      <c r="I1349" s="3" t="s">
        <v>717</v>
      </c>
      <c r="J1349" s="3" t="s">
        <v>722</v>
      </c>
      <c r="K1349" s="3" t="s">
        <v>725</v>
      </c>
      <c r="L1349" s="3" t="s">
        <v>739</v>
      </c>
      <c r="M1349" s="3" t="s">
        <v>650</v>
      </c>
      <c r="N1349" s="3">
        <v>0.4</v>
      </c>
      <c r="O1349" s="3" t="s">
        <v>3035</v>
      </c>
      <c r="P1349" s="3" t="s">
        <v>714</v>
      </c>
      <c r="Q1349" s="3" t="s">
        <v>1015</v>
      </c>
      <c r="R1349" s="3" t="s">
        <v>1596</v>
      </c>
      <c r="S1349" s="3">
        <v>76053</v>
      </c>
      <c r="T1349" s="4">
        <v>42025</v>
      </c>
      <c r="U1349" s="4">
        <v>42030</v>
      </c>
      <c r="V1349" s="3">
        <v>269.94</v>
      </c>
      <c r="W1349" s="3">
        <v>4</v>
      </c>
      <c r="X1349" s="3">
        <v>414.91</v>
      </c>
      <c r="Y1349" s="5">
        <v>89054</v>
      </c>
    </row>
    <row r="1350" spans="1:25" ht="12.75" customHeight="1" x14ac:dyDescent="0.25">
      <c r="A1350" s="3">
        <v>21761</v>
      </c>
      <c r="B1350" s="3" t="s">
        <v>977</v>
      </c>
      <c r="C1350" s="3">
        <v>0.08</v>
      </c>
      <c r="D1350" s="3">
        <v>30.93</v>
      </c>
      <c r="E1350" s="3">
        <v>3.92</v>
      </c>
      <c r="F1350" s="3">
        <v>2426</v>
      </c>
      <c r="G1350" s="3" t="s">
        <v>2691</v>
      </c>
      <c r="H1350" s="3" t="s">
        <v>710</v>
      </c>
      <c r="I1350" s="3" t="s">
        <v>718</v>
      </c>
      <c r="J1350" s="3" t="s">
        <v>723</v>
      </c>
      <c r="K1350" s="3" t="s">
        <v>732</v>
      </c>
      <c r="L1350" s="3" t="s">
        <v>741</v>
      </c>
      <c r="M1350" s="3" t="s">
        <v>227</v>
      </c>
      <c r="N1350" s="3">
        <v>0.44</v>
      </c>
      <c r="O1350" s="3" t="s">
        <v>3035</v>
      </c>
      <c r="P1350" s="3" t="s">
        <v>714</v>
      </c>
      <c r="Q1350" s="3" t="s">
        <v>1015</v>
      </c>
      <c r="R1350" s="3" t="s">
        <v>1597</v>
      </c>
      <c r="S1350" s="3">
        <v>75061</v>
      </c>
      <c r="T1350" s="4">
        <v>42078</v>
      </c>
      <c r="U1350" s="4">
        <v>42079</v>
      </c>
      <c r="V1350" s="3">
        <v>63.059099999999994</v>
      </c>
      <c r="W1350" s="3">
        <v>3</v>
      </c>
      <c r="X1350" s="3">
        <v>91.39</v>
      </c>
      <c r="Y1350" s="5">
        <v>90859</v>
      </c>
    </row>
    <row r="1351" spans="1:25" ht="12.75" customHeight="1" x14ac:dyDescent="0.25">
      <c r="A1351" s="3">
        <v>20496</v>
      </c>
      <c r="B1351" s="3" t="s">
        <v>980</v>
      </c>
      <c r="C1351" s="3">
        <v>0.08</v>
      </c>
      <c r="D1351" s="3">
        <v>4.4800000000000004</v>
      </c>
      <c r="E1351" s="3">
        <v>49</v>
      </c>
      <c r="F1351" s="3">
        <v>2426</v>
      </c>
      <c r="G1351" s="3" t="s">
        <v>2691</v>
      </c>
      <c r="H1351" s="3" t="s">
        <v>710</v>
      </c>
      <c r="I1351" s="3" t="s">
        <v>718</v>
      </c>
      <c r="J1351" s="3" t="s">
        <v>721</v>
      </c>
      <c r="K1351" s="3" t="s">
        <v>729</v>
      </c>
      <c r="L1351" s="3" t="s">
        <v>744</v>
      </c>
      <c r="M1351" s="3" t="s">
        <v>373</v>
      </c>
      <c r="N1351" s="3">
        <v>0.6</v>
      </c>
      <c r="O1351" s="3" t="s">
        <v>3035</v>
      </c>
      <c r="P1351" s="3" t="s">
        <v>714</v>
      </c>
      <c r="Q1351" s="3" t="s">
        <v>1015</v>
      </c>
      <c r="R1351" s="3" t="s">
        <v>1597</v>
      </c>
      <c r="S1351" s="3">
        <v>75061</v>
      </c>
      <c r="T1351" s="4">
        <v>42126</v>
      </c>
      <c r="U1351" s="4">
        <v>42126</v>
      </c>
      <c r="V1351" s="3">
        <v>139.58009999999999</v>
      </c>
      <c r="W1351" s="3">
        <v>37</v>
      </c>
      <c r="X1351" s="3">
        <v>202.29</v>
      </c>
      <c r="Y1351" s="5">
        <v>90861</v>
      </c>
    </row>
    <row r="1352" spans="1:25" ht="12.75" customHeight="1" x14ac:dyDescent="0.25">
      <c r="A1352" s="3">
        <v>20497</v>
      </c>
      <c r="B1352" s="3" t="s">
        <v>980</v>
      </c>
      <c r="C1352" s="3">
        <v>0</v>
      </c>
      <c r="D1352" s="3">
        <v>17.670000000000002</v>
      </c>
      <c r="E1352" s="3">
        <v>8.99</v>
      </c>
      <c r="F1352" s="3">
        <v>2426</v>
      </c>
      <c r="G1352" s="3" t="s">
        <v>2691</v>
      </c>
      <c r="H1352" s="3" t="s">
        <v>710</v>
      </c>
      <c r="I1352" s="3" t="s">
        <v>718</v>
      </c>
      <c r="J1352" s="3" t="s">
        <v>723</v>
      </c>
      <c r="K1352" s="3" t="s">
        <v>732</v>
      </c>
      <c r="L1352" s="3" t="s">
        <v>741</v>
      </c>
      <c r="M1352" s="3" t="s">
        <v>842</v>
      </c>
      <c r="N1352" s="3">
        <v>0.47</v>
      </c>
      <c r="O1352" s="3" t="s">
        <v>3035</v>
      </c>
      <c r="P1352" s="3" t="s">
        <v>714</v>
      </c>
      <c r="Q1352" s="3" t="s">
        <v>1015</v>
      </c>
      <c r="R1352" s="3" t="s">
        <v>1597</v>
      </c>
      <c r="S1352" s="3">
        <v>75061</v>
      </c>
      <c r="T1352" s="4">
        <v>42126</v>
      </c>
      <c r="U1352" s="4">
        <v>42133</v>
      </c>
      <c r="V1352" s="3">
        <v>109.67000000000002</v>
      </c>
      <c r="W1352" s="3">
        <v>9</v>
      </c>
      <c r="X1352" s="3">
        <v>168.71</v>
      </c>
      <c r="Y1352" s="5">
        <v>90861</v>
      </c>
    </row>
    <row r="1353" spans="1:25" ht="12.75" customHeight="1" x14ac:dyDescent="0.25">
      <c r="A1353" s="3">
        <v>23729</v>
      </c>
      <c r="B1353" s="3" t="s">
        <v>977</v>
      </c>
      <c r="C1353" s="3">
        <v>0.03</v>
      </c>
      <c r="D1353" s="3">
        <v>40.99</v>
      </c>
      <c r="E1353" s="3">
        <v>19.989999999999998</v>
      </c>
      <c r="F1353" s="3">
        <v>2427</v>
      </c>
      <c r="G1353" s="3" t="s">
        <v>2692</v>
      </c>
      <c r="H1353" s="3" t="s">
        <v>710</v>
      </c>
      <c r="I1353" s="3" t="s">
        <v>720</v>
      </c>
      <c r="J1353" s="3" t="s">
        <v>721</v>
      </c>
      <c r="K1353" s="3" t="s">
        <v>726</v>
      </c>
      <c r="L1353" s="3" t="s">
        <v>739</v>
      </c>
      <c r="M1353" s="3" t="s">
        <v>617</v>
      </c>
      <c r="N1353" s="3">
        <v>0.36</v>
      </c>
      <c r="O1353" s="3" t="s">
        <v>3035</v>
      </c>
      <c r="P1353" s="3" t="s">
        <v>714</v>
      </c>
      <c r="Q1353" s="3" t="s">
        <v>1015</v>
      </c>
      <c r="R1353" s="3" t="s">
        <v>1774</v>
      </c>
      <c r="S1353" s="3">
        <v>76248</v>
      </c>
      <c r="T1353" s="4">
        <v>42052</v>
      </c>
      <c r="U1353" s="4">
        <v>42053</v>
      </c>
      <c r="V1353" s="3">
        <v>395.30799999999999</v>
      </c>
      <c r="W1353" s="3">
        <v>21</v>
      </c>
      <c r="X1353" s="3">
        <v>885.65</v>
      </c>
      <c r="Y1353" s="5">
        <v>90860</v>
      </c>
    </row>
    <row r="1354" spans="1:25" ht="12.75" customHeight="1" x14ac:dyDescent="0.25">
      <c r="A1354" s="3">
        <v>22562</v>
      </c>
      <c r="B1354" s="3" t="s">
        <v>979</v>
      </c>
      <c r="C1354" s="3">
        <v>0.1</v>
      </c>
      <c r="D1354" s="3">
        <v>14.28</v>
      </c>
      <c r="E1354" s="3">
        <v>2.99</v>
      </c>
      <c r="F1354" s="3">
        <v>2430</v>
      </c>
      <c r="G1354" s="3" t="s">
        <v>2693</v>
      </c>
      <c r="H1354" s="3" t="s">
        <v>710</v>
      </c>
      <c r="I1354" s="3" t="s">
        <v>717</v>
      </c>
      <c r="J1354" s="3" t="s">
        <v>721</v>
      </c>
      <c r="K1354" s="3" t="s">
        <v>103</v>
      </c>
      <c r="L1354" s="3" t="s">
        <v>739</v>
      </c>
      <c r="M1354" s="3" t="s">
        <v>119</v>
      </c>
      <c r="N1354" s="3">
        <v>0.39</v>
      </c>
      <c r="O1354" s="3" t="s">
        <v>3035</v>
      </c>
      <c r="P1354" s="3" t="s">
        <v>714</v>
      </c>
      <c r="Q1354" s="3" t="s">
        <v>1015</v>
      </c>
      <c r="R1354" s="3" t="s">
        <v>1650</v>
      </c>
      <c r="S1354" s="3">
        <v>76541</v>
      </c>
      <c r="T1354" s="4">
        <v>42087</v>
      </c>
      <c r="U1354" s="4">
        <v>42088</v>
      </c>
      <c r="V1354" s="3">
        <v>104.9145</v>
      </c>
      <c r="W1354" s="3">
        <v>11</v>
      </c>
      <c r="X1354" s="3">
        <v>152.05000000000001</v>
      </c>
      <c r="Y1354" s="5">
        <v>91108</v>
      </c>
    </row>
    <row r="1355" spans="1:25" ht="12.75" customHeight="1" x14ac:dyDescent="0.25">
      <c r="A1355" s="3">
        <v>22105</v>
      </c>
      <c r="B1355" s="3" t="s">
        <v>979</v>
      </c>
      <c r="C1355" s="3">
        <v>0.04</v>
      </c>
      <c r="D1355" s="3">
        <v>7.08</v>
      </c>
      <c r="E1355" s="3">
        <v>2.35</v>
      </c>
      <c r="F1355" s="3">
        <v>2430</v>
      </c>
      <c r="G1355" s="3" t="s">
        <v>2693</v>
      </c>
      <c r="H1355" s="3" t="s">
        <v>710</v>
      </c>
      <c r="I1355" s="3" t="s">
        <v>717</v>
      </c>
      <c r="J1355" s="3" t="s">
        <v>721</v>
      </c>
      <c r="K1355" s="3" t="s">
        <v>724</v>
      </c>
      <c r="L1355" s="3" t="s">
        <v>738</v>
      </c>
      <c r="M1355" s="3" t="s">
        <v>543</v>
      </c>
      <c r="N1355" s="3">
        <v>0.47</v>
      </c>
      <c r="O1355" s="3" t="s">
        <v>3035</v>
      </c>
      <c r="P1355" s="3" t="s">
        <v>714</v>
      </c>
      <c r="Q1355" s="3" t="s">
        <v>1015</v>
      </c>
      <c r="R1355" s="3" t="s">
        <v>1650</v>
      </c>
      <c r="S1355" s="3">
        <v>76541</v>
      </c>
      <c r="T1355" s="4">
        <v>42104</v>
      </c>
      <c r="U1355" s="4">
        <v>42105</v>
      </c>
      <c r="V1355" s="3">
        <v>24.59</v>
      </c>
      <c r="W1355" s="3">
        <v>7</v>
      </c>
      <c r="X1355" s="3">
        <v>49.1</v>
      </c>
      <c r="Y1355" s="5">
        <v>91109</v>
      </c>
    </row>
    <row r="1356" spans="1:25" ht="12.75" customHeight="1" x14ac:dyDescent="0.25">
      <c r="A1356" s="3">
        <v>20731</v>
      </c>
      <c r="B1356" s="3" t="s">
        <v>980</v>
      </c>
      <c r="C1356" s="3">
        <v>0.03</v>
      </c>
      <c r="D1356" s="3">
        <v>140.99</v>
      </c>
      <c r="E1356" s="3">
        <v>4.2</v>
      </c>
      <c r="F1356" s="3">
        <v>2430</v>
      </c>
      <c r="G1356" s="3" t="s">
        <v>2693</v>
      </c>
      <c r="H1356" s="3" t="s">
        <v>710</v>
      </c>
      <c r="I1356" s="3" t="s">
        <v>717</v>
      </c>
      <c r="J1356" s="3" t="s">
        <v>722</v>
      </c>
      <c r="K1356" s="3" t="s">
        <v>102</v>
      </c>
      <c r="L1356" s="3" t="s">
        <v>739</v>
      </c>
      <c r="M1356" s="3" t="s">
        <v>785</v>
      </c>
      <c r="N1356" s="3">
        <v>0.59</v>
      </c>
      <c r="O1356" s="3" t="s">
        <v>3035</v>
      </c>
      <c r="P1356" s="3" t="s">
        <v>714</v>
      </c>
      <c r="Q1356" s="3" t="s">
        <v>1015</v>
      </c>
      <c r="R1356" s="3" t="s">
        <v>1650</v>
      </c>
      <c r="S1356" s="3">
        <v>76541</v>
      </c>
      <c r="T1356" s="4">
        <v>42092</v>
      </c>
      <c r="U1356" s="4">
        <v>42100</v>
      </c>
      <c r="V1356" s="3">
        <v>-458.74400000000003</v>
      </c>
      <c r="W1356" s="3">
        <v>2</v>
      </c>
      <c r="X1356" s="3">
        <v>246.44</v>
      </c>
      <c r="Y1356" s="5">
        <v>91110</v>
      </c>
    </row>
    <row r="1357" spans="1:25" ht="12.75" customHeight="1" x14ac:dyDescent="0.25">
      <c r="A1357" s="3">
        <v>3490</v>
      </c>
      <c r="B1357" s="3" t="s">
        <v>979</v>
      </c>
      <c r="C1357" s="3">
        <v>0.05</v>
      </c>
      <c r="D1357" s="3">
        <v>8.85</v>
      </c>
      <c r="E1357" s="3">
        <v>5.6</v>
      </c>
      <c r="F1357" s="3">
        <v>2431</v>
      </c>
      <c r="G1357" s="3" t="s">
        <v>2694</v>
      </c>
      <c r="H1357" s="3" t="s">
        <v>710</v>
      </c>
      <c r="I1357" s="3" t="s">
        <v>719</v>
      </c>
      <c r="J1357" s="3" t="s">
        <v>721</v>
      </c>
      <c r="K1357" s="3" t="s">
        <v>103</v>
      </c>
      <c r="L1357" s="3" t="s">
        <v>739</v>
      </c>
      <c r="M1357" s="3" t="s">
        <v>371</v>
      </c>
      <c r="N1357" s="3">
        <v>0.36</v>
      </c>
      <c r="O1357" s="3" t="s">
        <v>3035</v>
      </c>
      <c r="P1357" s="3" t="s">
        <v>715</v>
      </c>
      <c r="Q1357" s="3" t="s">
        <v>1037</v>
      </c>
      <c r="R1357" s="3" t="s">
        <v>1003</v>
      </c>
      <c r="S1357" s="3">
        <v>90004</v>
      </c>
      <c r="T1357" s="4">
        <v>42165</v>
      </c>
      <c r="U1357" s="4">
        <v>42166</v>
      </c>
      <c r="V1357" s="3">
        <v>-9.1769999999999996</v>
      </c>
      <c r="W1357" s="3">
        <v>21</v>
      </c>
      <c r="X1357" s="3">
        <v>199.08</v>
      </c>
      <c r="Y1357" s="5">
        <v>24869</v>
      </c>
    </row>
    <row r="1358" spans="1:25" ht="12.75" customHeight="1" x14ac:dyDescent="0.25">
      <c r="A1358" s="3">
        <v>819</v>
      </c>
      <c r="B1358" s="3" t="s">
        <v>977</v>
      </c>
      <c r="C1358" s="3">
        <v>7.0000000000000007E-2</v>
      </c>
      <c r="D1358" s="3">
        <v>155.06</v>
      </c>
      <c r="E1358" s="3">
        <v>7.07</v>
      </c>
      <c r="F1358" s="3">
        <v>2431</v>
      </c>
      <c r="G1358" s="3" t="s">
        <v>2694</v>
      </c>
      <c r="H1358" s="3" t="s">
        <v>710</v>
      </c>
      <c r="I1358" s="3" t="s">
        <v>719</v>
      </c>
      <c r="J1358" s="3" t="s">
        <v>721</v>
      </c>
      <c r="K1358" s="3" t="s">
        <v>730</v>
      </c>
      <c r="L1358" s="3" t="s">
        <v>739</v>
      </c>
      <c r="M1358" s="3" t="s">
        <v>126</v>
      </c>
      <c r="N1358" s="3">
        <v>0.59</v>
      </c>
      <c r="O1358" s="3" t="s">
        <v>3035</v>
      </c>
      <c r="P1358" s="3" t="s">
        <v>715</v>
      </c>
      <c r="Q1358" s="3" t="s">
        <v>1037</v>
      </c>
      <c r="R1358" s="3" t="s">
        <v>1003</v>
      </c>
      <c r="S1358" s="3">
        <v>90004</v>
      </c>
      <c r="T1358" s="4">
        <v>42143</v>
      </c>
      <c r="U1358" s="4">
        <v>42143</v>
      </c>
      <c r="V1358" s="3">
        <v>-121.75</v>
      </c>
      <c r="W1358" s="3">
        <v>14</v>
      </c>
      <c r="X1358" s="3">
        <v>2039.07</v>
      </c>
      <c r="Y1358" s="5">
        <v>5920</v>
      </c>
    </row>
    <row r="1359" spans="1:25" ht="12.75" customHeight="1" x14ac:dyDescent="0.25">
      <c r="A1359" s="3">
        <v>18819</v>
      </c>
      <c r="B1359" s="3" t="s">
        <v>977</v>
      </c>
      <c r="C1359" s="3">
        <v>7.0000000000000007E-2</v>
      </c>
      <c r="D1359" s="3">
        <v>155.06</v>
      </c>
      <c r="E1359" s="3">
        <v>7.07</v>
      </c>
      <c r="F1359" s="3">
        <v>2432</v>
      </c>
      <c r="G1359" s="3" t="s">
        <v>2695</v>
      </c>
      <c r="H1359" s="3" t="s">
        <v>710</v>
      </c>
      <c r="I1359" s="3" t="s">
        <v>719</v>
      </c>
      <c r="J1359" s="3" t="s">
        <v>721</v>
      </c>
      <c r="K1359" s="3" t="s">
        <v>730</v>
      </c>
      <c r="L1359" s="3" t="s">
        <v>739</v>
      </c>
      <c r="M1359" s="3" t="s">
        <v>126</v>
      </c>
      <c r="N1359" s="3">
        <v>0.59</v>
      </c>
      <c r="O1359" s="3" t="s">
        <v>3035</v>
      </c>
      <c r="P1359" s="3" t="s">
        <v>714</v>
      </c>
      <c r="Q1359" s="3" t="s">
        <v>1025</v>
      </c>
      <c r="R1359" s="3" t="s">
        <v>1342</v>
      </c>
      <c r="S1359" s="3">
        <v>73110</v>
      </c>
      <c r="T1359" s="4">
        <v>42143</v>
      </c>
      <c r="U1359" s="4">
        <v>42143</v>
      </c>
      <c r="V1359" s="3">
        <v>24.350000000000023</v>
      </c>
      <c r="W1359" s="3">
        <v>3</v>
      </c>
      <c r="X1359" s="3">
        <v>436.94</v>
      </c>
      <c r="Y1359" s="5">
        <v>89096</v>
      </c>
    </row>
    <row r="1360" spans="1:25" ht="12.75" customHeight="1" x14ac:dyDescent="0.25">
      <c r="A1360" s="3">
        <v>20286</v>
      </c>
      <c r="B1360" s="3" t="s">
        <v>979</v>
      </c>
      <c r="C1360" s="3">
        <v>0.09</v>
      </c>
      <c r="D1360" s="3">
        <v>5.4</v>
      </c>
      <c r="E1360" s="3">
        <v>7.78</v>
      </c>
      <c r="F1360" s="3">
        <v>2432</v>
      </c>
      <c r="G1360" s="3" t="s">
        <v>2695</v>
      </c>
      <c r="H1360" s="3" t="s">
        <v>711</v>
      </c>
      <c r="I1360" s="3" t="s">
        <v>719</v>
      </c>
      <c r="J1360" s="3" t="s">
        <v>721</v>
      </c>
      <c r="K1360" s="3" t="s">
        <v>103</v>
      </c>
      <c r="L1360" s="3" t="s">
        <v>739</v>
      </c>
      <c r="M1360" s="3" t="s">
        <v>523</v>
      </c>
      <c r="N1360" s="3">
        <v>0.37</v>
      </c>
      <c r="O1360" s="3" t="s">
        <v>3035</v>
      </c>
      <c r="P1360" s="3" t="s">
        <v>714</v>
      </c>
      <c r="Q1360" s="3" t="s">
        <v>1025</v>
      </c>
      <c r="R1360" s="3" t="s">
        <v>1342</v>
      </c>
      <c r="S1360" s="3">
        <v>73110</v>
      </c>
      <c r="T1360" s="4">
        <v>42161</v>
      </c>
      <c r="U1360" s="4">
        <v>42163</v>
      </c>
      <c r="V1360" s="3">
        <v>-34.764499999999998</v>
      </c>
      <c r="W1360" s="3">
        <v>6</v>
      </c>
      <c r="X1360" s="3">
        <v>37.380000000000003</v>
      </c>
      <c r="Y1360" s="5">
        <v>89097</v>
      </c>
    </row>
    <row r="1361" spans="1:25" ht="12.75" customHeight="1" x14ac:dyDescent="0.25">
      <c r="A1361" s="3">
        <v>21490</v>
      </c>
      <c r="B1361" s="3" t="s">
        <v>979</v>
      </c>
      <c r="C1361" s="3">
        <v>0.05</v>
      </c>
      <c r="D1361" s="3">
        <v>8.85</v>
      </c>
      <c r="E1361" s="3">
        <v>5.6</v>
      </c>
      <c r="F1361" s="3">
        <v>2433</v>
      </c>
      <c r="G1361" s="3" t="s">
        <v>2696</v>
      </c>
      <c r="H1361" s="3" t="s">
        <v>710</v>
      </c>
      <c r="I1361" s="3" t="s">
        <v>719</v>
      </c>
      <c r="J1361" s="3" t="s">
        <v>721</v>
      </c>
      <c r="K1361" s="3" t="s">
        <v>103</v>
      </c>
      <c r="L1361" s="3" t="s">
        <v>739</v>
      </c>
      <c r="M1361" s="3" t="s">
        <v>371</v>
      </c>
      <c r="N1361" s="3">
        <v>0.36</v>
      </c>
      <c r="O1361" s="3" t="s">
        <v>3035</v>
      </c>
      <c r="P1361" s="3" t="s">
        <v>714</v>
      </c>
      <c r="Q1361" s="3" t="s">
        <v>1025</v>
      </c>
      <c r="R1361" s="3" t="s">
        <v>1024</v>
      </c>
      <c r="S1361" s="3">
        <v>73160</v>
      </c>
      <c r="T1361" s="4">
        <v>42165</v>
      </c>
      <c r="U1361" s="4">
        <v>42166</v>
      </c>
      <c r="V1361" s="3">
        <v>-7.3415999999999997</v>
      </c>
      <c r="W1361" s="3">
        <v>5</v>
      </c>
      <c r="X1361" s="3">
        <v>47.4</v>
      </c>
      <c r="Y1361" s="5">
        <v>89095</v>
      </c>
    </row>
    <row r="1362" spans="1:25" ht="12.75" customHeight="1" x14ac:dyDescent="0.25">
      <c r="A1362" s="3">
        <v>19566</v>
      </c>
      <c r="B1362" s="3" t="s">
        <v>980</v>
      </c>
      <c r="C1362" s="3">
        <v>0.09</v>
      </c>
      <c r="D1362" s="3">
        <v>90.97</v>
      </c>
      <c r="E1362" s="3">
        <v>14</v>
      </c>
      <c r="F1362" s="3">
        <v>2437</v>
      </c>
      <c r="G1362" s="3" t="s">
        <v>2697</v>
      </c>
      <c r="H1362" s="3" t="s">
        <v>712</v>
      </c>
      <c r="I1362" s="3" t="s">
        <v>717</v>
      </c>
      <c r="J1362" s="3" t="s">
        <v>722</v>
      </c>
      <c r="K1362" s="3" t="s">
        <v>736</v>
      </c>
      <c r="L1362" s="3" t="s">
        <v>740</v>
      </c>
      <c r="M1362" s="3" t="s">
        <v>818</v>
      </c>
      <c r="N1362" s="3">
        <v>0.36</v>
      </c>
      <c r="O1362" s="3" t="s">
        <v>3035</v>
      </c>
      <c r="P1362" s="3" t="s">
        <v>714</v>
      </c>
      <c r="Q1362" s="3" t="s">
        <v>1031</v>
      </c>
      <c r="R1362" s="3" t="s">
        <v>1382</v>
      </c>
      <c r="S1362" s="3">
        <v>53150</v>
      </c>
      <c r="T1362" s="4">
        <v>42064</v>
      </c>
      <c r="U1362" s="4">
        <v>42066</v>
      </c>
      <c r="V1362" s="3">
        <v>35.290000000000049</v>
      </c>
      <c r="W1362" s="3">
        <v>3</v>
      </c>
      <c r="X1362" s="3">
        <v>260</v>
      </c>
      <c r="Y1362" s="5">
        <v>90301</v>
      </c>
    </row>
    <row r="1363" spans="1:25" ht="12.75" customHeight="1" x14ac:dyDescent="0.25">
      <c r="A1363" s="3">
        <v>20157</v>
      </c>
      <c r="B1363" s="3" t="s">
        <v>978</v>
      </c>
      <c r="C1363" s="3">
        <v>0.02</v>
      </c>
      <c r="D1363" s="3">
        <v>63.94</v>
      </c>
      <c r="E1363" s="3">
        <v>14.48</v>
      </c>
      <c r="F1363" s="3">
        <v>2441</v>
      </c>
      <c r="G1363" s="3" t="s">
        <v>2698</v>
      </c>
      <c r="H1363" s="3" t="s">
        <v>710</v>
      </c>
      <c r="I1363" s="3" t="s">
        <v>719</v>
      </c>
      <c r="J1363" s="3" t="s">
        <v>723</v>
      </c>
      <c r="K1363" s="3" t="s">
        <v>732</v>
      </c>
      <c r="L1363" s="3" t="s">
        <v>739</v>
      </c>
      <c r="M1363" s="3" t="s">
        <v>10</v>
      </c>
      <c r="N1363" s="3">
        <v>0.46</v>
      </c>
      <c r="O1363" s="3" t="s">
        <v>3035</v>
      </c>
      <c r="P1363" s="3" t="s">
        <v>713</v>
      </c>
      <c r="Q1363" s="3" t="s">
        <v>1034</v>
      </c>
      <c r="R1363" s="3" t="s">
        <v>986</v>
      </c>
      <c r="S1363" s="3">
        <v>32935</v>
      </c>
      <c r="T1363" s="4">
        <v>42098</v>
      </c>
      <c r="U1363" s="4">
        <v>42098</v>
      </c>
      <c r="V1363" s="3">
        <v>-100.17</v>
      </c>
      <c r="W1363" s="3">
        <v>11</v>
      </c>
      <c r="X1363" s="3">
        <v>709.7</v>
      </c>
      <c r="Y1363" s="5">
        <v>89300</v>
      </c>
    </row>
    <row r="1364" spans="1:25" ht="12.75" customHeight="1" x14ac:dyDescent="0.25">
      <c r="A1364" s="3">
        <v>20158</v>
      </c>
      <c r="B1364" s="3" t="s">
        <v>978</v>
      </c>
      <c r="C1364" s="3">
        <v>0.01</v>
      </c>
      <c r="D1364" s="3">
        <v>5.0199999999999996</v>
      </c>
      <c r="E1364" s="3">
        <v>5.14</v>
      </c>
      <c r="F1364" s="3">
        <v>2442</v>
      </c>
      <c r="G1364" s="3" t="s">
        <v>2699</v>
      </c>
      <c r="H1364" s="3" t="s">
        <v>710</v>
      </c>
      <c r="I1364" s="3" t="s">
        <v>719</v>
      </c>
      <c r="J1364" s="3" t="s">
        <v>722</v>
      </c>
      <c r="K1364" s="3" t="s">
        <v>725</v>
      </c>
      <c r="L1364" s="3" t="s">
        <v>741</v>
      </c>
      <c r="M1364" s="3" t="s">
        <v>952</v>
      </c>
      <c r="N1364" s="3">
        <v>0.79</v>
      </c>
      <c r="O1364" s="3" t="s">
        <v>3035</v>
      </c>
      <c r="P1364" s="3" t="s">
        <v>713</v>
      </c>
      <c r="Q1364" s="3" t="s">
        <v>1034</v>
      </c>
      <c r="R1364" s="3" t="s">
        <v>1577</v>
      </c>
      <c r="S1364" s="3">
        <v>32953</v>
      </c>
      <c r="T1364" s="4">
        <v>42098</v>
      </c>
      <c r="U1364" s="4">
        <v>42100</v>
      </c>
      <c r="V1364" s="3">
        <v>-3.9479999999999995</v>
      </c>
      <c r="W1364" s="3">
        <v>5</v>
      </c>
      <c r="X1364" s="3">
        <v>27.42</v>
      </c>
      <c r="Y1364" s="5">
        <v>89300</v>
      </c>
    </row>
    <row r="1365" spans="1:25" ht="12.75" customHeight="1" x14ac:dyDescent="0.25">
      <c r="A1365" s="3">
        <v>21084</v>
      </c>
      <c r="B1365" s="3" t="s">
        <v>977</v>
      </c>
      <c r="C1365" s="3">
        <v>0.05</v>
      </c>
      <c r="D1365" s="3">
        <v>58.1</v>
      </c>
      <c r="E1365" s="3">
        <v>1.49</v>
      </c>
      <c r="F1365" s="3">
        <v>2443</v>
      </c>
      <c r="G1365" s="3" t="s">
        <v>2700</v>
      </c>
      <c r="H1365" s="3" t="s">
        <v>710</v>
      </c>
      <c r="I1365" s="3" t="s">
        <v>720</v>
      </c>
      <c r="J1365" s="3" t="s">
        <v>721</v>
      </c>
      <c r="K1365" s="3" t="s">
        <v>103</v>
      </c>
      <c r="L1365" s="3" t="s">
        <v>739</v>
      </c>
      <c r="M1365" s="3" t="s">
        <v>657</v>
      </c>
      <c r="N1365" s="3">
        <v>0.38</v>
      </c>
      <c r="O1365" s="3" t="s">
        <v>3035</v>
      </c>
      <c r="P1365" s="3" t="s">
        <v>713</v>
      </c>
      <c r="Q1365" s="3" t="s">
        <v>1034</v>
      </c>
      <c r="R1365" s="3" t="s">
        <v>985</v>
      </c>
      <c r="S1365" s="3">
        <v>33142</v>
      </c>
      <c r="T1365" s="4">
        <v>42022</v>
      </c>
      <c r="U1365" s="4">
        <v>42022</v>
      </c>
      <c r="V1365" s="3">
        <v>1633.9859999999999</v>
      </c>
      <c r="W1365" s="3">
        <v>13</v>
      </c>
      <c r="X1365" s="3">
        <v>739.06</v>
      </c>
      <c r="Y1365" s="5">
        <v>89299</v>
      </c>
    </row>
    <row r="1366" spans="1:25" ht="12.75" customHeight="1" x14ac:dyDescent="0.25">
      <c r="A1366" s="3">
        <v>25304</v>
      </c>
      <c r="B1366" s="3" t="s">
        <v>979</v>
      </c>
      <c r="C1366" s="3">
        <v>0.06</v>
      </c>
      <c r="D1366" s="3">
        <v>2.2799999999999998</v>
      </c>
      <c r="E1366" s="3">
        <v>5.2</v>
      </c>
      <c r="F1366" s="3">
        <v>2443</v>
      </c>
      <c r="G1366" s="3" t="s">
        <v>2700</v>
      </c>
      <c r="H1366" s="3" t="s">
        <v>710</v>
      </c>
      <c r="I1366" s="3" t="s">
        <v>720</v>
      </c>
      <c r="J1366" s="3" t="s">
        <v>721</v>
      </c>
      <c r="K1366" s="3" t="s">
        <v>724</v>
      </c>
      <c r="L1366" s="3" t="s">
        <v>738</v>
      </c>
      <c r="M1366" s="3" t="s">
        <v>425</v>
      </c>
      <c r="N1366" s="3">
        <v>0.41</v>
      </c>
      <c r="O1366" s="3" t="s">
        <v>3035</v>
      </c>
      <c r="P1366" s="3" t="s">
        <v>713</v>
      </c>
      <c r="Q1366" s="3" t="s">
        <v>1034</v>
      </c>
      <c r="R1366" s="3" t="s">
        <v>985</v>
      </c>
      <c r="S1366" s="3">
        <v>33142</v>
      </c>
      <c r="T1366" s="4">
        <v>42156</v>
      </c>
      <c r="U1366" s="4">
        <v>42158</v>
      </c>
      <c r="V1366" s="3">
        <v>-2002.6314000000002</v>
      </c>
      <c r="W1366" s="3">
        <v>13</v>
      </c>
      <c r="X1366" s="3">
        <v>30.47</v>
      </c>
      <c r="Y1366" s="5">
        <v>89301</v>
      </c>
    </row>
    <row r="1367" spans="1:25" ht="12.75" customHeight="1" x14ac:dyDescent="0.25">
      <c r="A1367" s="3">
        <v>25742</v>
      </c>
      <c r="B1367" s="3" t="s">
        <v>977</v>
      </c>
      <c r="C1367" s="3">
        <v>0.09</v>
      </c>
      <c r="D1367" s="3">
        <v>6.48</v>
      </c>
      <c r="E1367" s="3">
        <v>7.03</v>
      </c>
      <c r="F1367" s="3">
        <v>2448</v>
      </c>
      <c r="G1367" s="3" t="s">
        <v>2701</v>
      </c>
      <c r="H1367" s="3" t="s">
        <v>710</v>
      </c>
      <c r="I1367" s="3" t="s">
        <v>719</v>
      </c>
      <c r="J1367" s="3" t="s">
        <v>721</v>
      </c>
      <c r="K1367" s="3" t="s">
        <v>726</v>
      </c>
      <c r="L1367" s="3" t="s">
        <v>739</v>
      </c>
      <c r="M1367" s="3" t="s">
        <v>457</v>
      </c>
      <c r="N1367" s="3">
        <v>0.37</v>
      </c>
      <c r="O1367" s="3" t="s">
        <v>3035</v>
      </c>
      <c r="P1367" s="3" t="s">
        <v>714</v>
      </c>
      <c r="Q1367" s="3" t="s">
        <v>1039</v>
      </c>
      <c r="R1367" s="3" t="s">
        <v>1705</v>
      </c>
      <c r="S1367" s="3">
        <v>55410</v>
      </c>
      <c r="T1367" s="4">
        <v>42184</v>
      </c>
      <c r="U1367" s="4">
        <v>42186</v>
      </c>
      <c r="V1367" s="3">
        <v>-126.208</v>
      </c>
      <c r="W1367" s="3">
        <v>16</v>
      </c>
      <c r="X1367" s="3">
        <v>96.96</v>
      </c>
      <c r="Y1367" s="5">
        <v>87790</v>
      </c>
    </row>
    <row r="1368" spans="1:25" ht="12.75" customHeight="1" x14ac:dyDescent="0.25">
      <c r="A1368" s="3">
        <v>20687</v>
      </c>
      <c r="B1368" s="3" t="s">
        <v>979</v>
      </c>
      <c r="C1368" s="3">
        <v>0.08</v>
      </c>
      <c r="D1368" s="3">
        <v>4.13</v>
      </c>
      <c r="E1368" s="3">
        <v>1.17</v>
      </c>
      <c r="F1368" s="3">
        <v>2450</v>
      </c>
      <c r="G1368" s="3" t="s">
        <v>2702</v>
      </c>
      <c r="H1368" s="3" t="s">
        <v>710</v>
      </c>
      <c r="I1368" s="3" t="s">
        <v>717</v>
      </c>
      <c r="J1368" s="3" t="s">
        <v>721</v>
      </c>
      <c r="K1368" s="3" t="s">
        <v>724</v>
      </c>
      <c r="L1368" s="3" t="s">
        <v>738</v>
      </c>
      <c r="M1368" s="3" t="s">
        <v>75</v>
      </c>
      <c r="N1368" s="3">
        <v>0.56999999999999995</v>
      </c>
      <c r="O1368" s="3" t="s">
        <v>3035</v>
      </c>
      <c r="P1368" s="3" t="s">
        <v>714</v>
      </c>
      <c r="Q1368" s="3" t="s">
        <v>1031</v>
      </c>
      <c r="R1368" s="3" t="s">
        <v>1507</v>
      </c>
      <c r="S1368" s="3">
        <v>53545</v>
      </c>
      <c r="T1368" s="4">
        <v>42147</v>
      </c>
      <c r="U1368" s="4">
        <v>42149</v>
      </c>
      <c r="V1368" s="3">
        <v>-5.54</v>
      </c>
      <c r="W1368" s="3">
        <v>1</v>
      </c>
      <c r="X1368" s="3">
        <v>4.21</v>
      </c>
      <c r="Y1368" s="5">
        <v>90322</v>
      </c>
    </row>
    <row r="1369" spans="1:25" ht="12.75" customHeight="1" x14ac:dyDescent="0.25">
      <c r="A1369" s="3">
        <v>21198</v>
      </c>
      <c r="B1369" s="3" t="s">
        <v>978</v>
      </c>
      <c r="C1369" s="3">
        <v>0.06</v>
      </c>
      <c r="D1369" s="3">
        <v>3499.99</v>
      </c>
      <c r="E1369" s="3">
        <v>24.49</v>
      </c>
      <c r="F1369" s="3">
        <v>2454</v>
      </c>
      <c r="G1369" s="3" t="s">
        <v>2703</v>
      </c>
      <c r="H1369" s="3" t="s">
        <v>711</v>
      </c>
      <c r="I1369" s="3" t="s">
        <v>720</v>
      </c>
      <c r="J1369" s="3" t="s">
        <v>722</v>
      </c>
      <c r="K1369" s="3" t="s">
        <v>105</v>
      </c>
      <c r="L1369" s="3" t="s">
        <v>744</v>
      </c>
      <c r="M1369" s="3" t="s">
        <v>363</v>
      </c>
      <c r="N1369" s="3">
        <v>0.37</v>
      </c>
      <c r="O1369" s="3" t="s">
        <v>3035</v>
      </c>
      <c r="P1369" s="3" t="s">
        <v>713</v>
      </c>
      <c r="Q1369" s="3" t="s">
        <v>1124</v>
      </c>
      <c r="R1369" s="3" t="s">
        <v>1707</v>
      </c>
      <c r="S1369" s="3">
        <v>35244</v>
      </c>
      <c r="T1369" s="4">
        <v>42064</v>
      </c>
      <c r="U1369" s="4">
        <v>42067</v>
      </c>
      <c r="V1369" s="3">
        <v>-68.432000000000002</v>
      </c>
      <c r="W1369" s="3">
        <v>1</v>
      </c>
      <c r="X1369" s="3">
        <v>3550.28</v>
      </c>
      <c r="Y1369" s="5">
        <v>89219</v>
      </c>
    </row>
    <row r="1370" spans="1:25" ht="12.75" customHeight="1" x14ac:dyDescent="0.25">
      <c r="A1370" s="3">
        <v>25536</v>
      </c>
      <c r="B1370" s="3" t="s">
        <v>977</v>
      </c>
      <c r="C1370" s="3">
        <v>7.0000000000000007E-2</v>
      </c>
      <c r="D1370" s="3">
        <v>179.99</v>
      </c>
      <c r="E1370" s="3">
        <v>19.989999999999998</v>
      </c>
      <c r="F1370" s="3">
        <v>2456</v>
      </c>
      <c r="G1370" s="3" t="s">
        <v>2704</v>
      </c>
      <c r="H1370" s="3" t="s">
        <v>710</v>
      </c>
      <c r="I1370" s="3" t="s">
        <v>717</v>
      </c>
      <c r="J1370" s="3" t="s">
        <v>722</v>
      </c>
      <c r="K1370" s="3" t="s">
        <v>725</v>
      </c>
      <c r="L1370" s="3" t="s">
        <v>739</v>
      </c>
      <c r="M1370" s="3" t="s">
        <v>920</v>
      </c>
      <c r="N1370" s="3">
        <v>0.48</v>
      </c>
      <c r="O1370" s="3" t="s">
        <v>3035</v>
      </c>
      <c r="P1370" s="3" t="s">
        <v>713</v>
      </c>
      <c r="Q1370" s="3" t="s">
        <v>1124</v>
      </c>
      <c r="R1370" s="3" t="s">
        <v>1474</v>
      </c>
      <c r="S1370" s="3">
        <v>36608</v>
      </c>
      <c r="T1370" s="4">
        <v>42026</v>
      </c>
      <c r="U1370" s="4">
        <v>42027</v>
      </c>
      <c r="V1370" s="3">
        <v>733.2822000000001</v>
      </c>
      <c r="W1370" s="3">
        <v>7</v>
      </c>
      <c r="X1370" s="3">
        <v>1188.6300000000001</v>
      </c>
      <c r="Y1370" s="5">
        <v>89218</v>
      </c>
    </row>
    <row r="1371" spans="1:25" ht="12.75" customHeight="1" x14ac:dyDescent="0.25">
      <c r="A1371" s="3">
        <v>25537</v>
      </c>
      <c r="B1371" s="3" t="s">
        <v>977</v>
      </c>
      <c r="C1371" s="3">
        <v>0.02</v>
      </c>
      <c r="D1371" s="3">
        <v>92.23</v>
      </c>
      <c r="E1371" s="3">
        <v>39.61</v>
      </c>
      <c r="F1371" s="3">
        <v>2456</v>
      </c>
      <c r="G1371" s="3" t="s">
        <v>2704</v>
      </c>
      <c r="H1371" s="3" t="s">
        <v>711</v>
      </c>
      <c r="I1371" s="3" t="s">
        <v>717</v>
      </c>
      <c r="J1371" s="3" t="s">
        <v>723</v>
      </c>
      <c r="K1371" s="3" t="s">
        <v>732</v>
      </c>
      <c r="L1371" s="3" t="s">
        <v>743</v>
      </c>
      <c r="M1371" s="3" t="s">
        <v>166</v>
      </c>
      <c r="N1371" s="3">
        <v>0.67</v>
      </c>
      <c r="O1371" s="3" t="s">
        <v>3035</v>
      </c>
      <c r="P1371" s="3" t="s">
        <v>713</v>
      </c>
      <c r="Q1371" s="3" t="s">
        <v>1124</v>
      </c>
      <c r="R1371" s="3" t="s">
        <v>1474</v>
      </c>
      <c r="S1371" s="3">
        <v>36608</v>
      </c>
      <c r="T1371" s="4">
        <v>42026</v>
      </c>
      <c r="U1371" s="4">
        <v>42027</v>
      </c>
      <c r="V1371" s="3">
        <v>-905.99039999999991</v>
      </c>
      <c r="W1371" s="3">
        <v>11</v>
      </c>
      <c r="X1371" s="3">
        <v>1009.93</v>
      </c>
      <c r="Y1371" s="5">
        <v>89218</v>
      </c>
    </row>
    <row r="1372" spans="1:25" ht="12.75" customHeight="1" x14ac:dyDescent="0.25">
      <c r="A1372" s="3">
        <v>25535</v>
      </c>
      <c r="B1372" s="3" t="s">
        <v>977</v>
      </c>
      <c r="C1372" s="3">
        <v>0.02</v>
      </c>
      <c r="D1372" s="3">
        <v>15.22</v>
      </c>
      <c r="E1372" s="3">
        <v>9.73</v>
      </c>
      <c r="F1372" s="3">
        <v>2457</v>
      </c>
      <c r="G1372" s="3" t="s">
        <v>2705</v>
      </c>
      <c r="H1372" s="3" t="s">
        <v>710</v>
      </c>
      <c r="I1372" s="3" t="s">
        <v>717</v>
      </c>
      <c r="J1372" s="3" t="s">
        <v>721</v>
      </c>
      <c r="K1372" s="3" t="s">
        <v>103</v>
      </c>
      <c r="L1372" s="3" t="s">
        <v>739</v>
      </c>
      <c r="M1372" s="3" t="s">
        <v>957</v>
      </c>
      <c r="N1372" s="3">
        <v>0.36</v>
      </c>
      <c r="O1372" s="3" t="s">
        <v>3035</v>
      </c>
      <c r="P1372" s="3" t="s">
        <v>714</v>
      </c>
      <c r="Q1372" s="3" t="s">
        <v>1039</v>
      </c>
      <c r="R1372" s="3" t="s">
        <v>1854</v>
      </c>
      <c r="S1372" s="3">
        <v>55014</v>
      </c>
      <c r="T1372" s="4">
        <v>42026</v>
      </c>
      <c r="U1372" s="4">
        <v>42026</v>
      </c>
      <c r="V1372" s="3">
        <v>-21.63242</v>
      </c>
      <c r="W1372" s="3">
        <v>9</v>
      </c>
      <c r="X1372" s="3">
        <v>140.69999999999999</v>
      </c>
      <c r="Y1372" s="5">
        <v>89218</v>
      </c>
    </row>
    <row r="1373" spans="1:25" ht="12.75" customHeight="1" x14ac:dyDescent="0.25">
      <c r="A1373" s="3">
        <v>22321</v>
      </c>
      <c r="B1373" s="3" t="s">
        <v>977</v>
      </c>
      <c r="C1373" s="3">
        <v>0.03</v>
      </c>
      <c r="D1373" s="3">
        <v>6.48</v>
      </c>
      <c r="E1373" s="3">
        <v>8.73</v>
      </c>
      <c r="F1373" s="3">
        <v>2458</v>
      </c>
      <c r="G1373" s="3" t="s">
        <v>2706</v>
      </c>
      <c r="H1373" s="3" t="s">
        <v>710</v>
      </c>
      <c r="I1373" s="3" t="s">
        <v>717</v>
      </c>
      <c r="J1373" s="3" t="s">
        <v>721</v>
      </c>
      <c r="K1373" s="3" t="s">
        <v>726</v>
      </c>
      <c r="L1373" s="3" t="s">
        <v>739</v>
      </c>
      <c r="M1373" s="3" t="s">
        <v>152</v>
      </c>
      <c r="N1373" s="3">
        <v>0.37</v>
      </c>
      <c r="O1373" s="3" t="s">
        <v>3035</v>
      </c>
      <c r="P1373" s="3" t="s">
        <v>714</v>
      </c>
      <c r="Q1373" s="3" t="s">
        <v>1039</v>
      </c>
      <c r="R1373" s="3" t="s">
        <v>1705</v>
      </c>
      <c r="S1373" s="3">
        <v>55410</v>
      </c>
      <c r="T1373" s="4">
        <v>42007</v>
      </c>
      <c r="U1373" s="4">
        <v>42009</v>
      </c>
      <c r="V1373" s="3">
        <v>-35.04</v>
      </c>
      <c r="W1373" s="3">
        <v>2</v>
      </c>
      <c r="X1373" s="3">
        <v>15.95</v>
      </c>
      <c r="Y1373" s="5">
        <v>91285</v>
      </c>
    </row>
    <row r="1374" spans="1:25" ht="12.75" customHeight="1" x14ac:dyDescent="0.25">
      <c r="A1374" s="3">
        <v>21190</v>
      </c>
      <c r="B1374" s="3" t="s">
        <v>978</v>
      </c>
      <c r="C1374" s="3">
        <v>0.05</v>
      </c>
      <c r="D1374" s="3">
        <v>12.88</v>
      </c>
      <c r="E1374" s="3">
        <v>4.59</v>
      </c>
      <c r="F1374" s="3">
        <v>2458</v>
      </c>
      <c r="G1374" s="3" t="s">
        <v>2706</v>
      </c>
      <c r="H1374" s="3" t="s">
        <v>710</v>
      </c>
      <c r="I1374" s="3" t="s">
        <v>717</v>
      </c>
      <c r="J1374" s="3" t="s">
        <v>721</v>
      </c>
      <c r="K1374" s="3" t="s">
        <v>104</v>
      </c>
      <c r="L1374" s="3" t="s">
        <v>738</v>
      </c>
      <c r="M1374" s="3" t="s">
        <v>134</v>
      </c>
      <c r="N1374" s="3">
        <v>0.82</v>
      </c>
      <c r="O1374" s="3" t="s">
        <v>3035</v>
      </c>
      <c r="P1374" s="3" t="s">
        <v>714</v>
      </c>
      <c r="Q1374" s="3" t="s">
        <v>1039</v>
      </c>
      <c r="R1374" s="3" t="s">
        <v>1705</v>
      </c>
      <c r="S1374" s="3">
        <v>55410</v>
      </c>
      <c r="T1374" s="4">
        <v>42147</v>
      </c>
      <c r="U1374" s="4">
        <v>42149</v>
      </c>
      <c r="V1374" s="3">
        <v>5.980000000000004</v>
      </c>
      <c r="W1374" s="3">
        <v>3</v>
      </c>
      <c r="X1374" s="3">
        <v>42.35</v>
      </c>
      <c r="Y1374" s="5">
        <v>91286</v>
      </c>
    </row>
    <row r="1375" spans="1:25" ht="12.75" customHeight="1" x14ac:dyDescent="0.25">
      <c r="A1375" s="3">
        <v>4321</v>
      </c>
      <c r="B1375" s="3" t="s">
        <v>977</v>
      </c>
      <c r="C1375" s="3">
        <v>0.03</v>
      </c>
      <c r="D1375" s="3">
        <v>6.48</v>
      </c>
      <c r="E1375" s="3">
        <v>8.73</v>
      </c>
      <c r="F1375" s="3">
        <v>2460</v>
      </c>
      <c r="G1375" s="3" t="s">
        <v>2707</v>
      </c>
      <c r="H1375" s="3" t="s">
        <v>710</v>
      </c>
      <c r="I1375" s="3" t="s">
        <v>717</v>
      </c>
      <c r="J1375" s="3" t="s">
        <v>721</v>
      </c>
      <c r="K1375" s="3" t="s">
        <v>726</v>
      </c>
      <c r="L1375" s="3" t="s">
        <v>739</v>
      </c>
      <c r="M1375" s="3" t="s">
        <v>152</v>
      </c>
      <c r="N1375" s="3">
        <v>0.37</v>
      </c>
      <c r="O1375" s="3" t="s">
        <v>3035</v>
      </c>
      <c r="P1375" s="3" t="s">
        <v>716</v>
      </c>
      <c r="Q1375" s="3" t="s">
        <v>1019</v>
      </c>
      <c r="R1375" s="3" t="s">
        <v>1004</v>
      </c>
      <c r="S1375" s="3">
        <v>10035</v>
      </c>
      <c r="T1375" s="4">
        <v>42007</v>
      </c>
      <c r="U1375" s="4">
        <v>42009</v>
      </c>
      <c r="V1375" s="3">
        <v>-35.04</v>
      </c>
      <c r="W1375" s="3">
        <v>8</v>
      </c>
      <c r="X1375" s="3">
        <v>63.78</v>
      </c>
      <c r="Y1375" s="5">
        <v>30785</v>
      </c>
    </row>
    <row r="1376" spans="1:25" ht="12.75" customHeight="1" x14ac:dyDescent="0.25">
      <c r="A1376" s="3">
        <v>4322</v>
      </c>
      <c r="B1376" s="3" t="s">
        <v>977</v>
      </c>
      <c r="C1376" s="3">
        <v>7.0000000000000007E-2</v>
      </c>
      <c r="D1376" s="3">
        <v>9.93</v>
      </c>
      <c r="E1376" s="3">
        <v>1.0900000000000001</v>
      </c>
      <c r="F1376" s="3">
        <v>2460</v>
      </c>
      <c r="G1376" s="3" t="s">
        <v>2707</v>
      </c>
      <c r="H1376" s="3" t="s">
        <v>710</v>
      </c>
      <c r="I1376" s="3" t="s">
        <v>717</v>
      </c>
      <c r="J1376" s="3" t="s">
        <v>721</v>
      </c>
      <c r="K1376" s="3" t="s">
        <v>724</v>
      </c>
      <c r="L1376" s="3" t="s">
        <v>738</v>
      </c>
      <c r="M1376" s="3" t="s">
        <v>284</v>
      </c>
      <c r="N1376" s="3">
        <v>0.43</v>
      </c>
      <c r="O1376" s="3" t="s">
        <v>3035</v>
      </c>
      <c r="P1376" s="3" t="s">
        <v>716</v>
      </c>
      <c r="Q1376" s="3" t="s">
        <v>1019</v>
      </c>
      <c r="R1376" s="3" t="s">
        <v>1004</v>
      </c>
      <c r="S1376" s="3">
        <v>10035</v>
      </c>
      <c r="T1376" s="4">
        <v>42007</v>
      </c>
      <c r="U1376" s="4">
        <v>42010</v>
      </c>
      <c r="V1376" s="3">
        <v>149.53</v>
      </c>
      <c r="W1376" s="3">
        <v>46</v>
      </c>
      <c r="X1376" s="3">
        <v>451.61</v>
      </c>
      <c r="Y1376" s="5">
        <v>30785</v>
      </c>
    </row>
    <row r="1377" spans="1:25" ht="12.75" customHeight="1" x14ac:dyDescent="0.25">
      <c r="A1377" s="3">
        <v>25859</v>
      </c>
      <c r="B1377" s="3" t="s">
        <v>977</v>
      </c>
      <c r="C1377" s="3">
        <v>0.09</v>
      </c>
      <c r="D1377" s="3">
        <v>1.74</v>
      </c>
      <c r="E1377" s="3">
        <v>4.08</v>
      </c>
      <c r="F1377" s="3">
        <v>2464</v>
      </c>
      <c r="G1377" s="3" t="s">
        <v>2708</v>
      </c>
      <c r="H1377" s="3" t="s">
        <v>711</v>
      </c>
      <c r="I1377" s="3" t="s">
        <v>719</v>
      </c>
      <c r="J1377" s="3" t="s">
        <v>723</v>
      </c>
      <c r="K1377" s="3" t="s">
        <v>732</v>
      </c>
      <c r="L1377" s="3" t="s">
        <v>741</v>
      </c>
      <c r="M1377" s="3" t="s">
        <v>851</v>
      </c>
      <c r="N1377" s="3">
        <v>0.53</v>
      </c>
      <c r="O1377" s="3" t="s">
        <v>3035</v>
      </c>
      <c r="P1377" s="3" t="s">
        <v>713</v>
      </c>
      <c r="Q1377" s="3" t="s">
        <v>1127</v>
      </c>
      <c r="R1377" s="3" t="s">
        <v>1630</v>
      </c>
      <c r="S1377" s="3">
        <v>71111</v>
      </c>
      <c r="T1377" s="4">
        <v>42135</v>
      </c>
      <c r="U1377" s="4">
        <v>42137</v>
      </c>
      <c r="V1377" s="3">
        <v>608.26199999999994</v>
      </c>
      <c r="W1377" s="3">
        <v>4</v>
      </c>
      <c r="X1377" s="3">
        <v>10.41</v>
      </c>
      <c r="Y1377" s="5">
        <v>88713</v>
      </c>
    </row>
    <row r="1378" spans="1:25" ht="12.75" customHeight="1" x14ac:dyDescent="0.25">
      <c r="A1378" s="3">
        <v>25860</v>
      </c>
      <c r="B1378" s="3" t="s">
        <v>977</v>
      </c>
      <c r="C1378" s="3">
        <v>0.08</v>
      </c>
      <c r="D1378" s="3">
        <v>227.55</v>
      </c>
      <c r="E1378" s="3">
        <v>32.479999999999997</v>
      </c>
      <c r="F1378" s="3">
        <v>2464</v>
      </c>
      <c r="G1378" s="3" t="s">
        <v>2708</v>
      </c>
      <c r="H1378" s="3" t="s">
        <v>712</v>
      </c>
      <c r="I1378" s="3" t="s">
        <v>719</v>
      </c>
      <c r="J1378" s="3" t="s">
        <v>723</v>
      </c>
      <c r="K1378" s="3" t="s">
        <v>731</v>
      </c>
      <c r="L1378" s="3" t="s">
        <v>742</v>
      </c>
      <c r="M1378" s="3" t="s">
        <v>218</v>
      </c>
      <c r="N1378" s="3">
        <v>0.68</v>
      </c>
      <c r="O1378" s="3" t="s">
        <v>3035</v>
      </c>
      <c r="P1378" s="3" t="s">
        <v>713</v>
      </c>
      <c r="Q1378" s="3" t="s">
        <v>1127</v>
      </c>
      <c r="R1378" s="3" t="s">
        <v>1630</v>
      </c>
      <c r="S1378" s="3">
        <v>71111</v>
      </c>
      <c r="T1378" s="4">
        <v>42135</v>
      </c>
      <c r="U1378" s="4">
        <v>42135</v>
      </c>
      <c r="V1378" s="3">
        <v>-570.16960000000006</v>
      </c>
      <c r="W1378" s="3">
        <v>16</v>
      </c>
      <c r="X1378" s="3">
        <v>2849.64</v>
      </c>
      <c r="Y1378" s="5">
        <v>88713</v>
      </c>
    </row>
    <row r="1379" spans="1:25" ht="12.75" customHeight="1" x14ac:dyDescent="0.25">
      <c r="A1379" s="3">
        <v>25807</v>
      </c>
      <c r="B1379" s="3" t="s">
        <v>979</v>
      </c>
      <c r="C1379" s="3">
        <v>0.05</v>
      </c>
      <c r="D1379" s="3">
        <v>6.28</v>
      </c>
      <c r="E1379" s="3">
        <v>5.36</v>
      </c>
      <c r="F1379" s="3">
        <v>2464</v>
      </c>
      <c r="G1379" s="3" t="s">
        <v>2708</v>
      </c>
      <c r="H1379" s="3" t="s">
        <v>710</v>
      </c>
      <c r="I1379" s="3" t="s">
        <v>719</v>
      </c>
      <c r="J1379" s="3" t="s">
        <v>721</v>
      </c>
      <c r="K1379" s="3" t="s">
        <v>103</v>
      </c>
      <c r="L1379" s="3" t="s">
        <v>739</v>
      </c>
      <c r="M1379" s="3" t="s">
        <v>171</v>
      </c>
      <c r="N1379" s="3">
        <v>0.4</v>
      </c>
      <c r="O1379" s="3" t="s">
        <v>3035</v>
      </c>
      <c r="P1379" s="3" t="s">
        <v>713</v>
      </c>
      <c r="Q1379" s="3" t="s">
        <v>1127</v>
      </c>
      <c r="R1379" s="3" t="s">
        <v>1630</v>
      </c>
      <c r="S1379" s="3">
        <v>71111</v>
      </c>
      <c r="T1379" s="4">
        <v>42024</v>
      </c>
      <c r="U1379" s="4">
        <v>42027</v>
      </c>
      <c r="V1379" s="3">
        <v>1.278</v>
      </c>
      <c r="W1379" s="3">
        <v>6</v>
      </c>
      <c r="X1379" s="3">
        <v>38.04</v>
      </c>
      <c r="Y1379" s="5">
        <v>88714</v>
      </c>
    </row>
    <row r="1380" spans="1:25" ht="12.75" customHeight="1" x14ac:dyDescent="0.25">
      <c r="A1380" s="3">
        <v>25808</v>
      </c>
      <c r="B1380" s="3" t="s">
        <v>979</v>
      </c>
      <c r="C1380" s="3">
        <v>0.04</v>
      </c>
      <c r="D1380" s="3">
        <v>3.08</v>
      </c>
      <c r="E1380" s="3">
        <v>0.99</v>
      </c>
      <c r="F1380" s="3">
        <v>2464</v>
      </c>
      <c r="G1380" s="3" t="s">
        <v>2708</v>
      </c>
      <c r="H1380" s="3" t="s">
        <v>710</v>
      </c>
      <c r="I1380" s="3" t="s">
        <v>719</v>
      </c>
      <c r="J1380" s="3" t="s">
        <v>721</v>
      </c>
      <c r="K1380" s="3" t="s">
        <v>735</v>
      </c>
      <c r="L1380" s="3" t="s">
        <v>739</v>
      </c>
      <c r="M1380" s="3" t="s">
        <v>322</v>
      </c>
      <c r="N1380" s="3">
        <v>0.37</v>
      </c>
      <c r="O1380" s="3" t="s">
        <v>3035</v>
      </c>
      <c r="P1380" s="3" t="s">
        <v>713</v>
      </c>
      <c r="Q1380" s="3" t="s">
        <v>1127</v>
      </c>
      <c r="R1380" s="3" t="s">
        <v>1630</v>
      </c>
      <c r="S1380" s="3">
        <v>71111</v>
      </c>
      <c r="T1380" s="4">
        <v>42024</v>
      </c>
      <c r="U1380" s="4">
        <v>42025</v>
      </c>
      <c r="V1380" s="3">
        <v>424.28999999999996</v>
      </c>
      <c r="W1380" s="3">
        <v>14</v>
      </c>
      <c r="X1380" s="3">
        <v>42.53</v>
      </c>
      <c r="Y1380" s="5">
        <v>88714</v>
      </c>
    </row>
    <row r="1381" spans="1:25" ht="12.75" customHeight="1" x14ac:dyDescent="0.25">
      <c r="A1381" s="3">
        <v>22580</v>
      </c>
      <c r="B1381" s="3" t="s">
        <v>978</v>
      </c>
      <c r="C1381" s="3">
        <v>0.04</v>
      </c>
      <c r="D1381" s="3">
        <v>2.08</v>
      </c>
      <c r="E1381" s="3">
        <v>1.49</v>
      </c>
      <c r="F1381" s="3">
        <v>2466</v>
      </c>
      <c r="G1381" s="3" t="s">
        <v>2709</v>
      </c>
      <c r="H1381" s="3" t="s">
        <v>710</v>
      </c>
      <c r="I1381" s="3" t="s">
        <v>720</v>
      </c>
      <c r="J1381" s="3" t="s">
        <v>721</v>
      </c>
      <c r="K1381" s="3" t="s">
        <v>103</v>
      </c>
      <c r="L1381" s="3" t="s">
        <v>739</v>
      </c>
      <c r="M1381" s="3" t="s">
        <v>662</v>
      </c>
      <c r="N1381" s="3">
        <v>0.36</v>
      </c>
      <c r="O1381" s="3" t="s">
        <v>3035</v>
      </c>
      <c r="P1381" s="3" t="s">
        <v>714</v>
      </c>
      <c r="Q1381" s="3" t="s">
        <v>1053</v>
      </c>
      <c r="R1381" s="3" t="s">
        <v>1773</v>
      </c>
      <c r="S1381" s="3">
        <v>49783</v>
      </c>
      <c r="T1381" s="4">
        <v>42062</v>
      </c>
      <c r="U1381" s="4">
        <v>42063</v>
      </c>
      <c r="V1381" s="3">
        <v>-3.71956</v>
      </c>
      <c r="W1381" s="3">
        <v>7</v>
      </c>
      <c r="X1381" s="3">
        <v>14.77</v>
      </c>
      <c r="Y1381" s="5">
        <v>88136</v>
      </c>
    </row>
    <row r="1382" spans="1:25" ht="12.75" customHeight="1" x14ac:dyDescent="0.25">
      <c r="A1382" s="3">
        <v>22582</v>
      </c>
      <c r="B1382" s="3" t="s">
        <v>978</v>
      </c>
      <c r="C1382" s="3">
        <v>0.02</v>
      </c>
      <c r="D1382" s="3">
        <v>53.98</v>
      </c>
      <c r="E1382" s="3">
        <v>5.5</v>
      </c>
      <c r="F1382" s="3">
        <v>2466</v>
      </c>
      <c r="G1382" s="3" t="s">
        <v>2709</v>
      </c>
      <c r="H1382" s="3" t="s">
        <v>711</v>
      </c>
      <c r="I1382" s="3" t="s">
        <v>720</v>
      </c>
      <c r="J1382" s="3" t="s">
        <v>722</v>
      </c>
      <c r="K1382" s="3" t="s">
        <v>725</v>
      </c>
      <c r="L1382" s="3" t="s">
        <v>739</v>
      </c>
      <c r="M1382" s="3" t="s">
        <v>188</v>
      </c>
      <c r="N1382" s="3">
        <v>0.62</v>
      </c>
      <c r="O1382" s="3" t="s">
        <v>3035</v>
      </c>
      <c r="P1382" s="3" t="s">
        <v>714</v>
      </c>
      <c r="Q1382" s="3" t="s">
        <v>1053</v>
      </c>
      <c r="R1382" s="3" t="s">
        <v>1773</v>
      </c>
      <c r="S1382" s="3">
        <v>49783</v>
      </c>
      <c r="T1382" s="4">
        <v>42062</v>
      </c>
      <c r="U1382" s="4">
        <v>42063</v>
      </c>
      <c r="V1382" s="3">
        <v>101.97200000000001</v>
      </c>
      <c r="W1382" s="3">
        <v>8</v>
      </c>
      <c r="X1382" s="3">
        <v>438.33</v>
      </c>
      <c r="Y1382" s="5">
        <v>88136</v>
      </c>
    </row>
    <row r="1383" spans="1:25" ht="12.75" customHeight="1" x14ac:dyDescent="0.25">
      <c r="A1383" s="3">
        <v>22583</v>
      </c>
      <c r="B1383" s="3" t="s">
        <v>978</v>
      </c>
      <c r="C1383" s="3">
        <v>0.05</v>
      </c>
      <c r="D1383" s="3">
        <v>4.9800000000000004</v>
      </c>
      <c r="E1383" s="3">
        <v>5.0199999999999996</v>
      </c>
      <c r="F1383" s="3">
        <v>2466</v>
      </c>
      <c r="G1383" s="3" t="s">
        <v>2709</v>
      </c>
      <c r="H1383" s="3" t="s">
        <v>710</v>
      </c>
      <c r="I1383" s="3" t="s">
        <v>720</v>
      </c>
      <c r="J1383" s="3" t="s">
        <v>721</v>
      </c>
      <c r="K1383" s="3" t="s">
        <v>726</v>
      </c>
      <c r="L1383" s="3" t="s">
        <v>739</v>
      </c>
      <c r="M1383" s="3" t="s">
        <v>504</v>
      </c>
      <c r="N1383" s="3">
        <v>0.38</v>
      </c>
      <c r="O1383" s="3" t="s">
        <v>3035</v>
      </c>
      <c r="P1383" s="3" t="s">
        <v>714</v>
      </c>
      <c r="Q1383" s="3" t="s">
        <v>1053</v>
      </c>
      <c r="R1383" s="3" t="s">
        <v>1773</v>
      </c>
      <c r="S1383" s="3">
        <v>49783</v>
      </c>
      <c r="T1383" s="4">
        <v>42062</v>
      </c>
      <c r="U1383" s="4">
        <v>42062</v>
      </c>
      <c r="V1383" s="3">
        <v>-16.634799999999998</v>
      </c>
      <c r="W1383" s="3">
        <v>7</v>
      </c>
      <c r="X1383" s="3">
        <v>38.11</v>
      </c>
      <c r="Y1383" s="5">
        <v>88136</v>
      </c>
    </row>
    <row r="1384" spans="1:25" ht="12.75" customHeight="1" x14ac:dyDescent="0.25">
      <c r="A1384" s="3">
        <v>19766</v>
      </c>
      <c r="B1384" s="3" t="s">
        <v>981</v>
      </c>
      <c r="C1384" s="3">
        <v>0.09</v>
      </c>
      <c r="D1384" s="3">
        <v>58.1</v>
      </c>
      <c r="E1384" s="3">
        <v>1.49</v>
      </c>
      <c r="F1384" s="3">
        <v>2468</v>
      </c>
      <c r="G1384" s="3" t="s">
        <v>2710</v>
      </c>
      <c r="H1384" s="3" t="s">
        <v>711</v>
      </c>
      <c r="I1384" s="3" t="s">
        <v>717</v>
      </c>
      <c r="J1384" s="3" t="s">
        <v>721</v>
      </c>
      <c r="K1384" s="3" t="s">
        <v>103</v>
      </c>
      <c r="L1384" s="3" t="s">
        <v>739</v>
      </c>
      <c r="M1384" s="3" t="s">
        <v>657</v>
      </c>
      <c r="N1384" s="3">
        <v>0.38</v>
      </c>
      <c r="O1384" s="3" t="s">
        <v>3035</v>
      </c>
      <c r="P1384" s="3" t="s">
        <v>713</v>
      </c>
      <c r="Q1384" s="3" t="s">
        <v>1011</v>
      </c>
      <c r="R1384" s="3" t="s">
        <v>1304</v>
      </c>
      <c r="S1384" s="3">
        <v>28144</v>
      </c>
      <c r="T1384" s="4">
        <v>42121</v>
      </c>
      <c r="U1384" s="4">
        <v>42123</v>
      </c>
      <c r="V1384" s="3">
        <v>765.75</v>
      </c>
      <c r="W1384" s="3">
        <v>3</v>
      </c>
      <c r="X1384" s="3">
        <v>169.46</v>
      </c>
      <c r="Y1384" s="5">
        <v>88135</v>
      </c>
    </row>
    <row r="1385" spans="1:25" ht="12.75" customHeight="1" x14ac:dyDescent="0.25">
      <c r="A1385" s="3">
        <v>18684</v>
      </c>
      <c r="B1385" s="3" t="s">
        <v>981</v>
      </c>
      <c r="C1385" s="3">
        <v>0.04</v>
      </c>
      <c r="D1385" s="3">
        <v>65.989999999999995</v>
      </c>
      <c r="E1385" s="3">
        <v>8.99</v>
      </c>
      <c r="F1385" s="3">
        <v>2468</v>
      </c>
      <c r="G1385" s="3" t="s">
        <v>2710</v>
      </c>
      <c r="H1385" s="3" t="s">
        <v>710</v>
      </c>
      <c r="I1385" s="3" t="s">
        <v>720</v>
      </c>
      <c r="J1385" s="3" t="s">
        <v>722</v>
      </c>
      <c r="K1385" s="3" t="s">
        <v>102</v>
      </c>
      <c r="L1385" s="3" t="s">
        <v>739</v>
      </c>
      <c r="M1385" s="3" t="s">
        <v>636</v>
      </c>
      <c r="N1385" s="3">
        <v>0.55000000000000004</v>
      </c>
      <c r="O1385" s="3" t="s">
        <v>3035</v>
      </c>
      <c r="P1385" s="3" t="s">
        <v>713</v>
      </c>
      <c r="Q1385" s="3" t="s">
        <v>1011</v>
      </c>
      <c r="R1385" s="3" t="s">
        <v>1304</v>
      </c>
      <c r="S1385" s="3">
        <v>28144</v>
      </c>
      <c r="T1385" s="4">
        <v>42076</v>
      </c>
      <c r="U1385" s="4">
        <v>42077</v>
      </c>
      <c r="V1385" s="3">
        <v>-335.041</v>
      </c>
      <c r="W1385" s="3">
        <v>13</v>
      </c>
      <c r="X1385" s="3">
        <v>724.57</v>
      </c>
      <c r="Y1385" s="5">
        <v>88137</v>
      </c>
    </row>
    <row r="1386" spans="1:25" ht="12.75" customHeight="1" x14ac:dyDescent="0.25">
      <c r="A1386" s="3">
        <v>26057</v>
      </c>
      <c r="B1386" s="3" t="s">
        <v>980</v>
      </c>
      <c r="C1386" s="3">
        <v>0.1</v>
      </c>
      <c r="D1386" s="3">
        <v>4.91</v>
      </c>
      <c r="E1386" s="3">
        <v>0.5</v>
      </c>
      <c r="F1386" s="3">
        <v>2472</v>
      </c>
      <c r="G1386" s="3" t="s">
        <v>2711</v>
      </c>
      <c r="H1386" s="3" t="s">
        <v>711</v>
      </c>
      <c r="I1386" s="3" t="s">
        <v>717</v>
      </c>
      <c r="J1386" s="3" t="s">
        <v>721</v>
      </c>
      <c r="K1386" s="3" t="s">
        <v>735</v>
      </c>
      <c r="L1386" s="3" t="s">
        <v>739</v>
      </c>
      <c r="M1386" s="3" t="s">
        <v>639</v>
      </c>
      <c r="N1386" s="3">
        <v>0.36</v>
      </c>
      <c r="O1386" s="3" t="s">
        <v>3035</v>
      </c>
      <c r="P1386" s="3" t="s">
        <v>714</v>
      </c>
      <c r="Q1386" s="3" t="s">
        <v>1008</v>
      </c>
      <c r="R1386" s="3" t="s">
        <v>1095</v>
      </c>
      <c r="S1386" s="3">
        <v>60432</v>
      </c>
      <c r="T1386" s="4">
        <v>42056</v>
      </c>
      <c r="U1386" s="4">
        <v>42056</v>
      </c>
      <c r="V1386" s="3">
        <v>35.279699999999998</v>
      </c>
      <c r="W1386" s="3">
        <v>10</v>
      </c>
      <c r="X1386" s="3">
        <v>51.13</v>
      </c>
      <c r="Y1386" s="5">
        <v>86514</v>
      </c>
    </row>
    <row r="1387" spans="1:25" ht="12.75" customHeight="1" x14ac:dyDescent="0.25">
      <c r="A1387" s="3">
        <v>24584</v>
      </c>
      <c r="B1387" s="3" t="s">
        <v>981</v>
      </c>
      <c r="C1387" s="3">
        <v>7.0000000000000007E-2</v>
      </c>
      <c r="D1387" s="3">
        <v>5.18</v>
      </c>
      <c r="E1387" s="3">
        <v>5.74</v>
      </c>
      <c r="F1387" s="3">
        <v>2481</v>
      </c>
      <c r="G1387" s="3" t="s">
        <v>2712</v>
      </c>
      <c r="H1387" s="3" t="s">
        <v>711</v>
      </c>
      <c r="I1387" s="3" t="s">
        <v>720</v>
      </c>
      <c r="J1387" s="3" t="s">
        <v>721</v>
      </c>
      <c r="K1387" s="3" t="s">
        <v>103</v>
      </c>
      <c r="L1387" s="3" t="s">
        <v>739</v>
      </c>
      <c r="M1387" s="3" t="s">
        <v>187</v>
      </c>
      <c r="N1387" s="3">
        <v>0.36</v>
      </c>
      <c r="O1387" s="3" t="s">
        <v>3035</v>
      </c>
      <c r="P1387" s="3" t="s">
        <v>713</v>
      </c>
      <c r="Q1387" s="3" t="s">
        <v>1127</v>
      </c>
      <c r="R1387" s="3" t="s">
        <v>1085</v>
      </c>
      <c r="S1387" s="3">
        <v>70506</v>
      </c>
      <c r="T1387" s="4">
        <v>42100</v>
      </c>
      <c r="U1387" s="4">
        <v>42102</v>
      </c>
      <c r="V1387" s="3">
        <v>-188.03399999999999</v>
      </c>
      <c r="W1387" s="3">
        <v>14</v>
      </c>
      <c r="X1387" s="3">
        <v>79.61</v>
      </c>
      <c r="Y1387" s="5">
        <v>91000</v>
      </c>
    </row>
    <row r="1388" spans="1:25" ht="12.75" customHeight="1" x14ac:dyDescent="0.25">
      <c r="A1388" s="3">
        <v>24568</v>
      </c>
      <c r="B1388" s="3" t="s">
        <v>978</v>
      </c>
      <c r="C1388" s="3">
        <v>0.05</v>
      </c>
      <c r="D1388" s="3">
        <v>6.48</v>
      </c>
      <c r="E1388" s="3">
        <v>7.91</v>
      </c>
      <c r="F1388" s="3">
        <v>2484</v>
      </c>
      <c r="G1388" s="3" t="s">
        <v>2713</v>
      </c>
      <c r="H1388" s="3" t="s">
        <v>710</v>
      </c>
      <c r="I1388" s="3" t="s">
        <v>720</v>
      </c>
      <c r="J1388" s="3" t="s">
        <v>721</v>
      </c>
      <c r="K1388" s="3" t="s">
        <v>726</v>
      </c>
      <c r="L1388" s="3" t="s">
        <v>739</v>
      </c>
      <c r="M1388" s="3" t="s">
        <v>681</v>
      </c>
      <c r="N1388" s="3">
        <v>0.37</v>
      </c>
      <c r="O1388" s="3" t="s">
        <v>3035</v>
      </c>
      <c r="P1388" s="3" t="s">
        <v>713</v>
      </c>
      <c r="Q1388" s="3" t="s">
        <v>1034</v>
      </c>
      <c r="R1388" s="3" t="s">
        <v>1582</v>
      </c>
      <c r="S1388" s="3">
        <v>33881</v>
      </c>
      <c r="T1388" s="4">
        <v>42076</v>
      </c>
      <c r="U1388" s="4">
        <v>42077</v>
      </c>
      <c r="V1388" s="3">
        <v>322.12199999999996</v>
      </c>
      <c r="W1388" s="3">
        <v>16</v>
      </c>
      <c r="X1388" s="3">
        <v>109.99</v>
      </c>
      <c r="Y1388" s="5">
        <v>88998</v>
      </c>
    </row>
    <row r="1389" spans="1:25" ht="12.75" customHeight="1" x14ac:dyDescent="0.25">
      <c r="A1389" s="3">
        <v>24569</v>
      </c>
      <c r="B1389" s="3" t="s">
        <v>978</v>
      </c>
      <c r="C1389" s="3">
        <v>0.03</v>
      </c>
      <c r="D1389" s="3">
        <v>111.03</v>
      </c>
      <c r="E1389" s="3">
        <v>8.64</v>
      </c>
      <c r="F1389" s="3">
        <v>2484</v>
      </c>
      <c r="G1389" s="3" t="s">
        <v>2713</v>
      </c>
      <c r="H1389" s="3" t="s">
        <v>710</v>
      </c>
      <c r="I1389" s="3" t="s">
        <v>720</v>
      </c>
      <c r="J1389" s="3" t="s">
        <v>721</v>
      </c>
      <c r="K1389" s="3" t="s">
        <v>730</v>
      </c>
      <c r="L1389" s="3" t="s">
        <v>739</v>
      </c>
      <c r="M1389" s="3" t="s">
        <v>549</v>
      </c>
      <c r="N1389" s="3">
        <v>0.78</v>
      </c>
      <c r="O1389" s="3" t="s">
        <v>3035</v>
      </c>
      <c r="P1389" s="3" t="s">
        <v>713</v>
      </c>
      <c r="Q1389" s="3" t="s">
        <v>1034</v>
      </c>
      <c r="R1389" s="3" t="s">
        <v>1582</v>
      </c>
      <c r="S1389" s="3">
        <v>33881</v>
      </c>
      <c r="T1389" s="4">
        <v>42076</v>
      </c>
      <c r="U1389" s="4">
        <v>42077</v>
      </c>
      <c r="V1389" s="3">
        <v>366.53999999999996</v>
      </c>
      <c r="W1389" s="3">
        <v>8</v>
      </c>
      <c r="X1389" s="3">
        <v>900.12</v>
      </c>
      <c r="Y1389" s="5">
        <v>88998</v>
      </c>
    </row>
    <row r="1390" spans="1:25" ht="12.75" customHeight="1" x14ac:dyDescent="0.25">
      <c r="A1390" s="3">
        <v>22028</v>
      </c>
      <c r="B1390" s="3" t="s">
        <v>977</v>
      </c>
      <c r="C1390" s="3">
        <v>0.02</v>
      </c>
      <c r="D1390" s="3">
        <v>71.37</v>
      </c>
      <c r="E1390" s="3">
        <v>69</v>
      </c>
      <c r="F1390" s="3">
        <v>2486</v>
      </c>
      <c r="G1390" s="3" t="s">
        <v>2714</v>
      </c>
      <c r="H1390" s="3" t="s">
        <v>710</v>
      </c>
      <c r="I1390" s="3" t="s">
        <v>718</v>
      </c>
      <c r="J1390" s="3" t="s">
        <v>723</v>
      </c>
      <c r="K1390" s="3" t="s">
        <v>731</v>
      </c>
      <c r="L1390" s="3" t="s">
        <v>744</v>
      </c>
      <c r="M1390" s="3" t="s">
        <v>905</v>
      </c>
      <c r="N1390" s="3">
        <v>0.68</v>
      </c>
      <c r="O1390" s="3" t="s">
        <v>3035</v>
      </c>
      <c r="P1390" s="3" t="s">
        <v>713</v>
      </c>
      <c r="Q1390" s="3" t="s">
        <v>1040</v>
      </c>
      <c r="R1390" s="3" t="s">
        <v>1762</v>
      </c>
      <c r="S1390" s="3">
        <v>30458</v>
      </c>
      <c r="T1390" s="4">
        <v>42041</v>
      </c>
      <c r="U1390" s="4">
        <v>42042</v>
      </c>
      <c r="V1390" s="3">
        <v>-439.90800000000002</v>
      </c>
      <c r="W1390" s="3">
        <v>4</v>
      </c>
      <c r="X1390" s="3">
        <v>237.62</v>
      </c>
      <c r="Y1390" s="5">
        <v>91414</v>
      </c>
    </row>
    <row r="1391" spans="1:25" ht="12.75" customHeight="1" x14ac:dyDescent="0.25">
      <c r="A1391" s="3">
        <v>22029</v>
      </c>
      <c r="B1391" s="3" t="s">
        <v>977</v>
      </c>
      <c r="C1391" s="3">
        <v>0.03</v>
      </c>
      <c r="D1391" s="3">
        <v>205.99</v>
      </c>
      <c r="E1391" s="3">
        <v>8.99</v>
      </c>
      <c r="F1391" s="3">
        <v>2486</v>
      </c>
      <c r="G1391" s="3" t="s">
        <v>2714</v>
      </c>
      <c r="H1391" s="3" t="s">
        <v>711</v>
      </c>
      <c r="I1391" s="3" t="s">
        <v>718</v>
      </c>
      <c r="J1391" s="3" t="s">
        <v>722</v>
      </c>
      <c r="K1391" s="3" t="s">
        <v>102</v>
      </c>
      <c r="L1391" s="3" t="s">
        <v>739</v>
      </c>
      <c r="M1391" s="3" t="s">
        <v>519</v>
      </c>
      <c r="N1391" s="3">
        <v>0.6</v>
      </c>
      <c r="O1391" s="3" t="s">
        <v>3035</v>
      </c>
      <c r="P1391" s="3" t="s">
        <v>713</v>
      </c>
      <c r="Q1391" s="3" t="s">
        <v>1040</v>
      </c>
      <c r="R1391" s="3" t="s">
        <v>1762</v>
      </c>
      <c r="S1391" s="3">
        <v>30458</v>
      </c>
      <c r="T1391" s="4">
        <v>42041</v>
      </c>
      <c r="U1391" s="4">
        <v>42043</v>
      </c>
      <c r="V1391" s="3">
        <v>1087.7159999999999</v>
      </c>
      <c r="W1391" s="3">
        <v>1</v>
      </c>
      <c r="X1391" s="3">
        <v>176.42</v>
      </c>
      <c r="Y1391" s="5">
        <v>91414</v>
      </c>
    </row>
    <row r="1392" spans="1:25" ht="12.75" customHeight="1" x14ac:dyDescent="0.25">
      <c r="A1392" s="3">
        <v>23495</v>
      </c>
      <c r="B1392" s="3" t="s">
        <v>980</v>
      </c>
      <c r="C1392" s="3">
        <v>0</v>
      </c>
      <c r="D1392" s="3">
        <v>180.98</v>
      </c>
      <c r="E1392" s="3">
        <v>30</v>
      </c>
      <c r="F1392" s="3">
        <v>2486</v>
      </c>
      <c r="G1392" s="3" t="s">
        <v>2714</v>
      </c>
      <c r="H1392" s="3" t="s">
        <v>712</v>
      </c>
      <c r="I1392" s="3" t="s">
        <v>718</v>
      </c>
      <c r="J1392" s="3" t="s">
        <v>723</v>
      </c>
      <c r="K1392" s="3" t="s">
        <v>727</v>
      </c>
      <c r="L1392" s="3" t="s">
        <v>740</v>
      </c>
      <c r="M1392" s="3" t="s">
        <v>385</v>
      </c>
      <c r="N1392" s="3">
        <v>0.69</v>
      </c>
      <c r="O1392" s="3" t="s">
        <v>3035</v>
      </c>
      <c r="P1392" s="3" t="s">
        <v>713</v>
      </c>
      <c r="Q1392" s="3" t="s">
        <v>1040</v>
      </c>
      <c r="R1392" s="3" t="s">
        <v>1762</v>
      </c>
      <c r="S1392" s="3">
        <v>30458</v>
      </c>
      <c r="T1392" s="4">
        <v>42038</v>
      </c>
      <c r="U1392" s="4">
        <v>42040</v>
      </c>
      <c r="V1392" s="3">
        <v>9.2040000000000006</v>
      </c>
      <c r="W1392" s="3">
        <v>11</v>
      </c>
      <c r="X1392" s="3">
        <v>2084.16</v>
      </c>
      <c r="Y1392" s="5">
        <v>91416</v>
      </c>
    </row>
    <row r="1393" spans="1:25" ht="12.75" customHeight="1" x14ac:dyDescent="0.25">
      <c r="A1393" s="3">
        <v>23983</v>
      </c>
      <c r="B1393" s="3" t="s">
        <v>979</v>
      </c>
      <c r="C1393" s="3">
        <v>0.04</v>
      </c>
      <c r="D1393" s="3">
        <v>3.08</v>
      </c>
      <c r="E1393" s="3">
        <v>0.99</v>
      </c>
      <c r="F1393" s="3">
        <v>2487</v>
      </c>
      <c r="G1393" s="3" t="s">
        <v>2715</v>
      </c>
      <c r="H1393" s="3" t="s">
        <v>710</v>
      </c>
      <c r="I1393" s="3" t="s">
        <v>718</v>
      </c>
      <c r="J1393" s="3" t="s">
        <v>721</v>
      </c>
      <c r="K1393" s="3" t="s">
        <v>735</v>
      </c>
      <c r="L1393" s="3" t="s">
        <v>739</v>
      </c>
      <c r="M1393" s="3" t="s">
        <v>322</v>
      </c>
      <c r="N1393" s="3">
        <v>0.37</v>
      </c>
      <c r="O1393" s="3" t="s">
        <v>3035</v>
      </c>
      <c r="P1393" s="3" t="s">
        <v>713</v>
      </c>
      <c r="Q1393" s="3" t="s">
        <v>1040</v>
      </c>
      <c r="R1393" s="3" t="s">
        <v>1862</v>
      </c>
      <c r="S1393" s="3">
        <v>30084</v>
      </c>
      <c r="T1393" s="4">
        <v>42175</v>
      </c>
      <c r="U1393" s="4">
        <v>42176</v>
      </c>
      <c r="V1393" s="3">
        <v>257.08319999999998</v>
      </c>
      <c r="W1393" s="3">
        <v>14</v>
      </c>
      <c r="X1393" s="3">
        <v>43.41</v>
      </c>
      <c r="Y1393" s="5">
        <v>91415</v>
      </c>
    </row>
    <row r="1394" spans="1:25" ht="12.75" customHeight="1" x14ac:dyDescent="0.25">
      <c r="A1394" s="3">
        <v>23984</v>
      </c>
      <c r="B1394" s="3" t="s">
        <v>979</v>
      </c>
      <c r="C1394" s="3">
        <v>0.1</v>
      </c>
      <c r="D1394" s="3">
        <v>2.78</v>
      </c>
      <c r="E1394" s="3">
        <v>1.25</v>
      </c>
      <c r="F1394" s="3">
        <v>2487</v>
      </c>
      <c r="G1394" s="3" t="s">
        <v>2715</v>
      </c>
      <c r="H1394" s="3" t="s">
        <v>710</v>
      </c>
      <c r="I1394" s="3" t="s">
        <v>718</v>
      </c>
      <c r="J1394" s="3" t="s">
        <v>721</v>
      </c>
      <c r="K1394" s="3" t="s">
        <v>724</v>
      </c>
      <c r="L1394" s="3" t="s">
        <v>738</v>
      </c>
      <c r="M1394" s="3" t="s">
        <v>333</v>
      </c>
      <c r="N1394" s="3">
        <v>0.59</v>
      </c>
      <c r="O1394" s="3" t="s">
        <v>3035</v>
      </c>
      <c r="P1394" s="3" t="s">
        <v>713</v>
      </c>
      <c r="Q1394" s="3" t="s">
        <v>1040</v>
      </c>
      <c r="R1394" s="3" t="s">
        <v>1862</v>
      </c>
      <c r="S1394" s="3">
        <v>30084</v>
      </c>
      <c r="T1394" s="4">
        <v>42175</v>
      </c>
      <c r="U1394" s="4">
        <v>42176</v>
      </c>
      <c r="V1394" s="3">
        <v>0.7854000000000001</v>
      </c>
      <c r="W1394" s="3">
        <v>18</v>
      </c>
      <c r="X1394" s="3">
        <v>46.42</v>
      </c>
      <c r="Y1394" s="5">
        <v>91415</v>
      </c>
    </row>
    <row r="1395" spans="1:25" ht="12.75" customHeight="1" x14ac:dyDescent="0.25">
      <c r="A1395" s="3">
        <v>24476</v>
      </c>
      <c r="B1395" s="3" t="s">
        <v>979</v>
      </c>
      <c r="C1395" s="3">
        <v>0.02</v>
      </c>
      <c r="D1395" s="3">
        <v>136.97999999999999</v>
      </c>
      <c r="E1395" s="3">
        <v>24.49</v>
      </c>
      <c r="F1395" s="3">
        <v>2487</v>
      </c>
      <c r="G1395" s="3" t="s">
        <v>2715</v>
      </c>
      <c r="H1395" s="3" t="s">
        <v>711</v>
      </c>
      <c r="I1395" s="3" t="s">
        <v>718</v>
      </c>
      <c r="J1395" s="3" t="s">
        <v>723</v>
      </c>
      <c r="K1395" s="3" t="s">
        <v>732</v>
      </c>
      <c r="L1395" s="3" t="s">
        <v>744</v>
      </c>
      <c r="M1395" s="3" t="s">
        <v>607</v>
      </c>
      <c r="N1395" s="3">
        <v>0.59</v>
      </c>
      <c r="O1395" s="3" t="s">
        <v>3035</v>
      </c>
      <c r="P1395" s="3" t="s">
        <v>713</v>
      </c>
      <c r="Q1395" s="3" t="s">
        <v>1040</v>
      </c>
      <c r="R1395" s="3" t="s">
        <v>1862</v>
      </c>
      <c r="S1395" s="3">
        <v>30084</v>
      </c>
      <c r="T1395" s="4">
        <v>42157</v>
      </c>
      <c r="U1395" s="4">
        <v>42158</v>
      </c>
      <c r="V1395" s="3">
        <v>88.56</v>
      </c>
      <c r="W1395" s="3">
        <v>8</v>
      </c>
      <c r="X1395" s="3">
        <v>1140.95</v>
      </c>
      <c r="Y1395" s="5">
        <v>91417</v>
      </c>
    </row>
    <row r="1396" spans="1:25" ht="12.75" customHeight="1" x14ac:dyDescent="0.25">
      <c r="A1396" s="3">
        <v>20065</v>
      </c>
      <c r="B1396" s="3" t="s">
        <v>977</v>
      </c>
      <c r="C1396" s="3">
        <v>0.08</v>
      </c>
      <c r="D1396" s="3">
        <v>4.91</v>
      </c>
      <c r="E1396" s="3">
        <v>0.5</v>
      </c>
      <c r="F1396" s="3">
        <v>2488</v>
      </c>
      <c r="G1396" s="3" t="s">
        <v>2716</v>
      </c>
      <c r="H1396" s="3" t="s">
        <v>710</v>
      </c>
      <c r="I1396" s="3" t="s">
        <v>719</v>
      </c>
      <c r="J1396" s="3" t="s">
        <v>721</v>
      </c>
      <c r="K1396" s="3" t="s">
        <v>735</v>
      </c>
      <c r="L1396" s="3" t="s">
        <v>739</v>
      </c>
      <c r="M1396" s="3" t="s">
        <v>639</v>
      </c>
      <c r="N1396" s="3">
        <v>0.36</v>
      </c>
      <c r="O1396" s="3" t="s">
        <v>3035</v>
      </c>
      <c r="P1396" s="3" t="s">
        <v>713</v>
      </c>
      <c r="Q1396" s="3" t="s">
        <v>1021</v>
      </c>
      <c r="R1396" s="3" t="s">
        <v>1573</v>
      </c>
      <c r="S1396" s="3">
        <v>72023</v>
      </c>
      <c r="T1396" s="4">
        <v>42103</v>
      </c>
      <c r="U1396" s="4">
        <v>42103</v>
      </c>
      <c r="V1396" s="3">
        <v>12.726000000000001</v>
      </c>
      <c r="W1396" s="3">
        <v>9</v>
      </c>
      <c r="X1396" s="3">
        <v>42.69</v>
      </c>
      <c r="Y1396" s="5">
        <v>86887</v>
      </c>
    </row>
    <row r="1397" spans="1:25" ht="12.75" customHeight="1" x14ac:dyDescent="0.25">
      <c r="A1397" s="3">
        <v>20066</v>
      </c>
      <c r="B1397" s="3" t="s">
        <v>977</v>
      </c>
      <c r="C1397" s="3">
        <v>0.02</v>
      </c>
      <c r="D1397" s="3">
        <v>28.15</v>
      </c>
      <c r="E1397" s="3">
        <v>6.17</v>
      </c>
      <c r="F1397" s="3">
        <v>2488</v>
      </c>
      <c r="G1397" s="3" t="s">
        <v>2716</v>
      </c>
      <c r="H1397" s="3" t="s">
        <v>710</v>
      </c>
      <c r="I1397" s="3" t="s">
        <v>719</v>
      </c>
      <c r="J1397" s="3" t="s">
        <v>721</v>
      </c>
      <c r="K1397" s="3" t="s">
        <v>724</v>
      </c>
      <c r="L1397" s="3" t="s">
        <v>741</v>
      </c>
      <c r="M1397" s="3" t="s">
        <v>487</v>
      </c>
      <c r="N1397" s="3">
        <v>0.55000000000000004</v>
      </c>
      <c r="O1397" s="3" t="s">
        <v>3035</v>
      </c>
      <c r="P1397" s="3" t="s">
        <v>713</v>
      </c>
      <c r="Q1397" s="3" t="s">
        <v>1021</v>
      </c>
      <c r="R1397" s="3" t="s">
        <v>1573</v>
      </c>
      <c r="S1397" s="3">
        <v>72023</v>
      </c>
      <c r="T1397" s="4">
        <v>42103</v>
      </c>
      <c r="U1397" s="4">
        <v>42104</v>
      </c>
      <c r="V1397" s="3">
        <v>160.8066</v>
      </c>
      <c r="W1397" s="3">
        <v>11</v>
      </c>
      <c r="X1397" s="3">
        <v>327.41000000000003</v>
      </c>
      <c r="Y1397" s="5">
        <v>86887</v>
      </c>
    </row>
    <row r="1398" spans="1:25" ht="12.75" customHeight="1" x14ac:dyDescent="0.25">
      <c r="A1398" s="3">
        <v>20602</v>
      </c>
      <c r="B1398" s="3" t="s">
        <v>977</v>
      </c>
      <c r="C1398" s="3">
        <v>0.01</v>
      </c>
      <c r="D1398" s="3">
        <v>2036.48</v>
      </c>
      <c r="E1398" s="3">
        <v>14.7</v>
      </c>
      <c r="F1398" s="3">
        <v>2489</v>
      </c>
      <c r="G1398" s="3" t="s">
        <v>2717</v>
      </c>
      <c r="H1398" s="3" t="s">
        <v>712</v>
      </c>
      <c r="I1398" s="3" t="s">
        <v>719</v>
      </c>
      <c r="J1398" s="3" t="s">
        <v>722</v>
      </c>
      <c r="K1398" s="3" t="s">
        <v>736</v>
      </c>
      <c r="L1398" s="3" t="s">
        <v>740</v>
      </c>
      <c r="M1398" s="3" t="s">
        <v>317</v>
      </c>
      <c r="N1398" s="3">
        <v>0.55000000000000004</v>
      </c>
      <c r="O1398" s="3" t="s">
        <v>3035</v>
      </c>
      <c r="P1398" s="3" t="s">
        <v>715</v>
      </c>
      <c r="Q1398" s="3" t="s">
        <v>1037</v>
      </c>
      <c r="R1398" s="3" t="s">
        <v>1114</v>
      </c>
      <c r="S1398" s="3">
        <v>94521</v>
      </c>
      <c r="T1398" s="4">
        <v>42046</v>
      </c>
      <c r="U1398" s="4">
        <v>42048</v>
      </c>
      <c r="V1398" s="3">
        <v>-1596.7457999999999</v>
      </c>
      <c r="W1398" s="3">
        <v>2</v>
      </c>
      <c r="X1398" s="3">
        <v>3786.84</v>
      </c>
      <c r="Y1398" s="5">
        <v>86883</v>
      </c>
    </row>
    <row r="1399" spans="1:25" ht="12.75" customHeight="1" x14ac:dyDescent="0.25">
      <c r="A1399" s="3">
        <v>21212</v>
      </c>
      <c r="B1399" s="3" t="s">
        <v>978</v>
      </c>
      <c r="C1399" s="3">
        <v>0.04</v>
      </c>
      <c r="D1399" s="3">
        <v>419.19</v>
      </c>
      <c r="E1399" s="3">
        <v>19.989999999999998</v>
      </c>
      <c r="F1399" s="3">
        <v>2489</v>
      </c>
      <c r="G1399" s="3" t="s">
        <v>2717</v>
      </c>
      <c r="H1399" s="3" t="s">
        <v>710</v>
      </c>
      <c r="I1399" s="3" t="s">
        <v>717</v>
      </c>
      <c r="J1399" s="3" t="s">
        <v>721</v>
      </c>
      <c r="K1399" s="3" t="s">
        <v>730</v>
      </c>
      <c r="L1399" s="3" t="s">
        <v>739</v>
      </c>
      <c r="M1399" s="3" t="s">
        <v>883</v>
      </c>
      <c r="N1399" s="3">
        <v>0.57999999999999996</v>
      </c>
      <c r="O1399" s="3" t="s">
        <v>3035</v>
      </c>
      <c r="P1399" s="3" t="s">
        <v>715</v>
      </c>
      <c r="Q1399" s="3" t="s">
        <v>1037</v>
      </c>
      <c r="R1399" s="3" t="s">
        <v>1114</v>
      </c>
      <c r="S1399" s="3">
        <v>94521</v>
      </c>
      <c r="T1399" s="4">
        <v>42120</v>
      </c>
      <c r="U1399" s="4">
        <v>42121</v>
      </c>
      <c r="V1399" s="3">
        <v>1388.3558999999998</v>
      </c>
      <c r="W1399" s="3">
        <v>5</v>
      </c>
      <c r="X1399" s="3">
        <v>2012.11</v>
      </c>
      <c r="Y1399" s="5">
        <v>86885</v>
      </c>
    </row>
    <row r="1400" spans="1:25" ht="12.75" customHeight="1" x14ac:dyDescent="0.25">
      <c r="A1400" s="3">
        <v>21338</v>
      </c>
      <c r="B1400" s="3" t="s">
        <v>979</v>
      </c>
      <c r="C1400" s="3">
        <v>7.0000000000000007E-2</v>
      </c>
      <c r="D1400" s="3">
        <v>65.989999999999995</v>
      </c>
      <c r="E1400" s="3">
        <v>8.8000000000000007</v>
      </c>
      <c r="F1400" s="3">
        <v>2489</v>
      </c>
      <c r="G1400" s="3" t="s">
        <v>2717</v>
      </c>
      <c r="H1400" s="3" t="s">
        <v>710</v>
      </c>
      <c r="I1400" s="3" t="s">
        <v>717</v>
      </c>
      <c r="J1400" s="3" t="s">
        <v>722</v>
      </c>
      <c r="K1400" s="3" t="s">
        <v>102</v>
      </c>
      <c r="L1400" s="3" t="s">
        <v>739</v>
      </c>
      <c r="M1400" s="3" t="s">
        <v>164</v>
      </c>
      <c r="N1400" s="3">
        <v>0.57999999999999996</v>
      </c>
      <c r="O1400" s="3" t="s">
        <v>3035</v>
      </c>
      <c r="P1400" s="3" t="s">
        <v>715</v>
      </c>
      <c r="Q1400" s="3" t="s">
        <v>1037</v>
      </c>
      <c r="R1400" s="3" t="s">
        <v>1114</v>
      </c>
      <c r="S1400" s="3">
        <v>94521</v>
      </c>
      <c r="T1400" s="4">
        <v>42016</v>
      </c>
      <c r="U1400" s="4">
        <v>42016</v>
      </c>
      <c r="V1400" s="3">
        <v>109.83600000000001</v>
      </c>
      <c r="W1400" s="3">
        <v>9</v>
      </c>
      <c r="X1400" s="3">
        <v>471.66</v>
      </c>
      <c r="Y1400" s="5">
        <v>86886</v>
      </c>
    </row>
    <row r="1401" spans="1:25" ht="12.75" customHeight="1" x14ac:dyDescent="0.25">
      <c r="A1401" s="3">
        <v>24856</v>
      </c>
      <c r="B1401" s="3" t="s">
        <v>981</v>
      </c>
      <c r="C1401" s="3">
        <v>0.09</v>
      </c>
      <c r="D1401" s="3">
        <v>348.21</v>
      </c>
      <c r="E1401" s="3">
        <v>40.19</v>
      </c>
      <c r="F1401" s="3">
        <v>2490</v>
      </c>
      <c r="G1401" s="3" t="s">
        <v>2718</v>
      </c>
      <c r="H1401" s="3" t="s">
        <v>712</v>
      </c>
      <c r="I1401" s="3" t="s">
        <v>717</v>
      </c>
      <c r="J1401" s="3" t="s">
        <v>723</v>
      </c>
      <c r="K1401" s="3" t="s">
        <v>731</v>
      </c>
      <c r="L1401" s="3" t="s">
        <v>742</v>
      </c>
      <c r="M1401" s="3" t="s">
        <v>356</v>
      </c>
      <c r="N1401" s="3">
        <v>0.62</v>
      </c>
      <c r="O1401" s="3" t="s">
        <v>3035</v>
      </c>
      <c r="P1401" s="3" t="s">
        <v>715</v>
      </c>
      <c r="Q1401" s="3" t="s">
        <v>1037</v>
      </c>
      <c r="R1401" s="3" t="s">
        <v>1715</v>
      </c>
      <c r="S1401" s="3">
        <v>92627</v>
      </c>
      <c r="T1401" s="4">
        <v>42049</v>
      </c>
      <c r="U1401" s="4">
        <v>42051</v>
      </c>
      <c r="V1401" s="3">
        <v>-93.849999999999909</v>
      </c>
      <c r="W1401" s="3">
        <v>2</v>
      </c>
      <c r="X1401" s="3">
        <v>662.8</v>
      </c>
      <c r="Y1401" s="5">
        <v>86884</v>
      </c>
    </row>
    <row r="1402" spans="1:25" ht="12.75" customHeight="1" x14ac:dyDescent="0.25">
      <c r="A1402" s="3">
        <v>21339</v>
      </c>
      <c r="B1402" s="3" t="s">
        <v>979</v>
      </c>
      <c r="C1402" s="3">
        <v>0</v>
      </c>
      <c r="D1402" s="3">
        <v>10.01</v>
      </c>
      <c r="E1402" s="3">
        <v>1.99</v>
      </c>
      <c r="F1402" s="3">
        <v>2490</v>
      </c>
      <c r="G1402" s="3" t="s">
        <v>2718</v>
      </c>
      <c r="H1402" s="3" t="s">
        <v>711</v>
      </c>
      <c r="I1402" s="3" t="s">
        <v>717</v>
      </c>
      <c r="J1402" s="3" t="s">
        <v>722</v>
      </c>
      <c r="K1402" s="3" t="s">
        <v>725</v>
      </c>
      <c r="L1402" s="3" t="s">
        <v>741</v>
      </c>
      <c r="M1402" s="3" t="s">
        <v>427</v>
      </c>
      <c r="N1402" s="3">
        <v>0.41</v>
      </c>
      <c r="O1402" s="3" t="s">
        <v>3035</v>
      </c>
      <c r="P1402" s="3" t="s">
        <v>715</v>
      </c>
      <c r="Q1402" s="3" t="s">
        <v>1037</v>
      </c>
      <c r="R1402" s="3" t="s">
        <v>1715</v>
      </c>
      <c r="S1402" s="3">
        <v>92627</v>
      </c>
      <c r="T1402" s="4">
        <v>42016</v>
      </c>
      <c r="U1402" s="4">
        <v>42018</v>
      </c>
      <c r="V1402" s="3">
        <v>82.703399999999988</v>
      </c>
      <c r="W1402" s="3">
        <v>11</v>
      </c>
      <c r="X1402" s="3">
        <v>119.86</v>
      </c>
      <c r="Y1402" s="5">
        <v>86886</v>
      </c>
    </row>
    <row r="1403" spans="1:25" ht="12.75" customHeight="1" x14ac:dyDescent="0.25">
      <c r="A1403" s="3">
        <v>6856</v>
      </c>
      <c r="B1403" s="3" t="s">
        <v>981</v>
      </c>
      <c r="C1403" s="3">
        <v>0.09</v>
      </c>
      <c r="D1403" s="3">
        <v>348.21</v>
      </c>
      <c r="E1403" s="3">
        <v>40.19</v>
      </c>
      <c r="F1403" s="3">
        <v>2491</v>
      </c>
      <c r="G1403" s="3" t="s">
        <v>2719</v>
      </c>
      <c r="H1403" s="3" t="s">
        <v>712</v>
      </c>
      <c r="I1403" s="3" t="s">
        <v>717</v>
      </c>
      <c r="J1403" s="3" t="s">
        <v>723</v>
      </c>
      <c r="K1403" s="3" t="s">
        <v>731</v>
      </c>
      <c r="L1403" s="3" t="s">
        <v>742</v>
      </c>
      <c r="M1403" s="3" t="s">
        <v>356</v>
      </c>
      <c r="N1403" s="3">
        <v>0.62</v>
      </c>
      <c r="O1403" s="3" t="s">
        <v>3035</v>
      </c>
      <c r="P1403" s="3" t="s">
        <v>715</v>
      </c>
      <c r="Q1403" s="3" t="s">
        <v>1037</v>
      </c>
      <c r="R1403" s="3" t="s">
        <v>1003</v>
      </c>
      <c r="S1403" s="3">
        <v>90045</v>
      </c>
      <c r="T1403" s="4">
        <v>42049</v>
      </c>
      <c r="U1403" s="4">
        <v>42051</v>
      </c>
      <c r="V1403" s="3">
        <v>-93.849999999999909</v>
      </c>
      <c r="W1403" s="3">
        <v>8</v>
      </c>
      <c r="X1403" s="3">
        <v>2651.21</v>
      </c>
      <c r="Y1403" s="5">
        <v>48836</v>
      </c>
    </row>
    <row r="1404" spans="1:25" ht="12.75" customHeight="1" x14ac:dyDescent="0.25">
      <c r="A1404" s="3">
        <v>1617</v>
      </c>
      <c r="B1404" s="3" t="s">
        <v>980</v>
      </c>
      <c r="C1404" s="3">
        <v>0.06</v>
      </c>
      <c r="D1404" s="3">
        <v>4.28</v>
      </c>
      <c r="E1404" s="3">
        <v>0.94</v>
      </c>
      <c r="F1404" s="3">
        <v>2491</v>
      </c>
      <c r="G1404" s="3" t="s">
        <v>2719</v>
      </c>
      <c r="H1404" s="3" t="s">
        <v>710</v>
      </c>
      <c r="I1404" s="3" t="s">
        <v>719</v>
      </c>
      <c r="J1404" s="3" t="s">
        <v>721</v>
      </c>
      <c r="K1404" s="3" t="s">
        <v>724</v>
      </c>
      <c r="L1404" s="3" t="s">
        <v>738</v>
      </c>
      <c r="M1404" s="3" t="s">
        <v>707</v>
      </c>
      <c r="N1404" s="3">
        <v>0.56000000000000005</v>
      </c>
      <c r="O1404" s="3" t="s">
        <v>3035</v>
      </c>
      <c r="P1404" s="3" t="s">
        <v>715</v>
      </c>
      <c r="Q1404" s="3" t="s">
        <v>1037</v>
      </c>
      <c r="R1404" s="3" t="s">
        <v>1003</v>
      </c>
      <c r="S1404" s="3">
        <v>90045</v>
      </c>
      <c r="T1404" s="4">
        <v>42120</v>
      </c>
      <c r="U1404" s="4">
        <v>42122</v>
      </c>
      <c r="V1404" s="3">
        <v>0.36999999999999922</v>
      </c>
      <c r="W1404" s="3">
        <v>9</v>
      </c>
      <c r="X1404" s="3">
        <v>38.96</v>
      </c>
      <c r="Y1404" s="5">
        <v>11712</v>
      </c>
    </row>
    <row r="1405" spans="1:25" ht="12.75" customHeight="1" x14ac:dyDescent="0.25">
      <c r="A1405" s="3">
        <v>3212</v>
      </c>
      <c r="B1405" s="3" t="s">
        <v>978</v>
      </c>
      <c r="C1405" s="3">
        <v>0.04</v>
      </c>
      <c r="D1405" s="3">
        <v>419.19</v>
      </c>
      <c r="E1405" s="3">
        <v>19.989999999999998</v>
      </c>
      <c r="F1405" s="3">
        <v>2491</v>
      </c>
      <c r="G1405" s="3" t="s">
        <v>2719</v>
      </c>
      <c r="H1405" s="3" t="s">
        <v>710</v>
      </c>
      <c r="I1405" s="3" t="s">
        <v>717</v>
      </c>
      <c r="J1405" s="3" t="s">
        <v>721</v>
      </c>
      <c r="K1405" s="3" t="s">
        <v>730</v>
      </c>
      <c r="L1405" s="3" t="s">
        <v>739</v>
      </c>
      <c r="M1405" s="3" t="s">
        <v>883</v>
      </c>
      <c r="N1405" s="3">
        <v>0.57999999999999996</v>
      </c>
      <c r="O1405" s="3" t="s">
        <v>3035</v>
      </c>
      <c r="P1405" s="3" t="s">
        <v>715</v>
      </c>
      <c r="Q1405" s="3" t="s">
        <v>1037</v>
      </c>
      <c r="R1405" s="3" t="s">
        <v>1003</v>
      </c>
      <c r="S1405" s="3">
        <v>90045</v>
      </c>
      <c r="T1405" s="4">
        <v>42120</v>
      </c>
      <c r="U1405" s="4">
        <v>42121</v>
      </c>
      <c r="V1405" s="3">
        <v>1947.67</v>
      </c>
      <c r="W1405" s="3">
        <v>20</v>
      </c>
      <c r="X1405" s="3">
        <v>8048.45</v>
      </c>
      <c r="Y1405" s="5">
        <v>23042</v>
      </c>
    </row>
    <row r="1406" spans="1:25" ht="12.75" customHeight="1" x14ac:dyDescent="0.25">
      <c r="A1406" s="3">
        <v>3338</v>
      </c>
      <c r="B1406" s="3" t="s">
        <v>979</v>
      </c>
      <c r="C1406" s="3">
        <v>7.0000000000000007E-2</v>
      </c>
      <c r="D1406" s="3">
        <v>65.989999999999995</v>
      </c>
      <c r="E1406" s="3">
        <v>8.8000000000000007</v>
      </c>
      <c r="F1406" s="3">
        <v>2491</v>
      </c>
      <c r="G1406" s="3" t="s">
        <v>2719</v>
      </c>
      <c r="H1406" s="3" t="s">
        <v>710</v>
      </c>
      <c r="I1406" s="3" t="s">
        <v>717</v>
      </c>
      <c r="J1406" s="3" t="s">
        <v>722</v>
      </c>
      <c r="K1406" s="3" t="s">
        <v>102</v>
      </c>
      <c r="L1406" s="3" t="s">
        <v>739</v>
      </c>
      <c r="M1406" s="3" t="s">
        <v>164</v>
      </c>
      <c r="N1406" s="3">
        <v>0.57999999999999996</v>
      </c>
      <c r="O1406" s="3" t="s">
        <v>3035</v>
      </c>
      <c r="P1406" s="3" t="s">
        <v>715</v>
      </c>
      <c r="Q1406" s="3" t="s">
        <v>1037</v>
      </c>
      <c r="R1406" s="3" t="s">
        <v>1003</v>
      </c>
      <c r="S1406" s="3">
        <v>90045</v>
      </c>
      <c r="T1406" s="4">
        <v>42016</v>
      </c>
      <c r="U1406" s="4">
        <v>42016</v>
      </c>
      <c r="V1406" s="3">
        <v>109.83600000000001</v>
      </c>
      <c r="W1406" s="3">
        <v>37</v>
      </c>
      <c r="X1406" s="3">
        <v>1939.03</v>
      </c>
      <c r="Y1406" s="5">
        <v>23877</v>
      </c>
    </row>
    <row r="1407" spans="1:25" ht="12.75" customHeight="1" x14ac:dyDescent="0.25">
      <c r="A1407" s="3">
        <v>3339</v>
      </c>
      <c r="B1407" s="3" t="s">
        <v>979</v>
      </c>
      <c r="C1407" s="3">
        <v>0</v>
      </c>
      <c r="D1407" s="3">
        <v>10.01</v>
      </c>
      <c r="E1407" s="3">
        <v>1.99</v>
      </c>
      <c r="F1407" s="3">
        <v>2491</v>
      </c>
      <c r="G1407" s="3" t="s">
        <v>2719</v>
      </c>
      <c r="H1407" s="3" t="s">
        <v>711</v>
      </c>
      <c r="I1407" s="3" t="s">
        <v>717</v>
      </c>
      <c r="J1407" s="3" t="s">
        <v>722</v>
      </c>
      <c r="K1407" s="3" t="s">
        <v>725</v>
      </c>
      <c r="L1407" s="3" t="s">
        <v>741</v>
      </c>
      <c r="M1407" s="3" t="s">
        <v>427</v>
      </c>
      <c r="N1407" s="3">
        <v>0.41</v>
      </c>
      <c r="O1407" s="3" t="s">
        <v>3035</v>
      </c>
      <c r="P1407" s="3" t="s">
        <v>715</v>
      </c>
      <c r="Q1407" s="3" t="s">
        <v>1037</v>
      </c>
      <c r="R1407" s="3" t="s">
        <v>1003</v>
      </c>
      <c r="S1407" s="3">
        <v>90045</v>
      </c>
      <c r="T1407" s="4">
        <v>42016</v>
      </c>
      <c r="U1407" s="4">
        <v>42018</v>
      </c>
      <c r="V1407" s="3">
        <v>128.03</v>
      </c>
      <c r="W1407" s="3">
        <v>42</v>
      </c>
      <c r="X1407" s="3">
        <v>457.63</v>
      </c>
      <c r="Y1407" s="5">
        <v>23877</v>
      </c>
    </row>
    <row r="1408" spans="1:25" ht="12.75" customHeight="1" x14ac:dyDescent="0.25">
      <c r="A1408" s="3">
        <v>2065</v>
      </c>
      <c r="B1408" s="3" t="s">
        <v>977</v>
      </c>
      <c r="C1408" s="3">
        <v>0.08</v>
      </c>
      <c r="D1408" s="3">
        <v>4.91</v>
      </c>
      <c r="E1408" s="3">
        <v>0.5</v>
      </c>
      <c r="F1408" s="3">
        <v>2491</v>
      </c>
      <c r="G1408" s="3" t="s">
        <v>2719</v>
      </c>
      <c r="H1408" s="3" t="s">
        <v>710</v>
      </c>
      <c r="I1408" s="3" t="s">
        <v>719</v>
      </c>
      <c r="J1408" s="3" t="s">
        <v>721</v>
      </c>
      <c r="K1408" s="3" t="s">
        <v>735</v>
      </c>
      <c r="L1408" s="3" t="s">
        <v>739</v>
      </c>
      <c r="M1408" s="3" t="s">
        <v>639</v>
      </c>
      <c r="N1408" s="3">
        <v>0.36</v>
      </c>
      <c r="O1408" s="3" t="s">
        <v>3035</v>
      </c>
      <c r="P1408" s="3" t="s">
        <v>715</v>
      </c>
      <c r="Q1408" s="3" t="s">
        <v>1037</v>
      </c>
      <c r="R1408" s="3" t="s">
        <v>1003</v>
      </c>
      <c r="S1408" s="3">
        <v>90045</v>
      </c>
      <c r="T1408" s="4">
        <v>42103</v>
      </c>
      <c r="U1408" s="4">
        <v>42103</v>
      </c>
      <c r="V1408" s="3">
        <v>31.751999999999999</v>
      </c>
      <c r="W1408" s="3">
        <v>36</v>
      </c>
      <c r="X1408" s="3">
        <v>170.75</v>
      </c>
      <c r="Y1408" s="5">
        <v>14785</v>
      </c>
    </row>
    <row r="1409" spans="1:25" ht="12.75" customHeight="1" x14ac:dyDescent="0.25">
      <c r="A1409" s="3">
        <v>2066</v>
      </c>
      <c r="B1409" s="3" t="s">
        <v>977</v>
      </c>
      <c r="C1409" s="3">
        <v>0.02</v>
      </c>
      <c r="D1409" s="3">
        <v>28.15</v>
      </c>
      <c r="E1409" s="3">
        <v>6.17</v>
      </c>
      <c r="F1409" s="3">
        <v>2491</v>
      </c>
      <c r="G1409" s="3" t="s">
        <v>2719</v>
      </c>
      <c r="H1409" s="3" t="s">
        <v>710</v>
      </c>
      <c r="I1409" s="3" t="s">
        <v>719</v>
      </c>
      <c r="J1409" s="3" t="s">
        <v>721</v>
      </c>
      <c r="K1409" s="3" t="s">
        <v>724</v>
      </c>
      <c r="L1409" s="3" t="s">
        <v>741</v>
      </c>
      <c r="M1409" s="3" t="s">
        <v>487</v>
      </c>
      <c r="N1409" s="3">
        <v>0.55000000000000004</v>
      </c>
      <c r="O1409" s="3" t="s">
        <v>3035</v>
      </c>
      <c r="P1409" s="3" t="s">
        <v>715</v>
      </c>
      <c r="Q1409" s="3" t="s">
        <v>1037</v>
      </c>
      <c r="R1409" s="3" t="s">
        <v>1003</v>
      </c>
      <c r="S1409" s="3">
        <v>90045</v>
      </c>
      <c r="T1409" s="4">
        <v>42103</v>
      </c>
      <c r="U1409" s="4">
        <v>42104</v>
      </c>
      <c r="V1409" s="3">
        <v>117.208</v>
      </c>
      <c r="W1409" s="3">
        <v>45</v>
      </c>
      <c r="X1409" s="3">
        <v>1339.42</v>
      </c>
      <c r="Y1409" s="5">
        <v>14785</v>
      </c>
    </row>
    <row r="1410" spans="1:25" ht="12.75" customHeight="1" x14ac:dyDescent="0.25">
      <c r="A1410" s="3">
        <v>19617</v>
      </c>
      <c r="B1410" s="3" t="s">
        <v>980</v>
      </c>
      <c r="C1410" s="3">
        <v>0.06</v>
      </c>
      <c r="D1410" s="3">
        <v>4.28</v>
      </c>
      <c r="E1410" s="3">
        <v>0.94</v>
      </c>
      <c r="F1410" s="3">
        <v>2495</v>
      </c>
      <c r="G1410" s="3" t="s">
        <v>2720</v>
      </c>
      <c r="H1410" s="3" t="s">
        <v>710</v>
      </c>
      <c r="I1410" s="3" t="s">
        <v>719</v>
      </c>
      <c r="J1410" s="3" t="s">
        <v>721</v>
      </c>
      <c r="K1410" s="3" t="s">
        <v>724</v>
      </c>
      <c r="L1410" s="3" t="s">
        <v>738</v>
      </c>
      <c r="M1410" s="3" t="s">
        <v>707</v>
      </c>
      <c r="N1410" s="3">
        <v>0.56000000000000005</v>
      </c>
      <c r="O1410" s="3" t="s">
        <v>3035</v>
      </c>
      <c r="P1410" s="3" t="s">
        <v>715</v>
      </c>
      <c r="Q1410" s="3" t="s">
        <v>1131</v>
      </c>
      <c r="R1410" s="3" t="s">
        <v>1130</v>
      </c>
      <c r="S1410" s="3">
        <v>82901</v>
      </c>
      <c r="T1410" s="4">
        <v>42120</v>
      </c>
      <c r="U1410" s="4">
        <v>42122</v>
      </c>
      <c r="V1410" s="3">
        <v>0.36999999999999922</v>
      </c>
      <c r="W1410" s="3">
        <v>2</v>
      </c>
      <c r="X1410" s="3">
        <v>8.66</v>
      </c>
      <c r="Y1410" s="5">
        <v>86885</v>
      </c>
    </row>
    <row r="1411" spans="1:25" ht="12.75" customHeight="1" x14ac:dyDescent="0.25">
      <c r="A1411" s="3">
        <v>2296</v>
      </c>
      <c r="B1411" s="3" t="s">
        <v>979</v>
      </c>
      <c r="C1411" s="3">
        <v>0.09</v>
      </c>
      <c r="D1411" s="3">
        <v>355.98</v>
      </c>
      <c r="E1411" s="3">
        <v>58.92</v>
      </c>
      <c r="F1411" s="3">
        <v>2498</v>
      </c>
      <c r="G1411" s="3" t="s">
        <v>2721</v>
      </c>
      <c r="H1411" s="3" t="s">
        <v>712</v>
      </c>
      <c r="I1411" s="3" t="s">
        <v>720</v>
      </c>
      <c r="J1411" s="3" t="s">
        <v>723</v>
      </c>
      <c r="K1411" s="3" t="s">
        <v>727</v>
      </c>
      <c r="L1411" s="3" t="s">
        <v>740</v>
      </c>
      <c r="M1411" s="3" t="s">
        <v>588</v>
      </c>
      <c r="N1411" s="3">
        <v>0.64</v>
      </c>
      <c r="O1411" s="3" t="s">
        <v>3035</v>
      </c>
      <c r="P1411" s="3" t="s">
        <v>715</v>
      </c>
      <c r="Q1411" s="3" t="s">
        <v>1037</v>
      </c>
      <c r="R1411" s="3" t="s">
        <v>983</v>
      </c>
      <c r="S1411" s="3">
        <v>92024</v>
      </c>
      <c r="T1411" s="4">
        <v>42053</v>
      </c>
      <c r="U1411" s="4">
        <v>42055</v>
      </c>
      <c r="V1411" s="3">
        <v>1240.25</v>
      </c>
      <c r="W1411" s="3">
        <v>30</v>
      </c>
      <c r="X1411" s="3">
        <v>10554.63</v>
      </c>
      <c r="Y1411" s="5">
        <v>16547</v>
      </c>
    </row>
    <row r="1412" spans="1:25" ht="12.75" customHeight="1" x14ac:dyDescent="0.25">
      <c r="A1412" s="3">
        <v>2297</v>
      </c>
      <c r="B1412" s="3" t="s">
        <v>979</v>
      </c>
      <c r="C1412" s="3">
        <v>0.04</v>
      </c>
      <c r="D1412" s="3">
        <v>218.75</v>
      </c>
      <c r="E1412" s="3">
        <v>69.64</v>
      </c>
      <c r="F1412" s="3">
        <v>2498</v>
      </c>
      <c r="G1412" s="3" t="s">
        <v>2721</v>
      </c>
      <c r="H1412" s="3" t="s">
        <v>712</v>
      </c>
      <c r="I1412" s="3" t="s">
        <v>720</v>
      </c>
      <c r="J1412" s="3" t="s">
        <v>723</v>
      </c>
      <c r="K1412" s="3" t="s">
        <v>731</v>
      </c>
      <c r="L1412" s="3" t="s">
        <v>742</v>
      </c>
      <c r="M1412" s="3" t="s">
        <v>165</v>
      </c>
      <c r="N1412" s="3">
        <v>0.77</v>
      </c>
      <c r="O1412" s="3" t="s">
        <v>3035</v>
      </c>
      <c r="P1412" s="3" t="s">
        <v>715</v>
      </c>
      <c r="Q1412" s="3" t="s">
        <v>1037</v>
      </c>
      <c r="R1412" s="3" t="s">
        <v>983</v>
      </c>
      <c r="S1412" s="3">
        <v>92024</v>
      </c>
      <c r="T1412" s="4">
        <v>42053</v>
      </c>
      <c r="U1412" s="4">
        <v>42053</v>
      </c>
      <c r="V1412" s="3">
        <v>-533.23200000000008</v>
      </c>
      <c r="W1412" s="3">
        <v>8</v>
      </c>
      <c r="X1412" s="3">
        <v>1749.64</v>
      </c>
      <c r="Y1412" s="5">
        <v>16547</v>
      </c>
    </row>
    <row r="1413" spans="1:25" ht="12.75" customHeight="1" x14ac:dyDescent="0.25">
      <c r="A1413" s="3">
        <v>7628</v>
      </c>
      <c r="B1413" s="3" t="s">
        <v>978</v>
      </c>
      <c r="C1413" s="3">
        <v>0.09</v>
      </c>
      <c r="D1413" s="3">
        <v>6.28</v>
      </c>
      <c r="E1413" s="3">
        <v>5.41</v>
      </c>
      <c r="F1413" s="3">
        <v>2498</v>
      </c>
      <c r="G1413" s="3" t="s">
        <v>2721</v>
      </c>
      <c r="H1413" s="3" t="s">
        <v>710</v>
      </c>
      <c r="I1413" s="3" t="s">
        <v>718</v>
      </c>
      <c r="J1413" s="3" t="s">
        <v>723</v>
      </c>
      <c r="K1413" s="3" t="s">
        <v>732</v>
      </c>
      <c r="L1413" s="3" t="s">
        <v>739</v>
      </c>
      <c r="M1413" s="3" t="s">
        <v>106</v>
      </c>
      <c r="N1413" s="3">
        <v>0.53</v>
      </c>
      <c r="O1413" s="3" t="s">
        <v>3035</v>
      </c>
      <c r="P1413" s="3" t="s">
        <v>715</v>
      </c>
      <c r="Q1413" s="3" t="s">
        <v>1037</v>
      </c>
      <c r="R1413" s="3" t="s">
        <v>983</v>
      </c>
      <c r="S1413" s="3">
        <v>92024</v>
      </c>
      <c r="T1413" s="4">
        <v>42037</v>
      </c>
      <c r="U1413" s="4">
        <v>42039</v>
      </c>
      <c r="V1413" s="3">
        <v>-61.59</v>
      </c>
      <c r="W1413" s="3">
        <v>56</v>
      </c>
      <c r="X1413" s="3">
        <v>355.4</v>
      </c>
      <c r="Y1413" s="5">
        <v>54567</v>
      </c>
    </row>
    <row r="1414" spans="1:25" ht="12.75" customHeight="1" x14ac:dyDescent="0.25">
      <c r="A1414" s="3">
        <v>2768</v>
      </c>
      <c r="B1414" s="3" t="s">
        <v>979</v>
      </c>
      <c r="C1414" s="3">
        <v>0.08</v>
      </c>
      <c r="D1414" s="3">
        <v>1.68</v>
      </c>
      <c r="E1414" s="3">
        <v>1.57</v>
      </c>
      <c r="F1414" s="3">
        <v>2498</v>
      </c>
      <c r="G1414" s="3" t="s">
        <v>2721</v>
      </c>
      <c r="H1414" s="3" t="s">
        <v>710</v>
      </c>
      <c r="I1414" s="3" t="s">
        <v>718</v>
      </c>
      <c r="J1414" s="3" t="s">
        <v>721</v>
      </c>
      <c r="K1414" s="3" t="s">
        <v>724</v>
      </c>
      <c r="L1414" s="3" t="s">
        <v>738</v>
      </c>
      <c r="M1414" s="3" t="s">
        <v>921</v>
      </c>
      <c r="N1414" s="3">
        <v>0.59</v>
      </c>
      <c r="O1414" s="3" t="s">
        <v>3035</v>
      </c>
      <c r="P1414" s="3" t="s">
        <v>715</v>
      </c>
      <c r="Q1414" s="3" t="s">
        <v>1037</v>
      </c>
      <c r="R1414" s="3" t="s">
        <v>983</v>
      </c>
      <c r="S1414" s="3">
        <v>92024</v>
      </c>
      <c r="T1414" s="4">
        <v>42040</v>
      </c>
      <c r="U1414" s="4">
        <v>42041</v>
      </c>
      <c r="V1414" s="3">
        <v>-46.25</v>
      </c>
      <c r="W1414" s="3">
        <v>88</v>
      </c>
      <c r="X1414" s="3">
        <v>148.36000000000001</v>
      </c>
      <c r="Y1414" s="5">
        <v>20007</v>
      </c>
    </row>
    <row r="1415" spans="1:25" ht="12.75" customHeight="1" x14ac:dyDescent="0.25">
      <c r="A1415" s="3">
        <v>20296</v>
      </c>
      <c r="B1415" s="3" t="s">
        <v>979</v>
      </c>
      <c r="C1415" s="3">
        <v>0.09</v>
      </c>
      <c r="D1415" s="3">
        <v>355.98</v>
      </c>
      <c r="E1415" s="3">
        <v>58.92</v>
      </c>
      <c r="F1415" s="3">
        <v>2499</v>
      </c>
      <c r="G1415" s="3" t="s">
        <v>2722</v>
      </c>
      <c r="H1415" s="3" t="s">
        <v>712</v>
      </c>
      <c r="I1415" s="3" t="s">
        <v>720</v>
      </c>
      <c r="J1415" s="3" t="s">
        <v>723</v>
      </c>
      <c r="K1415" s="3" t="s">
        <v>727</v>
      </c>
      <c r="L1415" s="3" t="s">
        <v>740</v>
      </c>
      <c r="M1415" s="3" t="s">
        <v>588</v>
      </c>
      <c r="N1415" s="3">
        <v>0.64</v>
      </c>
      <c r="O1415" s="3" t="s">
        <v>3035</v>
      </c>
      <c r="P1415" s="3" t="s">
        <v>714</v>
      </c>
      <c r="Q1415" s="3" t="s">
        <v>1008</v>
      </c>
      <c r="R1415" s="3" t="s">
        <v>1261</v>
      </c>
      <c r="S1415" s="3">
        <v>60901</v>
      </c>
      <c r="T1415" s="4">
        <v>42053</v>
      </c>
      <c r="U1415" s="4">
        <v>42055</v>
      </c>
      <c r="V1415" s="3">
        <v>1240.25</v>
      </c>
      <c r="W1415" s="3">
        <v>8</v>
      </c>
      <c r="X1415" s="3">
        <v>2814.57</v>
      </c>
      <c r="Y1415" s="5">
        <v>88319</v>
      </c>
    </row>
    <row r="1416" spans="1:25" ht="12.75" customHeight="1" x14ac:dyDescent="0.25">
      <c r="A1416" s="3">
        <v>25628</v>
      </c>
      <c r="B1416" s="3" t="s">
        <v>978</v>
      </c>
      <c r="C1416" s="3">
        <v>0.09</v>
      </c>
      <c r="D1416" s="3">
        <v>6.28</v>
      </c>
      <c r="E1416" s="3">
        <v>5.41</v>
      </c>
      <c r="F1416" s="3">
        <v>2500</v>
      </c>
      <c r="G1416" s="3" t="s">
        <v>2723</v>
      </c>
      <c r="H1416" s="3" t="s">
        <v>710</v>
      </c>
      <c r="I1416" s="3" t="s">
        <v>718</v>
      </c>
      <c r="J1416" s="3" t="s">
        <v>723</v>
      </c>
      <c r="K1416" s="3" t="s">
        <v>732</v>
      </c>
      <c r="L1416" s="3" t="s">
        <v>739</v>
      </c>
      <c r="M1416" s="3" t="s">
        <v>106</v>
      </c>
      <c r="N1416" s="3">
        <v>0.53</v>
      </c>
      <c r="O1416" s="3" t="s">
        <v>3035</v>
      </c>
      <c r="P1416" s="3" t="s">
        <v>714</v>
      </c>
      <c r="Q1416" s="3" t="s">
        <v>1008</v>
      </c>
      <c r="R1416" s="3" t="s">
        <v>1383</v>
      </c>
      <c r="S1416" s="3">
        <v>60102</v>
      </c>
      <c r="T1416" s="4">
        <v>42037</v>
      </c>
      <c r="U1416" s="4">
        <v>42039</v>
      </c>
      <c r="V1416" s="3">
        <v>-32.026800000000001</v>
      </c>
      <c r="W1416" s="3">
        <v>14</v>
      </c>
      <c r="X1416" s="3">
        <v>88.85</v>
      </c>
      <c r="Y1416" s="5">
        <v>88320</v>
      </c>
    </row>
    <row r="1417" spans="1:25" ht="12.75" customHeight="1" x14ac:dyDescent="0.25">
      <c r="A1417" s="3">
        <v>24899</v>
      </c>
      <c r="B1417" s="3" t="s">
        <v>977</v>
      </c>
      <c r="C1417" s="3">
        <v>0.1</v>
      </c>
      <c r="D1417" s="3">
        <v>24.92</v>
      </c>
      <c r="E1417" s="3">
        <v>12.98</v>
      </c>
      <c r="F1417" s="3">
        <v>2502</v>
      </c>
      <c r="G1417" s="3" t="s">
        <v>2724</v>
      </c>
      <c r="H1417" s="3" t="s">
        <v>710</v>
      </c>
      <c r="I1417" s="3" t="s">
        <v>717</v>
      </c>
      <c r="J1417" s="3" t="s">
        <v>721</v>
      </c>
      <c r="K1417" s="3" t="s">
        <v>103</v>
      </c>
      <c r="L1417" s="3" t="s">
        <v>739</v>
      </c>
      <c r="M1417" s="3" t="s">
        <v>18</v>
      </c>
      <c r="N1417" s="3">
        <v>0.39</v>
      </c>
      <c r="O1417" s="3" t="s">
        <v>3035</v>
      </c>
      <c r="P1417" s="3" t="s">
        <v>714</v>
      </c>
      <c r="Q1417" s="3" t="s">
        <v>1086</v>
      </c>
      <c r="R1417" s="3" t="s">
        <v>1090</v>
      </c>
      <c r="S1417" s="3">
        <v>46321</v>
      </c>
      <c r="T1417" s="4">
        <v>42082</v>
      </c>
      <c r="U1417" s="4">
        <v>42082</v>
      </c>
      <c r="V1417" s="3">
        <v>-45.816000000000003</v>
      </c>
      <c r="W1417" s="3">
        <v>3</v>
      </c>
      <c r="X1417" s="3">
        <v>70.819999999999993</v>
      </c>
      <c r="Y1417" s="5">
        <v>91310</v>
      </c>
    </row>
    <row r="1418" spans="1:25" ht="12.75" customHeight="1" x14ac:dyDescent="0.25">
      <c r="A1418" s="3">
        <v>24901</v>
      </c>
      <c r="B1418" s="3" t="s">
        <v>977</v>
      </c>
      <c r="C1418" s="3">
        <v>0</v>
      </c>
      <c r="D1418" s="3">
        <v>12.28</v>
      </c>
      <c r="E1418" s="3">
        <v>6.35</v>
      </c>
      <c r="F1418" s="3">
        <v>2502</v>
      </c>
      <c r="G1418" s="3" t="s">
        <v>2724</v>
      </c>
      <c r="H1418" s="3" t="s">
        <v>711</v>
      </c>
      <c r="I1418" s="3" t="s">
        <v>717</v>
      </c>
      <c r="J1418" s="3" t="s">
        <v>721</v>
      </c>
      <c r="K1418" s="3" t="s">
        <v>726</v>
      </c>
      <c r="L1418" s="3" t="s">
        <v>739</v>
      </c>
      <c r="M1418" s="3" t="s">
        <v>565</v>
      </c>
      <c r="N1418" s="3">
        <v>0.38</v>
      </c>
      <c r="O1418" s="3" t="s">
        <v>3035</v>
      </c>
      <c r="P1418" s="3" t="s">
        <v>714</v>
      </c>
      <c r="Q1418" s="3" t="s">
        <v>1086</v>
      </c>
      <c r="R1418" s="3" t="s">
        <v>1090</v>
      </c>
      <c r="S1418" s="3">
        <v>46321</v>
      </c>
      <c r="T1418" s="4">
        <v>42082</v>
      </c>
      <c r="U1418" s="4">
        <v>42083</v>
      </c>
      <c r="V1418" s="3">
        <v>30.63</v>
      </c>
      <c r="W1418" s="3">
        <v>7</v>
      </c>
      <c r="X1418" s="3">
        <v>90.44</v>
      </c>
      <c r="Y1418" s="5">
        <v>91310</v>
      </c>
    </row>
    <row r="1419" spans="1:25" ht="12.75" customHeight="1" x14ac:dyDescent="0.25">
      <c r="A1419" s="3">
        <v>18219</v>
      </c>
      <c r="B1419" s="3" t="s">
        <v>978</v>
      </c>
      <c r="C1419" s="3">
        <v>0.02</v>
      </c>
      <c r="D1419" s="3">
        <v>6.48</v>
      </c>
      <c r="E1419" s="3">
        <v>8.74</v>
      </c>
      <c r="F1419" s="3">
        <v>2506</v>
      </c>
      <c r="G1419" s="3" t="s">
        <v>2725</v>
      </c>
      <c r="H1419" s="3" t="s">
        <v>710</v>
      </c>
      <c r="I1419" s="3" t="s">
        <v>717</v>
      </c>
      <c r="J1419" s="3" t="s">
        <v>721</v>
      </c>
      <c r="K1419" s="3" t="s">
        <v>726</v>
      </c>
      <c r="L1419" s="3" t="s">
        <v>739</v>
      </c>
      <c r="M1419" s="3" t="s">
        <v>125</v>
      </c>
      <c r="N1419" s="3">
        <v>0.36</v>
      </c>
      <c r="O1419" s="3" t="s">
        <v>3035</v>
      </c>
      <c r="P1419" s="3" t="s">
        <v>716</v>
      </c>
      <c r="Q1419" s="3" t="s">
        <v>1123</v>
      </c>
      <c r="R1419" s="3" t="s">
        <v>1143</v>
      </c>
      <c r="S1419" s="3">
        <v>6408</v>
      </c>
      <c r="T1419" s="4">
        <v>42160</v>
      </c>
      <c r="U1419" s="4">
        <v>42162</v>
      </c>
      <c r="V1419" s="3">
        <v>-6.835</v>
      </c>
      <c r="W1419" s="3">
        <v>1</v>
      </c>
      <c r="X1419" s="3">
        <v>10.72</v>
      </c>
      <c r="Y1419" s="5">
        <v>87033</v>
      </c>
    </row>
    <row r="1420" spans="1:25" ht="12.75" customHeight="1" x14ac:dyDescent="0.25">
      <c r="A1420" s="3">
        <v>18217</v>
      </c>
      <c r="B1420" s="3" t="s">
        <v>978</v>
      </c>
      <c r="C1420" s="3">
        <v>0.06</v>
      </c>
      <c r="D1420" s="3">
        <v>699.99</v>
      </c>
      <c r="E1420" s="3">
        <v>24.49</v>
      </c>
      <c r="F1420" s="3">
        <v>2507</v>
      </c>
      <c r="G1420" s="3" t="s">
        <v>2726</v>
      </c>
      <c r="H1420" s="3" t="s">
        <v>711</v>
      </c>
      <c r="I1420" s="3" t="s">
        <v>717</v>
      </c>
      <c r="J1420" s="3" t="s">
        <v>722</v>
      </c>
      <c r="K1420" s="3" t="s">
        <v>105</v>
      </c>
      <c r="L1420" s="3" t="s">
        <v>744</v>
      </c>
      <c r="M1420" s="3" t="s">
        <v>870</v>
      </c>
      <c r="N1420" s="3">
        <v>0.41</v>
      </c>
      <c r="O1420" s="3" t="s">
        <v>3035</v>
      </c>
      <c r="P1420" s="3" t="s">
        <v>716</v>
      </c>
      <c r="Q1420" s="3" t="s">
        <v>1030</v>
      </c>
      <c r="R1420" s="3" t="s">
        <v>1140</v>
      </c>
      <c r="S1420" s="3">
        <v>4401</v>
      </c>
      <c r="T1420" s="4">
        <v>42160</v>
      </c>
      <c r="U1420" s="4">
        <v>42162</v>
      </c>
      <c r="V1420" s="3">
        <v>7024.2068999999992</v>
      </c>
      <c r="W1420" s="3">
        <v>15</v>
      </c>
      <c r="X1420" s="3">
        <v>10180.01</v>
      </c>
      <c r="Y1420" s="5">
        <v>87033</v>
      </c>
    </row>
    <row r="1421" spans="1:25" ht="12.75" customHeight="1" x14ac:dyDescent="0.25">
      <c r="A1421" s="3">
        <v>23265</v>
      </c>
      <c r="B1421" s="3" t="s">
        <v>980</v>
      </c>
      <c r="C1421" s="3">
        <v>0.02</v>
      </c>
      <c r="D1421" s="3">
        <v>5.81</v>
      </c>
      <c r="E1421" s="3">
        <v>8.49</v>
      </c>
      <c r="F1421" s="3">
        <v>2508</v>
      </c>
      <c r="G1421" s="3" t="s">
        <v>2727</v>
      </c>
      <c r="H1421" s="3" t="s">
        <v>710</v>
      </c>
      <c r="I1421" s="3" t="s">
        <v>717</v>
      </c>
      <c r="J1421" s="3" t="s">
        <v>721</v>
      </c>
      <c r="K1421" s="3" t="s">
        <v>103</v>
      </c>
      <c r="L1421" s="3" t="s">
        <v>739</v>
      </c>
      <c r="M1421" s="3" t="s">
        <v>914</v>
      </c>
      <c r="N1421" s="3">
        <v>0.39</v>
      </c>
      <c r="O1421" s="3" t="s">
        <v>3035</v>
      </c>
      <c r="P1421" s="3" t="s">
        <v>716</v>
      </c>
      <c r="Q1421" s="3" t="s">
        <v>1030</v>
      </c>
      <c r="R1421" s="3" t="s">
        <v>1055</v>
      </c>
      <c r="S1421" s="3">
        <v>4073</v>
      </c>
      <c r="T1421" s="4">
        <v>42012</v>
      </c>
      <c r="U1421" s="4">
        <v>42016</v>
      </c>
      <c r="V1421" s="3">
        <v>-137.494</v>
      </c>
      <c r="W1421" s="3">
        <v>7</v>
      </c>
      <c r="X1421" s="3">
        <v>42.44</v>
      </c>
      <c r="Y1421" s="5">
        <v>87031</v>
      </c>
    </row>
    <row r="1422" spans="1:25" ht="12.75" customHeight="1" x14ac:dyDescent="0.25">
      <c r="A1422" s="3">
        <v>21918</v>
      </c>
      <c r="B1422" s="3" t="s">
        <v>978</v>
      </c>
      <c r="C1422" s="3">
        <v>0.05</v>
      </c>
      <c r="D1422" s="3">
        <v>30.98</v>
      </c>
      <c r="E1422" s="3">
        <v>9.18</v>
      </c>
      <c r="F1422" s="3">
        <v>2509</v>
      </c>
      <c r="G1422" s="3" t="s">
        <v>2728</v>
      </c>
      <c r="H1422" s="3" t="s">
        <v>710</v>
      </c>
      <c r="I1422" s="3" t="s">
        <v>717</v>
      </c>
      <c r="J1422" s="3" t="s">
        <v>721</v>
      </c>
      <c r="K1422" s="3" t="s">
        <v>726</v>
      </c>
      <c r="L1422" s="3" t="s">
        <v>739</v>
      </c>
      <c r="M1422" s="3" t="s">
        <v>193</v>
      </c>
      <c r="N1422" s="3">
        <v>0.4</v>
      </c>
      <c r="O1422" s="3" t="s">
        <v>3035</v>
      </c>
      <c r="P1422" s="3" t="s">
        <v>716</v>
      </c>
      <c r="Q1422" s="3" t="s">
        <v>1030</v>
      </c>
      <c r="R1422" s="3" t="s">
        <v>1328</v>
      </c>
      <c r="S1422" s="3">
        <v>4106</v>
      </c>
      <c r="T1422" s="4">
        <v>42129</v>
      </c>
      <c r="U1422" s="4">
        <v>42129</v>
      </c>
      <c r="V1422" s="3">
        <v>308.67</v>
      </c>
      <c r="W1422" s="3">
        <v>15</v>
      </c>
      <c r="X1422" s="3">
        <v>462.57</v>
      </c>
      <c r="Y1422" s="5">
        <v>87029</v>
      </c>
    </row>
    <row r="1423" spans="1:25" ht="12.75" customHeight="1" x14ac:dyDescent="0.25">
      <c r="A1423" s="3">
        <v>21102</v>
      </c>
      <c r="B1423" s="3" t="s">
        <v>979</v>
      </c>
      <c r="C1423" s="3">
        <v>0.04</v>
      </c>
      <c r="D1423" s="3">
        <v>6.48</v>
      </c>
      <c r="E1423" s="3">
        <v>9.5399999999999991</v>
      </c>
      <c r="F1423" s="3">
        <v>2512</v>
      </c>
      <c r="G1423" s="3" t="s">
        <v>2729</v>
      </c>
      <c r="H1423" s="3" t="s">
        <v>710</v>
      </c>
      <c r="I1423" s="3" t="s">
        <v>717</v>
      </c>
      <c r="J1423" s="3" t="s">
        <v>721</v>
      </c>
      <c r="K1423" s="3" t="s">
        <v>726</v>
      </c>
      <c r="L1423" s="3" t="s">
        <v>739</v>
      </c>
      <c r="M1423" s="3" t="s">
        <v>455</v>
      </c>
      <c r="N1423" s="3">
        <v>0.37</v>
      </c>
      <c r="O1423" s="3" t="s">
        <v>3035</v>
      </c>
      <c r="P1423" s="3" t="s">
        <v>716</v>
      </c>
      <c r="Q1423" s="3" t="s">
        <v>1901</v>
      </c>
      <c r="R1423" s="3" t="s">
        <v>1698</v>
      </c>
      <c r="S1423" s="3">
        <v>2138</v>
      </c>
      <c r="T1423" s="4">
        <v>42170</v>
      </c>
      <c r="U1423" s="4">
        <v>42172</v>
      </c>
      <c r="V1423" s="3">
        <v>-223.94400000000002</v>
      </c>
      <c r="W1423" s="3">
        <v>19</v>
      </c>
      <c r="X1423" s="3">
        <v>125.37</v>
      </c>
      <c r="Y1423" s="5">
        <v>87030</v>
      </c>
    </row>
    <row r="1424" spans="1:25" ht="12.75" customHeight="1" x14ac:dyDescent="0.25">
      <c r="A1424" s="3">
        <v>18220</v>
      </c>
      <c r="B1424" s="3" t="s">
        <v>978</v>
      </c>
      <c r="C1424" s="3">
        <v>0.02</v>
      </c>
      <c r="D1424" s="3">
        <v>17.149999999999999</v>
      </c>
      <c r="E1424" s="3">
        <v>4.96</v>
      </c>
      <c r="F1424" s="3">
        <v>2516</v>
      </c>
      <c r="G1424" s="3" t="s">
        <v>2730</v>
      </c>
      <c r="H1424" s="3" t="s">
        <v>710</v>
      </c>
      <c r="I1424" s="3" t="s">
        <v>717</v>
      </c>
      <c r="J1424" s="3" t="s">
        <v>721</v>
      </c>
      <c r="K1424" s="3" t="s">
        <v>730</v>
      </c>
      <c r="L1424" s="3" t="s">
        <v>739</v>
      </c>
      <c r="M1424" s="3" t="s">
        <v>775</v>
      </c>
      <c r="N1424" s="3">
        <v>0.57999999999999996</v>
      </c>
      <c r="O1424" s="3" t="s">
        <v>3035</v>
      </c>
      <c r="P1424" s="3" t="s">
        <v>716</v>
      </c>
      <c r="Q1424" s="3" t="s">
        <v>1028</v>
      </c>
      <c r="R1424" s="3" t="s">
        <v>1144</v>
      </c>
      <c r="S1424" s="3">
        <v>7631</v>
      </c>
      <c r="T1424" s="4">
        <v>42160</v>
      </c>
      <c r="U1424" s="4">
        <v>42162</v>
      </c>
      <c r="V1424" s="3">
        <v>36.494999999999997</v>
      </c>
      <c r="W1424" s="3">
        <v>11</v>
      </c>
      <c r="X1424" s="3">
        <v>190.85</v>
      </c>
      <c r="Y1424" s="5">
        <v>87033</v>
      </c>
    </row>
    <row r="1425" spans="1:25" ht="12.75" customHeight="1" x14ac:dyDescent="0.25">
      <c r="A1425" s="3">
        <v>18221</v>
      </c>
      <c r="B1425" s="3" t="s">
        <v>978</v>
      </c>
      <c r="C1425" s="3">
        <v>7.0000000000000007E-2</v>
      </c>
      <c r="D1425" s="3">
        <v>30.98</v>
      </c>
      <c r="E1425" s="3">
        <v>8.74</v>
      </c>
      <c r="F1425" s="3">
        <v>2520</v>
      </c>
      <c r="G1425" s="3" t="s">
        <v>2731</v>
      </c>
      <c r="H1425" s="3" t="s">
        <v>710</v>
      </c>
      <c r="I1425" s="3" t="s">
        <v>717</v>
      </c>
      <c r="J1425" s="3" t="s">
        <v>721</v>
      </c>
      <c r="K1425" s="3" t="s">
        <v>726</v>
      </c>
      <c r="L1425" s="3" t="s">
        <v>739</v>
      </c>
      <c r="M1425" s="3" t="s">
        <v>654</v>
      </c>
      <c r="N1425" s="3">
        <v>0.4</v>
      </c>
      <c r="O1425" s="3" t="s">
        <v>3035</v>
      </c>
      <c r="P1425" s="3" t="s">
        <v>716</v>
      </c>
      <c r="Q1425" s="3" t="s">
        <v>1146</v>
      </c>
      <c r="R1425" s="3" t="s">
        <v>1145</v>
      </c>
      <c r="S1425" s="3">
        <v>2908</v>
      </c>
      <c r="T1425" s="4">
        <v>42160</v>
      </c>
      <c r="U1425" s="4">
        <v>42161</v>
      </c>
      <c r="V1425" s="3">
        <v>255.76919999999998</v>
      </c>
      <c r="W1425" s="3">
        <v>12</v>
      </c>
      <c r="X1425" s="3">
        <v>370.68</v>
      </c>
      <c r="Y1425" s="5">
        <v>87033</v>
      </c>
    </row>
    <row r="1426" spans="1:25" ht="12.75" customHeight="1" x14ac:dyDescent="0.25">
      <c r="A1426" s="3">
        <v>25463</v>
      </c>
      <c r="B1426" s="3" t="s">
        <v>978</v>
      </c>
      <c r="C1426" s="3">
        <v>0</v>
      </c>
      <c r="D1426" s="3">
        <v>175.99</v>
      </c>
      <c r="E1426" s="3">
        <v>4.99</v>
      </c>
      <c r="F1426" s="3">
        <v>2521</v>
      </c>
      <c r="G1426" s="3" t="s">
        <v>2732</v>
      </c>
      <c r="H1426" s="3" t="s">
        <v>710</v>
      </c>
      <c r="I1426" s="3" t="s">
        <v>717</v>
      </c>
      <c r="J1426" s="3" t="s">
        <v>722</v>
      </c>
      <c r="K1426" s="3" t="s">
        <v>102</v>
      </c>
      <c r="L1426" s="3" t="s">
        <v>739</v>
      </c>
      <c r="M1426" s="3" t="s">
        <v>54</v>
      </c>
      <c r="N1426" s="3">
        <v>0.59</v>
      </c>
      <c r="O1426" s="3" t="s">
        <v>3035</v>
      </c>
      <c r="P1426" s="3" t="s">
        <v>714</v>
      </c>
      <c r="Q1426" s="3" t="s">
        <v>1015</v>
      </c>
      <c r="R1426" s="3" t="s">
        <v>1508</v>
      </c>
      <c r="S1426" s="3">
        <v>75109</v>
      </c>
      <c r="T1426" s="4">
        <v>42053</v>
      </c>
      <c r="U1426" s="4">
        <v>42056</v>
      </c>
      <c r="V1426" s="3">
        <v>1656.6554999999998</v>
      </c>
      <c r="W1426" s="3">
        <v>15</v>
      </c>
      <c r="X1426" s="3">
        <v>2400.9499999999998</v>
      </c>
      <c r="Y1426" s="5">
        <v>87032</v>
      </c>
    </row>
    <row r="1427" spans="1:25" ht="12.75" customHeight="1" x14ac:dyDescent="0.25">
      <c r="A1427" s="3">
        <v>18218</v>
      </c>
      <c r="B1427" s="3" t="s">
        <v>978</v>
      </c>
      <c r="C1427" s="3">
        <v>0.04</v>
      </c>
      <c r="D1427" s="3">
        <v>1360.14</v>
      </c>
      <c r="E1427" s="3">
        <v>14.7</v>
      </c>
      <c r="F1427" s="3">
        <v>2522</v>
      </c>
      <c r="G1427" s="3" t="s">
        <v>2733</v>
      </c>
      <c r="H1427" s="3" t="s">
        <v>712</v>
      </c>
      <c r="I1427" s="3" t="s">
        <v>717</v>
      </c>
      <c r="J1427" s="3" t="s">
        <v>722</v>
      </c>
      <c r="K1427" s="3" t="s">
        <v>736</v>
      </c>
      <c r="L1427" s="3" t="s">
        <v>740</v>
      </c>
      <c r="M1427" s="3" t="s">
        <v>700</v>
      </c>
      <c r="N1427" s="3">
        <v>0.59</v>
      </c>
      <c r="O1427" s="3" t="s">
        <v>3035</v>
      </c>
      <c r="P1427" s="3" t="s">
        <v>716</v>
      </c>
      <c r="Q1427" s="3" t="s">
        <v>1142</v>
      </c>
      <c r="R1427" s="3" t="s">
        <v>1141</v>
      </c>
      <c r="S1427" s="3">
        <v>5401</v>
      </c>
      <c r="T1427" s="4">
        <v>42160</v>
      </c>
      <c r="U1427" s="4">
        <v>42163</v>
      </c>
      <c r="V1427" s="3">
        <v>2639.0099999999998</v>
      </c>
      <c r="W1427" s="3">
        <v>6</v>
      </c>
      <c r="X1427" s="3">
        <v>7303.05</v>
      </c>
      <c r="Y1427" s="5">
        <v>87033</v>
      </c>
    </row>
    <row r="1428" spans="1:25" ht="12.75" customHeight="1" x14ac:dyDescent="0.25">
      <c r="A1428" s="3">
        <v>18866</v>
      </c>
      <c r="B1428" s="3" t="s">
        <v>981</v>
      </c>
      <c r="C1428" s="3">
        <v>0.01</v>
      </c>
      <c r="D1428" s="3">
        <v>2.16</v>
      </c>
      <c r="E1428" s="3">
        <v>6.05</v>
      </c>
      <c r="F1428" s="3">
        <v>2526</v>
      </c>
      <c r="G1428" s="3" t="s">
        <v>2734</v>
      </c>
      <c r="H1428" s="3" t="s">
        <v>710</v>
      </c>
      <c r="I1428" s="3" t="s">
        <v>720</v>
      </c>
      <c r="J1428" s="3" t="s">
        <v>721</v>
      </c>
      <c r="K1428" s="3" t="s">
        <v>103</v>
      </c>
      <c r="L1428" s="3" t="s">
        <v>739</v>
      </c>
      <c r="M1428" s="3" t="s">
        <v>287</v>
      </c>
      <c r="N1428" s="3">
        <v>0.37</v>
      </c>
      <c r="O1428" s="3" t="s">
        <v>3035</v>
      </c>
      <c r="P1428" s="3" t="s">
        <v>713</v>
      </c>
      <c r="Q1428" s="3" t="s">
        <v>1127</v>
      </c>
      <c r="R1428" s="3" t="s">
        <v>1085</v>
      </c>
      <c r="S1428" s="3">
        <v>70506</v>
      </c>
      <c r="T1428" s="4">
        <v>42147</v>
      </c>
      <c r="U1428" s="4">
        <v>42149</v>
      </c>
      <c r="V1428" s="3">
        <v>395.76</v>
      </c>
      <c r="W1428" s="3">
        <v>24</v>
      </c>
      <c r="X1428" s="3">
        <v>58.05</v>
      </c>
      <c r="Y1428" s="5">
        <v>87208</v>
      </c>
    </row>
    <row r="1429" spans="1:25" ht="12.75" customHeight="1" x14ac:dyDescent="0.25">
      <c r="A1429" s="3">
        <v>18867</v>
      </c>
      <c r="B1429" s="3" t="s">
        <v>981</v>
      </c>
      <c r="C1429" s="3">
        <v>7.0000000000000007E-2</v>
      </c>
      <c r="D1429" s="3">
        <v>21.38</v>
      </c>
      <c r="E1429" s="3">
        <v>8.99</v>
      </c>
      <c r="F1429" s="3">
        <v>2527</v>
      </c>
      <c r="G1429" s="3" t="s">
        <v>2735</v>
      </c>
      <c r="H1429" s="3" t="s">
        <v>710</v>
      </c>
      <c r="I1429" s="3" t="s">
        <v>720</v>
      </c>
      <c r="J1429" s="3" t="s">
        <v>721</v>
      </c>
      <c r="K1429" s="3" t="s">
        <v>724</v>
      </c>
      <c r="L1429" s="3" t="s">
        <v>741</v>
      </c>
      <c r="M1429" s="3" t="s">
        <v>156</v>
      </c>
      <c r="N1429" s="3">
        <v>0.59</v>
      </c>
      <c r="O1429" s="3" t="s">
        <v>3035</v>
      </c>
      <c r="P1429" s="3" t="s">
        <v>713</v>
      </c>
      <c r="Q1429" s="3" t="s">
        <v>1127</v>
      </c>
      <c r="R1429" s="3" t="s">
        <v>1356</v>
      </c>
      <c r="S1429" s="3">
        <v>70601</v>
      </c>
      <c r="T1429" s="4">
        <v>42147</v>
      </c>
      <c r="U1429" s="4">
        <v>42149</v>
      </c>
      <c r="V1429" s="3">
        <v>-39.396000000000001</v>
      </c>
      <c r="W1429" s="3">
        <v>3</v>
      </c>
      <c r="X1429" s="3">
        <v>68.64</v>
      </c>
      <c r="Y1429" s="5">
        <v>87208</v>
      </c>
    </row>
    <row r="1430" spans="1:25" ht="12.75" customHeight="1" x14ac:dyDescent="0.25">
      <c r="A1430" s="3">
        <v>20254</v>
      </c>
      <c r="B1430" s="3" t="s">
        <v>977</v>
      </c>
      <c r="C1430" s="3">
        <v>0.04</v>
      </c>
      <c r="D1430" s="3">
        <v>40.98</v>
      </c>
      <c r="E1430" s="3">
        <v>6.5</v>
      </c>
      <c r="F1430" s="3">
        <v>2530</v>
      </c>
      <c r="G1430" s="3" t="s">
        <v>2736</v>
      </c>
      <c r="H1430" s="3" t="s">
        <v>710</v>
      </c>
      <c r="I1430" s="3" t="s">
        <v>718</v>
      </c>
      <c r="J1430" s="3" t="s">
        <v>722</v>
      </c>
      <c r="K1430" s="3" t="s">
        <v>725</v>
      </c>
      <c r="L1430" s="3" t="s">
        <v>739</v>
      </c>
      <c r="M1430" s="3" t="s">
        <v>692</v>
      </c>
      <c r="N1430" s="3">
        <v>0.74</v>
      </c>
      <c r="O1430" s="3" t="s">
        <v>3035</v>
      </c>
      <c r="P1430" s="3" t="s">
        <v>715</v>
      </c>
      <c r="Q1430" s="3" t="s">
        <v>1037</v>
      </c>
      <c r="R1430" s="3" t="s">
        <v>1559</v>
      </c>
      <c r="S1430" s="3">
        <v>92307</v>
      </c>
      <c r="T1430" s="4">
        <v>42092</v>
      </c>
      <c r="U1430" s="4">
        <v>42093</v>
      </c>
      <c r="V1430" s="3">
        <v>-89.5</v>
      </c>
      <c r="W1430" s="3">
        <v>7</v>
      </c>
      <c r="X1430" s="3">
        <v>277.07</v>
      </c>
      <c r="Y1430" s="5">
        <v>87451</v>
      </c>
    </row>
    <row r="1431" spans="1:25" ht="12.75" customHeight="1" x14ac:dyDescent="0.25">
      <c r="A1431" s="3">
        <v>23782</v>
      </c>
      <c r="B1431" s="3" t="s">
        <v>978</v>
      </c>
      <c r="C1431" s="3">
        <v>0.08</v>
      </c>
      <c r="D1431" s="3">
        <v>4</v>
      </c>
      <c r="E1431" s="3">
        <v>1.3</v>
      </c>
      <c r="F1431" s="3">
        <v>2531</v>
      </c>
      <c r="G1431" s="3" t="s">
        <v>2737</v>
      </c>
      <c r="H1431" s="3" t="s">
        <v>710</v>
      </c>
      <c r="I1431" s="3" t="s">
        <v>718</v>
      </c>
      <c r="J1431" s="3" t="s">
        <v>721</v>
      </c>
      <c r="K1431" s="3" t="s">
        <v>726</v>
      </c>
      <c r="L1431" s="3" t="s">
        <v>738</v>
      </c>
      <c r="M1431" s="3" t="s">
        <v>749</v>
      </c>
      <c r="N1431" s="3">
        <v>0.37</v>
      </c>
      <c r="O1431" s="3" t="s">
        <v>3035</v>
      </c>
      <c r="P1431" s="3" t="s">
        <v>715</v>
      </c>
      <c r="Q1431" s="3" t="s">
        <v>1037</v>
      </c>
      <c r="R1431" s="3" t="s">
        <v>1622</v>
      </c>
      <c r="S1431" s="3">
        <v>93422</v>
      </c>
      <c r="T1431" s="4">
        <v>42126</v>
      </c>
      <c r="U1431" s="4">
        <v>42128</v>
      </c>
      <c r="V1431" s="3">
        <v>28.4</v>
      </c>
      <c r="W1431" s="3">
        <v>14</v>
      </c>
      <c r="X1431" s="3">
        <v>51.99</v>
      </c>
      <c r="Y1431" s="5">
        <v>87452</v>
      </c>
    </row>
    <row r="1432" spans="1:25" ht="12.75" customHeight="1" x14ac:dyDescent="0.25">
      <c r="A1432" s="3">
        <v>20255</v>
      </c>
      <c r="B1432" s="3" t="s">
        <v>977</v>
      </c>
      <c r="C1432" s="3">
        <v>0.05</v>
      </c>
      <c r="D1432" s="3">
        <v>35.99</v>
      </c>
      <c r="E1432" s="3">
        <v>3.3</v>
      </c>
      <c r="F1432" s="3">
        <v>2534</v>
      </c>
      <c r="G1432" s="3" t="s">
        <v>2738</v>
      </c>
      <c r="H1432" s="3" t="s">
        <v>710</v>
      </c>
      <c r="I1432" s="3" t="s">
        <v>718</v>
      </c>
      <c r="J1432" s="3" t="s">
        <v>722</v>
      </c>
      <c r="K1432" s="3" t="s">
        <v>102</v>
      </c>
      <c r="L1432" s="3" t="s">
        <v>741</v>
      </c>
      <c r="M1432" s="3" t="s">
        <v>340</v>
      </c>
      <c r="N1432" s="3">
        <v>0.39</v>
      </c>
      <c r="O1432" s="3" t="s">
        <v>3035</v>
      </c>
      <c r="P1432" s="3" t="s">
        <v>716</v>
      </c>
      <c r="Q1432" s="3" t="s">
        <v>1030</v>
      </c>
      <c r="R1432" s="3" t="s">
        <v>1140</v>
      </c>
      <c r="S1432" s="3">
        <v>4401</v>
      </c>
      <c r="T1432" s="4">
        <v>42092</v>
      </c>
      <c r="U1432" s="4">
        <v>42094</v>
      </c>
      <c r="V1432" s="3">
        <v>103.27229999999999</v>
      </c>
      <c r="W1432" s="3">
        <v>5</v>
      </c>
      <c r="X1432" s="3">
        <v>149.66999999999999</v>
      </c>
      <c r="Y1432" s="5">
        <v>87451</v>
      </c>
    </row>
    <row r="1433" spans="1:25" ht="12.75" customHeight="1" x14ac:dyDescent="0.25">
      <c r="A1433" s="3">
        <v>22839</v>
      </c>
      <c r="B1433" s="3" t="s">
        <v>979</v>
      </c>
      <c r="C1433" s="3">
        <v>0.08</v>
      </c>
      <c r="D1433" s="3">
        <v>12.53</v>
      </c>
      <c r="E1433" s="3">
        <v>0.5</v>
      </c>
      <c r="F1433" s="3">
        <v>2539</v>
      </c>
      <c r="G1433" s="3" t="s">
        <v>2739</v>
      </c>
      <c r="H1433" s="3" t="s">
        <v>710</v>
      </c>
      <c r="I1433" s="3" t="s">
        <v>717</v>
      </c>
      <c r="J1433" s="3" t="s">
        <v>721</v>
      </c>
      <c r="K1433" s="3" t="s">
        <v>735</v>
      </c>
      <c r="L1433" s="3" t="s">
        <v>739</v>
      </c>
      <c r="M1433" s="3" t="s">
        <v>280</v>
      </c>
      <c r="N1433" s="3">
        <v>0.38</v>
      </c>
      <c r="O1433" s="3" t="s">
        <v>3035</v>
      </c>
      <c r="P1433" s="3" t="s">
        <v>713</v>
      </c>
      <c r="Q1433" s="3" t="s">
        <v>1034</v>
      </c>
      <c r="R1433" s="3" t="s">
        <v>1639</v>
      </c>
      <c r="S1433" s="3">
        <v>32789</v>
      </c>
      <c r="T1433" s="4">
        <v>42101</v>
      </c>
      <c r="U1433" s="4">
        <v>42102</v>
      </c>
      <c r="V1433" s="3">
        <v>215.71799999999999</v>
      </c>
      <c r="W1433" s="3">
        <v>5</v>
      </c>
      <c r="X1433" s="3">
        <v>61.1</v>
      </c>
      <c r="Y1433" s="5">
        <v>91017</v>
      </c>
    </row>
    <row r="1434" spans="1:25" ht="12.75" customHeight="1" x14ac:dyDescent="0.25">
      <c r="A1434" s="3">
        <v>22840</v>
      </c>
      <c r="B1434" s="3" t="s">
        <v>979</v>
      </c>
      <c r="C1434" s="3">
        <v>0.02</v>
      </c>
      <c r="D1434" s="3">
        <v>178.47</v>
      </c>
      <c r="E1434" s="3">
        <v>19.989999999999998</v>
      </c>
      <c r="F1434" s="3">
        <v>2540</v>
      </c>
      <c r="G1434" s="3" t="s">
        <v>2740</v>
      </c>
      <c r="H1434" s="3" t="s">
        <v>710</v>
      </c>
      <c r="I1434" s="3" t="s">
        <v>717</v>
      </c>
      <c r="J1434" s="3" t="s">
        <v>721</v>
      </c>
      <c r="K1434" s="3" t="s">
        <v>730</v>
      </c>
      <c r="L1434" s="3" t="s">
        <v>739</v>
      </c>
      <c r="M1434" s="3" t="s">
        <v>682</v>
      </c>
      <c r="N1434" s="3">
        <v>0.55000000000000004</v>
      </c>
      <c r="O1434" s="3" t="s">
        <v>3035</v>
      </c>
      <c r="P1434" s="3" t="s">
        <v>713</v>
      </c>
      <c r="Q1434" s="3" t="s">
        <v>1034</v>
      </c>
      <c r="R1434" s="3" t="s">
        <v>1211</v>
      </c>
      <c r="S1434" s="3">
        <v>32708</v>
      </c>
      <c r="T1434" s="4">
        <v>42101</v>
      </c>
      <c r="U1434" s="4">
        <v>42102</v>
      </c>
      <c r="V1434" s="3">
        <v>106.98479999999999</v>
      </c>
      <c r="W1434" s="3">
        <v>1</v>
      </c>
      <c r="X1434" s="3">
        <v>193.81</v>
      </c>
      <c r="Y1434" s="5">
        <v>91017</v>
      </c>
    </row>
    <row r="1435" spans="1:25" ht="12.75" customHeight="1" x14ac:dyDescent="0.25">
      <c r="A1435" s="3">
        <v>19031</v>
      </c>
      <c r="B1435" s="3" t="s">
        <v>978</v>
      </c>
      <c r="C1435" s="3">
        <v>0.05</v>
      </c>
      <c r="D1435" s="3">
        <v>15.68</v>
      </c>
      <c r="E1435" s="3">
        <v>3.73</v>
      </c>
      <c r="F1435" s="3">
        <v>2543</v>
      </c>
      <c r="G1435" s="3" t="s">
        <v>2741</v>
      </c>
      <c r="H1435" s="3" t="s">
        <v>710</v>
      </c>
      <c r="I1435" s="3" t="s">
        <v>718</v>
      </c>
      <c r="J1435" s="3" t="s">
        <v>723</v>
      </c>
      <c r="K1435" s="3" t="s">
        <v>732</v>
      </c>
      <c r="L1435" s="3" t="s">
        <v>741</v>
      </c>
      <c r="M1435" s="3" t="s">
        <v>939</v>
      </c>
      <c r="N1435" s="3">
        <v>0.46</v>
      </c>
      <c r="O1435" s="3" t="s">
        <v>3035</v>
      </c>
      <c r="P1435" s="3" t="s">
        <v>713</v>
      </c>
      <c r="Q1435" s="3" t="s">
        <v>1110</v>
      </c>
      <c r="R1435" s="3" t="s">
        <v>1197</v>
      </c>
      <c r="S1435" s="3">
        <v>23223</v>
      </c>
      <c r="T1435" s="4">
        <v>42166</v>
      </c>
      <c r="U1435" s="4">
        <v>42167</v>
      </c>
      <c r="V1435" s="3">
        <v>3.54</v>
      </c>
      <c r="W1435" s="3">
        <v>17</v>
      </c>
      <c r="X1435" s="3">
        <v>257.48</v>
      </c>
      <c r="Y1435" s="5">
        <v>87917</v>
      </c>
    </row>
    <row r="1436" spans="1:25" ht="12.75" customHeight="1" x14ac:dyDescent="0.25">
      <c r="A1436" s="3">
        <v>19032</v>
      </c>
      <c r="B1436" s="3" t="s">
        <v>978</v>
      </c>
      <c r="C1436" s="3">
        <v>0.02</v>
      </c>
      <c r="D1436" s="3">
        <v>195.99</v>
      </c>
      <c r="E1436" s="3">
        <v>4.2</v>
      </c>
      <c r="F1436" s="3">
        <v>2543</v>
      </c>
      <c r="G1436" s="3" t="s">
        <v>2741</v>
      </c>
      <c r="H1436" s="3" t="s">
        <v>710</v>
      </c>
      <c r="I1436" s="3" t="s">
        <v>718</v>
      </c>
      <c r="J1436" s="3" t="s">
        <v>722</v>
      </c>
      <c r="K1436" s="3" t="s">
        <v>102</v>
      </c>
      <c r="L1436" s="3" t="s">
        <v>739</v>
      </c>
      <c r="M1436" s="3" t="s">
        <v>388</v>
      </c>
      <c r="N1436" s="3">
        <v>0.56000000000000005</v>
      </c>
      <c r="O1436" s="3" t="s">
        <v>3035</v>
      </c>
      <c r="P1436" s="3" t="s">
        <v>713</v>
      </c>
      <c r="Q1436" s="3" t="s">
        <v>1110</v>
      </c>
      <c r="R1436" s="3" t="s">
        <v>1197</v>
      </c>
      <c r="S1436" s="3">
        <v>23223</v>
      </c>
      <c r="T1436" s="4">
        <v>42166</v>
      </c>
      <c r="U1436" s="4">
        <v>42167</v>
      </c>
      <c r="V1436" s="3">
        <v>40.283999999999999</v>
      </c>
      <c r="W1436" s="3">
        <v>19</v>
      </c>
      <c r="X1436" s="3">
        <v>3194.99</v>
      </c>
      <c r="Y1436" s="5">
        <v>87917</v>
      </c>
    </row>
    <row r="1437" spans="1:25" ht="12.75" customHeight="1" x14ac:dyDescent="0.25">
      <c r="A1437" s="3">
        <v>19902</v>
      </c>
      <c r="B1437" s="3" t="s">
        <v>978</v>
      </c>
      <c r="C1437" s="3">
        <v>0.01</v>
      </c>
      <c r="D1437" s="3">
        <v>99.99</v>
      </c>
      <c r="E1437" s="3">
        <v>19.989999999999998</v>
      </c>
      <c r="F1437" s="3">
        <v>2545</v>
      </c>
      <c r="G1437" s="3" t="s">
        <v>2742</v>
      </c>
      <c r="H1437" s="3" t="s">
        <v>711</v>
      </c>
      <c r="I1437" s="3" t="s">
        <v>717</v>
      </c>
      <c r="J1437" s="3" t="s">
        <v>722</v>
      </c>
      <c r="K1437" s="3" t="s">
        <v>736</v>
      </c>
      <c r="L1437" s="3" t="s">
        <v>739</v>
      </c>
      <c r="M1437" s="3" t="s">
        <v>520</v>
      </c>
      <c r="N1437" s="3">
        <v>0.52</v>
      </c>
      <c r="O1437" s="3" t="s">
        <v>3035</v>
      </c>
      <c r="P1437" s="3" t="s">
        <v>713</v>
      </c>
      <c r="Q1437" s="3" t="s">
        <v>1110</v>
      </c>
      <c r="R1437" s="3" t="s">
        <v>1205</v>
      </c>
      <c r="S1437" s="3">
        <v>22153</v>
      </c>
      <c r="T1437" s="4">
        <v>42073</v>
      </c>
      <c r="U1437" s="4">
        <v>42075</v>
      </c>
      <c r="V1437" s="3">
        <v>90.024000000000001</v>
      </c>
      <c r="W1437" s="3">
        <v>2</v>
      </c>
      <c r="X1437" s="3">
        <v>202.98</v>
      </c>
      <c r="Y1437" s="5">
        <v>87915</v>
      </c>
    </row>
    <row r="1438" spans="1:25" ht="12.75" customHeight="1" x14ac:dyDescent="0.25">
      <c r="A1438" s="3">
        <v>25460</v>
      </c>
      <c r="B1438" s="3" t="s">
        <v>980</v>
      </c>
      <c r="C1438" s="3">
        <v>7.0000000000000007E-2</v>
      </c>
      <c r="D1438" s="3">
        <v>6.48</v>
      </c>
      <c r="E1438" s="3">
        <v>9.5399999999999991</v>
      </c>
      <c r="F1438" s="3">
        <v>2547</v>
      </c>
      <c r="G1438" s="3" t="s">
        <v>2743</v>
      </c>
      <c r="H1438" s="3" t="s">
        <v>710</v>
      </c>
      <c r="I1438" s="3" t="s">
        <v>718</v>
      </c>
      <c r="J1438" s="3" t="s">
        <v>721</v>
      </c>
      <c r="K1438" s="3" t="s">
        <v>726</v>
      </c>
      <c r="L1438" s="3" t="s">
        <v>739</v>
      </c>
      <c r="M1438" s="3" t="s">
        <v>455</v>
      </c>
      <c r="N1438" s="3">
        <v>0.37</v>
      </c>
      <c r="O1438" s="3" t="s">
        <v>3035</v>
      </c>
      <c r="P1438" s="3" t="s">
        <v>713</v>
      </c>
      <c r="Q1438" s="3" t="s">
        <v>1110</v>
      </c>
      <c r="R1438" s="3" t="s">
        <v>1488</v>
      </c>
      <c r="S1438" s="3">
        <v>23464</v>
      </c>
      <c r="T1438" s="4">
        <v>42113</v>
      </c>
      <c r="U1438" s="4">
        <v>42113</v>
      </c>
      <c r="V1438" s="3">
        <v>2.2320000000000002</v>
      </c>
      <c r="W1438" s="3">
        <v>1</v>
      </c>
      <c r="X1438" s="3">
        <v>10.86</v>
      </c>
      <c r="Y1438" s="5">
        <v>87916</v>
      </c>
    </row>
    <row r="1439" spans="1:25" ht="12.75" customHeight="1" x14ac:dyDescent="0.25">
      <c r="A1439" s="3">
        <v>6525</v>
      </c>
      <c r="B1439" s="3" t="s">
        <v>980</v>
      </c>
      <c r="C1439" s="3">
        <v>0</v>
      </c>
      <c r="D1439" s="3">
        <v>35.99</v>
      </c>
      <c r="E1439" s="3">
        <v>0.99</v>
      </c>
      <c r="F1439" s="3">
        <v>2548</v>
      </c>
      <c r="G1439" s="3" t="s">
        <v>2744</v>
      </c>
      <c r="H1439" s="3" t="s">
        <v>710</v>
      </c>
      <c r="I1439" s="3" t="s">
        <v>718</v>
      </c>
      <c r="J1439" s="3" t="s">
        <v>722</v>
      </c>
      <c r="K1439" s="3" t="s">
        <v>102</v>
      </c>
      <c r="L1439" s="3" t="s">
        <v>741</v>
      </c>
      <c r="M1439" s="3" t="s">
        <v>898</v>
      </c>
      <c r="N1439" s="3">
        <v>0.35</v>
      </c>
      <c r="O1439" s="3" t="s">
        <v>3035</v>
      </c>
      <c r="P1439" s="3" t="s">
        <v>715</v>
      </c>
      <c r="Q1439" s="3" t="s">
        <v>1037</v>
      </c>
      <c r="R1439" s="3" t="s">
        <v>1003</v>
      </c>
      <c r="S1439" s="3">
        <v>90068</v>
      </c>
      <c r="T1439" s="4">
        <v>42098</v>
      </c>
      <c r="U1439" s="4">
        <v>42105</v>
      </c>
      <c r="V1439" s="3">
        <v>840.05099999999993</v>
      </c>
      <c r="W1439" s="3">
        <v>46</v>
      </c>
      <c r="X1439" s="3">
        <v>1477.57</v>
      </c>
      <c r="Y1439" s="5">
        <v>46436</v>
      </c>
    </row>
    <row r="1440" spans="1:25" ht="12.75" customHeight="1" x14ac:dyDescent="0.25">
      <c r="A1440" s="3">
        <v>5777</v>
      </c>
      <c r="B1440" s="3" t="s">
        <v>980</v>
      </c>
      <c r="C1440" s="3">
        <v>0.05</v>
      </c>
      <c r="D1440" s="3">
        <v>30.98</v>
      </c>
      <c r="E1440" s="3">
        <v>9.18</v>
      </c>
      <c r="F1440" s="3">
        <v>2548</v>
      </c>
      <c r="G1440" s="3" t="s">
        <v>2744</v>
      </c>
      <c r="H1440" s="3" t="s">
        <v>711</v>
      </c>
      <c r="I1440" s="3" t="s">
        <v>718</v>
      </c>
      <c r="J1440" s="3" t="s">
        <v>721</v>
      </c>
      <c r="K1440" s="3" t="s">
        <v>726</v>
      </c>
      <c r="L1440" s="3" t="s">
        <v>739</v>
      </c>
      <c r="M1440" s="3" t="s">
        <v>193</v>
      </c>
      <c r="N1440" s="3">
        <v>0.4</v>
      </c>
      <c r="O1440" s="3" t="s">
        <v>3035</v>
      </c>
      <c r="P1440" s="3" t="s">
        <v>715</v>
      </c>
      <c r="Q1440" s="3" t="s">
        <v>1037</v>
      </c>
      <c r="R1440" s="3" t="s">
        <v>1003</v>
      </c>
      <c r="S1440" s="3">
        <v>90068</v>
      </c>
      <c r="T1440" s="4">
        <v>42115</v>
      </c>
      <c r="U1440" s="4">
        <v>42115</v>
      </c>
      <c r="V1440" s="3">
        <v>61.47</v>
      </c>
      <c r="W1440" s="3">
        <v>12</v>
      </c>
      <c r="X1440" s="3">
        <v>382.29</v>
      </c>
      <c r="Y1440" s="5">
        <v>40997</v>
      </c>
    </row>
    <row r="1441" spans="1:25" ht="12.75" customHeight="1" x14ac:dyDescent="0.25">
      <c r="A1441" s="3">
        <v>5778</v>
      </c>
      <c r="B1441" s="3" t="s">
        <v>980</v>
      </c>
      <c r="C1441" s="3">
        <v>0.05</v>
      </c>
      <c r="D1441" s="3">
        <v>22.99</v>
      </c>
      <c r="E1441" s="3">
        <v>8.99</v>
      </c>
      <c r="F1441" s="3">
        <v>2548</v>
      </c>
      <c r="G1441" s="3" t="s">
        <v>2744</v>
      </c>
      <c r="H1441" s="3" t="s">
        <v>710</v>
      </c>
      <c r="I1441" s="3" t="s">
        <v>718</v>
      </c>
      <c r="J1441" s="3" t="s">
        <v>721</v>
      </c>
      <c r="K1441" s="3" t="s">
        <v>724</v>
      </c>
      <c r="L1441" s="3" t="s">
        <v>741</v>
      </c>
      <c r="M1441" s="3" t="s">
        <v>44</v>
      </c>
      <c r="N1441" s="3">
        <v>0.56999999999999995</v>
      </c>
      <c r="O1441" s="3" t="s">
        <v>3035</v>
      </c>
      <c r="P1441" s="3" t="s">
        <v>715</v>
      </c>
      <c r="Q1441" s="3" t="s">
        <v>1037</v>
      </c>
      <c r="R1441" s="3" t="s">
        <v>1003</v>
      </c>
      <c r="S1441" s="3">
        <v>90068</v>
      </c>
      <c r="T1441" s="4">
        <v>42115</v>
      </c>
      <c r="U1441" s="4">
        <v>42122</v>
      </c>
      <c r="V1441" s="3">
        <v>18.27</v>
      </c>
      <c r="W1441" s="3">
        <v>37</v>
      </c>
      <c r="X1441" s="3">
        <v>881.74</v>
      </c>
      <c r="Y1441" s="5">
        <v>40997</v>
      </c>
    </row>
    <row r="1442" spans="1:25" ht="12.75" customHeight="1" x14ac:dyDescent="0.25">
      <c r="A1442" s="3">
        <v>5780</v>
      </c>
      <c r="B1442" s="3" t="s">
        <v>980</v>
      </c>
      <c r="C1442" s="3">
        <v>0.04</v>
      </c>
      <c r="D1442" s="3">
        <v>212.6</v>
      </c>
      <c r="E1442" s="3">
        <v>110.2</v>
      </c>
      <c r="F1442" s="3">
        <v>2548</v>
      </c>
      <c r="G1442" s="3" t="s">
        <v>2744</v>
      </c>
      <c r="H1442" s="3" t="s">
        <v>712</v>
      </c>
      <c r="I1442" s="3" t="s">
        <v>718</v>
      </c>
      <c r="J1442" s="3" t="s">
        <v>723</v>
      </c>
      <c r="K1442" s="3" t="s">
        <v>731</v>
      </c>
      <c r="L1442" s="3" t="s">
        <v>742</v>
      </c>
      <c r="M1442" s="3" t="s">
        <v>488</v>
      </c>
      <c r="N1442" s="3">
        <v>0.73</v>
      </c>
      <c r="O1442" s="3" t="s">
        <v>3035</v>
      </c>
      <c r="P1442" s="3" t="s">
        <v>715</v>
      </c>
      <c r="Q1442" s="3" t="s">
        <v>1037</v>
      </c>
      <c r="R1442" s="3" t="s">
        <v>1003</v>
      </c>
      <c r="S1442" s="3">
        <v>90068</v>
      </c>
      <c r="T1442" s="4">
        <v>42115</v>
      </c>
      <c r="U1442" s="4">
        <v>42119</v>
      </c>
      <c r="V1442" s="3">
        <v>-513.79042000000004</v>
      </c>
      <c r="W1442" s="3">
        <v>33</v>
      </c>
      <c r="X1442" s="3">
        <v>7384.18</v>
      </c>
      <c r="Y1442" s="5">
        <v>40997</v>
      </c>
    </row>
    <row r="1443" spans="1:25" ht="12.75" customHeight="1" x14ac:dyDescent="0.25">
      <c r="A1443" s="3">
        <v>4204</v>
      </c>
      <c r="B1443" s="3" t="s">
        <v>979</v>
      </c>
      <c r="C1443" s="3">
        <v>0.09</v>
      </c>
      <c r="D1443" s="3">
        <v>5.98</v>
      </c>
      <c r="E1443" s="3">
        <v>1.67</v>
      </c>
      <c r="F1443" s="3">
        <v>2548</v>
      </c>
      <c r="G1443" s="3" t="s">
        <v>2744</v>
      </c>
      <c r="H1443" s="3" t="s">
        <v>710</v>
      </c>
      <c r="I1443" s="3" t="s">
        <v>718</v>
      </c>
      <c r="J1443" s="3" t="s">
        <v>721</v>
      </c>
      <c r="K1443" s="3" t="s">
        <v>724</v>
      </c>
      <c r="L1443" s="3" t="s">
        <v>738</v>
      </c>
      <c r="M1443" s="3" t="s">
        <v>623</v>
      </c>
      <c r="N1443" s="3">
        <v>0.51</v>
      </c>
      <c r="O1443" s="3" t="s">
        <v>3035</v>
      </c>
      <c r="P1443" s="3" t="s">
        <v>715</v>
      </c>
      <c r="Q1443" s="3" t="s">
        <v>1037</v>
      </c>
      <c r="R1443" s="3" t="s">
        <v>1003</v>
      </c>
      <c r="S1443" s="3">
        <v>90068</v>
      </c>
      <c r="T1443" s="4">
        <v>42159</v>
      </c>
      <c r="U1443" s="4">
        <v>42162</v>
      </c>
      <c r="V1443" s="3">
        <v>23.87</v>
      </c>
      <c r="W1443" s="3">
        <v>81</v>
      </c>
      <c r="X1443" s="3">
        <v>448.26</v>
      </c>
      <c r="Y1443" s="5">
        <v>29889</v>
      </c>
    </row>
    <row r="1444" spans="1:25" ht="12.75" customHeight="1" x14ac:dyDescent="0.25">
      <c r="A1444" s="3">
        <v>23777</v>
      </c>
      <c r="B1444" s="3" t="s">
        <v>980</v>
      </c>
      <c r="C1444" s="3">
        <v>0.05</v>
      </c>
      <c r="D1444" s="3">
        <v>30.98</v>
      </c>
      <c r="E1444" s="3">
        <v>9.18</v>
      </c>
      <c r="F1444" s="3">
        <v>2549</v>
      </c>
      <c r="G1444" s="3" t="s">
        <v>2745</v>
      </c>
      <c r="H1444" s="3" t="s">
        <v>711</v>
      </c>
      <c r="I1444" s="3" t="s">
        <v>718</v>
      </c>
      <c r="J1444" s="3" t="s">
        <v>721</v>
      </c>
      <c r="K1444" s="3" t="s">
        <v>726</v>
      </c>
      <c r="L1444" s="3" t="s">
        <v>739</v>
      </c>
      <c r="M1444" s="3" t="s">
        <v>193</v>
      </c>
      <c r="N1444" s="3">
        <v>0.4</v>
      </c>
      <c r="O1444" s="3" t="s">
        <v>3035</v>
      </c>
      <c r="P1444" s="3" t="s">
        <v>716</v>
      </c>
      <c r="Q1444" s="3" t="s">
        <v>1065</v>
      </c>
      <c r="R1444" s="3" t="s">
        <v>1750</v>
      </c>
      <c r="S1444" s="3">
        <v>43213</v>
      </c>
      <c r="T1444" s="4">
        <v>42115</v>
      </c>
      <c r="U1444" s="4">
        <v>42115</v>
      </c>
      <c r="V1444" s="3">
        <v>61.47</v>
      </c>
      <c r="W1444" s="3">
        <v>3</v>
      </c>
      <c r="X1444" s="3">
        <v>95.57</v>
      </c>
      <c r="Y1444" s="5">
        <v>88657</v>
      </c>
    </row>
    <row r="1445" spans="1:25" ht="12.75" customHeight="1" x14ac:dyDescent="0.25">
      <c r="A1445" s="3">
        <v>23778</v>
      </c>
      <c r="B1445" s="3" t="s">
        <v>980</v>
      </c>
      <c r="C1445" s="3">
        <v>0.05</v>
      </c>
      <c r="D1445" s="3">
        <v>22.99</v>
      </c>
      <c r="E1445" s="3">
        <v>8.99</v>
      </c>
      <c r="F1445" s="3">
        <v>2549</v>
      </c>
      <c r="G1445" s="3" t="s">
        <v>2745</v>
      </c>
      <c r="H1445" s="3" t="s">
        <v>710</v>
      </c>
      <c r="I1445" s="3" t="s">
        <v>718</v>
      </c>
      <c r="J1445" s="3" t="s">
        <v>721</v>
      </c>
      <c r="K1445" s="3" t="s">
        <v>724</v>
      </c>
      <c r="L1445" s="3" t="s">
        <v>741</v>
      </c>
      <c r="M1445" s="3" t="s">
        <v>44</v>
      </c>
      <c r="N1445" s="3">
        <v>0.56999999999999995</v>
      </c>
      <c r="O1445" s="3" t="s">
        <v>3035</v>
      </c>
      <c r="P1445" s="3" t="s">
        <v>716</v>
      </c>
      <c r="Q1445" s="3" t="s">
        <v>1065</v>
      </c>
      <c r="R1445" s="3" t="s">
        <v>1750</v>
      </c>
      <c r="S1445" s="3">
        <v>43213</v>
      </c>
      <c r="T1445" s="4">
        <v>42115</v>
      </c>
      <c r="U1445" s="4">
        <v>42122</v>
      </c>
      <c r="V1445" s="3">
        <v>18.27</v>
      </c>
      <c r="W1445" s="3">
        <v>9</v>
      </c>
      <c r="X1445" s="3">
        <v>214.48</v>
      </c>
      <c r="Y1445" s="5">
        <v>88657</v>
      </c>
    </row>
    <row r="1446" spans="1:25" ht="12.75" customHeight="1" x14ac:dyDescent="0.25">
      <c r="A1446" s="3">
        <v>23780</v>
      </c>
      <c r="B1446" s="3" t="s">
        <v>980</v>
      </c>
      <c r="C1446" s="3">
        <v>0.04</v>
      </c>
      <c r="D1446" s="3">
        <v>212.6</v>
      </c>
      <c r="E1446" s="3">
        <v>110.2</v>
      </c>
      <c r="F1446" s="3">
        <v>2549</v>
      </c>
      <c r="G1446" s="3" t="s">
        <v>2745</v>
      </c>
      <c r="H1446" s="3" t="s">
        <v>712</v>
      </c>
      <c r="I1446" s="3" t="s">
        <v>718</v>
      </c>
      <c r="J1446" s="3" t="s">
        <v>723</v>
      </c>
      <c r="K1446" s="3" t="s">
        <v>731</v>
      </c>
      <c r="L1446" s="3" t="s">
        <v>742</v>
      </c>
      <c r="M1446" s="3" t="s">
        <v>488</v>
      </c>
      <c r="N1446" s="3">
        <v>0.73</v>
      </c>
      <c r="O1446" s="3" t="s">
        <v>3035</v>
      </c>
      <c r="P1446" s="3" t="s">
        <v>716</v>
      </c>
      <c r="Q1446" s="3" t="s">
        <v>1065</v>
      </c>
      <c r="R1446" s="3" t="s">
        <v>1750</v>
      </c>
      <c r="S1446" s="3">
        <v>43213</v>
      </c>
      <c r="T1446" s="4">
        <v>42115</v>
      </c>
      <c r="U1446" s="4">
        <v>42119</v>
      </c>
      <c r="V1446" s="3">
        <v>-513.79042000000004</v>
      </c>
      <c r="W1446" s="3">
        <v>8</v>
      </c>
      <c r="X1446" s="3">
        <v>1790.1</v>
      </c>
      <c r="Y1446" s="5">
        <v>88657</v>
      </c>
    </row>
    <row r="1447" spans="1:25" ht="12.75" customHeight="1" x14ac:dyDescent="0.25">
      <c r="A1447" s="3">
        <v>22204</v>
      </c>
      <c r="B1447" s="3" t="s">
        <v>979</v>
      </c>
      <c r="C1447" s="3">
        <v>0.09</v>
      </c>
      <c r="D1447" s="3">
        <v>5.98</v>
      </c>
      <c r="E1447" s="3">
        <v>1.67</v>
      </c>
      <c r="F1447" s="3">
        <v>2549</v>
      </c>
      <c r="G1447" s="3" t="s">
        <v>2745</v>
      </c>
      <c r="H1447" s="3" t="s">
        <v>710</v>
      </c>
      <c r="I1447" s="3" t="s">
        <v>718</v>
      </c>
      <c r="J1447" s="3" t="s">
        <v>721</v>
      </c>
      <c r="K1447" s="3" t="s">
        <v>724</v>
      </c>
      <c r="L1447" s="3" t="s">
        <v>738</v>
      </c>
      <c r="M1447" s="3" t="s">
        <v>623</v>
      </c>
      <c r="N1447" s="3">
        <v>0.51</v>
      </c>
      <c r="O1447" s="3" t="s">
        <v>3035</v>
      </c>
      <c r="P1447" s="3" t="s">
        <v>716</v>
      </c>
      <c r="Q1447" s="3" t="s">
        <v>1065</v>
      </c>
      <c r="R1447" s="3" t="s">
        <v>1750</v>
      </c>
      <c r="S1447" s="3">
        <v>43213</v>
      </c>
      <c r="T1447" s="4">
        <v>42159</v>
      </c>
      <c r="U1447" s="4">
        <v>42162</v>
      </c>
      <c r="V1447" s="3">
        <v>35.805</v>
      </c>
      <c r="W1447" s="3">
        <v>20</v>
      </c>
      <c r="X1447" s="3">
        <v>110.68</v>
      </c>
      <c r="Y1447" s="5">
        <v>88658</v>
      </c>
    </row>
    <row r="1448" spans="1:25" ht="12.75" customHeight="1" x14ac:dyDescent="0.25">
      <c r="A1448" s="3">
        <v>24525</v>
      </c>
      <c r="B1448" s="3" t="s">
        <v>980</v>
      </c>
      <c r="C1448" s="3">
        <v>0</v>
      </c>
      <c r="D1448" s="3">
        <v>35.99</v>
      </c>
      <c r="E1448" s="3">
        <v>0.99</v>
      </c>
      <c r="F1448" s="3">
        <v>2551</v>
      </c>
      <c r="G1448" s="3" t="s">
        <v>2746</v>
      </c>
      <c r="H1448" s="3" t="s">
        <v>710</v>
      </c>
      <c r="I1448" s="3" t="s">
        <v>718</v>
      </c>
      <c r="J1448" s="3" t="s">
        <v>722</v>
      </c>
      <c r="K1448" s="3" t="s">
        <v>102</v>
      </c>
      <c r="L1448" s="3" t="s">
        <v>741</v>
      </c>
      <c r="M1448" s="3" t="s">
        <v>898</v>
      </c>
      <c r="N1448" s="3">
        <v>0.35</v>
      </c>
      <c r="O1448" s="3" t="s">
        <v>3035</v>
      </c>
      <c r="P1448" s="3" t="s">
        <v>716</v>
      </c>
      <c r="Q1448" s="3" t="s">
        <v>1071</v>
      </c>
      <c r="R1448" s="3" t="s">
        <v>1601</v>
      </c>
      <c r="S1448" s="3">
        <v>17403</v>
      </c>
      <c r="T1448" s="4">
        <v>42098</v>
      </c>
      <c r="U1448" s="4">
        <v>42105</v>
      </c>
      <c r="V1448" s="3">
        <v>265.96049999999997</v>
      </c>
      <c r="W1448" s="3">
        <v>12</v>
      </c>
      <c r="X1448" s="3">
        <v>385.45</v>
      </c>
      <c r="Y1448" s="5">
        <v>88656</v>
      </c>
    </row>
    <row r="1449" spans="1:25" ht="12.75" customHeight="1" x14ac:dyDescent="0.25">
      <c r="A1449" s="3">
        <v>18130</v>
      </c>
      <c r="B1449" s="3" t="s">
        <v>978</v>
      </c>
      <c r="C1449" s="3">
        <v>0.03</v>
      </c>
      <c r="D1449" s="3">
        <v>12.53</v>
      </c>
      <c r="E1449" s="3">
        <v>7.17</v>
      </c>
      <c r="F1449" s="3">
        <v>2553</v>
      </c>
      <c r="G1449" s="3" t="s">
        <v>2747</v>
      </c>
      <c r="H1449" s="3" t="s">
        <v>710</v>
      </c>
      <c r="I1449" s="3" t="s">
        <v>717</v>
      </c>
      <c r="J1449" s="3" t="s">
        <v>721</v>
      </c>
      <c r="K1449" s="3" t="s">
        <v>103</v>
      </c>
      <c r="L1449" s="3" t="s">
        <v>739</v>
      </c>
      <c r="M1449" s="3" t="s">
        <v>23</v>
      </c>
      <c r="N1449" s="3">
        <v>0.38</v>
      </c>
      <c r="O1449" s="3" t="s">
        <v>3035</v>
      </c>
      <c r="P1449" s="3" t="s">
        <v>714</v>
      </c>
      <c r="Q1449" s="3" t="s">
        <v>1031</v>
      </c>
      <c r="R1449" s="3" t="s">
        <v>1097</v>
      </c>
      <c r="S1449" s="3">
        <v>53142</v>
      </c>
      <c r="T1449" s="4">
        <v>42047</v>
      </c>
      <c r="U1449" s="4">
        <v>42048</v>
      </c>
      <c r="V1449" s="3">
        <v>-20.320500000000003</v>
      </c>
      <c r="W1449" s="3">
        <v>1</v>
      </c>
      <c r="X1449" s="3">
        <v>19.32</v>
      </c>
      <c r="Y1449" s="5">
        <v>86528</v>
      </c>
    </row>
    <row r="1450" spans="1:25" ht="12.75" customHeight="1" x14ac:dyDescent="0.25">
      <c r="A1450" s="3">
        <v>23666</v>
      </c>
      <c r="B1450" s="3" t="s">
        <v>980</v>
      </c>
      <c r="C1450" s="3">
        <v>0.1</v>
      </c>
      <c r="D1450" s="3">
        <v>2.6</v>
      </c>
      <c r="E1450" s="3">
        <v>2.4</v>
      </c>
      <c r="F1450" s="3">
        <v>2555</v>
      </c>
      <c r="G1450" s="3" t="s">
        <v>2748</v>
      </c>
      <c r="H1450" s="3" t="s">
        <v>710</v>
      </c>
      <c r="I1450" s="3" t="s">
        <v>717</v>
      </c>
      <c r="J1450" s="3" t="s">
        <v>721</v>
      </c>
      <c r="K1450" s="3" t="s">
        <v>724</v>
      </c>
      <c r="L1450" s="3" t="s">
        <v>738</v>
      </c>
      <c r="M1450" s="3" t="s">
        <v>265</v>
      </c>
      <c r="N1450" s="3">
        <v>0.57999999999999996</v>
      </c>
      <c r="O1450" s="3" t="s">
        <v>3035</v>
      </c>
      <c r="P1450" s="3" t="s">
        <v>714</v>
      </c>
      <c r="Q1450" s="3" t="s">
        <v>1031</v>
      </c>
      <c r="R1450" s="3" t="s">
        <v>1424</v>
      </c>
      <c r="S1450" s="3">
        <v>53711</v>
      </c>
      <c r="T1450" s="4">
        <v>42013</v>
      </c>
      <c r="U1450" s="4">
        <v>42018</v>
      </c>
      <c r="V1450" s="3">
        <v>-88.039999999999992</v>
      </c>
      <c r="W1450" s="3">
        <v>12</v>
      </c>
      <c r="X1450" s="3">
        <v>30.1</v>
      </c>
      <c r="Y1450" s="5">
        <v>86527</v>
      </c>
    </row>
    <row r="1451" spans="1:25" ht="12.75" customHeight="1" x14ac:dyDescent="0.25">
      <c r="A1451" s="3">
        <v>23583</v>
      </c>
      <c r="B1451" s="3" t="s">
        <v>981</v>
      </c>
      <c r="C1451" s="3">
        <v>0</v>
      </c>
      <c r="D1451" s="3">
        <v>12.97</v>
      </c>
      <c r="E1451" s="3">
        <v>1.49</v>
      </c>
      <c r="F1451" s="3">
        <v>2555</v>
      </c>
      <c r="G1451" s="3" t="s">
        <v>2748</v>
      </c>
      <c r="H1451" s="3" t="s">
        <v>710</v>
      </c>
      <c r="I1451" s="3" t="s">
        <v>717</v>
      </c>
      <c r="J1451" s="3" t="s">
        <v>721</v>
      </c>
      <c r="K1451" s="3" t="s">
        <v>103</v>
      </c>
      <c r="L1451" s="3" t="s">
        <v>739</v>
      </c>
      <c r="M1451" s="3" t="s">
        <v>241</v>
      </c>
      <c r="N1451" s="3">
        <v>0.35</v>
      </c>
      <c r="O1451" s="3" t="s">
        <v>3035</v>
      </c>
      <c r="P1451" s="3" t="s">
        <v>714</v>
      </c>
      <c r="Q1451" s="3" t="s">
        <v>1031</v>
      </c>
      <c r="R1451" s="3" t="s">
        <v>1424</v>
      </c>
      <c r="S1451" s="3">
        <v>53711</v>
      </c>
      <c r="T1451" s="4">
        <v>42037</v>
      </c>
      <c r="U1451" s="4">
        <v>42038</v>
      </c>
      <c r="V1451" s="3">
        <v>180.23489999999998</v>
      </c>
      <c r="W1451" s="3">
        <v>19</v>
      </c>
      <c r="X1451" s="3">
        <v>261.20999999999998</v>
      </c>
      <c r="Y1451" s="5">
        <v>86529</v>
      </c>
    </row>
    <row r="1452" spans="1:25" ht="12.75" customHeight="1" x14ac:dyDescent="0.25">
      <c r="A1452" s="3">
        <v>23584</v>
      </c>
      <c r="B1452" s="3" t="s">
        <v>981</v>
      </c>
      <c r="C1452" s="3">
        <v>0.06</v>
      </c>
      <c r="D1452" s="3">
        <v>4.91</v>
      </c>
      <c r="E1452" s="3">
        <v>0.5</v>
      </c>
      <c r="F1452" s="3">
        <v>2555</v>
      </c>
      <c r="G1452" s="3" t="s">
        <v>2748</v>
      </c>
      <c r="H1452" s="3" t="s">
        <v>710</v>
      </c>
      <c r="I1452" s="3" t="s">
        <v>717</v>
      </c>
      <c r="J1452" s="3" t="s">
        <v>721</v>
      </c>
      <c r="K1452" s="3" t="s">
        <v>735</v>
      </c>
      <c r="L1452" s="3" t="s">
        <v>739</v>
      </c>
      <c r="M1452" s="3" t="s">
        <v>169</v>
      </c>
      <c r="N1452" s="3">
        <v>0.36</v>
      </c>
      <c r="O1452" s="3" t="s">
        <v>3035</v>
      </c>
      <c r="P1452" s="3" t="s">
        <v>714</v>
      </c>
      <c r="Q1452" s="3" t="s">
        <v>1031</v>
      </c>
      <c r="R1452" s="3" t="s">
        <v>1424</v>
      </c>
      <c r="S1452" s="3">
        <v>53711</v>
      </c>
      <c r="T1452" s="4">
        <v>42037</v>
      </c>
      <c r="U1452" s="4">
        <v>42037</v>
      </c>
      <c r="V1452" s="3">
        <v>29.525099999999998</v>
      </c>
      <c r="W1452" s="3">
        <v>9</v>
      </c>
      <c r="X1452" s="3">
        <v>42.79</v>
      </c>
      <c r="Y1452" s="5">
        <v>86529</v>
      </c>
    </row>
    <row r="1453" spans="1:25" ht="12.75" customHeight="1" x14ac:dyDescent="0.25">
      <c r="A1453" s="3">
        <v>19840</v>
      </c>
      <c r="B1453" s="3" t="s">
        <v>979</v>
      </c>
      <c r="C1453" s="3">
        <v>0.03</v>
      </c>
      <c r="D1453" s="3">
        <v>160.97999999999999</v>
      </c>
      <c r="E1453" s="3">
        <v>30</v>
      </c>
      <c r="F1453" s="3">
        <v>2561</v>
      </c>
      <c r="G1453" s="3" t="s">
        <v>2749</v>
      </c>
      <c r="H1453" s="3" t="s">
        <v>712</v>
      </c>
      <c r="I1453" s="3" t="s">
        <v>719</v>
      </c>
      <c r="J1453" s="3" t="s">
        <v>723</v>
      </c>
      <c r="K1453" s="3" t="s">
        <v>727</v>
      </c>
      <c r="L1453" s="3" t="s">
        <v>740</v>
      </c>
      <c r="M1453" s="3" t="s">
        <v>605</v>
      </c>
      <c r="N1453" s="3">
        <v>0.62</v>
      </c>
      <c r="O1453" s="3" t="s">
        <v>3035</v>
      </c>
      <c r="P1453" s="3" t="s">
        <v>716</v>
      </c>
      <c r="Q1453" s="3" t="s">
        <v>1019</v>
      </c>
      <c r="R1453" s="3" t="s">
        <v>1234</v>
      </c>
      <c r="S1453" s="3">
        <v>10562</v>
      </c>
      <c r="T1453" s="4">
        <v>42085</v>
      </c>
      <c r="U1453" s="4">
        <v>42088</v>
      </c>
      <c r="V1453" s="3">
        <v>1261.4718</v>
      </c>
      <c r="W1453" s="3">
        <v>11</v>
      </c>
      <c r="X1453" s="3">
        <v>1828.22</v>
      </c>
      <c r="Y1453" s="5">
        <v>86465</v>
      </c>
    </row>
    <row r="1454" spans="1:25" ht="12.75" customHeight="1" x14ac:dyDescent="0.25">
      <c r="A1454" s="3">
        <v>23161</v>
      </c>
      <c r="B1454" s="3" t="s">
        <v>979</v>
      </c>
      <c r="C1454" s="3">
        <v>7.0000000000000007E-2</v>
      </c>
      <c r="D1454" s="3">
        <v>3.98</v>
      </c>
      <c r="E1454" s="3">
        <v>5.26</v>
      </c>
      <c r="F1454" s="3">
        <v>2561</v>
      </c>
      <c r="G1454" s="3" t="s">
        <v>2749</v>
      </c>
      <c r="H1454" s="3" t="s">
        <v>710</v>
      </c>
      <c r="I1454" s="3" t="s">
        <v>719</v>
      </c>
      <c r="J1454" s="3" t="s">
        <v>721</v>
      </c>
      <c r="K1454" s="3" t="s">
        <v>103</v>
      </c>
      <c r="L1454" s="3" t="s">
        <v>739</v>
      </c>
      <c r="M1454" s="3" t="s">
        <v>971</v>
      </c>
      <c r="N1454" s="3">
        <v>0.38</v>
      </c>
      <c r="O1454" s="3" t="s">
        <v>3035</v>
      </c>
      <c r="P1454" s="3" t="s">
        <v>716</v>
      </c>
      <c r="Q1454" s="3" t="s">
        <v>1019</v>
      </c>
      <c r="R1454" s="3" t="s">
        <v>1234</v>
      </c>
      <c r="S1454" s="3">
        <v>10562</v>
      </c>
      <c r="T1454" s="4">
        <v>42102</v>
      </c>
      <c r="U1454" s="4">
        <v>42104</v>
      </c>
      <c r="V1454" s="3">
        <v>-59.963760000000001</v>
      </c>
      <c r="W1454" s="3">
        <v>7</v>
      </c>
      <c r="X1454" s="3">
        <v>29.77</v>
      </c>
      <c r="Y1454" s="5">
        <v>86466</v>
      </c>
    </row>
    <row r="1455" spans="1:25" ht="12.75" customHeight="1" x14ac:dyDescent="0.25">
      <c r="A1455" s="3">
        <v>23162</v>
      </c>
      <c r="B1455" s="3" t="s">
        <v>979</v>
      </c>
      <c r="C1455" s="3">
        <v>7.0000000000000007E-2</v>
      </c>
      <c r="D1455" s="3">
        <v>12.22</v>
      </c>
      <c r="E1455" s="3">
        <v>2.85</v>
      </c>
      <c r="F1455" s="3">
        <v>2561</v>
      </c>
      <c r="G1455" s="3" t="s">
        <v>2749</v>
      </c>
      <c r="H1455" s="3" t="s">
        <v>710</v>
      </c>
      <c r="I1455" s="3" t="s">
        <v>719</v>
      </c>
      <c r="J1455" s="3" t="s">
        <v>723</v>
      </c>
      <c r="K1455" s="3" t="s">
        <v>732</v>
      </c>
      <c r="L1455" s="3" t="s">
        <v>741</v>
      </c>
      <c r="M1455" s="3" t="s">
        <v>638</v>
      </c>
      <c r="N1455" s="3">
        <v>0.55000000000000004</v>
      </c>
      <c r="O1455" s="3" t="s">
        <v>3035</v>
      </c>
      <c r="P1455" s="3" t="s">
        <v>716</v>
      </c>
      <c r="Q1455" s="3" t="s">
        <v>1019</v>
      </c>
      <c r="R1455" s="3" t="s">
        <v>1234</v>
      </c>
      <c r="S1455" s="3">
        <v>10562</v>
      </c>
      <c r="T1455" s="4">
        <v>42102</v>
      </c>
      <c r="U1455" s="4">
        <v>42102</v>
      </c>
      <c r="V1455" s="3">
        <v>89.4148</v>
      </c>
      <c r="W1455" s="3">
        <v>12</v>
      </c>
      <c r="X1455" s="3">
        <v>147.19</v>
      </c>
      <c r="Y1455" s="5">
        <v>86466</v>
      </c>
    </row>
    <row r="1456" spans="1:25" ht="12.75" customHeight="1" x14ac:dyDescent="0.25">
      <c r="A1456" s="3">
        <v>22374</v>
      </c>
      <c r="B1456" s="3" t="s">
        <v>979</v>
      </c>
      <c r="C1456" s="3">
        <v>0.08</v>
      </c>
      <c r="D1456" s="3">
        <v>4.55</v>
      </c>
      <c r="E1456" s="3">
        <v>1.49</v>
      </c>
      <c r="F1456" s="3">
        <v>2563</v>
      </c>
      <c r="G1456" s="3" t="s">
        <v>2750</v>
      </c>
      <c r="H1456" s="3" t="s">
        <v>710</v>
      </c>
      <c r="I1456" s="3" t="s">
        <v>717</v>
      </c>
      <c r="J1456" s="3" t="s">
        <v>721</v>
      </c>
      <c r="K1456" s="3" t="s">
        <v>103</v>
      </c>
      <c r="L1456" s="3" t="s">
        <v>739</v>
      </c>
      <c r="M1456" s="3" t="s">
        <v>176</v>
      </c>
      <c r="N1456" s="3">
        <v>0.35</v>
      </c>
      <c r="O1456" s="3" t="s">
        <v>3035</v>
      </c>
      <c r="P1456" s="3" t="s">
        <v>714</v>
      </c>
      <c r="Q1456" s="3" t="s">
        <v>1039</v>
      </c>
      <c r="R1456" s="3" t="s">
        <v>1786</v>
      </c>
      <c r="S1456" s="3">
        <v>55432</v>
      </c>
      <c r="T1456" s="4">
        <v>42102</v>
      </c>
      <c r="U1456" s="4">
        <v>42103</v>
      </c>
      <c r="V1456" s="3">
        <v>27.0273</v>
      </c>
      <c r="W1456" s="3">
        <v>9</v>
      </c>
      <c r="X1456" s="3">
        <v>39.17</v>
      </c>
      <c r="Y1456" s="5">
        <v>91447</v>
      </c>
    </row>
    <row r="1457" spans="1:25" ht="12.75" customHeight="1" x14ac:dyDescent="0.25">
      <c r="A1457" s="3">
        <v>25095</v>
      </c>
      <c r="B1457" s="3" t="s">
        <v>981</v>
      </c>
      <c r="C1457" s="3">
        <v>0</v>
      </c>
      <c r="D1457" s="3">
        <v>4.37</v>
      </c>
      <c r="E1457" s="3">
        <v>5.15</v>
      </c>
      <c r="F1457" s="3">
        <v>2570</v>
      </c>
      <c r="G1457" s="3" t="s">
        <v>2751</v>
      </c>
      <c r="H1457" s="3" t="s">
        <v>710</v>
      </c>
      <c r="I1457" s="3" t="s">
        <v>719</v>
      </c>
      <c r="J1457" s="3" t="s">
        <v>721</v>
      </c>
      <c r="K1457" s="3" t="s">
        <v>729</v>
      </c>
      <c r="L1457" s="3" t="s">
        <v>739</v>
      </c>
      <c r="M1457" s="3" t="s">
        <v>360</v>
      </c>
      <c r="N1457" s="3">
        <v>0.59</v>
      </c>
      <c r="O1457" s="3" t="s">
        <v>3035</v>
      </c>
      <c r="P1457" s="3" t="s">
        <v>715</v>
      </c>
      <c r="Q1457" s="3" t="s">
        <v>1037</v>
      </c>
      <c r="R1457" s="3" t="s">
        <v>1048</v>
      </c>
      <c r="S1457" s="3">
        <v>95616</v>
      </c>
      <c r="T1457" s="4">
        <v>42119</v>
      </c>
      <c r="U1457" s="4">
        <v>42121</v>
      </c>
      <c r="V1457" s="3">
        <v>-150.2604</v>
      </c>
      <c r="W1457" s="3">
        <v>19</v>
      </c>
      <c r="X1457" s="3">
        <v>87.85</v>
      </c>
      <c r="Y1457" s="5">
        <v>90327</v>
      </c>
    </row>
    <row r="1458" spans="1:25" ht="12.75" customHeight="1" x14ac:dyDescent="0.25">
      <c r="A1458" s="3">
        <v>25096</v>
      </c>
      <c r="B1458" s="3" t="s">
        <v>981</v>
      </c>
      <c r="C1458" s="3">
        <v>0.01</v>
      </c>
      <c r="D1458" s="3">
        <v>500.98</v>
      </c>
      <c r="E1458" s="3">
        <v>56</v>
      </c>
      <c r="F1458" s="3">
        <v>2570</v>
      </c>
      <c r="G1458" s="3" t="s">
        <v>2751</v>
      </c>
      <c r="H1458" s="3" t="s">
        <v>712</v>
      </c>
      <c r="I1458" s="3" t="s">
        <v>719</v>
      </c>
      <c r="J1458" s="3" t="s">
        <v>723</v>
      </c>
      <c r="K1458" s="3" t="s">
        <v>727</v>
      </c>
      <c r="L1458" s="3" t="s">
        <v>740</v>
      </c>
      <c r="M1458" s="3" t="s">
        <v>925</v>
      </c>
      <c r="N1458" s="3">
        <v>0.6</v>
      </c>
      <c r="O1458" s="3" t="s">
        <v>3035</v>
      </c>
      <c r="P1458" s="3" t="s">
        <v>715</v>
      </c>
      <c r="Q1458" s="3" t="s">
        <v>1037</v>
      </c>
      <c r="R1458" s="3" t="s">
        <v>1048</v>
      </c>
      <c r="S1458" s="3">
        <v>95616</v>
      </c>
      <c r="T1458" s="4">
        <v>42119</v>
      </c>
      <c r="U1458" s="4">
        <v>42120</v>
      </c>
      <c r="V1458" s="3">
        <v>4899.1288000000004</v>
      </c>
      <c r="W1458" s="3">
        <v>14</v>
      </c>
      <c r="X1458" s="3">
        <v>7429.63</v>
      </c>
      <c r="Y1458" s="5">
        <v>90327</v>
      </c>
    </row>
    <row r="1459" spans="1:25" ht="12.75" customHeight="1" x14ac:dyDescent="0.25">
      <c r="A1459" s="3">
        <v>25097</v>
      </c>
      <c r="B1459" s="3" t="s">
        <v>981</v>
      </c>
      <c r="C1459" s="3">
        <v>0.02</v>
      </c>
      <c r="D1459" s="3">
        <v>12.58</v>
      </c>
      <c r="E1459" s="3">
        <v>5.16</v>
      </c>
      <c r="F1459" s="3">
        <v>2570</v>
      </c>
      <c r="G1459" s="3" t="s">
        <v>2751</v>
      </c>
      <c r="H1459" s="3" t="s">
        <v>710</v>
      </c>
      <c r="I1459" s="3" t="s">
        <v>719</v>
      </c>
      <c r="J1459" s="3" t="s">
        <v>723</v>
      </c>
      <c r="K1459" s="3" t="s">
        <v>732</v>
      </c>
      <c r="L1459" s="3" t="s">
        <v>739</v>
      </c>
      <c r="M1459" s="3" t="s">
        <v>63</v>
      </c>
      <c r="N1459" s="3">
        <v>0.43</v>
      </c>
      <c r="O1459" s="3" t="s">
        <v>3035</v>
      </c>
      <c r="P1459" s="3" t="s">
        <v>715</v>
      </c>
      <c r="Q1459" s="3" t="s">
        <v>1037</v>
      </c>
      <c r="R1459" s="3" t="s">
        <v>1048</v>
      </c>
      <c r="S1459" s="3">
        <v>95616</v>
      </c>
      <c r="T1459" s="4">
        <v>42119</v>
      </c>
      <c r="U1459" s="4">
        <v>42119</v>
      </c>
      <c r="V1459" s="3">
        <v>44.712000000000003</v>
      </c>
      <c r="W1459" s="3">
        <v>18</v>
      </c>
      <c r="X1459" s="3">
        <v>224.29</v>
      </c>
      <c r="Y1459" s="5">
        <v>90327</v>
      </c>
    </row>
    <row r="1460" spans="1:25" ht="12.75" customHeight="1" x14ac:dyDescent="0.25">
      <c r="A1460" s="3">
        <v>25098</v>
      </c>
      <c r="B1460" s="3" t="s">
        <v>981</v>
      </c>
      <c r="C1460" s="3">
        <v>0.1</v>
      </c>
      <c r="D1460" s="3">
        <v>7.7</v>
      </c>
      <c r="E1460" s="3">
        <v>3.68</v>
      </c>
      <c r="F1460" s="3">
        <v>2570</v>
      </c>
      <c r="G1460" s="3" t="s">
        <v>2751</v>
      </c>
      <c r="H1460" s="3" t="s">
        <v>710</v>
      </c>
      <c r="I1460" s="3" t="s">
        <v>719</v>
      </c>
      <c r="J1460" s="3" t="s">
        <v>723</v>
      </c>
      <c r="K1460" s="3" t="s">
        <v>732</v>
      </c>
      <c r="L1460" s="3" t="s">
        <v>738</v>
      </c>
      <c r="M1460" s="3" t="s">
        <v>953</v>
      </c>
      <c r="N1460" s="3">
        <v>0.52</v>
      </c>
      <c r="O1460" s="3" t="s">
        <v>3035</v>
      </c>
      <c r="P1460" s="3" t="s">
        <v>715</v>
      </c>
      <c r="Q1460" s="3" t="s">
        <v>1037</v>
      </c>
      <c r="R1460" s="3" t="s">
        <v>1048</v>
      </c>
      <c r="S1460" s="3">
        <v>95616</v>
      </c>
      <c r="T1460" s="4">
        <v>42119</v>
      </c>
      <c r="U1460" s="4">
        <v>42120</v>
      </c>
      <c r="V1460" s="3">
        <v>-22.626000000000001</v>
      </c>
      <c r="W1460" s="3">
        <v>7</v>
      </c>
      <c r="X1460" s="3">
        <v>51.2</v>
      </c>
      <c r="Y1460" s="5">
        <v>90327</v>
      </c>
    </row>
    <row r="1461" spans="1:25" ht="12.75" customHeight="1" x14ac:dyDescent="0.25">
      <c r="A1461" s="3">
        <v>7096</v>
      </c>
      <c r="B1461" s="3" t="s">
        <v>981</v>
      </c>
      <c r="C1461" s="3">
        <v>0.01</v>
      </c>
      <c r="D1461" s="3">
        <v>500.98</v>
      </c>
      <c r="E1461" s="3">
        <v>56</v>
      </c>
      <c r="F1461" s="3">
        <v>2571</v>
      </c>
      <c r="G1461" s="3" t="s">
        <v>2752</v>
      </c>
      <c r="H1461" s="3" t="s">
        <v>712</v>
      </c>
      <c r="I1461" s="3" t="s">
        <v>719</v>
      </c>
      <c r="J1461" s="3" t="s">
        <v>723</v>
      </c>
      <c r="K1461" s="3" t="s">
        <v>727</v>
      </c>
      <c r="L1461" s="3" t="s">
        <v>740</v>
      </c>
      <c r="M1461" s="3" t="s">
        <v>925</v>
      </c>
      <c r="N1461" s="3">
        <v>0.6</v>
      </c>
      <c r="O1461" s="3" t="s">
        <v>3035</v>
      </c>
      <c r="P1461" s="3" t="s">
        <v>716</v>
      </c>
      <c r="Q1461" s="3" t="s">
        <v>1019</v>
      </c>
      <c r="R1461" s="3" t="s">
        <v>1004</v>
      </c>
      <c r="S1461" s="3">
        <v>10165</v>
      </c>
      <c r="T1461" s="4">
        <v>42119</v>
      </c>
      <c r="U1461" s="4">
        <v>42120</v>
      </c>
      <c r="V1461" s="3">
        <v>4260.1120000000001</v>
      </c>
      <c r="W1461" s="3">
        <v>56</v>
      </c>
      <c r="X1461" s="3">
        <v>29718.53</v>
      </c>
      <c r="Y1461" s="5">
        <v>50656</v>
      </c>
    </row>
    <row r="1462" spans="1:25" ht="12.75" customHeight="1" x14ac:dyDescent="0.25">
      <c r="A1462" s="3">
        <v>7098</v>
      </c>
      <c r="B1462" s="3" t="s">
        <v>981</v>
      </c>
      <c r="C1462" s="3">
        <v>0.1</v>
      </c>
      <c r="D1462" s="3">
        <v>7.7</v>
      </c>
      <c r="E1462" s="3">
        <v>3.68</v>
      </c>
      <c r="F1462" s="3">
        <v>2571</v>
      </c>
      <c r="G1462" s="3" t="s">
        <v>2752</v>
      </c>
      <c r="H1462" s="3" t="s">
        <v>710</v>
      </c>
      <c r="I1462" s="3" t="s">
        <v>719</v>
      </c>
      <c r="J1462" s="3" t="s">
        <v>723</v>
      </c>
      <c r="K1462" s="3" t="s">
        <v>732</v>
      </c>
      <c r="L1462" s="3" t="s">
        <v>738</v>
      </c>
      <c r="M1462" s="3" t="s">
        <v>953</v>
      </c>
      <c r="N1462" s="3">
        <v>0.52</v>
      </c>
      <c r="O1462" s="3" t="s">
        <v>3035</v>
      </c>
      <c r="P1462" s="3" t="s">
        <v>716</v>
      </c>
      <c r="Q1462" s="3" t="s">
        <v>1019</v>
      </c>
      <c r="R1462" s="3" t="s">
        <v>1004</v>
      </c>
      <c r="S1462" s="3">
        <v>10165</v>
      </c>
      <c r="T1462" s="4">
        <v>42119</v>
      </c>
      <c r="U1462" s="4">
        <v>42120</v>
      </c>
      <c r="V1462" s="3">
        <v>-25.14</v>
      </c>
      <c r="W1462" s="3">
        <v>27</v>
      </c>
      <c r="X1462" s="3">
        <v>197.48</v>
      </c>
      <c r="Y1462" s="5">
        <v>50656</v>
      </c>
    </row>
    <row r="1463" spans="1:25" ht="12.75" customHeight="1" x14ac:dyDescent="0.25">
      <c r="A1463" s="3">
        <v>20938</v>
      </c>
      <c r="B1463" s="3" t="s">
        <v>980</v>
      </c>
      <c r="C1463" s="3">
        <v>0.04</v>
      </c>
      <c r="D1463" s="3">
        <v>8.6</v>
      </c>
      <c r="E1463" s="3">
        <v>6.19</v>
      </c>
      <c r="F1463" s="3">
        <v>2578</v>
      </c>
      <c r="G1463" s="3" t="s">
        <v>2753</v>
      </c>
      <c r="H1463" s="3" t="s">
        <v>710</v>
      </c>
      <c r="I1463" s="3" t="s">
        <v>717</v>
      </c>
      <c r="J1463" s="3" t="s">
        <v>721</v>
      </c>
      <c r="K1463" s="3" t="s">
        <v>103</v>
      </c>
      <c r="L1463" s="3" t="s">
        <v>739</v>
      </c>
      <c r="M1463" s="3" t="s">
        <v>956</v>
      </c>
      <c r="N1463" s="3">
        <v>0.38</v>
      </c>
      <c r="O1463" s="3" t="s">
        <v>3035</v>
      </c>
      <c r="P1463" s="3" t="s">
        <v>713</v>
      </c>
      <c r="Q1463" s="3" t="s">
        <v>1124</v>
      </c>
      <c r="R1463" s="3" t="s">
        <v>1369</v>
      </c>
      <c r="S1463" s="3">
        <v>36801</v>
      </c>
      <c r="T1463" s="4">
        <v>42126</v>
      </c>
      <c r="U1463" s="4">
        <v>42128</v>
      </c>
      <c r="V1463" s="3">
        <v>309.71159999999998</v>
      </c>
      <c r="W1463" s="3">
        <v>5</v>
      </c>
      <c r="X1463" s="3">
        <v>46.85</v>
      </c>
      <c r="Y1463" s="5">
        <v>88298</v>
      </c>
    </row>
    <row r="1464" spans="1:25" ht="12.75" customHeight="1" x14ac:dyDescent="0.25">
      <c r="A1464" s="3">
        <v>20939</v>
      </c>
      <c r="B1464" s="3" t="s">
        <v>980</v>
      </c>
      <c r="C1464" s="3">
        <v>0.01</v>
      </c>
      <c r="D1464" s="3">
        <v>3.58</v>
      </c>
      <c r="E1464" s="3">
        <v>1.63</v>
      </c>
      <c r="F1464" s="3">
        <v>2578</v>
      </c>
      <c r="G1464" s="3" t="s">
        <v>2753</v>
      </c>
      <c r="H1464" s="3" t="s">
        <v>710</v>
      </c>
      <c r="I1464" s="3" t="s">
        <v>717</v>
      </c>
      <c r="J1464" s="3" t="s">
        <v>721</v>
      </c>
      <c r="K1464" s="3" t="s">
        <v>733</v>
      </c>
      <c r="L1464" s="3" t="s">
        <v>738</v>
      </c>
      <c r="M1464" s="3" t="s">
        <v>341</v>
      </c>
      <c r="N1464" s="3">
        <v>0.36</v>
      </c>
      <c r="O1464" s="3" t="s">
        <v>3035</v>
      </c>
      <c r="P1464" s="3" t="s">
        <v>713</v>
      </c>
      <c r="Q1464" s="3" t="s">
        <v>1124</v>
      </c>
      <c r="R1464" s="3" t="s">
        <v>1369</v>
      </c>
      <c r="S1464" s="3">
        <v>36801</v>
      </c>
      <c r="T1464" s="4">
        <v>42126</v>
      </c>
      <c r="U1464" s="4">
        <v>42130</v>
      </c>
      <c r="V1464" s="3">
        <v>-128.85599999999999</v>
      </c>
      <c r="W1464" s="3">
        <v>26</v>
      </c>
      <c r="X1464" s="3">
        <v>93.57</v>
      </c>
      <c r="Y1464" s="5">
        <v>88298</v>
      </c>
    </row>
    <row r="1465" spans="1:25" ht="12.75" customHeight="1" x14ac:dyDescent="0.25">
      <c r="A1465" s="3">
        <v>20940</v>
      </c>
      <c r="B1465" s="3" t="s">
        <v>980</v>
      </c>
      <c r="C1465" s="3">
        <v>0.08</v>
      </c>
      <c r="D1465" s="3">
        <v>105.49</v>
      </c>
      <c r="E1465" s="3">
        <v>41.64</v>
      </c>
      <c r="F1465" s="3">
        <v>2578</v>
      </c>
      <c r="G1465" s="3" t="s">
        <v>2753</v>
      </c>
      <c r="H1465" s="3" t="s">
        <v>712</v>
      </c>
      <c r="I1465" s="3" t="s">
        <v>717</v>
      </c>
      <c r="J1465" s="3" t="s">
        <v>723</v>
      </c>
      <c r="K1465" s="3" t="s">
        <v>731</v>
      </c>
      <c r="L1465" s="3" t="s">
        <v>742</v>
      </c>
      <c r="M1465" s="3" t="s">
        <v>709</v>
      </c>
      <c r="N1465" s="3">
        <v>0.75</v>
      </c>
      <c r="O1465" s="3" t="s">
        <v>3035</v>
      </c>
      <c r="P1465" s="3" t="s">
        <v>713</v>
      </c>
      <c r="Q1465" s="3" t="s">
        <v>1124</v>
      </c>
      <c r="R1465" s="3" t="s">
        <v>1369</v>
      </c>
      <c r="S1465" s="3">
        <v>36801</v>
      </c>
      <c r="T1465" s="4">
        <v>42126</v>
      </c>
      <c r="U1465" s="4">
        <v>42133</v>
      </c>
      <c r="V1465" s="3">
        <v>-36.945999999999998</v>
      </c>
      <c r="W1465" s="3">
        <v>34</v>
      </c>
      <c r="X1465" s="3">
        <v>2694.49</v>
      </c>
      <c r="Y1465" s="5">
        <v>88298</v>
      </c>
    </row>
    <row r="1466" spans="1:25" ht="12.75" customHeight="1" x14ac:dyDescent="0.25">
      <c r="A1466" s="3">
        <v>23705</v>
      </c>
      <c r="B1466" s="3" t="s">
        <v>977</v>
      </c>
      <c r="C1466" s="3">
        <v>0.09</v>
      </c>
      <c r="D1466" s="3">
        <v>212.6</v>
      </c>
      <c r="E1466" s="3">
        <v>52.2</v>
      </c>
      <c r="F1466" s="3">
        <v>2579</v>
      </c>
      <c r="G1466" s="3" t="s">
        <v>2754</v>
      </c>
      <c r="H1466" s="3" t="s">
        <v>712</v>
      </c>
      <c r="I1466" s="3" t="s">
        <v>717</v>
      </c>
      <c r="J1466" s="3" t="s">
        <v>723</v>
      </c>
      <c r="K1466" s="3" t="s">
        <v>731</v>
      </c>
      <c r="L1466" s="3" t="s">
        <v>742</v>
      </c>
      <c r="M1466" s="3" t="s">
        <v>488</v>
      </c>
      <c r="N1466" s="3">
        <v>0.64</v>
      </c>
      <c r="O1466" s="3" t="s">
        <v>3035</v>
      </c>
      <c r="P1466" s="3" t="s">
        <v>713</v>
      </c>
      <c r="Q1466" s="3" t="s">
        <v>1124</v>
      </c>
      <c r="R1466" s="3" t="s">
        <v>1696</v>
      </c>
      <c r="S1466" s="3">
        <v>36869</v>
      </c>
      <c r="T1466" s="4">
        <v>42007</v>
      </c>
      <c r="U1466" s="4">
        <v>42008</v>
      </c>
      <c r="V1466" s="3">
        <v>-274.49799999999999</v>
      </c>
      <c r="W1466" s="3">
        <v>1</v>
      </c>
      <c r="X1466" s="3">
        <v>174.5</v>
      </c>
      <c r="Y1466" s="5">
        <v>88296</v>
      </c>
    </row>
    <row r="1467" spans="1:25" ht="12.75" customHeight="1" x14ac:dyDescent="0.25">
      <c r="A1467" s="3">
        <v>22508</v>
      </c>
      <c r="B1467" s="3" t="s">
        <v>978</v>
      </c>
      <c r="C1467" s="3">
        <v>7.0000000000000007E-2</v>
      </c>
      <c r="D1467" s="3">
        <v>1.76</v>
      </c>
      <c r="E1467" s="3">
        <v>4.8600000000000003</v>
      </c>
      <c r="F1467" s="3">
        <v>2579</v>
      </c>
      <c r="G1467" s="3" t="s">
        <v>2754</v>
      </c>
      <c r="H1467" s="3" t="s">
        <v>710</v>
      </c>
      <c r="I1467" s="3" t="s">
        <v>717</v>
      </c>
      <c r="J1467" s="3" t="s">
        <v>723</v>
      </c>
      <c r="K1467" s="3" t="s">
        <v>732</v>
      </c>
      <c r="L1467" s="3" t="s">
        <v>739</v>
      </c>
      <c r="M1467" s="3" t="s">
        <v>461</v>
      </c>
      <c r="N1467" s="3">
        <v>0.41</v>
      </c>
      <c r="O1467" s="3" t="s">
        <v>3035</v>
      </c>
      <c r="P1467" s="3" t="s">
        <v>713</v>
      </c>
      <c r="Q1467" s="3" t="s">
        <v>1124</v>
      </c>
      <c r="R1467" s="3" t="s">
        <v>1696</v>
      </c>
      <c r="S1467" s="3">
        <v>36869</v>
      </c>
      <c r="T1467" s="4">
        <v>42021</v>
      </c>
      <c r="U1467" s="4">
        <v>42021</v>
      </c>
      <c r="V1467" s="3">
        <v>0.58800000000001096</v>
      </c>
      <c r="W1467" s="3">
        <v>15</v>
      </c>
      <c r="X1467" s="3">
        <v>26.01</v>
      </c>
      <c r="Y1467" s="5">
        <v>88297</v>
      </c>
    </row>
    <row r="1468" spans="1:25" ht="12.75" customHeight="1" x14ac:dyDescent="0.25">
      <c r="A1468" s="3">
        <v>19123</v>
      </c>
      <c r="B1468" s="3" t="s">
        <v>978</v>
      </c>
      <c r="C1468" s="3">
        <v>0.04</v>
      </c>
      <c r="D1468" s="3">
        <v>510.14</v>
      </c>
      <c r="E1468" s="3">
        <v>14.7</v>
      </c>
      <c r="F1468" s="3">
        <v>2583</v>
      </c>
      <c r="G1468" s="3" t="s">
        <v>2755</v>
      </c>
      <c r="H1468" s="3" t="s">
        <v>712</v>
      </c>
      <c r="I1468" s="3" t="s">
        <v>717</v>
      </c>
      <c r="J1468" s="3" t="s">
        <v>722</v>
      </c>
      <c r="K1468" s="3" t="s">
        <v>736</v>
      </c>
      <c r="L1468" s="3" t="s">
        <v>740</v>
      </c>
      <c r="M1468" s="3" t="s">
        <v>678</v>
      </c>
      <c r="N1468" s="3">
        <v>0.56000000000000005</v>
      </c>
      <c r="O1468" s="3" t="s">
        <v>3035</v>
      </c>
      <c r="P1468" s="3" t="s">
        <v>714</v>
      </c>
      <c r="Q1468" s="3" t="s">
        <v>1053</v>
      </c>
      <c r="R1468" s="3" t="s">
        <v>1415</v>
      </c>
      <c r="S1468" s="3">
        <v>49423</v>
      </c>
      <c r="T1468" s="4">
        <v>42162</v>
      </c>
      <c r="U1468" s="4">
        <v>42164</v>
      </c>
      <c r="V1468" s="3">
        <v>-251.40390000000002</v>
      </c>
      <c r="W1468" s="3">
        <v>3</v>
      </c>
      <c r="X1468" s="3">
        <v>1527.97</v>
      </c>
      <c r="Y1468" s="5">
        <v>89657</v>
      </c>
    </row>
    <row r="1469" spans="1:25" ht="12.75" customHeight="1" x14ac:dyDescent="0.25">
      <c r="A1469" s="3">
        <v>19124</v>
      </c>
      <c r="B1469" s="3" t="s">
        <v>978</v>
      </c>
      <c r="C1469" s="3">
        <v>0</v>
      </c>
      <c r="D1469" s="3">
        <v>4.76</v>
      </c>
      <c r="E1469" s="3">
        <v>3.01</v>
      </c>
      <c r="F1469" s="3">
        <v>2583</v>
      </c>
      <c r="G1469" s="3" t="s">
        <v>2755</v>
      </c>
      <c r="H1469" s="3" t="s">
        <v>710</v>
      </c>
      <c r="I1469" s="3" t="s">
        <v>717</v>
      </c>
      <c r="J1469" s="3" t="s">
        <v>721</v>
      </c>
      <c r="K1469" s="3" t="s">
        <v>726</v>
      </c>
      <c r="L1469" s="3" t="s">
        <v>738</v>
      </c>
      <c r="M1469" s="3" t="s">
        <v>949</v>
      </c>
      <c r="N1469" s="3">
        <v>0.36</v>
      </c>
      <c r="O1469" s="3" t="s">
        <v>3035</v>
      </c>
      <c r="P1469" s="3" t="s">
        <v>714</v>
      </c>
      <c r="Q1469" s="3" t="s">
        <v>1053</v>
      </c>
      <c r="R1469" s="3" t="s">
        <v>1415</v>
      </c>
      <c r="S1469" s="3">
        <v>49423</v>
      </c>
      <c r="T1469" s="4">
        <v>42162</v>
      </c>
      <c r="U1469" s="4">
        <v>42164</v>
      </c>
      <c r="V1469" s="3">
        <v>-2.3450000000000002</v>
      </c>
      <c r="W1469" s="3">
        <v>23</v>
      </c>
      <c r="X1469" s="3">
        <v>110.86</v>
      </c>
      <c r="Y1469" s="5">
        <v>89657</v>
      </c>
    </row>
    <row r="1470" spans="1:25" ht="12.75" customHeight="1" x14ac:dyDescent="0.25">
      <c r="A1470" s="3">
        <v>19134</v>
      </c>
      <c r="B1470" s="3" t="s">
        <v>981</v>
      </c>
      <c r="C1470" s="3">
        <v>0.04</v>
      </c>
      <c r="D1470" s="3">
        <v>6.3</v>
      </c>
      <c r="E1470" s="3">
        <v>0.5</v>
      </c>
      <c r="F1470" s="3">
        <v>2584</v>
      </c>
      <c r="G1470" s="3" t="s">
        <v>2756</v>
      </c>
      <c r="H1470" s="3" t="s">
        <v>710</v>
      </c>
      <c r="I1470" s="3" t="s">
        <v>717</v>
      </c>
      <c r="J1470" s="3" t="s">
        <v>721</v>
      </c>
      <c r="K1470" s="3" t="s">
        <v>735</v>
      </c>
      <c r="L1470" s="3" t="s">
        <v>739</v>
      </c>
      <c r="M1470" s="3" t="s">
        <v>524</v>
      </c>
      <c r="N1470" s="3">
        <v>0.39</v>
      </c>
      <c r="O1470" s="3" t="s">
        <v>3035</v>
      </c>
      <c r="P1470" s="3" t="s">
        <v>714</v>
      </c>
      <c r="Q1470" s="3" t="s">
        <v>1053</v>
      </c>
      <c r="R1470" s="3" t="s">
        <v>1416</v>
      </c>
      <c r="S1470" s="3">
        <v>48141</v>
      </c>
      <c r="T1470" s="4">
        <v>42164</v>
      </c>
      <c r="U1470" s="4">
        <v>42166</v>
      </c>
      <c r="V1470" s="3">
        <v>67.606200000000001</v>
      </c>
      <c r="W1470" s="3">
        <v>15</v>
      </c>
      <c r="X1470" s="3">
        <v>97.98</v>
      </c>
      <c r="Y1470" s="5">
        <v>89658</v>
      </c>
    </row>
    <row r="1471" spans="1:25" ht="12.75" customHeight="1" x14ac:dyDescent="0.25">
      <c r="A1471" s="3">
        <v>20976</v>
      </c>
      <c r="B1471" s="3" t="s">
        <v>978</v>
      </c>
      <c r="C1471" s="3">
        <v>0.01</v>
      </c>
      <c r="D1471" s="3">
        <v>6.48</v>
      </c>
      <c r="E1471" s="3">
        <v>6.57</v>
      </c>
      <c r="F1471" s="3">
        <v>2587</v>
      </c>
      <c r="G1471" s="3" t="s">
        <v>2757</v>
      </c>
      <c r="H1471" s="3" t="s">
        <v>711</v>
      </c>
      <c r="I1471" s="3" t="s">
        <v>717</v>
      </c>
      <c r="J1471" s="3" t="s">
        <v>721</v>
      </c>
      <c r="K1471" s="3" t="s">
        <v>726</v>
      </c>
      <c r="L1471" s="3" t="s">
        <v>739</v>
      </c>
      <c r="M1471" s="3" t="s">
        <v>299</v>
      </c>
      <c r="N1471" s="3">
        <v>0.37</v>
      </c>
      <c r="O1471" s="3" t="s">
        <v>3035</v>
      </c>
      <c r="P1471" s="3" t="s">
        <v>714</v>
      </c>
      <c r="Q1471" s="3" t="s">
        <v>1031</v>
      </c>
      <c r="R1471" s="3" t="s">
        <v>1667</v>
      </c>
      <c r="S1471" s="3">
        <v>54220</v>
      </c>
      <c r="T1471" s="4">
        <v>42063</v>
      </c>
      <c r="U1471" s="4">
        <v>42063</v>
      </c>
      <c r="V1471" s="3">
        <v>-46.5244</v>
      </c>
      <c r="W1471" s="3">
        <v>18</v>
      </c>
      <c r="X1471" s="3">
        <v>127.83</v>
      </c>
      <c r="Y1471" s="5">
        <v>91166</v>
      </c>
    </row>
    <row r="1472" spans="1:25" ht="12.75" customHeight="1" x14ac:dyDescent="0.25">
      <c r="A1472" s="3">
        <v>20810</v>
      </c>
      <c r="B1472" s="3" t="s">
        <v>979</v>
      </c>
      <c r="C1472" s="3">
        <v>0.02</v>
      </c>
      <c r="D1472" s="3">
        <v>22.72</v>
      </c>
      <c r="E1472" s="3">
        <v>8.99</v>
      </c>
      <c r="F1472" s="3">
        <v>2587</v>
      </c>
      <c r="G1472" s="3" t="s">
        <v>2757</v>
      </c>
      <c r="H1472" s="3" t="s">
        <v>710</v>
      </c>
      <c r="I1472" s="3" t="s">
        <v>717</v>
      </c>
      <c r="J1472" s="3" t="s">
        <v>723</v>
      </c>
      <c r="K1472" s="3" t="s">
        <v>732</v>
      </c>
      <c r="L1472" s="3" t="s">
        <v>741</v>
      </c>
      <c r="M1472" s="3" t="s">
        <v>575</v>
      </c>
      <c r="N1472" s="3">
        <v>0.44</v>
      </c>
      <c r="O1472" s="3" t="s">
        <v>3035</v>
      </c>
      <c r="P1472" s="3" t="s">
        <v>714</v>
      </c>
      <c r="Q1472" s="3" t="s">
        <v>1031</v>
      </c>
      <c r="R1472" s="3" t="s">
        <v>1667</v>
      </c>
      <c r="S1472" s="3">
        <v>54220</v>
      </c>
      <c r="T1472" s="4">
        <v>42181</v>
      </c>
      <c r="U1472" s="4">
        <v>42181</v>
      </c>
      <c r="V1472" s="3">
        <v>200.01719999999997</v>
      </c>
      <c r="W1472" s="3">
        <v>12</v>
      </c>
      <c r="X1472" s="3">
        <v>289.88</v>
      </c>
      <c r="Y1472" s="5">
        <v>91167</v>
      </c>
    </row>
    <row r="1473" spans="1:25" ht="12.75" customHeight="1" x14ac:dyDescent="0.25">
      <c r="A1473" s="3">
        <v>22275</v>
      </c>
      <c r="B1473" s="3" t="s">
        <v>980</v>
      </c>
      <c r="C1473" s="3">
        <v>0.02</v>
      </c>
      <c r="D1473" s="3">
        <v>419.19</v>
      </c>
      <c r="E1473" s="3">
        <v>19.989999999999998</v>
      </c>
      <c r="F1473" s="3">
        <v>2593</v>
      </c>
      <c r="G1473" s="3" t="s">
        <v>2758</v>
      </c>
      <c r="H1473" s="3" t="s">
        <v>710</v>
      </c>
      <c r="I1473" s="3" t="s">
        <v>720</v>
      </c>
      <c r="J1473" s="3" t="s">
        <v>721</v>
      </c>
      <c r="K1473" s="3" t="s">
        <v>730</v>
      </c>
      <c r="L1473" s="3" t="s">
        <v>739</v>
      </c>
      <c r="M1473" s="3" t="s">
        <v>883</v>
      </c>
      <c r="N1473" s="3">
        <v>0.57999999999999996</v>
      </c>
      <c r="O1473" s="3" t="s">
        <v>3035</v>
      </c>
      <c r="P1473" s="3" t="s">
        <v>713</v>
      </c>
      <c r="Q1473" s="3" t="s">
        <v>1040</v>
      </c>
      <c r="R1473" s="3" t="s">
        <v>988</v>
      </c>
      <c r="S1473" s="3">
        <v>30605</v>
      </c>
      <c r="T1473" s="4">
        <v>42111</v>
      </c>
      <c r="U1473" s="4">
        <v>42111</v>
      </c>
      <c r="V1473" s="3">
        <v>-39.606000000000002</v>
      </c>
      <c r="W1473" s="3">
        <v>10</v>
      </c>
      <c r="X1473" s="3">
        <v>4354.55</v>
      </c>
      <c r="Y1473" s="5">
        <v>87772</v>
      </c>
    </row>
    <row r="1474" spans="1:25" ht="12.75" customHeight="1" x14ac:dyDescent="0.25">
      <c r="A1474" s="3">
        <v>23765</v>
      </c>
      <c r="B1474" s="3" t="s">
        <v>980</v>
      </c>
      <c r="C1474" s="3">
        <v>0.01</v>
      </c>
      <c r="D1474" s="3">
        <v>85.99</v>
      </c>
      <c r="E1474" s="3">
        <v>0.99</v>
      </c>
      <c r="F1474" s="3">
        <v>2593</v>
      </c>
      <c r="G1474" s="3" t="s">
        <v>2758</v>
      </c>
      <c r="H1474" s="3" t="s">
        <v>710</v>
      </c>
      <c r="I1474" s="3" t="s">
        <v>720</v>
      </c>
      <c r="J1474" s="3" t="s">
        <v>722</v>
      </c>
      <c r="K1474" s="3" t="s">
        <v>102</v>
      </c>
      <c r="L1474" s="3" t="s">
        <v>738</v>
      </c>
      <c r="M1474" s="3" t="s">
        <v>559</v>
      </c>
      <c r="N1474" s="3">
        <v>0.85</v>
      </c>
      <c r="O1474" s="3" t="s">
        <v>3035</v>
      </c>
      <c r="P1474" s="3" t="s">
        <v>713</v>
      </c>
      <c r="Q1474" s="3" t="s">
        <v>1040</v>
      </c>
      <c r="R1474" s="3" t="s">
        <v>988</v>
      </c>
      <c r="S1474" s="3">
        <v>30605</v>
      </c>
      <c r="T1474" s="4">
        <v>42075</v>
      </c>
      <c r="U1474" s="4">
        <v>42080</v>
      </c>
      <c r="V1474" s="3">
        <v>311.72999999999996</v>
      </c>
      <c r="W1474" s="3">
        <v>2</v>
      </c>
      <c r="X1474" s="3">
        <v>146.16999999999999</v>
      </c>
      <c r="Y1474" s="5">
        <v>87773</v>
      </c>
    </row>
    <row r="1475" spans="1:25" ht="12.75" customHeight="1" x14ac:dyDescent="0.25">
      <c r="A1475" s="3">
        <v>19859</v>
      </c>
      <c r="B1475" s="3" t="s">
        <v>980</v>
      </c>
      <c r="C1475" s="3">
        <v>0.05</v>
      </c>
      <c r="D1475" s="3">
        <v>5.74</v>
      </c>
      <c r="E1475" s="3">
        <v>5.3</v>
      </c>
      <c r="F1475" s="3">
        <v>2601</v>
      </c>
      <c r="G1475" s="3" t="s">
        <v>2759</v>
      </c>
      <c r="H1475" s="3" t="s">
        <v>710</v>
      </c>
      <c r="I1475" s="3" t="s">
        <v>720</v>
      </c>
      <c r="J1475" s="3" t="s">
        <v>721</v>
      </c>
      <c r="K1475" s="3" t="s">
        <v>104</v>
      </c>
      <c r="L1475" s="3" t="s">
        <v>741</v>
      </c>
      <c r="M1475" s="3" t="s">
        <v>441</v>
      </c>
      <c r="N1475" s="3">
        <v>0.55000000000000004</v>
      </c>
      <c r="O1475" s="3" t="s">
        <v>3035</v>
      </c>
      <c r="P1475" s="3" t="s">
        <v>716</v>
      </c>
      <c r="Q1475" s="3" t="s">
        <v>1045</v>
      </c>
      <c r="R1475" s="3" t="s">
        <v>1546</v>
      </c>
      <c r="S1475" s="3">
        <v>3054</v>
      </c>
      <c r="T1475" s="4">
        <v>42084</v>
      </c>
      <c r="U1475" s="4">
        <v>42089</v>
      </c>
      <c r="V1475" s="3">
        <v>-50.75</v>
      </c>
      <c r="W1475" s="3">
        <v>7</v>
      </c>
      <c r="X1475" s="3">
        <v>42.02</v>
      </c>
      <c r="Y1475" s="5">
        <v>87382</v>
      </c>
    </row>
    <row r="1476" spans="1:25" ht="12.75" customHeight="1" x14ac:dyDescent="0.25">
      <c r="A1476" s="3">
        <v>20849</v>
      </c>
      <c r="B1476" s="3" t="s">
        <v>981</v>
      </c>
      <c r="C1476" s="3">
        <v>7.0000000000000007E-2</v>
      </c>
      <c r="D1476" s="3">
        <v>200.99</v>
      </c>
      <c r="E1476" s="3">
        <v>4.2</v>
      </c>
      <c r="F1476" s="3">
        <v>2603</v>
      </c>
      <c r="G1476" s="3" t="s">
        <v>2760</v>
      </c>
      <c r="H1476" s="3" t="s">
        <v>710</v>
      </c>
      <c r="I1476" s="3" t="s">
        <v>720</v>
      </c>
      <c r="J1476" s="3" t="s">
        <v>722</v>
      </c>
      <c r="K1476" s="3" t="s">
        <v>102</v>
      </c>
      <c r="L1476" s="3" t="s">
        <v>739</v>
      </c>
      <c r="M1476" s="3" t="s">
        <v>841</v>
      </c>
      <c r="N1476" s="3">
        <v>0.59</v>
      </c>
      <c r="O1476" s="3" t="s">
        <v>3035</v>
      </c>
      <c r="P1476" s="3" t="s">
        <v>716</v>
      </c>
      <c r="Q1476" s="3" t="s">
        <v>1028</v>
      </c>
      <c r="R1476" s="3" t="s">
        <v>1409</v>
      </c>
      <c r="S1476" s="3">
        <v>7601</v>
      </c>
      <c r="T1476" s="4">
        <v>42099</v>
      </c>
      <c r="U1476" s="4">
        <v>42100</v>
      </c>
      <c r="V1476" s="3">
        <v>2225.0761200000002</v>
      </c>
      <c r="W1476" s="3">
        <v>22</v>
      </c>
      <c r="X1476" s="3">
        <v>3705.14</v>
      </c>
      <c r="Y1476" s="5">
        <v>87383</v>
      </c>
    </row>
    <row r="1477" spans="1:25" ht="12.75" customHeight="1" x14ac:dyDescent="0.25">
      <c r="A1477" s="3">
        <v>20850</v>
      </c>
      <c r="B1477" s="3" t="s">
        <v>981</v>
      </c>
      <c r="C1477" s="3">
        <v>0.01</v>
      </c>
      <c r="D1477" s="3">
        <v>297.48</v>
      </c>
      <c r="E1477" s="3">
        <v>18.059999999999999</v>
      </c>
      <c r="F1477" s="3">
        <v>2604</v>
      </c>
      <c r="G1477" s="3" t="s">
        <v>2761</v>
      </c>
      <c r="H1477" s="3" t="s">
        <v>712</v>
      </c>
      <c r="I1477" s="3" t="s">
        <v>720</v>
      </c>
      <c r="J1477" s="3" t="s">
        <v>722</v>
      </c>
      <c r="K1477" s="3" t="s">
        <v>736</v>
      </c>
      <c r="L1477" s="3" t="s">
        <v>740</v>
      </c>
      <c r="M1477" s="3" t="s">
        <v>366</v>
      </c>
      <c r="N1477" s="3">
        <v>0.6</v>
      </c>
      <c r="O1477" s="3" t="s">
        <v>3035</v>
      </c>
      <c r="P1477" s="3" t="s">
        <v>716</v>
      </c>
      <c r="Q1477" s="3" t="s">
        <v>1028</v>
      </c>
      <c r="R1477" s="3" t="s">
        <v>1380</v>
      </c>
      <c r="S1477" s="3">
        <v>8830</v>
      </c>
      <c r="T1477" s="4">
        <v>42099</v>
      </c>
      <c r="U1477" s="4">
        <v>42100</v>
      </c>
      <c r="V1477" s="3">
        <v>-338.18083200000001</v>
      </c>
      <c r="W1477" s="3">
        <v>3</v>
      </c>
      <c r="X1477" s="3">
        <v>945.36</v>
      </c>
      <c r="Y1477" s="5">
        <v>87383</v>
      </c>
    </row>
    <row r="1478" spans="1:25" ht="12.75" customHeight="1" x14ac:dyDescent="0.25">
      <c r="A1478" s="3">
        <v>18046</v>
      </c>
      <c r="B1478" s="3" t="s">
        <v>977</v>
      </c>
      <c r="C1478" s="3">
        <v>0.09</v>
      </c>
      <c r="D1478" s="3">
        <v>5.4</v>
      </c>
      <c r="E1478" s="3">
        <v>7.78</v>
      </c>
      <c r="F1478" s="3">
        <v>2610</v>
      </c>
      <c r="G1478" s="3" t="s">
        <v>2762</v>
      </c>
      <c r="H1478" s="3" t="s">
        <v>710</v>
      </c>
      <c r="I1478" s="3" t="s">
        <v>720</v>
      </c>
      <c r="J1478" s="3" t="s">
        <v>721</v>
      </c>
      <c r="K1478" s="3" t="s">
        <v>103</v>
      </c>
      <c r="L1478" s="3" t="s">
        <v>739</v>
      </c>
      <c r="M1478" s="3" t="s">
        <v>523</v>
      </c>
      <c r="N1478" s="3">
        <v>0.37</v>
      </c>
      <c r="O1478" s="3" t="s">
        <v>3035</v>
      </c>
      <c r="P1478" s="3" t="s">
        <v>715</v>
      </c>
      <c r="Q1478" s="3" t="s">
        <v>1037</v>
      </c>
      <c r="R1478" s="3" t="s">
        <v>1048</v>
      </c>
      <c r="S1478" s="3">
        <v>95616</v>
      </c>
      <c r="T1478" s="4">
        <v>42140</v>
      </c>
      <c r="U1478" s="4">
        <v>42141</v>
      </c>
      <c r="V1478" s="3">
        <v>-136.25200000000001</v>
      </c>
      <c r="W1478" s="3">
        <v>9</v>
      </c>
      <c r="X1478" s="3">
        <v>49.24</v>
      </c>
      <c r="Y1478" s="5">
        <v>86118</v>
      </c>
    </row>
    <row r="1479" spans="1:25" ht="12.75" customHeight="1" x14ac:dyDescent="0.25">
      <c r="A1479" s="3">
        <v>19971</v>
      </c>
      <c r="B1479" s="3" t="s">
        <v>980</v>
      </c>
      <c r="C1479" s="3">
        <v>0.02</v>
      </c>
      <c r="D1479" s="3">
        <v>50.98</v>
      </c>
      <c r="E1479" s="3">
        <v>13.66</v>
      </c>
      <c r="F1479" s="3">
        <v>2613</v>
      </c>
      <c r="G1479" s="3" t="s">
        <v>2763</v>
      </c>
      <c r="H1479" s="3" t="s">
        <v>711</v>
      </c>
      <c r="I1479" s="3" t="s">
        <v>720</v>
      </c>
      <c r="J1479" s="3" t="s">
        <v>721</v>
      </c>
      <c r="K1479" s="3" t="s">
        <v>729</v>
      </c>
      <c r="L1479" s="3" t="s">
        <v>739</v>
      </c>
      <c r="M1479" s="3" t="s">
        <v>816</v>
      </c>
      <c r="N1479" s="3">
        <v>0.57999999999999996</v>
      </c>
      <c r="O1479" s="3" t="s">
        <v>3035</v>
      </c>
      <c r="P1479" s="3" t="s">
        <v>716</v>
      </c>
      <c r="Q1479" s="3" t="s">
        <v>1028</v>
      </c>
      <c r="R1479" s="3" t="s">
        <v>1561</v>
      </c>
      <c r="S1479" s="3">
        <v>8863</v>
      </c>
      <c r="T1479" s="4">
        <v>42028</v>
      </c>
      <c r="U1479" s="4">
        <v>42028</v>
      </c>
      <c r="V1479" s="3">
        <v>-25.76</v>
      </c>
      <c r="W1479" s="3">
        <v>1</v>
      </c>
      <c r="X1479" s="3">
        <v>68.45</v>
      </c>
      <c r="Y1479" s="5">
        <v>86119</v>
      </c>
    </row>
    <row r="1480" spans="1:25" ht="12.75" customHeight="1" x14ac:dyDescent="0.25">
      <c r="A1480" s="3">
        <v>25962</v>
      </c>
      <c r="B1480" s="3" t="s">
        <v>981</v>
      </c>
      <c r="C1480" s="3">
        <v>0</v>
      </c>
      <c r="D1480" s="3">
        <v>2.6</v>
      </c>
      <c r="E1480" s="3">
        <v>2.4</v>
      </c>
      <c r="F1480" s="3">
        <v>2616</v>
      </c>
      <c r="G1480" s="3" t="s">
        <v>2764</v>
      </c>
      <c r="H1480" s="3" t="s">
        <v>710</v>
      </c>
      <c r="I1480" s="3" t="s">
        <v>720</v>
      </c>
      <c r="J1480" s="3" t="s">
        <v>721</v>
      </c>
      <c r="K1480" s="3" t="s">
        <v>724</v>
      </c>
      <c r="L1480" s="3" t="s">
        <v>738</v>
      </c>
      <c r="M1480" s="3" t="s">
        <v>265</v>
      </c>
      <c r="N1480" s="3">
        <v>0.57999999999999996</v>
      </c>
      <c r="O1480" s="3" t="s">
        <v>3035</v>
      </c>
      <c r="P1480" s="3" t="s">
        <v>714</v>
      </c>
      <c r="Q1480" s="3" t="s">
        <v>1053</v>
      </c>
      <c r="R1480" s="3" t="s">
        <v>1719</v>
      </c>
      <c r="S1480" s="3">
        <v>49002</v>
      </c>
      <c r="T1480" s="4">
        <v>42074</v>
      </c>
      <c r="U1480" s="4">
        <v>42076</v>
      </c>
      <c r="V1480" s="3">
        <v>-45.21</v>
      </c>
      <c r="W1480" s="3">
        <v>16</v>
      </c>
      <c r="X1480" s="3">
        <v>44.75</v>
      </c>
      <c r="Y1480" s="5">
        <v>91495</v>
      </c>
    </row>
    <row r="1481" spans="1:25" ht="12.75" customHeight="1" x14ac:dyDescent="0.25">
      <c r="A1481" s="3">
        <v>25478</v>
      </c>
      <c r="B1481" s="3" t="s">
        <v>979</v>
      </c>
      <c r="C1481" s="3">
        <v>0.1</v>
      </c>
      <c r="D1481" s="3">
        <v>3.25</v>
      </c>
      <c r="E1481" s="3">
        <v>49</v>
      </c>
      <c r="F1481" s="3">
        <v>2617</v>
      </c>
      <c r="G1481" s="3" t="s">
        <v>2765</v>
      </c>
      <c r="H1481" s="3" t="s">
        <v>710</v>
      </c>
      <c r="I1481" s="3" t="s">
        <v>720</v>
      </c>
      <c r="J1481" s="3" t="s">
        <v>721</v>
      </c>
      <c r="K1481" s="3" t="s">
        <v>729</v>
      </c>
      <c r="L1481" s="3" t="s">
        <v>744</v>
      </c>
      <c r="M1481" s="3" t="s">
        <v>334</v>
      </c>
      <c r="N1481" s="3">
        <v>0.56000000000000005</v>
      </c>
      <c r="O1481" s="3" t="s">
        <v>3035</v>
      </c>
      <c r="P1481" s="3" t="s">
        <v>714</v>
      </c>
      <c r="Q1481" s="3" t="s">
        <v>1240</v>
      </c>
      <c r="R1481" s="3" t="s">
        <v>1805</v>
      </c>
      <c r="S1481" s="3">
        <v>57401</v>
      </c>
      <c r="T1481" s="4">
        <v>42182</v>
      </c>
      <c r="U1481" s="4">
        <v>42183</v>
      </c>
      <c r="V1481" s="3">
        <v>-286.245</v>
      </c>
      <c r="W1481" s="3">
        <v>6</v>
      </c>
      <c r="X1481" s="3">
        <v>40.69</v>
      </c>
      <c r="Y1481" s="5">
        <v>91496</v>
      </c>
    </row>
    <row r="1482" spans="1:25" ht="12.75" customHeight="1" x14ac:dyDescent="0.25">
      <c r="A1482" s="3">
        <v>6585</v>
      </c>
      <c r="B1482" s="3" t="s">
        <v>978</v>
      </c>
      <c r="C1482" s="3">
        <v>0.1</v>
      </c>
      <c r="D1482" s="3">
        <v>7.64</v>
      </c>
      <c r="E1482" s="3">
        <v>1.39</v>
      </c>
      <c r="F1482" s="3">
        <v>2618</v>
      </c>
      <c r="G1482" s="3" t="s">
        <v>2766</v>
      </c>
      <c r="H1482" s="3" t="s">
        <v>710</v>
      </c>
      <c r="I1482" s="3" t="s">
        <v>720</v>
      </c>
      <c r="J1482" s="3" t="s">
        <v>721</v>
      </c>
      <c r="K1482" s="3" t="s">
        <v>728</v>
      </c>
      <c r="L1482" s="3" t="s">
        <v>739</v>
      </c>
      <c r="M1482" s="3" t="s">
        <v>554</v>
      </c>
      <c r="N1482" s="3">
        <v>0.36</v>
      </c>
      <c r="O1482" s="3" t="s">
        <v>3035</v>
      </c>
      <c r="P1482" s="3" t="s">
        <v>716</v>
      </c>
      <c r="Q1482" s="3" t="s">
        <v>1019</v>
      </c>
      <c r="R1482" s="3" t="s">
        <v>1004</v>
      </c>
      <c r="S1482" s="3">
        <v>10004</v>
      </c>
      <c r="T1482" s="4">
        <v>42021</v>
      </c>
      <c r="U1482" s="4">
        <v>42023</v>
      </c>
      <c r="V1482" s="3">
        <v>16.12</v>
      </c>
      <c r="W1482" s="3">
        <v>18</v>
      </c>
      <c r="X1482" s="3">
        <v>130.11000000000001</v>
      </c>
      <c r="Y1482" s="5">
        <v>46884</v>
      </c>
    </row>
    <row r="1483" spans="1:25" ht="12.75" customHeight="1" x14ac:dyDescent="0.25">
      <c r="A1483" s="3">
        <v>6586</v>
      </c>
      <c r="B1483" s="3" t="s">
        <v>978</v>
      </c>
      <c r="C1483" s="3">
        <v>0</v>
      </c>
      <c r="D1483" s="3">
        <v>125.99</v>
      </c>
      <c r="E1483" s="3">
        <v>2.5</v>
      </c>
      <c r="F1483" s="3">
        <v>2618</v>
      </c>
      <c r="G1483" s="3" t="s">
        <v>2766</v>
      </c>
      <c r="H1483" s="3" t="s">
        <v>710</v>
      </c>
      <c r="I1483" s="3" t="s">
        <v>720</v>
      </c>
      <c r="J1483" s="3" t="s">
        <v>722</v>
      </c>
      <c r="K1483" s="3" t="s">
        <v>102</v>
      </c>
      <c r="L1483" s="3" t="s">
        <v>739</v>
      </c>
      <c r="M1483" s="3" t="s">
        <v>631</v>
      </c>
      <c r="N1483" s="3">
        <v>0.59</v>
      </c>
      <c r="O1483" s="3" t="s">
        <v>3035</v>
      </c>
      <c r="P1483" s="3" t="s">
        <v>716</v>
      </c>
      <c r="Q1483" s="3" t="s">
        <v>1019</v>
      </c>
      <c r="R1483" s="3" t="s">
        <v>1004</v>
      </c>
      <c r="S1483" s="3">
        <v>10004</v>
      </c>
      <c r="T1483" s="4">
        <v>42021</v>
      </c>
      <c r="U1483" s="4">
        <v>42023</v>
      </c>
      <c r="V1483" s="3">
        <v>-815.90079999999989</v>
      </c>
      <c r="W1483" s="3">
        <v>3</v>
      </c>
      <c r="X1483" s="3">
        <v>337.34</v>
      </c>
      <c r="Y1483" s="5">
        <v>46884</v>
      </c>
    </row>
    <row r="1484" spans="1:25" ht="12.75" customHeight="1" x14ac:dyDescent="0.25">
      <c r="A1484" s="3">
        <v>6587</v>
      </c>
      <c r="B1484" s="3" t="s">
        <v>978</v>
      </c>
      <c r="C1484" s="3">
        <v>0.1</v>
      </c>
      <c r="D1484" s="3">
        <v>11.55</v>
      </c>
      <c r="E1484" s="3">
        <v>2.36</v>
      </c>
      <c r="F1484" s="3">
        <v>2618</v>
      </c>
      <c r="G1484" s="3" t="s">
        <v>2766</v>
      </c>
      <c r="H1484" s="3" t="s">
        <v>710</v>
      </c>
      <c r="I1484" s="3" t="s">
        <v>720</v>
      </c>
      <c r="J1484" s="3" t="s">
        <v>721</v>
      </c>
      <c r="K1484" s="3" t="s">
        <v>724</v>
      </c>
      <c r="L1484" s="3" t="s">
        <v>738</v>
      </c>
      <c r="M1484" s="3" t="s">
        <v>224</v>
      </c>
      <c r="N1484" s="3">
        <v>0.55000000000000004</v>
      </c>
      <c r="O1484" s="3" t="s">
        <v>3035</v>
      </c>
      <c r="P1484" s="3" t="s">
        <v>716</v>
      </c>
      <c r="Q1484" s="3" t="s">
        <v>1019</v>
      </c>
      <c r="R1484" s="3" t="s">
        <v>1004</v>
      </c>
      <c r="S1484" s="3">
        <v>10004</v>
      </c>
      <c r="T1484" s="4">
        <v>42021</v>
      </c>
      <c r="U1484" s="4">
        <v>42022</v>
      </c>
      <c r="V1484" s="3">
        <v>15.808000000000003</v>
      </c>
      <c r="W1484" s="3">
        <v>25</v>
      </c>
      <c r="X1484" s="3">
        <v>280.43</v>
      </c>
      <c r="Y1484" s="5">
        <v>46884</v>
      </c>
    </row>
    <row r="1485" spans="1:25" ht="12.75" customHeight="1" x14ac:dyDescent="0.25">
      <c r="A1485" s="3">
        <v>4788</v>
      </c>
      <c r="B1485" s="3" t="s">
        <v>977</v>
      </c>
      <c r="C1485" s="3">
        <v>0.05</v>
      </c>
      <c r="D1485" s="3">
        <v>4.84</v>
      </c>
      <c r="E1485" s="3">
        <v>0.71</v>
      </c>
      <c r="F1485" s="3">
        <v>2618</v>
      </c>
      <c r="G1485" s="3" t="s">
        <v>2766</v>
      </c>
      <c r="H1485" s="3" t="s">
        <v>711</v>
      </c>
      <c r="I1485" s="3" t="s">
        <v>720</v>
      </c>
      <c r="J1485" s="3" t="s">
        <v>721</v>
      </c>
      <c r="K1485" s="3" t="s">
        <v>724</v>
      </c>
      <c r="L1485" s="3" t="s">
        <v>738</v>
      </c>
      <c r="M1485" s="3" t="s">
        <v>470</v>
      </c>
      <c r="N1485" s="3">
        <v>0.52</v>
      </c>
      <c r="O1485" s="3" t="s">
        <v>3035</v>
      </c>
      <c r="P1485" s="3" t="s">
        <v>716</v>
      </c>
      <c r="Q1485" s="3" t="s">
        <v>1019</v>
      </c>
      <c r="R1485" s="3" t="s">
        <v>1004</v>
      </c>
      <c r="S1485" s="3">
        <v>10004</v>
      </c>
      <c r="T1485" s="4">
        <v>42086</v>
      </c>
      <c r="U1485" s="4">
        <v>42086</v>
      </c>
      <c r="V1485" s="3">
        <v>29.17</v>
      </c>
      <c r="W1485" s="3">
        <v>20</v>
      </c>
      <c r="X1485" s="3">
        <v>103.39</v>
      </c>
      <c r="Y1485" s="5">
        <v>34017</v>
      </c>
    </row>
    <row r="1486" spans="1:25" ht="12.75" customHeight="1" x14ac:dyDescent="0.25">
      <c r="A1486" s="3">
        <v>4789</v>
      </c>
      <c r="B1486" s="3" t="s">
        <v>977</v>
      </c>
      <c r="C1486" s="3">
        <v>0.01</v>
      </c>
      <c r="D1486" s="3">
        <v>14.98</v>
      </c>
      <c r="E1486" s="3">
        <v>7.69</v>
      </c>
      <c r="F1486" s="3">
        <v>2618</v>
      </c>
      <c r="G1486" s="3" t="s">
        <v>2766</v>
      </c>
      <c r="H1486" s="3" t="s">
        <v>710</v>
      </c>
      <c r="I1486" s="3" t="s">
        <v>720</v>
      </c>
      <c r="J1486" s="3" t="s">
        <v>721</v>
      </c>
      <c r="K1486" s="3" t="s">
        <v>730</v>
      </c>
      <c r="L1486" s="3" t="s">
        <v>739</v>
      </c>
      <c r="M1486" s="3" t="s">
        <v>496</v>
      </c>
      <c r="N1486" s="3">
        <v>0.56999999999999995</v>
      </c>
      <c r="O1486" s="3" t="s">
        <v>3035</v>
      </c>
      <c r="P1486" s="3" t="s">
        <v>716</v>
      </c>
      <c r="Q1486" s="3" t="s">
        <v>1019</v>
      </c>
      <c r="R1486" s="3" t="s">
        <v>1004</v>
      </c>
      <c r="S1486" s="3">
        <v>10004</v>
      </c>
      <c r="T1486" s="4">
        <v>42086</v>
      </c>
      <c r="U1486" s="4">
        <v>42088</v>
      </c>
      <c r="V1486" s="3">
        <v>-48.97</v>
      </c>
      <c r="W1486" s="3">
        <v>28</v>
      </c>
      <c r="X1486" s="3">
        <v>435.39</v>
      </c>
      <c r="Y1486" s="5">
        <v>34017</v>
      </c>
    </row>
    <row r="1487" spans="1:25" ht="12.75" customHeight="1" x14ac:dyDescent="0.25">
      <c r="A1487" s="3">
        <v>7452</v>
      </c>
      <c r="B1487" s="3" t="s">
        <v>981</v>
      </c>
      <c r="C1487" s="3">
        <v>0.1</v>
      </c>
      <c r="D1487" s="3">
        <v>20.27</v>
      </c>
      <c r="E1487" s="3">
        <v>3.99</v>
      </c>
      <c r="F1487" s="3">
        <v>2618</v>
      </c>
      <c r="G1487" s="3" t="s">
        <v>2766</v>
      </c>
      <c r="H1487" s="3" t="s">
        <v>710</v>
      </c>
      <c r="I1487" s="3" t="s">
        <v>720</v>
      </c>
      <c r="J1487" s="3" t="s">
        <v>721</v>
      </c>
      <c r="K1487" s="3" t="s">
        <v>729</v>
      </c>
      <c r="L1487" s="3" t="s">
        <v>739</v>
      </c>
      <c r="M1487" s="3" t="s">
        <v>660</v>
      </c>
      <c r="N1487" s="3">
        <v>0.56999999999999995</v>
      </c>
      <c r="O1487" s="3" t="s">
        <v>3035</v>
      </c>
      <c r="P1487" s="3" t="s">
        <v>716</v>
      </c>
      <c r="Q1487" s="3" t="s">
        <v>1019</v>
      </c>
      <c r="R1487" s="3" t="s">
        <v>1004</v>
      </c>
      <c r="S1487" s="3">
        <v>10004</v>
      </c>
      <c r="T1487" s="4">
        <v>42086</v>
      </c>
      <c r="U1487" s="4">
        <v>42087</v>
      </c>
      <c r="V1487" s="3">
        <v>84.05</v>
      </c>
      <c r="W1487" s="3">
        <v>53</v>
      </c>
      <c r="X1487" s="3">
        <v>1051.52</v>
      </c>
      <c r="Y1487" s="5">
        <v>53153</v>
      </c>
    </row>
    <row r="1488" spans="1:25" ht="12.75" customHeight="1" x14ac:dyDescent="0.25">
      <c r="A1488" s="3">
        <v>22788</v>
      </c>
      <c r="B1488" s="3" t="s">
        <v>977</v>
      </c>
      <c r="C1488" s="3">
        <v>0.05</v>
      </c>
      <c r="D1488" s="3">
        <v>4.84</v>
      </c>
      <c r="E1488" s="3">
        <v>0.71</v>
      </c>
      <c r="F1488" s="3">
        <v>2619</v>
      </c>
      <c r="G1488" s="3" t="s">
        <v>2767</v>
      </c>
      <c r="H1488" s="3" t="s">
        <v>711</v>
      </c>
      <c r="I1488" s="3" t="s">
        <v>720</v>
      </c>
      <c r="J1488" s="3" t="s">
        <v>721</v>
      </c>
      <c r="K1488" s="3" t="s">
        <v>724</v>
      </c>
      <c r="L1488" s="3" t="s">
        <v>738</v>
      </c>
      <c r="M1488" s="3" t="s">
        <v>470</v>
      </c>
      <c r="N1488" s="3">
        <v>0.52</v>
      </c>
      <c r="O1488" s="3" t="s">
        <v>3035</v>
      </c>
      <c r="P1488" s="3" t="s">
        <v>714</v>
      </c>
      <c r="Q1488" s="3" t="s">
        <v>1240</v>
      </c>
      <c r="R1488" s="3" t="s">
        <v>1239</v>
      </c>
      <c r="S1488" s="3">
        <v>57103</v>
      </c>
      <c r="T1488" s="4">
        <v>42086</v>
      </c>
      <c r="U1488" s="4">
        <v>42086</v>
      </c>
      <c r="V1488" s="3">
        <v>17.836500000000001</v>
      </c>
      <c r="W1488" s="3">
        <v>5</v>
      </c>
      <c r="X1488" s="3">
        <v>25.85</v>
      </c>
      <c r="Y1488" s="5">
        <v>88014</v>
      </c>
    </row>
    <row r="1489" spans="1:25" ht="12.75" customHeight="1" x14ac:dyDescent="0.25">
      <c r="A1489" s="3">
        <v>18461</v>
      </c>
      <c r="B1489" s="3" t="s">
        <v>979</v>
      </c>
      <c r="C1489" s="3">
        <v>0.1</v>
      </c>
      <c r="D1489" s="3">
        <v>30.98</v>
      </c>
      <c r="E1489" s="3">
        <v>8.99</v>
      </c>
      <c r="F1489" s="3">
        <v>2619</v>
      </c>
      <c r="G1489" s="3" t="s">
        <v>2767</v>
      </c>
      <c r="H1489" s="3" t="s">
        <v>710</v>
      </c>
      <c r="I1489" s="3" t="s">
        <v>720</v>
      </c>
      <c r="J1489" s="3" t="s">
        <v>721</v>
      </c>
      <c r="K1489" s="3" t="s">
        <v>724</v>
      </c>
      <c r="L1489" s="3" t="s">
        <v>741</v>
      </c>
      <c r="M1489" s="3" t="s">
        <v>495</v>
      </c>
      <c r="N1489" s="3">
        <v>0.57999999999999996</v>
      </c>
      <c r="O1489" s="3" t="s">
        <v>3035</v>
      </c>
      <c r="P1489" s="3" t="s">
        <v>714</v>
      </c>
      <c r="Q1489" s="3" t="s">
        <v>1240</v>
      </c>
      <c r="R1489" s="3" t="s">
        <v>1239</v>
      </c>
      <c r="S1489" s="3">
        <v>57103</v>
      </c>
      <c r="T1489" s="4">
        <v>42044</v>
      </c>
      <c r="U1489" s="4">
        <v>42046</v>
      </c>
      <c r="V1489" s="3">
        <v>-20.222799999999999</v>
      </c>
      <c r="W1489" s="3">
        <v>4</v>
      </c>
      <c r="X1489" s="3">
        <v>119.37</v>
      </c>
      <c r="Y1489" s="5">
        <v>88015</v>
      </c>
    </row>
    <row r="1490" spans="1:25" ht="12.75" customHeight="1" x14ac:dyDescent="0.25">
      <c r="A1490" s="3">
        <v>25452</v>
      </c>
      <c r="B1490" s="3" t="s">
        <v>981</v>
      </c>
      <c r="C1490" s="3">
        <v>0.1</v>
      </c>
      <c r="D1490" s="3">
        <v>20.27</v>
      </c>
      <c r="E1490" s="3">
        <v>3.99</v>
      </c>
      <c r="F1490" s="3">
        <v>2620</v>
      </c>
      <c r="G1490" s="3" t="s">
        <v>2768</v>
      </c>
      <c r="H1490" s="3" t="s">
        <v>710</v>
      </c>
      <c r="I1490" s="3" t="s">
        <v>720</v>
      </c>
      <c r="J1490" s="3" t="s">
        <v>721</v>
      </c>
      <c r="K1490" s="3" t="s">
        <v>729</v>
      </c>
      <c r="L1490" s="3" t="s">
        <v>739</v>
      </c>
      <c r="M1490" s="3" t="s">
        <v>660</v>
      </c>
      <c r="N1490" s="3">
        <v>0.56999999999999995</v>
      </c>
      <c r="O1490" s="3" t="s">
        <v>3035</v>
      </c>
      <c r="P1490" s="3" t="s">
        <v>713</v>
      </c>
      <c r="Q1490" s="3" t="s">
        <v>1027</v>
      </c>
      <c r="R1490" s="3" t="s">
        <v>1878</v>
      </c>
      <c r="S1490" s="3">
        <v>38134</v>
      </c>
      <c r="T1490" s="4">
        <v>42086</v>
      </c>
      <c r="U1490" s="4">
        <v>42087</v>
      </c>
      <c r="V1490" s="3">
        <v>381.61799999999994</v>
      </c>
      <c r="W1490" s="3">
        <v>13</v>
      </c>
      <c r="X1490" s="3">
        <v>257.92</v>
      </c>
      <c r="Y1490" s="5">
        <v>88017</v>
      </c>
    </row>
    <row r="1491" spans="1:25" ht="12.75" customHeight="1" x14ac:dyDescent="0.25">
      <c r="A1491" s="3">
        <v>26296</v>
      </c>
      <c r="B1491" s="3" t="s">
        <v>977</v>
      </c>
      <c r="C1491" s="3">
        <v>0.03</v>
      </c>
      <c r="D1491" s="3">
        <v>40.97</v>
      </c>
      <c r="E1491" s="3">
        <v>8.99</v>
      </c>
      <c r="F1491" s="3">
        <v>2621</v>
      </c>
      <c r="G1491" s="3" t="s">
        <v>2769</v>
      </c>
      <c r="H1491" s="3" t="s">
        <v>711</v>
      </c>
      <c r="I1491" s="3" t="s">
        <v>720</v>
      </c>
      <c r="J1491" s="3" t="s">
        <v>721</v>
      </c>
      <c r="K1491" s="3" t="s">
        <v>724</v>
      </c>
      <c r="L1491" s="3" t="s">
        <v>741</v>
      </c>
      <c r="M1491" s="3" t="s">
        <v>797</v>
      </c>
      <c r="N1491" s="3">
        <v>0.59</v>
      </c>
      <c r="O1491" s="3" t="s">
        <v>3035</v>
      </c>
      <c r="P1491" s="3" t="s">
        <v>713</v>
      </c>
      <c r="Q1491" s="3" t="s">
        <v>1027</v>
      </c>
      <c r="R1491" s="3" t="s">
        <v>1262</v>
      </c>
      <c r="S1491" s="3">
        <v>37027</v>
      </c>
      <c r="T1491" s="4">
        <v>42082</v>
      </c>
      <c r="U1491" s="4">
        <v>42083</v>
      </c>
      <c r="V1491" s="3">
        <v>-177.05799999999999</v>
      </c>
      <c r="W1491" s="3">
        <v>5</v>
      </c>
      <c r="X1491" s="3">
        <v>207.22</v>
      </c>
      <c r="Y1491" s="5">
        <v>88016</v>
      </c>
    </row>
    <row r="1492" spans="1:25" ht="12.75" customHeight="1" x14ac:dyDescent="0.25">
      <c r="A1492" s="3">
        <v>26032</v>
      </c>
      <c r="B1492" s="3" t="s">
        <v>977</v>
      </c>
      <c r="C1492" s="3">
        <v>0.1</v>
      </c>
      <c r="D1492" s="3">
        <v>41.94</v>
      </c>
      <c r="E1492" s="3">
        <v>2.99</v>
      </c>
      <c r="F1492" s="3">
        <v>2626</v>
      </c>
      <c r="G1492" s="3" t="s">
        <v>2770</v>
      </c>
      <c r="H1492" s="3" t="s">
        <v>710</v>
      </c>
      <c r="I1492" s="3" t="s">
        <v>719</v>
      </c>
      <c r="J1492" s="3" t="s">
        <v>721</v>
      </c>
      <c r="K1492" s="3" t="s">
        <v>103</v>
      </c>
      <c r="L1492" s="3" t="s">
        <v>739</v>
      </c>
      <c r="M1492" s="3" t="s">
        <v>909</v>
      </c>
      <c r="N1492" s="3">
        <v>0.35</v>
      </c>
      <c r="O1492" s="3" t="s">
        <v>3035</v>
      </c>
      <c r="P1492" s="3" t="s">
        <v>715</v>
      </c>
      <c r="Q1492" s="3" t="s">
        <v>1037</v>
      </c>
      <c r="R1492" s="3" t="s">
        <v>1345</v>
      </c>
      <c r="S1492" s="3">
        <v>94025</v>
      </c>
      <c r="T1492" s="4">
        <v>42042</v>
      </c>
      <c r="U1492" s="4">
        <v>42043</v>
      </c>
      <c r="V1492" s="3">
        <v>164.08199999999999</v>
      </c>
      <c r="W1492" s="3">
        <v>6</v>
      </c>
      <c r="X1492" s="3">
        <v>237.8</v>
      </c>
      <c r="Y1492" s="5">
        <v>90927</v>
      </c>
    </row>
    <row r="1493" spans="1:25" ht="12.75" customHeight="1" x14ac:dyDescent="0.25">
      <c r="A1493" s="3">
        <v>18623</v>
      </c>
      <c r="B1493" s="3" t="s">
        <v>978</v>
      </c>
      <c r="C1493" s="3">
        <v>0.02</v>
      </c>
      <c r="D1493" s="3">
        <v>30.53</v>
      </c>
      <c r="E1493" s="3">
        <v>19.989999999999998</v>
      </c>
      <c r="F1493" s="3">
        <v>2628</v>
      </c>
      <c r="G1493" s="3" t="s">
        <v>2771</v>
      </c>
      <c r="H1493" s="3" t="s">
        <v>711</v>
      </c>
      <c r="I1493" s="3" t="s">
        <v>720</v>
      </c>
      <c r="J1493" s="3" t="s">
        <v>721</v>
      </c>
      <c r="K1493" s="3" t="s">
        <v>735</v>
      </c>
      <c r="L1493" s="3" t="s">
        <v>739</v>
      </c>
      <c r="M1493" s="3" t="s">
        <v>702</v>
      </c>
      <c r="N1493" s="3">
        <v>0.39</v>
      </c>
      <c r="O1493" s="3" t="s">
        <v>3035</v>
      </c>
      <c r="P1493" s="3" t="s">
        <v>714</v>
      </c>
      <c r="Q1493" s="3" t="s">
        <v>1025</v>
      </c>
      <c r="R1493" s="3" t="s">
        <v>1024</v>
      </c>
      <c r="S1493" s="3">
        <v>73160</v>
      </c>
      <c r="T1493" s="4">
        <v>42021</v>
      </c>
      <c r="U1493" s="4">
        <v>42023</v>
      </c>
      <c r="V1493" s="3">
        <v>-54.63</v>
      </c>
      <c r="W1493" s="3">
        <v>14</v>
      </c>
      <c r="X1493" s="3">
        <v>448.47</v>
      </c>
      <c r="Y1493" s="5">
        <v>85916</v>
      </c>
    </row>
    <row r="1494" spans="1:25" ht="12.75" customHeight="1" x14ac:dyDescent="0.25">
      <c r="A1494" s="3">
        <v>21981</v>
      </c>
      <c r="B1494" s="3" t="s">
        <v>981</v>
      </c>
      <c r="C1494" s="3">
        <v>0.01</v>
      </c>
      <c r="D1494" s="3">
        <v>194.3</v>
      </c>
      <c r="E1494" s="3">
        <v>11.54</v>
      </c>
      <c r="F1494" s="3">
        <v>2630</v>
      </c>
      <c r="G1494" s="3" t="s">
        <v>2772</v>
      </c>
      <c r="H1494" s="3" t="s">
        <v>710</v>
      </c>
      <c r="I1494" s="3" t="s">
        <v>718</v>
      </c>
      <c r="J1494" s="3" t="s">
        <v>723</v>
      </c>
      <c r="K1494" s="3" t="s">
        <v>732</v>
      </c>
      <c r="L1494" s="3" t="s">
        <v>744</v>
      </c>
      <c r="M1494" s="3" t="s">
        <v>931</v>
      </c>
      <c r="N1494" s="3">
        <v>0.59</v>
      </c>
      <c r="O1494" s="3" t="s">
        <v>3035</v>
      </c>
      <c r="P1494" s="3" t="s">
        <v>714</v>
      </c>
      <c r="Q1494" s="3" t="s">
        <v>1025</v>
      </c>
      <c r="R1494" s="3" t="s">
        <v>1651</v>
      </c>
      <c r="S1494" s="3">
        <v>73071</v>
      </c>
      <c r="T1494" s="4">
        <v>42009</v>
      </c>
      <c r="U1494" s="4">
        <v>42011</v>
      </c>
      <c r="V1494" s="3">
        <v>690.17939999999999</v>
      </c>
      <c r="W1494" s="3">
        <v>5</v>
      </c>
      <c r="X1494" s="3">
        <v>1000.26</v>
      </c>
      <c r="Y1494" s="5">
        <v>85914</v>
      </c>
    </row>
    <row r="1495" spans="1:25" ht="12.75" customHeight="1" x14ac:dyDescent="0.25">
      <c r="A1495" s="3">
        <v>21982</v>
      </c>
      <c r="B1495" s="3" t="s">
        <v>981</v>
      </c>
      <c r="C1495" s="3">
        <v>0.02</v>
      </c>
      <c r="D1495" s="3">
        <v>209.84</v>
      </c>
      <c r="E1495" s="3">
        <v>21.21</v>
      </c>
      <c r="F1495" s="3">
        <v>2630</v>
      </c>
      <c r="G1495" s="3" t="s">
        <v>2772</v>
      </c>
      <c r="H1495" s="3" t="s">
        <v>710</v>
      </c>
      <c r="I1495" s="3" t="s">
        <v>718</v>
      </c>
      <c r="J1495" s="3" t="s">
        <v>723</v>
      </c>
      <c r="K1495" s="3" t="s">
        <v>732</v>
      </c>
      <c r="L1495" s="3" t="s">
        <v>744</v>
      </c>
      <c r="M1495" s="3" t="s">
        <v>892</v>
      </c>
      <c r="N1495" s="3">
        <v>0.59</v>
      </c>
      <c r="O1495" s="3" t="s">
        <v>3035</v>
      </c>
      <c r="P1495" s="3" t="s">
        <v>714</v>
      </c>
      <c r="Q1495" s="3" t="s">
        <v>1025</v>
      </c>
      <c r="R1495" s="3" t="s">
        <v>1651</v>
      </c>
      <c r="S1495" s="3">
        <v>73071</v>
      </c>
      <c r="T1495" s="4">
        <v>42009</v>
      </c>
      <c r="U1495" s="4">
        <v>42010</v>
      </c>
      <c r="V1495" s="3">
        <v>1507.6430999999998</v>
      </c>
      <c r="W1495" s="3">
        <v>10</v>
      </c>
      <c r="X1495" s="3">
        <v>2184.9899999999998</v>
      </c>
      <c r="Y1495" s="5">
        <v>85914</v>
      </c>
    </row>
    <row r="1496" spans="1:25" ht="12.75" customHeight="1" x14ac:dyDescent="0.25">
      <c r="A1496" s="3">
        <v>21983</v>
      </c>
      <c r="B1496" s="3" t="s">
        <v>981</v>
      </c>
      <c r="C1496" s="3">
        <v>0</v>
      </c>
      <c r="D1496" s="3">
        <v>145.44999999999999</v>
      </c>
      <c r="E1496" s="3">
        <v>17.850000000000001</v>
      </c>
      <c r="F1496" s="3">
        <v>2630</v>
      </c>
      <c r="G1496" s="3" t="s">
        <v>2772</v>
      </c>
      <c r="H1496" s="3" t="s">
        <v>712</v>
      </c>
      <c r="I1496" s="3" t="s">
        <v>718</v>
      </c>
      <c r="J1496" s="3" t="s">
        <v>722</v>
      </c>
      <c r="K1496" s="3" t="s">
        <v>736</v>
      </c>
      <c r="L1496" s="3" t="s">
        <v>740</v>
      </c>
      <c r="M1496" s="3" t="s">
        <v>689</v>
      </c>
      <c r="N1496" s="3">
        <v>0.56000000000000005</v>
      </c>
      <c r="O1496" s="3" t="s">
        <v>3035</v>
      </c>
      <c r="P1496" s="3" t="s">
        <v>714</v>
      </c>
      <c r="Q1496" s="3" t="s">
        <v>1025</v>
      </c>
      <c r="R1496" s="3" t="s">
        <v>1651</v>
      </c>
      <c r="S1496" s="3">
        <v>73071</v>
      </c>
      <c r="T1496" s="4">
        <v>42009</v>
      </c>
      <c r="U1496" s="4">
        <v>42011</v>
      </c>
      <c r="V1496" s="3">
        <v>801.74680000000012</v>
      </c>
      <c r="W1496" s="3">
        <v>8</v>
      </c>
      <c r="X1496" s="3">
        <v>1191.2</v>
      </c>
      <c r="Y1496" s="5">
        <v>85914</v>
      </c>
    </row>
    <row r="1497" spans="1:25" ht="12.75" customHeight="1" x14ac:dyDescent="0.25">
      <c r="A1497" s="3">
        <v>22540</v>
      </c>
      <c r="B1497" s="3" t="s">
        <v>977</v>
      </c>
      <c r="C1497" s="3">
        <v>7.0000000000000007E-2</v>
      </c>
      <c r="D1497" s="3">
        <v>65.989999999999995</v>
      </c>
      <c r="E1497" s="3">
        <v>5.99</v>
      </c>
      <c r="F1497" s="3">
        <v>2630</v>
      </c>
      <c r="G1497" s="3" t="s">
        <v>2772</v>
      </c>
      <c r="H1497" s="3" t="s">
        <v>710</v>
      </c>
      <c r="I1497" s="3" t="s">
        <v>718</v>
      </c>
      <c r="J1497" s="3" t="s">
        <v>722</v>
      </c>
      <c r="K1497" s="3" t="s">
        <v>102</v>
      </c>
      <c r="L1497" s="3" t="s">
        <v>739</v>
      </c>
      <c r="M1497" s="3" t="s">
        <v>220</v>
      </c>
      <c r="N1497" s="3">
        <v>0.57999999999999996</v>
      </c>
      <c r="O1497" s="3" t="s">
        <v>3035</v>
      </c>
      <c r="P1497" s="3" t="s">
        <v>714</v>
      </c>
      <c r="Q1497" s="3" t="s">
        <v>1025</v>
      </c>
      <c r="R1497" s="3" t="s">
        <v>1651</v>
      </c>
      <c r="S1497" s="3">
        <v>73071</v>
      </c>
      <c r="T1497" s="4">
        <v>42011</v>
      </c>
      <c r="U1497" s="4">
        <v>42012</v>
      </c>
      <c r="V1497" s="3">
        <v>-139.18256</v>
      </c>
      <c r="W1497" s="3">
        <v>3</v>
      </c>
      <c r="X1497" s="3">
        <v>165.71</v>
      </c>
      <c r="Y1497" s="5">
        <v>85915</v>
      </c>
    </row>
    <row r="1498" spans="1:25" ht="12.75" customHeight="1" x14ac:dyDescent="0.25">
      <c r="A1498" s="3">
        <v>25594</v>
      </c>
      <c r="B1498" s="3" t="s">
        <v>980</v>
      </c>
      <c r="C1498" s="3">
        <v>0.05</v>
      </c>
      <c r="D1498" s="3">
        <v>100.97</v>
      </c>
      <c r="E1498" s="3">
        <v>7.18</v>
      </c>
      <c r="F1498" s="3">
        <v>2638</v>
      </c>
      <c r="G1498" s="3" t="s">
        <v>2773</v>
      </c>
      <c r="H1498" s="3" t="s">
        <v>711</v>
      </c>
      <c r="I1498" s="3" t="s">
        <v>719</v>
      </c>
      <c r="J1498" s="3" t="s">
        <v>722</v>
      </c>
      <c r="K1498" s="3" t="s">
        <v>725</v>
      </c>
      <c r="L1498" s="3" t="s">
        <v>739</v>
      </c>
      <c r="M1498" s="3" t="s">
        <v>478</v>
      </c>
      <c r="N1498" s="3">
        <v>0.46</v>
      </c>
      <c r="O1498" s="3" t="s">
        <v>3035</v>
      </c>
      <c r="P1498" s="3" t="s">
        <v>715</v>
      </c>
      <c r="Q1498" s="3" t="s">
        <v>1061</v>
      </c>
      <c r="R1498" s="3" t="s">
        <v>1162</v>
      </c>
      <c r="S1498" s="3">
        <v>83704</v>
      </c>
      <c r="T1498" s="4">
        <v>42163</v>
      </c>
      <c r="U1498" s="4">
        <v>42163</v>
      </c>
      <c r="V1498" s="3">
        <v>881.46809999999994</v>
      </c>
      <c r="W1498" s="3">
        <v>13</v>
      </c>
      <c r="X1498" s="3">
        <v>1277.49</v>
      </c>
      <c r="Y1498" s="5">
        <v>90951</v>
      </c>
    </row>
    <row r="1499" spans="1:25" ht="12.75" customHeight="1" x14ac:dyDescent="0.25">
      <c r="A1499" s="3">
        <v>21041</v>
      </c>
      <c r="B1499" s="3" t="s">
        <v>979</v>
      </c>
      <c r="C1499" s="3">
        <v>0.05</v>
      </c>
      <c r="D1499" s="3">
        <v>4.9800000000000004</v>
      </c>
      <c r="E1499" s="3">
        <v>0.49</v>
      </c>
      <c r="F1499" s="3">
        <v>2639</v>
      </c>
      <c r="G1499" s="3" t="s">
        <v>2774</v>
      </c>
      <c r="H1499" s="3" t="s">
        <v>710</v>
      </c>
      <c r="I1499" s="3" t="s">
        <v>719</v>
      </c>
      <c r="J1499" s="3" t="s">
        <v>721</v>
      </c>
      <c r="K1499" s="3" t="s">
        <v>735</v>
      </c>
      <c r="L1499" s="3" t="s">
        <v>739</v>
      </c>
      <c r="M1499" s="3" t="s">
        <v>326</v>
      </c>
      <c r="N1499" s="3">
        <v>0.39</v>
      </c>
      <c r="O1499" s="3" t="s">
        <v>3035</v>
      </c>
      <c r="P1499" s="3" t="s">
        <v>715</v>
      </c>
      <c r="Q1499" s="3" t="s">
        <v>1017</v>
      </c>
      <c r="R1499" s="3" t="s">
        <v>1133</v>
      </c>
      <c r="S1499" s="3">
        <v>88201</v>
      </c>
      <c r="T1499" s="4">
        <v>42082</v>
      </c>
      <c r="U1499" s="4">
        <v>42082</v>
      </c>
      <c r="V1499" s="3">
        <v>3.84</v>
      </c>
      <c r="W1499" s="3">
        <v>3</v>
      </c>
      <c r="X1499" s="3">
        <v>14.2</v>
      </c>
      <c r="Y1499" s="5">
        <v>90952</v>
      </c>
    </row>
    <row r="1500" spans="1:25" ht="12.75" customHeight="1" x14ac:dyDescent="0.25">
      <c r="A1500" s="3">
        <v>22438</v>
      </c>
      <c r="B1500" s="3" t="s">
        <v>980</v>
      </c>
      <c r="C1500" s="3">
        <v>0.1</v>
      </c>
      <c r="D1500" s="3">
        <v>10.98</v>
      </c>
      <c r="E1500" s="3">
        <v>3.99</v>
      </c>
      <c r="F1500" s="3">
        <v>2647</v>
      </c>
      <c r="G1500" s="3" t="s">
        <v>2775</v>
      </c>
      <c r="H1500" s="3" t="s">
        <v>710</v>
      </c>
      <c r="I1500" s="3" t="s">
        <v>720</v>
      </c>
      <c r="J1500" s="3" t="s">
        <v>721</v>
      </c>
      <c r="K1500" s="3" t="s">
        <v>729</v>
      </c>
      <c r="L1500" s="3" t="s">
        <v>739</v>
      </c>
      <c r="M1500" s="3" t="s">
        <v>514</v>
      </c>
      <c r="N1500" s="3">
        <v>0.57999999999999996</v>
      </c>
      <c r="O1500" s="3" t="s">
        <v>3035</v>
      </c>
      <c r="P1500" s="3" t="s">
        <v>715</v>
      </c>
      <c r="Q1500" s="3" t="s">
        <v>1037</v>
      </c>
      <c r="R1500" s="3" t="s">
        <v>1378</v>
      </c>
      <c r="S1500" s="3">
        <v>93309</v>
      </c>
      <c r="T1500" s="4">
        <v>42080</v>
      </c>
      <c r="U1500" s="4">
        <v>42087</v>
      </c>
      <c r="V1500" s="3">
        <v>-21.03</v>
      </c>
      <c r="W1500" s="3">
        <v>5</v>
      </c>
      <c r="X1500" s="3">
        <v>52.21</v>
      </c>
      <c r="Y1500" s="5">
        <v>91386</v>
      </c>
    </row>
    <row r="1501" spans="1:25" ht="12.75" customHeight="1" x14ac:dyDescent="0.25">
      <c r="A1501" s="3">
        <v>22439</v>
      </c>
      <c r="B1501" s="3" t="s">
        <v>980</v>
      </c>
      <c r="C1501" s="3">
        <v>0.01</v>
      </c>
      <c r="D1501" s="3">
        <v>39.979999999999997</v>
      </c>
      <c r="E1501" s="3">
        <v>9.1999999999999993</v>
      </c>
      <c r="F1501" s="3">
        <v>2647</v>
      </c>
      <c r="G1501" s="3" t="s">
        <v>2775</v>
      </c>
      <c r="H1501" s="3" t="s">
        <v>710</v>
      </c>
      <c r="I1501" s="3" t="s">
        <v>720</v>
      </c>
      <c r="J1501" s="3" t="s">
        <v>723</v>
      </c>
      <c r="K1501" s="3" t="s">
        <v>732</v>
      </c>
      <c r="L1501" s="3" t="s">
        <v>738</v>
      </c>
      <c r="M1501" s="3" t="s">
        <v>16</v>
      </c>
      <c r="N1501" s="3">
        <v>0.65</v>
      </c>
      <c r="O1501" s="3" t="s">
        <v>3035</v>
      </c>
      <c r="P1501" s="3" t="s">
        <v>715</v>
      </c>
      <c r="Q1501" s="3" t="s">
        <v>1037</v>
      </c>
      <c r="R1501" s="3" t="s">
        <v>1378</v>
      </c>
      <c r="S1501" s="3">
        <v>93309</v>
      </c>
      <c r="T1501" s="4">
        <v>42080</v>
      </c>
      <c r="U1501" s="4">
        <v>42082</v>
      </c>
      <c r="V1501" s="3">
        <v>117.52079999999998</v>
      </c>
      <c r="W1501" s="3">
        <v>4</v>
      </c>
      <c r="X1501" s="3">
        <v>170.32</v>
      </c>
      <c r="Y1501" s="5">
        <v>91386</v>
      </c>
    </row>
    <row r="1502" spans="1:25" ht="12.75" customHeight="1" x14ac:dyDescent="0.25">
      <c r="A1502" s="3">
        <v>18720</v>
      </c>
      <c r="B1502" s="3" t="s">
        <v>977</v>
      </c>
      <c r="C1502" s="3">
        <v>0.01</v>
      </c>
      <c r="D1502" s="3">
        <v>39.979999999999997</v>
      </c>
      <c r="E1502" s="3">
        <v>4</v>
      </c>
      <c r="F1502" s="3">
        <v>2649</v>
      </c>
      <c r="G1502" s="3" t="s">
        <v>2776</v>
      </c>
      <c r="H1502" s="3" t="s">
        <v>710</v>
      </c>
      <c r="I1502" s="3" t="s">
        <v>720</v>
      </c>
      <c r="J1502" s="3" t="s">
        <v>722</v>
      </c>
      <c r="K1502" s="3" t="s">
        <v>725</v>
      </c>
      <c r="L1502" s="3" t="s">
        <v>739</v>
      </c>
      <c r="M1502" s="3" t="s">
        <v>203</v>
      </c>
      <c r="N1502" s="3">
        <v>0.7</v>
      </c>
      <c r="O1502" s="3" t="s">
        <v>3035</v>
      </c>
      <c r="P1502" s="3" t="s">
        <v>716</v>
      </c>
      <c r="Q1502" s="3" t="s">
        <v>1057</v>
      </c>
      <c r="R1502" s="3" t="s">
        <v>1315</v>
      </c>
      <c r="S1502" s="3">
        <v>21040</v>
      </c>
      <c r="T1502" s="4">
        <v>42166</v>
      </c>
      <c r="U1502" s="4">
        <v>42167</v>
      </c>
      <c r="V1502" s="3">
        <v>-30.808</v>
      </c>
      <c r="W1502" s="3">
        <v>5</v>
      </c>
      <c r="X1502" s="3">
        <v>203.29</v>
      </c>
      <c r="Y1502" s="5">
        <v>88814</v>
      </c>
    </row>
    <row r="1503" spans="1:25" ht="12.75" customHeight="1" x14ac:dyDescent="0.25">
      <c r="A1503" s="3">
        <v>22904</v>
      </c>
      <c r="B1503" s="3" t="s">
        <v>981</v>
      </c>
      <c r="C1503" s="3">
        <v>0.05</v>
      </c>
      <c r="D1503" s="3">
        <v>35.99</v>
      </c>
      <c r="E1503" s="3">
        <v>5.99</v>
      </c>
      <c r="F1503" s="3">
        <v>2650</v>
      </c>
      <c r="G1503" s="3" t="s">
        <v>2777</v>
      </c>
      <c r="H1503" s="3" t="s">
        <v>710</v>
      </c>
      <c r="I1503" s="3" t="s">
        <v>720</v>
      </c>
      <c r="J1503" s="3" t="s">
        <v>722</v>
      </c>
      <c r="K1503" s="3" t="s">
        <v>102</v>
      </c>
      <c r="L1503" s="3" t="s">
        <v>738</v>
      </c>
      <c r="M1503" s="3" t="s">
        <v>7</v>
      </c>
      <c r="N1503" s="3">
        <v>0.38</v>
      </c>
      <c r="O1503" s="3" t="s">
        <v>3035</v>
      </c>
      <c r="P1503" s="3" t="s">
        <v>716</v>
      </c>
      <c r="Q1503" s="3" t="s">
        <v>1071</v>
      </c>
      <c r="R1503" s="3" t="s">
        <v>1706</v>
      </c>
      <c r="S1503" s="3">
        <v>15234</v>
      </c>
      <c r="T1503" s="4">
        <v>42128</v>
      </c>
      <c r="U1503" s="4">
        <v>42129</v>
      </c>
      <c r="V1503" s="3">
        <v>524.31719999999996</v>
      </c>
      <c r="W1503" s="3">
        <v>26</v>
      </c>
      <c r="X1503" s="3">
        <v>759.88</v>
      </c>
      <c r="Y1503" s="5">
        <v>88815</v>
      </c>
    </row>
    <row r="1504" spans="1:25" ht="12.75" customHeight="1" x14ac:dyDescent="0.25">
      <c r="A1504" s="3">
        <v>18949</v>
      </c>
      <c r="B1504" s="3" t="s">
        <v>978</v>
      </c>
      <c r="C1504" s="3">
        <v>0.06</v>
      </c>
      <c r="D1504" s="3">
        <v>47.9</v>
      </c>
      <c r="E1504" s="3">
        <v>5.86</v>
      </c>
      <c r="F1504" s="3">
        <v>2652</v>
      </c>
      <c r="G1504" s="3" t="s">
        <v>2778</v>
      </c>
      <c r="H1504" s="3" t="s">
        <v>710</v>
      </c>
      <c r="I1504" s="3" t="s">
        <v>719</v>
      </c>
      <c r="J1504" s="3" t="s">
        <v>721</v>
      </c>
      <c r="K1504" s="3" t="s">
        <v>726</v>
      </c>
      <c r="L1504" s="3" t="s">
        <v>739</v>
      </c>
      <c r="M1504" s="3" t="s">
        <v>244</v>
      </c>
      <c r="N1504" s="3">
        <v>0.37</v>
      </c>
      <c r="O1504" s="3" t="s">
        <v>3035</v>
      </c>
      <c r="P1504" s="3" t="s">
        <v>715</v>
      </c>
      <c r="Q1504" s="3" t="s">
        <v>1037</v>
      </c>
      <c r="R1504" s="3" t="s">
        <v>1378</v>
      </c>
      <c r="S1504" s="3">
        <v>93309</v>
      </c>
      <c r="T1504" s="4">
        <v>42149</v>
      </c>
      <c r="U1504" s="4">
        <v>42151</v>
      </c>
      <c r="V1504" s="3">
        <v>21.78</v>
      </c>
      <c r="W1504" s="3">
        <v>2</v>
      </c>
      <c r="X1504" s="3">
        <v>94.2</v>
      </c>
      <c r="Y1504" s="5">
        <v>89361</v>
      </c>
    </row>
    <row r="1505" spans="1:25" ht="12.75" customHeight="1" x14ac:dyDescent="0.25">
      <c r="A1505" s="3">
        <v>25662</v>
      </c>
      <c r="B1505" s="3" t="s">
        <v>979</v>
      </c>
      <c r="C1505" s="3">
        <v>0.05</v>
      </c>
      <c r="D1505" s="3">
        <v>4.9800000000000004</v>
      </c>
      <c r="E1505" s="3">
        <v>4.62</v>
      </c>
      <c r="F1505" s="3">
        <v>2653</v>
      </c>
      <c r="G1505" s="3" t="s">
        <v>2779</v>
      </c>
      <c r="H1505" s="3" t="s">
        <v>710</v>
      </c>
      <c r="I1505" s="3" t="s">
        <v>719</v>
      </c>
      <c r="J1505" s="3" t="s">
        <v>722</v>
      </c>
      <c r="K1505" s="3" t="s">
        <v>725</v>
      </c>
      <c r="L1505" s="3" t="s">
        <v>741</v>
      </c>
      <c r="M1505" s="3" t="s">
        <v>521</v>
      </c>
      <c r="N1505" s="3">
        <v>0.64</v>
      </c>
      <c r="O1505" s="3" t="s">
        <v>3035</v>
      </c>
      <c r="P1505" s="3" t="s">
        <v>714</v>
      </c>
      <c r="Q1505" s="3" t="s">
        <v>1047</v>
      </c>
      <c r="R1505" s="3" t="s">
        <v>1566</v>
      </c>
      <c r="S1505" s="3">
        <v>67037</v>
      </c>
      <c r="T1505" s="4">
        <v>42057</v>
      </c>
      <c r="U1505" s="4">
        <v>42058</v>
      </c>
      <c r="V1505" s="3">
        <v>-98.35</v>
      </c>
      <c r="W1505" s="3">
        <v>7</v>
      </c>
      <c r="X1505" s="3">
        <v>34.32</v>
      </c>
      <c r="Y1505" s="5">
        <v>89360</v>
      </c>
    </row>
    <row r="1506" spans="1:25" ht="12.75" customHeight="1" x14ac:dyDescent="0.25">
      <c r="A1506" s="3">
        <v>25663</v>
      </c>
      <c r="B1506" s="3" t="s">
        <v>979</v>
      </c>
      <c r="C1506" s="3">
        <v>0.02</v>
      </c>
      <c r="D1506" s="3">
        <v>34.229999999999997</v>
      </c>
      <c r="E1506" s="3">
        <v>5.0199999999999996</v>
      </c>
      <c r="F1506" s="3">
        <v>2653</v>
      </c>
      <c r="G1506" s="3" t="s">
        <v>2779</v>
      </c>
      <c r="H1506" s="3" t="s">
        <v>710</v>
      </c>
      <c r="I1506" s="3" t="s">
        <v>719</v>
      </c>
      <c r="J1506" s="3" t="s">
        <v>723</v>
      </c>
      <c r="K1506" s="3" t="s">
        <v>732</v>
      </c>
      <c r="L1506" s="3" t="s">
        <v>739</v>
      </c>
      <c r="M1506" s="3" t="s">
        <v>86</v>
      </c>
      <c r="N1506" s="3">
        <v>0.55000000000000004</v>
      </c>
      <c r="O1506" s="3" t="s">
        <v>3035</v>
      </c>
      <c r="P1506" s="3" t="s">
        <v>714</v>
      </c>
      <c r="Q1506" s="3" t="s">
        <v>1047</v>
      </c>
      <c r="R1506" s="3" t="s">
        <v>1566</v>
      </c>
      <c r="S1506" s="3">
        <v>67037</v>
      </c>
      <c r="T1506" s="4">
        <v>42057</v>
      </c>
      <c r="U1506" s="4">
        <v>42059</v>
      </c>
      <c r="V1506" s="3">
        <v>270.79049999999995</v>
      </c>
      <c r="W1506" s="3">
        <v>11</v>
      </c>
      <c r="X1506" s="3">
        <v>392.45</v>
      </c>
      <c r="Y1506" s="5">
        <v>89360</v>
      </c>
    </row>
    <row r="1507" spans="1:25" ht="12.75" customHeight="1" x14ac:dyDescent="0.25">
      <c r="A1507" s="3">
        <v>19131</v>
      </c>
      <c r="B1507" s="3" t="s">
        <v>978</v>
      </c>
      <c r="C1507" s="3">
        <v>0.09</v>
      </c>
      <c r="D1507" s="3">
        <v>89.99</v>
      </c>
      <c r="E1507" s="3">
        <v>42</v>
      </c>
      <c r="F1507" s="3">
        <v>2655</v>
      </c>
      <c r="G1507" s="3" t="s">
        <v>2780</v>
      </c>
      <c r="H1507" s="3" t="s">
        <v>712</v>
      </c>
      <c r="I1507" s="3" t="s">
        <v>719</v>
      </c>
      <c r="J1507" s="3" t="s">
        <v>723</v>
      </c>
      <c r="K1507" s="3" t="s">
        <v>727</v>
      </c>
      <c r="L1507" s="3" t="s">
        <v>740</v>
      </c>
      <c r="M1507" s="3" t="s">
        <v>112</v>
      </c>
      <c r="N1507" s="3">
        <v>0.66</v>
      </c>
      <c r="O1507" s="3" t="s">
        <v>3035</v>
      </c>
      <c r="P1507" s="3" t="s">
        <v>713</v>
      </c>
      <c r="Q1507" s="3" t="s">
        <v>1040</v>
      </c>
      <c r="R1507" s="3" t="s">
        <v>987</v>
      </c>
      <c r="S1507" s="3">
        <v>30318</v>
      </c>
      <c r="T1507" s="4">
        <v>42112</v>
      </c>
      <c r="U1507" s="4">
        <v>42112</v>
      </c>
      <c r="V1507" s="3">
        <v>223.416</v>
      </c>
      <c r="W1507" s="3">
        <v>6</v>
      </c>
      <c r="X1507" s="3">
        <v>511.25</v>
      </c>
      <c r="Y1507" s="5">
        <v>86063</v>
      </c>
    </row>
    <row r="1508" spans="1:25" ht="12.75" customHeight="1" x14ac:dyDescent="0.25">
      <c r="A1508" s="3">
        <v>22938</v>
      </c>
      <c r="B1508" s="3" t="s">
        <v>981</v>
      </c>
      <c r="C1508" s="3">
        <v>7.0000000000000007E-2</v>
      </c>
      <c r="D1508" s="3">
        <v>2.94</v>
      </c>
      <c r="E1508" s="3">
        <v>0.81</v>
      </c>
      <c r="F1508" s="3">
        <v>2655</v>
      </c>
      <c r="G1508" s="3" t="s">
        <v>2780</v>
      </c>
      <c r="H1508" s="3" t="s">
        <v>710</v>
      </c>
      <c r="I1508" s="3" t="s">
        <v>720</v>
      </c>
      <c r="J1508" s="3" t="s">
        <v>721</v>
      </c>
      <c r="K1508" s="3" t="s">
        <v>724</v>
      </c>
      <c r="L1508" s="3" t="s">
        <v>738</v>
      </c>
      <c r="M1508" s="3" t="s">
        <v>826</v>
      </c>
      <c r="N1508" s="3">
        <v>0.4</v>
      </c>
      <c r="O1508" s="3" t="s">
        <v>3035</v>
      </c>
      <c r="P1508" s="3" t="s">
        <v>713</v>
      </c>
      <c r="Q1508" s="3" t="s">
        <v>1040</v>
      </c>
      <c r="R1508" s="3" t="s">
        <v>987</v>
      </c>
      <c r="S1508" s="3">
        <v>30318</v>
      </c>
      <c r="T1508" s="4">
        <v>42102</v>
      </c>
      <c r="U1508" s="4">
        <v>42103</v>
      </c>
      <c r="V1508" s="3">
        <v>-93.927400000000006</v>
      </c>
      <c r="W1508" s="3">
        <v>10</v>
      </c>
      <c r="X1508" s="3">
        <v>29.88</v>
      </c>
      <c r="Y1508" s="5">
        <v>86064</v>
      </c>
    </row>
    <row r="1509" spans="1:25" ht="12.75" customHeight="1" x14ac:dyDescent="0.25">
      <c r="A1509" s="3">
        <v>19525</v>
      </c>
      <c r="B1509" s="3" t="s">
        <v>981</v>
      </c>
      <c r="C1509" s="3">
        <v>0.01</v>
      </c>
      <c r="D1509" s="3">
        <v>138.13999999999999</v>
      </c>
      <c r="E1509" s="3">
        <v>35</v>
      </c>
      <c r="F1509" s="3">
        <v>2660</v>
      </c>
      <c r="G1509" s="3" t="s">
        <v>2781</v>
      </c>
      <c r="H1509" s="3" t="s">
        <v>710</v>
      </c>
      <c r="I1509" s="3" t="s">
        <v>718</v>
      </c>
      <c r="J1509" s="3" t="s">
        <v>721</v>
      </c>
      <c r="K1509" s="3" t="s">
        <v>730</v>
      </c>
      <c r="L1509" s="3" t="s">
        <v>744</v>
      </c>
      <c r="M1509" s="3" t="s">
        <v>800</v>
      </c>
      <c r="O1509" s="3" t="s">
        <v>3035</v>
      </c>
      <c r="P1509" s="3" t="s">
        <v>716</v>
      </c>
      <c r="Q1509" s="3" t="s">
        <v>1030</v>
      </c>
      <c r="R1509" s="3" t="s">
        <v>1265</v>
      </c>
      <c r="S1509" s="3">
        <v>4038</v>
      </c>
      <c r="T1509" s="4">
        <v>42059</v>
      </c>
      <c r="U1509" s="4">
        <v>42061</v>
      </c>
      <c r="V1509" s="3">
        <v>-321.51</v>
      </c>
      <c r="W1509" s="3">
        <v>4</v>
      </c>
      <c r="X1509" s="3">
        <v>599.03</v>
      </c>
      <c r="Y1509" s="5">
        <v>86486</v>
      </c>
    </row>
    <row r="1510" spans="1:25" ht="12.75" customHeight="1" x14ac:dyDescent="0.25">
      <c r="A1510" s="3">
        <v>18400</v>
      </c>
      <c r="B1510" s="3" t="s">
        <v>977</v>
      </c>
      <c r="C1510" s="3">
        <v>0.04</v>
      </c>
      <c r="D1510" s="3">
        <v>90.24</v>
      </c>
      <c r="E1510" s="3">
        <v>0.99</v>
      </c>
      <c r="F1510" s="3">
        <v>2667</v>
      </c>
      <c r="G1510" s="3" t="s">
        <v>2782</v>
      </c>
      <c r="H1510" s="3" t="s">
        <v>710</v>
      </c>
      <c r="I1510" s="3" t="s">
        <v>717</v>
      </c>
      <c r="J1510" s="3" t="s">
        <v>721</v>
      </c>
      <c r="K1510" s="3" t="s">
        <v>729</v>
      </c>
      <c r="L1510" s="3" t="s">
        <v>739</v>
      </c>
      <c r="M1510" s="3" t="s">
        <v>291</v>
      </c>
      <c r="N1510" s="3">
        <v>0.56000000000000005</v>
      </c>
      <c r="O1510" s="3" t="s">
        <v>3035</v>
      </c>
      <c r="P1510" s="3" t="s">
        <v>716</v>
      </c>
      <c r="Q1510" s="3" t="s">
        <v>1065</v>
      </c>
      <c r="R1510" s="3" t="s">
        <v>1209</v>
      </c>
      <c r="S1510" s="3">
        <v>44107</v>
      </c>
      <c r="T1510" s="4">
        <v>42096</v>
      </c>
      <c r="U1510" s="4">
        <v>42098</v>
      </c>
      <c r="V1510" s="3">
        <v>246.2748</v>
      </c>
      <c r="W1510" s="3">
        <v>4</v>
      </c>
      <c r="X1510" s="3">
        <v>356.92</v>
      </c>
      <c r="Y1510" s="5">
        <v>87831</v>
      </c>
    </row>
    <row r="1511" spans="1:25" ht="12.75" customHeight="1" x14ac:dyDescent="0.25">
      <c r="A1511" s="3">
        <v>18401</v>
      </c>
      <c r="B1511" s="3" t="s">
        <v>977</v>
      </c>
      <c r="C1511" s="3">
        <v>0.09</v>
      </c>
      <c r="D1511" s="3">
        <v>47.9</v>
      </c>
      <c r="E1511" s="3">
        <v>5.86</v>
      </c>
      <c r="F1511" s="3">
        <v>2667</v>
      </c>
      <c r="G1511" s="3" t="s">
        <v>2782</v>
      </c>
      <c r="H1511" s="3" t="s">
        <v>711</v>
      </c>
      <c r="I1511" s="3" t="s">
        <v>717</v>
      </c>
      <c r="J1511" s="3" t="s">
        <v>721</v>
      </c>
      <c r="K1511" s="3" t="s">
        <v>726</v>
      </c>
      <c r="L1511" s="3" t="s">
        <v>739</v>
      </c>
      <c r="M1511" s="3" t="s">
        <v>244</v>
      </c>
      <c r="N1511" s="3">
        <v>0.37</v>
      </c>
      <c r="O1511" s="3" t="s">
        <v>3035</v>
      </c>
      <c r="P1511" s="3" t="s">
        <v>716</v>
      </c>
      <c r="Q1511" s="3" t="s">
        <v>1065</v>
      </c>
      <c r="R1511" s="3" t="s">
        <v>1209</v>
      </c>
      <c r="S1511" s="3">
        <v>44107</v>
      </c>
      <c r="T1511" s="4">
        <v>42096</v>
      </c>
      <c r="U1511" s="4">
        <v>42098</v>
      </c>
      <c r="V1511" s="3">
        <v>93.950399999999988</v>
      </c>
      <c r="W1511" s="3">
        <v>3</v>
      </c>
      <c r="X1511" s="3">
        <v>136.16</v>
      </c>
      <c r="Y1511" s="5">
        <v>87831</v>
      </c>
    </row>
    <row r="1512" spans="1:25" ht="12.75" customHeight="1" x14ac:dyDescent="0.25">
      <c r="A1512" s="3">
        <v>19294</v>
      </c>
      <c r="B1512" s="3" t="s">
        <v>977</v>
      </c>
      <c r="C1512" s="3">
        <v>0.04</v>
      </c>
      <c r="D1512" s="3">
        <v>10.4</v>
      </c>
      <c r="E1512" s="3">
        <v>5.4</v>
      </c>
      <c r="F1512" s="3">
        <v>2668</v>
      </c>
      <c r="G1512" s="3" t="s">
        <v>2783</v>
      </c>
      <c r="H1512" s="3" t="s">
        <v>710</v>
      </c>
      <c r="I1512" s="3" t="s">
        <v>720</v>
      </c>
      <c r="J1512" s="3" t="s">
        <v>723</v>
      </c>
      <c r="K1512" s="3" t="s">
        <v>732</v>
      </c>
      <c r="L1512" s="3" t="s">
        <v>741</v>
      </c>
      <c r="M1512" s="3" t="s">
        <v>932</v>
      </c>
      <c r="N1512" s="3">
        <v>0.51</v>
      </c>
      <c r="O1512" s="3" t="s">
        <v>3035</v>
      </c>
      <c r="P1512" s="3" t="s">
        <v>714</v>
      </c>
      <c r="Q1512" s="3" t="s">
        <v>1240</v>
      </c>
      <c r="R1512" s="3" t="s">
        <v>1268</v>
      </c>
      <c r="S1512" s="3">
        <v>57701</v>
      </c>
      <c r="T1512" s="4">
        <v>42091</v>
      </c>
      <c r="U1512" s="4">
        <v>42092</v>
      </c>
      <c r="V1512" s="3">
        <v>29.98</v>
      </c>
      <c r="W1512" s="3">
        <v>12</v>
      </c>
      <c r="X1512" s="3">
        <v>130.74</v>
      </c>
      <c r="Y1512" s="5">
        <v>87830</v>
      </c>
    </row>
    <row r="1513" spans="1:25" ht="12.75" customHeight="1" x14ac:dyDescent="0.25">
      <c r="A1513" s="3">
        <v>19295</v>
      </c>
      <c r="B1513" s="3" t="s">
        <v>977</v>
      </c>
      <c r="C1513" s="3">
        <v>0.08</v>
      </c>
      <c r="D1513" s="3">
        <v>4.28</v>
      </c>
      <c r="E1513" s="3">
        <v>4.79</v>
      </c>
      <c r="F1513" s="3">
        <v>2668</v>
      </c>
      <c r="G1513" s="3" t="s">
        <v>2783</v>
      </c>
      <c r="H1513" s="3" t="s">
        <v>710</v>
      </c>
      <c r="I1513" s="3" t="s">
        <v>720</v>
      </c>
      <c r="J1513" s="3" t="s">
        <v>721</v>
      </c>
      <c r="K1513" s="3" t="s">
        <v>726</v>
      </c>
      <c r="L1513" s="3" t="s">
        <v>739</v>
      </c>
      <c r="M1513" s="3" t="s">
        <v>874</v>
      </c>
      <c r="N1513" s="3">
        <v>0.4</v>
      </c>
      <c r="O1513" s="3" t="s">
        <v>3035</v>
      </c>
      <c r="P1513" s="3" t="s">
        <v>714</v>
      </c>
      <c r="Q1513" s="3" t="s">
        <v>1240</v>
      </c>
      <c r="R1513" s="3" t="s">
        <v>1268</v>
      </c>
      <c r="S1513" s="3">
        <v>57701</v>
      </c>
      <c r="T1513" s="4">
        <v>42091</v>
      </c>
      <c r="U1513" s="4">
        <v>42093</v>
      </c>
      <c r="V1513" s="3">
        <v>-121.2</v>
      </c>
      <c r="W1513" s="3">
        <v>12</v>
      </c>
      <c r="X1513" s="3">
        <v>49.87</v>
      </c>
      <c r="Y1513" s="5">
        <v>87830</v>
      </c>
    </row>
    <row r="1514" spans="1:25" ht="12.75" customHeight="1" x14ac:dyDescent="0.25">
      <c r="A1514" s="3">
        <v>18870</v>
      </c>
      <c r="B1514" s="3" t="s">
        <v>979</v>
      </c>
      <c r="C1514" s="3">
        <v>0.06</v>
      </c>
      <c r="D1514" s="3">
        <v>3.93</v>
      </c>
      <c r="E1514" s="3">
        <v>0.99</v>
      </c>
      <c r="F1514" s="3">
        <v>2668</v>
      </c>
      <c r="G1514" s="3" t="s">
        <v>2783</v>
      </c>
      <c r="H1514" s="3" t="s">
        <v>710</v>
      </c>
      <c r="I1514" s="3" t="s">
        <v>717</v>
      </c>
      <c r="J1514" s="3" t="s">
        <v>721</v>
      </c>
      <c r="K1514" s="3" t="s">
        <v>733</v>
      </c>
      <c r="L1514" s="3" t="s">
        <v>738</v>
      </c>
      <c r="M1514" s="3" t="s">
        <v>590</v>
      </c>
      <c r="N1514" s="3">
        <v>0.39</v>
      </c>
      <c r="O1514" s="3" t="s">
        <v>3035</v>
      </c>
      <c r="P1514" s="3" t="s">
        <v>714</v>
      </c>
      <c r="Q1514" s="3" t="s">
        <v>1240</v>
      </c>
      <c r="R1514" s="3" t="s">
        <v>1268</v>
      </c>
      <c r="S1514" s="3">
        <v>57701</v>
      </c>
      <c r="T1514" s="4">
        <v>42115</v>
      </c>
      <c r="U1514" s="4">
        <v>42117</v>
      </c>
      <c r="V1514" s="3">
        <v>10.782400000000001</v>
      </c>
      <c r="W1514" s="3">
        <v>6</v>
      </c>
      <c r="X1514" s="3">
        <v>24.18</v>
      </c>
      <c r="Y1514" s="5">
        <v>87832</v>
      </c>
    </row>
    <row r="1515" spans="1:25" ht="12.75" customHeight="1" x14ac:dyDescent="0.25">
      <c r="A1515" s="3">
        <v>5338</v>
      </c>
      <c r="B1515" s="3" t="s">
        <v>977</v>
      </c>
      <c r="C1515" s="3">
        <v>0.05</v>
      </c>
      <c r="D1515" s="3">
        <v>165.2</v>
      </c>
      <c r="E1515" s="3">
        <v>19.989999999999998</v>
      </c>
      <c r="F1515" s="3">
        <v>2670</v>
      </c>
      <c r="G1515" s="3" t="s">
        <v>2784</v>
      </c>
      <c r="H1515" s="3" t="s">
        <v>710</v>
      </c>
      <c r="I1515" s="3" t="s">
        <v>717</v>
      </c>
      <c r="J1515" s="3" t="s">
        <v>721</v>
      </c>
      <c r="K1515" s="3" t="s">
        <v>730</v>
      </c>
      <c r="L1515" s="3" t="s">
        <v>739</v>
      </c>
      <c r="M1515" s="3" t="s">
        <v>687</v>
      </c>
      <c r="N1515" s="3">
        <v>0.59</v>
      </c>
      <c r="O1515" s="3" t="s">
        <v>3035</v>
      </c>
      <c r="P1515" s="3" t="s">
        <v>715</v>
      </c>
      <c r="Q1515" s="3" t="s">
        <v>1037</v>
      </c>
      <c r="R1515" s="3" t="s">
        <v>1003</v>
      </c>
      <c r="S1515" s="3">
        <v>90049</v>
      </c>
      <c r="T1515" s="4">
        <v>42153</v>
      </c>
      <c r="U1515" s="4">
        <v>42153</v>
      </c>
      <c r="V1515" s="3">
        <v>2008.71</v>
      </c>
      <c r="W1515" s="3">
        <v>167</v>
      </c>
      <c r="X1515" s="3">
        <v>27587.55</v>
      </c>
      <c r="Y1515" s="5">
        <v>37924</v>
      </c>
    </row>
    <row r="1516" spans="1:25" ht="12.75" customHeight="1" x14ac:dyDescent="0.25">
      <c r="A1516" s="3">
        <v>5339</v>
      </c>
      <c r="B1516" s="3" t="s">
        <v>977</v>
      </c>
      <c r="C1516" s="3">
        <v>0.09</v>
      </c>
      <c r="D1516" s="3">
        <v>17.989999999999998</v>
      </c>
      <c r="E1516" s="3">
        <v>8.65</v>
      </c>
      <c r="F1516" s="3">
        <v>2670</v>
      </c>
      <c r="G1516" s="3" t="s">
        <v>2784</v>
      </c>
      <c r="H1516" s="3" t="s">
        <v>710</v>
      </c>
      <c r="I1516" s="3" t="s">
        <v>717</v>
      </c>
      <c r="J1516" s="3" t="s">
        <v>721</v>
      </c>
      <c r="K1516" s="3" t="s">
        <v>724</v>
      </c>
      <c r="L1516" s="3" t="s">
        <v>739</v>
      </c>
      <c r="M1516" s="3" t="s">
        <v>768</v>
      </c>
      <c r="N1516" s="3">
        <v>0.56999999999999995</v>
      </c>
      <c r="O1516" s="3" t="s">
        <v>3035</v>
      </c>
      <c r="P1516" s="3" t="s">
        <v>715</v>
      </c>
      <c r="Q1516" s="3" t="s">
        <v>1037</v>
      </c>
      <c r="R1516" s="3" t="s">
        <v>1003</v>
      </c>
      <c r="S1516" s="3">
        <v>90049</v>
      </c>
      <c r="T1516" s="4">
        <v>42153</v>
      </c>
      <c r="U1516" s="4">
        <v>42153</v>
      </c>
      <c r="V1516" s="3">
        <v>-80.53</v>
      </c>
      <c r="W1516" s="3">
        <v>71</v>
      </c>
      <c r="X1516" s="3">
        <v>1191.58</v>
      </c>
      <c r="Y1516" s="5">
        <v>37924</v>
      </c>
    </row>
    <row r="1517" spans="1:25" ht="12.75" customHeight="1" x14ac:dyDescent="0.25">
      <c r="A1517" s="3">
        <v>23338</v>
      </c>
      <c r="B1517" s="3" t="s">
        <v>977</v>
      </c>
      <c r="C1517" s="3">
        <v>0.05</v>
      </c>
      <c r="D1517" s="3">
        <v>165.2</v>
      </c>
      <c r="E1517" s="3">
        <v>19.989999999999998</v>
      </c>
      <c r="F1517" s="3">
        <v>2671</v>
      </c>
      <c r="G1517" s="3" t="s">
        <v>2785</v>
      </c>
      <c r="H1517" s="3" t="s">
        <v>710</v>
      </c>
      <c r="I1517" s="3" t="s">
        <v>717</v>
      </c>
      <c r="J1517" s="3" t="s">
        <v>721</v>
      </c>
      <c r="K1517" s="3" t="s">
        <v>730</v>
      </c>
      <c r="L1517" s="3" t="s">
        <v>739</v>
      </c>
      <c r="M1517" s="3" t="s">
        <v>687</v>
      </c>
      <c r="N1517" s="3">
        <v>0.59</v>
      </c>
      <c r="O1517" s="3" t="s">
        <v>3035</v>
      </c>
      <c r="P1517" s="3" t="s">
        <v>713</v>
      </c>
      <c r="Q1517" s="3" t="s">
        <v>1027</v>
      </c>
      <c r="R1517" s="3" t="s">
        <v>1262</v>
      </c>
      <c r="S1517" s="3">
        <v>37027</v>
      </c>
      <c r="T1517" s="4">
        <v>42153</v>
      </c>
      <c r="U1517" s="4">
        <v>42153</v>
      </c>
      <c r="V1517" s="3">
        <v>-48.957999999999998</v>
      </c>
      <c r="W1517" s="3">
        <v>42</v>
      </c>
      <c r="X1517" s="3">
        <v>6938.19</v>
      </c>
      <c r="Y1517" s="5">
        <v>90551</v>
      </c>
    </row>
    <row r="1518" spans="1:25" ht="12.75" customHeight="1" x14ac:dyDescent="0.25">
      <c r="A1518" s="3">
        <v>18147</v>
      </c>
      <c r="B1518" s="3" t="s">
        <v>981</v>
      </c>
      <c r="C1518" s="3">
        <v>0.03</v>
      </c>
      <c r="D1518" s="3">
        <v>41.32</v>
      </c>
      <c r="E1518" s="3">
        <v>58.66</v>
      </c>
      <c r="F1518" s="3">
        <v>2677</v>
      </c>
      <c r="G1518" s="3" t="s">
        <v>2786</v>
      </c>
      <c r="H1518" s="3" t="s">
        <v>711</v>
      </c>
      <c r="I1518" s="3" t="s">
        <v>718</v>
      </c>
      <c r="J1518" s="3" t="s">
        <v>723</v>
      </c>
      <c r="K1518" s="3" t="s">
        <v>732</v>
      </c>
      <c r="L1518" s="3" t="s">
        <v>743</v>
      </c>
      <c r="M1518" s="3" t="s">
        <v>207</v>
      </c>
      <c r="N1518" s="3">
        <v>0.76</v>
      </c>
      <c r="O1518" s="3" t="s">
        <v>3035</v>
      </c>
      <c r="P1518" s="3" t="s">
        <v>713</v>
      </c>
      <c r="Q1518" s="3" t="s">
        <v>1110</v>
      </c>
      <c r="R1518" s="3" t="s">
        <v>1109</v>
      </c>
      <c r="S1518" s="3">
        <v>22601</v>
      </c>
      <c r="T1518" s="4">
        <v>42171</v>
      </c>
      <c r="U1518" s="4">
        <v>42172</v>
      </c>
      <c r="V1518" s="3">
        <v>-32.816000000000003</v>
      </c>
      <c r="W1518" s="3">
        <v>10</v>
      </c>
      <c r="X1518" s="3">
        <v>419.27</v>
      </c>
      <c r="Y1518" s="5">
        <v>86633</v>
      </c>
    </row>
    <row r="1519" spans="1:25" ht="12.75" customHeight="1" x14ac:dyDescent="0.25">
      <c r="A1519" s="3">
        <v>18148</v>
      </c>
      <c r="B1519" s="3" t="s">
        <v>981</v>
      </c>
      <c r="C1519" s="3">
        <v>0</v>
      </c>
      <c r="D1519" s="3">
        <v>6.88</v>
      </c>
      <c r="E1519" s="3">
        <v>2</v>
      </c>
      <c r="F1519" s="3">
        <v>2677</v>
      </c>
      <c r="G1519" s="3" t="s">
        <v>2786</v>
      </c>
      <c r="H1519" s="3" t="s">
        <v>710</v>
      </c>
      <c r="I1519" s="3" t="s">
        <v>718</v>
      </c>
      <c r="J1519" s="3" t="s">
        <v>721</v>
      </c>
      <c r="K1519" s="3" t="s">
        <v>726</v>
      </c>
      <c r="L1519" s="3" t="s">
        <v>738</v>
      </c>
      <c r="M1519" s="3" t="s">
        <v>292</v>
      </c>
      <c r="N1519" s="3">
        <v>0.39</v>
      </c>
      <c r="O1519" s="3" t="s">
        <v>3035</v>
      </c>
      <c r="P1519" s="3" t="s">
        <v>713</v>
      </c>
      <c r="Q1519" s="3" t="s">
        <v>1110</v>
      </c>
      <c r="R1519" s="3" t="s">
        <v>1109</v>
      </c>
      <c r="S1519" s="3">
        <v>22601</v>
      </c>
      <c r="T1519" s="4">
        <v>42171</v>
      </c>
      <c r="U1519" s="4">
        <v>42171</v>
      </c>
      <c r="V1519" s="3">
        <v>-15.61</v>
      </c>
      <c r="W1519" s="3">
        <v>5</v>
      </c>
      <c r="X1519" s="3">
        <v>36</v>
      </c>
      <c r="Y1519" s="5">
        <v>86633</v>
      </c>
    </row>
    <row r="1520" spans="1:25" ht="12.75" customHeight="1" x14ac:dyDescent="0.25">
      <c r="A1520" s="3">
        <v>22848</v>
      </c>
      <c r="B1520" s="3" t="s">
        <v>980</v>
      </c>
      <c r="C1520" s="3">
        <v>0.09</v>
      </c>
      <c r="D1520" s="3">
        <v>8.74</v>
      </c>
      <c r="E1520" s="3">
        <v>1.39</v>
      </c>
      <c r="F1520" s="3">
        <v>2684</v>
      </c>
      <c r="G1520" s="3" t="s">
        <v>2787</v>
      </c>
      <c r="H1520" s="3" t="s">
        <v>711</v>
      </c>
      <c r="I1520" s="3" t="s">
        <v>718</v>
      </c>
      <c r="J1520" s="3" t="s">
        <v>721</v>
      </c>
      <c r="K1520" s="3" t="s">
        <v>728</v>
      </c>
      <c r="L1520" s="3" t="s">
        <v>739</v>
      </c>
      <c r="M1520" s="3" t="s">
        <v>597</v>
      </c>
      <c r="N1520" s="3">
        <v>0.38</v>
      </c>
      <c r="O1520" s="3" t="s">
        <v>3035</v>
      </c>
      <c r="P1520" s="3" t="s">
        <v>713</v>
      </c>
      <c r="Q1520" s="3" t="s">
        <v>1034</v>
      </c>
      <c r="R1520" s="3" t="s">
        <v>1661</v>
      </c>
      <c r="S1520" s="3">
        <v>33952</v>
      </c>
      <c r="T1520" s="4">
        <v>42050</v>
      </c>
      <c r="U1520" s="4">
        <v>42055</v>
      </c>
      <c r="V1520" s="3">
        <v>23.616</v>
      </c>
      <c r="W1520" s="3">
        <v>1</v>
      </c>
      <c r="X1520" s="3">
        <v>11.78</v>
      </c>
      <c r="Y1520" s="5">
        <v>89146</v>
      </c>
    </row>
    <row r="1521" spans="1:25" ht="12.75" customHeight="1" x14ac:dyDescent="0.25">
      <c r="A1521" s="3">
        <v>22849</v>
      </c>
      <c r="B1521" s="3" t="s">
        <v>980</v>
      </c>
      <c r="C1521" s="3">
        <v>0.09</v>
      </c>
      <c r="D1521" s="3">
        <v>18.97</v>
      </c>
      <c r="E1521" s="3">
        <v>9.0299999999999994</v>
      </c>
      <c r="F1521" s="3">
        <v>2684</v>
      </c>
      <c r="G1521" s="3" t="s">
        <v>2787</v>
      </c>
      <c r="H1521" s="3" t="s">
        <v>710</v>
      </c>
      <c r="I1521" s="3" t="s">
        <v>718</v>
      </c>
      <c r="J1521" s="3" t="s">
        <v>721</v>
      </c>
      <c r="K1521" s="3" t="s">
        <v>726</v>
      </c>
      <c r="L1521" s="3" t="s">
        <v>739</v>
      </c>
      <c r="M1521" s="3" t="s">
        <v>491</v>
      </c>
      <c r="N1521" s="3">
        <v>0.37</v>
      </c>
      <c r="O1521" s="3" t="s">
        <v>3035</v>
      </c>
      <c r="P1521" s="3" t="s">
        <v>713</v>
      </c>
      <c r="Q1521" s="3" t="s">
        <v>1034</v>
      </c>
      <c r="R1521" s="3" t="s">
        <v>1661</v>
      </c>
      <c r="S1521" s="3">
        <v>33952</v>
      </c>
      <c r="T1521" s="4">
        <v>42050</v>
      </c>
      <c r="U1521" s="4">
        <v>42055</v>
      </c>
      <c r="V1521" s="3">
        <v>-1748.0119999999999</v>
      </c>
      <c r="W1521" s="3">
        <v>1</v>
      </c>
      <c r="X1521" s="3">
        <v>20.96</v>
      </c>
      <c r="Y1521" s="5">
        <v>89146</v>
      </c>
    </row>
    <row r="1522" spans="1:25" ht="12.75" customHeight="1" x14ac:dyDescent="0.25">
      <c r="A1522" s="3">
        <v>25649</v>
      </c>
      <c r="B1522" s="3" t="s">
        <v>980</v>
      </c>
      <c r="C1522" s="3">
        <v>7.0000000000000007E-2</v>
      </c>
      <c r="D1522" s="3">
        <v>4.97</v>
      </c>
      <c r="E1522" s="3">
        <v>5.71</v>
      </c>
      <c r="F1522" s="3">
        <v>2684</v>
      </c>
      <c r="G1522" s="3" t="s">
        <v>2787</v>
      </c>
      <c r="H1522" s="3" t="s">
        <v>710</v>
      </c>
      <c r="I1522" s="3" t="s">
        <v>718</v>
      </c>
      <c r="J1522" s="3" t="s">
        <v>723</v>
      </c>
      <c r="K1522" s="3" t="s">
        <v>732</v>
      </c>
      <c r="L1522" s="3" t="s">
        <v>743</v>
      </c>
      <c r="M1522" s="3" t="s">
        <v>248</v>
      </c>
      <c r="N1522" s="3">
        <v>0.54</v>
      </c>
      <c r="O1522" s="3" t="s">
        <v>3035</v>
      </c>
      <c r="P1522" s="3" t="s">
        <v>713</v>
      </c>
      <c r="Q1522" s="3" t="s">
        <v>1034</v>
      </c>
      <c r="R1522" s="3" t="s">
        <v>1661</v>
      </c>
      <c r="S1522" s="3">
        <v>33952</v>
      </c>
      <c r="T1522" s="4">
        <v>42104</v>
      </c>
      <c r="U1522" s="4">
        <v>42109</v>
      </c>
      <c r="V1522" s="3">
        <v>-180.15200000000002</v>
      </c>
      <c r="W1522" s="3">
        <v>5</v>
      </c>
      <c r="X1522" s="3">
        <v>26.66</v>
      </c>
      <c r="Y1522" s="5">
        <v>89148</v>
      </c>
    </row>
    <row r="1523" spans="1:25" ht="12.75" customHeight="1" x14ac:dyDescent="0.25">
      <c r="A1523" s="3">
        <v>25650</v>
      </c>
      <c r="B1523" s="3" t="s">
        <v>980</v>
      </c>
      <c r="C1523" s="3">
        <v>0.09</v>
      </c>
      <c r="D1523" s="3">
        <v>2.62</v>
      </c>
      <c r="E1523" s="3">
        <v>0.8</v>
      </c>
      <c r="F1523" s="3">
        <v>2684</v>
      </c>
      <c r="G1523" s="3" t="s">
        <v>2787</v>
      </c>
      <c r="H1523" s="3" t="s">
        <v>710</v>
      </c>
      <c r="I1523" s="3" t="s">
        <v>718</v>
      </c>
      <c r="J1523" s="3" t="s">
        <v>721</v>
      </c>
      <c r="K1523" s="3" t="s">
        <v>733</v>
      </c>
      <c r="L1523" s="3" t="s">
        <v>738</v>
      </c>
      <c r="M1523" s="3" t="s">
        <v>19</v>
      </c>
      <c r="N1523" s="3">
        <v>0.39</v>
      </c>
      <c r="O1523" s="3" t="s">
        <v>3035</v>
      </c>
      <c r="P1523" s="3" t="s">
        <v>713</v>
      </c>
      <c r="Q1523" s="3" t="s">
        <v>1034</v>
      </c>
      <c r="R1523" s="3" t="s">
        <v>1661</v>
      </c>
      <c r="S1523" s="3">
        <v>33952</v>
      </c>
      <c r="T1523" s="4">
        <v>42104</v>
      </c>
      <c r="U1523" s="4">
        <v>42106</v>
      </c>
      <c r="V1523" s="3">
        <v>8.3879999999999999</v>
      </c>
      <c r="W1523" s="3">
        <v>12</v>
      </c>
      <c r="X1523" s="3">
        <v>29.55</v>
      </c>
      <c r="Y1523" s="5">
        <v>89148</v>
      </c>
    </row>
    <row r="1524" spans="1:25" ht="12.75" customHeight="1" x14ac:dyDescent="0.25">
      <c r="A1524" s="3">
        <v>25651</v>
      </c>
      <c r="B1524" s="3" t="s">
        <v>980</v>
      </c>
      <c r="C1524" s="3">
        <v>0.03</v>
      </c>
      <c r="D1524" s="3">
        <v>65.989999999999995</v>
      </c>
      <c r="E1524" s="3">
        <v>8.8000000000000007</v>
      </c>
      <c r="F1524" s="3">
        <v>2684</v>
      </c>
      <c r="G1524" s="3" t="s">
        <v>2787</v>
      </c>
      <c r="H1524" s="3" t="s">
        <v>710</v>
      </c>
      <c r="I1524" s="3" t="s">
        <v>718</v>
      </c>
      <c r="J1524" s="3" t="s">
        <v>722</v>
      </c>
      <c r="K1524" s="3" t="s">
        <v>102</v>
      </c>
      <c r="L1524" s="3" t="s">
        <v>739</v>
      </c>
      <c r="M1524" s="3" t="s">
        <v>164</v>
      </c>
      <c r="N1524" s="3">
        <v>0.57999999999999996</v>
      </c>
      <c r="O1524" s="3" t="s">
        <v>3035</v>
      </c>
      <c r="P1524" s="3" t="s">
        <v>713</v>
      </c>
      <c r="Q1524" s="3" t="s">
        <v>1034</v>
      </c>
      <c r="R1524" s="3" t="s">
        <v>1661</v>
      </c>
      <c r="S1524" s="3">
        <v>33952</v>
      </c>
      <c r="T1524" s="4">
        <v>42104</v>
      </c>
      <c r="U1524" s="4">
        <v>42104</v>
      </c>
      <c r="V1524" s="3">
        <v>9.939899999999998</v>
      </c>
      <c r="W1524" s="3">
        <v>21</v>
      </c>
      <c r="X1524" s="3">
        <v>1237.4000000000001</v>
      </c>
      <c r="Y1524" s="5">
        <v>89148</v>
      </c>
    </row>
    <row r="1525" spans="1:25" ht="12.75" customHeight="1" x14ac:dyDescent="0.25">
      <c r="A1525" s="3">
        <v>21114</v>
      </c>
      <c r="B1525" s="3" t="s">
        <v>977</v>
      </c>
      <c r="C1525" s="3">
        <v>0</v>
      </c>
      <c r="D1525" s="3">
        <v>7.38</v>
      </c>
      <c r="E1525" s="3">
        <v>11.51</v>
      </c>
      <c r="F1525" s="3">
        <v>2685</v>
      </c>
      <c r="G1525" s="3" t="s">
        <v>2788</v>
      </c>
      <c r="H1525" s="3" t="s">
        <v>710</v>
      </c>
      <c r="I1525" s="3" t="s">
        <v>718</v>
      </c>
      <c r="J1525" s="3" t="s">
        <v>721</v>
      </c>
      <c r="K1525" s="3" t="s">
        <v>103</v>
      </c>
      <c r="L1525" s="3" t="s">
        <v>739</v>
      </c>
      <c r="M1525" s="3" t="s">
        <v>635</v>
      </c>
      <c r="N1525" s="3">
        <v>0.36</v>
      </c>
      <c r="O1525" s="3" t="s">
        <v>3035</v>
      </c>
      <c r="P1525" s="3" t="s">
        <v>716</v>
      </c>
      <c r="Q1525" s="3" t="s">
        <v>1019</v>
      </c>
      <c r="R1525" s="3" t="s">
        <v>1348</v>
      </c>
      <c r="S1525" s="3">
        <v>11803</v>
      </c>
      <c r="T1525" s="4">
        <v>42098</v>
      </c>
      <c r="U1525" s="4">
        <v>42099</v>
      </c>
      <c r="V1525" s="3">
        <v>-66.170999999999992</v>
      </c>
      <c r="W1525" s="3">
        <v>2</v>
      </c>
      <c r="X1525" s="3">
        <v>17.64</v>
      </c>
      <c r="Y1525" s="5">
        <v>89147</v>
      </c>
    </row>
    <row r="1526" spans="1:25" ht="12.75" customHeight="1" x14ac:dyDescent="0.25">
      <c r="A1526" s="3">
        <v>23299</v>
      </c>
      <c r="B1526" s="3" t="s">
        <v>981</v>
      </c>
      <c r="C1526" s="3">
        <v>0.09</v>
      </c>
      <c r="D1526" s="3">
        <v>3.75</v>
      </c>
      <c r="E1526" s="3">
        <v>0.5</v>
      </c>
      <c r="F1526" s="3">
        <v>2689</v>
      </c>
      <c r="G1526" s="3" t="s">
        <v>2789</v>
      </c>
      <c r="H1526" s="3" t="s">
        <v>710</v>
      </c>
      <c r="I1526" s="3" t="s">
        <v>717</v>
      </c>
      <c r="J1526" s="3" t="s">
        <v>721</v>
      </c>
      <c r="K1526" s="3" t="s">
        <v>735</v>
      </c>
      <c r="L1526" s="3" t="s">
        <v>739</v>
      </c>
      <c r="M1526" s="3" t="s">
        <v>417</v>
      </c>
      <c r="N1526" s="3">
        <v>0.37</v>
      </c>
      <c r="O1526" s="3" t="s">
        <v>3035</v>
      </c>
      <c r="P1526" s="3" t="s">
        <v>716</v>
      </c>
      <c r="Q1526" s="3" t="s">
        <v>1028</v>
      </c>
      <c r="R1526" s="3" t="s">
        <v>1840</v>
      </c>
      <c r="S1526" s="3">
        <v>7011</v>
      </c>
      <c r="T1526" s="4">
        <v>42128</v>
      </c>
      <c r="U1526" s="4">
        <v>42130</v>
      </c>
      <c r="V1526" s="3">
        <v>51.218699999999998</v>
      </c>
      <c r="W1526" s="3">
        <v>21</v>
      </c>
      <c r="X1526" s="3">
        <v>74.23</v>
      </c>
      <c r="Y1526" s="5">
        <v>90624</v>
      </c>
    </row>
    <row r="1527" spans="1:25" ht="12.75" customHeight="1" x14ac:dyDescent="0.25">
      <c r="A1527" s="3">
        <v>23298</v>
      </c>
      <c r="B1527" s="3" t="s">
        <v>981</v>
      </c>
      <c r="C1527" s="3">
        <v>0.01</v>
      </c>
      <c r="D1527" s="3">
        <v>30.98</v>
      </c>
      <c r="E1527" s="3">
        <v>9.18</v>
      </c>
      <c r="F1527" s="3">
        <v>2693</v>
      </c>
      <c r="G1527" s="3" t="s">
        <v>2790</v>
      </c>
      <c r="H1527" s="3" t="s">
        <v>710</v>
      </c>
      <c r="I1527" s="3" t="s">
        <v>717</v>
      </c>
      <c r="J1527" s="3" t="s">
        <v>721</v>
      </c>
      <c r="K1527" s="3" t="s">
        <v>726</v>
      </c>
      <c r="L1527" s="3" t="s">
        <v>739</v>
      </c>
      <c r="M1527" s="3" t="s">
        <v>193</v>
      </c>
      <c r="N1527" s="3">
        <v>0.4</v>
      </c>
      <c r="O1527" s="3" t="s">
        <v>3035</v>
      </c>
      <c r="P1527" s="3" t="s">
        <v>716</v>
      </c>
      <c r="Q1527" s="3" t="s">
        <v>1142</v>
      </c>
      <c r="R1527" s="3" t="s">
        <v>1390</v>
      </c>
      <c r="S1527" s="3">
        <v>5201</v>
      </c>
      <c r="T1527" s="4">
        <v>42128</v>
      </c>
      <c r="U1527" s="4">
        <v>42128</v>
      </c>
      <c r="V1527" s="3">
        <v>380.46800000000002</v>
      </c>
      <c r="W1527" s="3">
        <v>20</v>
      </c>
      <c r="X1527" s="3">
        <v>627.19000000000005</v>
      </c>
      <c r="Y1527" s="5">
        <v>90624</v>
      </c>
    </row>
    <row r="1528" spans="1:25" ht="12.75" customHeight="1" x14ac:dyDescent="0.25">
      <c r="A1528" s="3">
        <v>18354</v>
      </c>
      <c r="B1528" s="3" t="s">
        <v>981</v>
      </c>
      <c r="C1528" s="3">
        <v>0.05</v>
      </c>
      <c r="D1528" s="3">
        <v>107.53</v>
      </c>
      <c r="E1528" s="3">
        <v>5.81</v>
      </c>
      <c r="F1528" s="3">
        <v>2696</v>
      </c>
      <c r="G1528" s="3" t="s">
        <v>2791</v>
      </c>
      <c r="H1528" s="3" t="s">
        <v>710</v>
      </c>
      <c r="I1528" s="3" t="s">
        <v>717</v>
      </c>
      <c r="J1528" s="3" t="s">
        <v>723</v>
      </c>
      <c r="K1528" s="3" t="s">
        <v>732</v>
      </c>
      <c r="L1528" s="3" t="s">
        <v>743</v>
      </c>
      <c r="M1528" s="3" t="s">
        <v>281</v>
      </c>
      <c r="N1528" s="3">
        <v>0.65</v>
      </c>
      <c r="O1528" s="3" t="s">
        <v>3035</v>
      </c>
      <c r="P1528" s="3" t="s">
        <v>713</v>
      </c>
      <c r="Q1528" s="3" t="s">
        <v>1124</v>
      </c>
      <c r="R1528" s="3" t="s">
        <v>1203</v>
      </c>
      <c r="S1528" s="3">
        <v>35401</v>
      </c>
      <c r="T1528" s="4">
        <v>42068</v>
      </c>
      <c r="U1528" s="4">
        <v>42069</v>
      </c>
      <c r="V1528" s="3">
        <v>-89.418000000000006</v>
      </c>
      <c r="W1528" s="3">
        <v>6</v>
      </c>
      <c r="X1528" s="3">
        <v>612.91999999999996</v>
      </c>
      <c r="Y1528" s="5">
        <v>87676</v>
      </c>
    </row>
    <row r="1529" spans="1:25" ht="12.75" customHeight="1" x14ac:dyDescent="0.25">
      <c r="A1529" s="3">
        <v>19506</v>
      </c>
      <c r="B1529" s="3" t="s">
        <v>981</v>
      </c>
      <c r="C1529" s="3">
        <v>0.04</v>
      </c>
      <c r="D1529" s="3">
        <v>1.74</v>
      </c>
      <c r="E1529" s="3">
        <v>4.08</v>
      </c>
      <c r="F1529" s="3">
        <v>2697</v>
      </c>
      <c r="G1529" s="3" t="s">
        <v>2792</v>
      </c>
      <c r="H1529" s="3" t="s">
        <v>710</v>
      </c>
      <c r="I1529" s="3" t="s">
        <v>720</v>
      </c>
      <c r="J1529" s="3" t="s">
        <v>723</v>
      </c>
      <c r="K1529" s="3" t="s">
        <v>732</v>
      </c>
      <c r="L1529" s="3" t="s">
        <v>741</v>
      </c>
      <c r="M1529" s="3" t="s">
        <v>851</v>
      </c>
      <c r="N1529" s="3">
        <v>0.53</v>
      </c>
      <c r="O1529" s="3" t="s">
        <v>3035</v>
      </c>
      <c r="P1529" s="3" t="s">
        <v>713</v>
      </c>
      <c r="Q1529" s="3" t="s">
        <v>1124</v>
      </c>
      <c r="R1529" s="3" t="s">
        <v>1429</v>
      </c>
      <c r="S1529" s="3">
        <v>35216</v>
      </c>
      <c r="T1529" s="4">
        <v>42058</v>
      </c>
      <c r="U1529" s="4">
        <v>42060</v>
      </c>
      <c r="V1529" s="3">
        <v>9.2519999999999989</v>
      </c>
      <c r="W1529" s="3">
        <v>16</v>
      </c>
      <c r="X1529" s="3">
        <v>29.08</v>
      </c>
      <c r="Y1529" s="5">
        <v>87678</v>
      </c>
    </row>
    <row r="1530" spans="1:25" ht="12.75" customHeight="1" x14ac:dyDescent="0.25">
      <c r="A1530" s="3">
        <v>19507</v>
      </c>
      <c r="B1530" s="3" t="s">
        <v>981</v>
      </c>
      <c r="C1530" s="3">
        <v>0.01</v>
      </c>
      <c r="D1530" s="3">
        <v>119.99</v>
      </c>
      <c r="E1530" s="3">
        <v>56.14</v>
      </c>
      <c r="F1530" s="3">
        <v>2697</v>
      </c>
      <c r="G1530" s="3" t="s">
        <v>2792</v>
      </c>
      <c r="H1530" s="3" t="s">
        <v>712</v>
      </c>
      <c r="I1530" s="3" t="s">
        <v>720</v>
      </c>
      <c r="J1530" s="3" t="s">
        <v>722</v>
      </c>
      <c r="K1530" s="3" t="s">
        <v>736</v>
      </c>
      <c r="L1530" s="3" t="s">
        <v>742</v>
      </c>
      <c r="M1530" s="3" t="s">
        <v>634</v>
      </c>
      <c r="N1530" s="3">
        <v>0.39</v>
      </c>
      <c r="O1530" s="3" t="s">
        <v>3035</v>
      </c>
      <c r="P1530" s="3" t="s">
        <v>713</v>
      </c>
      <c r="Q1530" s="3" t="s">
        <v>1124</v>
      </c>
      <c r="R1530" s="3" t="s">
        <v>1429</v>
      </c>
      <c r="S1530" s="3">
        <v>35216</v>
      </c>
      <c r="T1530" s="4">
        <v>42058</v>
      </c>
      <c r="U1530" s="4">
        <v>42059</v>
      </c>
      <c r="V1530" s="3">
        <v>-1197.0419999999999</v>
      </c>
      <c r="W1530" s="3">
        <v>21</v>
      </c>
      <c r="X1530" s="3">
        <v>2569.5700000000002</v>
      </c>
      <c r="Y1530" s="5">
        <v>87678</v>
      </c>
    </row>
    <row r="1531" spans="1:25" x14ac:dyDescent="0.25">
      <c r="A1531" s="3">
        <v>21580</v>
      </c>
      <c r="B1531" s="3" t="s">
        <v>981</v>
      </c>
      <c r="C1531" s="3">
        <v>0.06</v>
      </c>
      <c r="D1531" s="3">
        <v>4.9800000000000004</v>
      </c>
      <c r="E1531" s="3">
        <v>4.95</v>
      </c>
      <c r="F1531" s="3">
        <v>2699</v>
      </c>
      <c r="G1531" s="3" t="s">
        <v>2793</v>
      </c>
      <c r="H1531" s="3" t="s">
        <v>710</v>
      </c>
      <c r="I1531" s="3" t="s">
        <v>720</v>
      </c>
      <c r="J1531" s="3" t="s">
        <v>721</v>
      </c>
      <c r="K1531" s="3" t="s">
        <v>103</v>
      </c>
      <c r="L1531" s="3" t="s">
        <v>739</v>
      </c>
      <c r="M1531" s="3" t="s">
        <v>359</v>
      </c>
      <c r="N1531" s="3">
        <v>0.37</v>
      </c>
      <c r="O1531" s="3" t="s">
        <v>3035</v>
      </c>
      <c r="P1531" s="3" t="s">
        <v>715</v>
      </c>
      <c r="Q1531" s="3" t="s">
        <v>1023</v>
      </c>
      <c r="R1531" s="3" t="s">
        <v>1613</v>
      </c>
      <c r="S1531" s="3">
        <v>86442</v>
      </c>
      <c r="T1531" s="4">
        <v>42146</v>
      </c>
      <c r="U1531" s="4">
        <v>42148</v>
      </c>
      <c r="V1531" s="3">
        <v>-103.224</v>
      </c>
      <c r="W1531" s="3">
        <v>16</v>
      </c>
      <c r="X1531" s="3">
        <v>78.989999999999995</v>
      </c>
      <c r="Y1531" s="5">
        <v>87677</v>
      </c>
    </row>
    <row r="1532" spans="1:25" x14ac:dyDescent="0.25">
      <c r="A1532" s="3">
        <v>20983</v>
      </c>
      <c r="B1532" s="3" t="s">
        <v>979</v>
      </c>
      <c r="C1532" s="3">
        <v>0.04</v>
      </c>
      <c r="D1532" s="3">
        <v>70.98</v>
      </c>
      <c r="E1532" s="3">
        <v>26.74</v>
      </c>
      <c r="F1532" s="3">
        <v>2699</v>
      </c>
      <c r="G1532" s="3" t="s">
        <v>2793</v>
      </c>
      <c r="H1532" s="3" t="s">
        <v>712</v>
      </c>
      <c r="I1532" s="3" t="s">
        <v>720</v>
      </c>
      <c r="J1532" s="3" t="s">
        <v>723</v>
      </c>
      <c r="K1532" s="3" t="s">
        <v>734</v>
      </c>
      <c r="L1532" s="3" t="s">
        <v>742</v>
      </c>
      <c r="M1532" s="3" t="s">
        <v>321</v>
      </c>
      <c r="N1532" s="3">
        <v>0.6</v>
      </c>
      <c r="O1532" s="3" t="s">
        <v>3035</v>
      </c>
      <c r="P1532" s="3" t="s">
        <v>715</v>
      </c>
      <c r="Q1532" s="3" t="s">
        <v>1023</v>
      </c>
      <c r="R1532" s="3" t="s">
        <v>1613</v>
      </c>
      <c r="S1532" s="3">
        <v>86442</v>
      </c>
      <c r="T1532" s="4">
        <v>42102</v>
      </c>
      <c r="U1532" s="4">
        <v>42104</v>
      </c>
      <c r="V1532" s="3">
        <v>-84.628799999999998</v>
      </c>
      <c r="W1532" s="3">
        <v>19</v>
      </c>
      <c r="X1532" s="3">
        <v>1345.33</v>
      </c>
      <c r="Y1532" s="5">
        <v>87679</v>
      </c>
    </row>
    <row r="1533" spans="1:25" ht="12.75" customHeight="1" x14ac:dyDescent="0.25">
      <c r="A1533" s="3">
        <v>24151</v>
      </c>
      <c r="B1533" s="3" t="s">
        <v>981</v>
      </c>
      <c r="C1533" s="3">
        <v>0.06</v>
      </c>
      <c r="D1533" s="3">
        <v>3.6</v>
      </c>
      <c r="E1533" s="3">
        <v>2.2000000000000002</v>
      </c>
      <c r="F1533" s="3">
        <v>2704</v>
      </c>
      <c r="G1533" s="3" t="s">
        <v>2794</v>
      </c>
      <c r="H1533" s="3" t="s">
        <v>710</v>
      </c>
      <c r="I1533" s="3" t="s">
        <v>719</v>
      </c>
      <c r="J1533" s="3" t="s">
        <v>721</v>
      </c>
      <c r="K1533" s="3" t="s">
        <v>726</v>
      </c>
      <c r="L1533" s="3" t="s">
        <v>738</v>
      </c>
      <c r="M1533" s="3" t="s">
        <v>669</v>
      </c>
      <c r="N1533" s="3">
        <v>0.39</v>
      </c>
      <c r="O1533" s="3" t="s">
        <v>3035</v>
      </c>
      <c r="P1533" s="3" t="s">
        <v>713</v>
      </c>
      <c r="Q1533" s="3" t="s">
        <v>1034</v>
      </c>
      <c r="R1533" s="3" t="s">
        <v>1757</v>
      </c>
      <c r="S1533" s="3">
        <v>32503</v>
      </c>
      <c r="T1533" s="4">
        <v>42124</v>
      </c>
      <c r="U1533" s="4">
        <v>42126</v>
      </c>
      <c r="V1533" s="3">
        <v>2755.6422000000002</v>
      </c>
      <c r="W1533" s="3">
        <v>4</v>
      </c>
      <c r="X1533" s="3">
        <v>15.19</v>
      </c>
      <c r="Y1533" s="5">
        <v>91407</v>
      </c>
    </row>
    <row r="1534" spans="1:25" ht="12.75" customHeight="1" x14ac:dyDescent="0.25">
      <c r="A1534" s="3">
        <v>21979</v>
      </c>
      <c r="B1534" s="3" t="s">
        <v>980</v>
      </c>
      <c r="C1534" s="3">
        <v>0.03</v>
      </c>
      <c r="D1534" s="3">
        <v>13.48</v>
      </c>
      <c r="E1534" s="3">
        <v>4.51</v>
      </c>
      <c r="F1534" s="3">
        <v>2704</v>
      </c>
      <c r="G1534" s="3" t="s">
        <v>2794</v>
      </c>
      <c r="H1534" s="3" t="s">
        <v>711</v>
      </c>
      <c r="I1534" s="3" t="s">
        <v>719</v>
      </c>
      <c r="J1534" s="3" t="s">
        <v>721</v>
      </c>
      <c r="K1534" s="3" t="s">
        <v>730</v>
      </c>
      <c r="L1534" s="3" t="s">
        <v>739</v>
      </c>
      <c r="M1534" s="3" t="s">
        <v>465</v>
      </c>
      <c r="N1534" s="3">
        <v>0.59</v>
      </c>
      <c r="O1534" s="3" t="s">
        <v>3035</v>
      </c>
      <c r="P1534" s="3" t="s">
        <v>713</v>
      </c>
      <c r="Q1534" s="3" t="s">
        <v>1034</v>
      </c>
      <c r="R1534" s="3" t="s">
        <v>1757</v>
      </c>
      <c r="S1534" s="3">
        <v>32503</v>
      </c>
      <c r="T1534" s="4">
        <v>42124</v>
      </c>
      <c r="U1534" s="4">
        <v>42128</v>
      </c>
      <c r="V1534" s="3">
        <v>-256.01800000000003</v>
      </c>
      <c r="W1534" s="3">
        <v>4</v>
      </c>
      <c r="X1534" s="3">
        <v>59.49</v>
      </c>
      <c r="Y1534" s="5">
        <v>91408</v>
      </c>
    </row>
    <row r="1535" spans="1:25" ht="12.75" customHeight="1" x14ac:dyDescent="0.25">
      <c r="A1535" s="3">
        <v>18898</v>
      </c>
      <c r="B1535" s="3" t="s">
        <v>978</v>
      </c>
      <c r="C1535" s="3">
        <v>7.0000000000000007E-2</v>
      </c>
      <c r="D1535" s="3">
        <v>60.97</v>
      </c>
      <c r="E1535" s="3">
        <v>4.5</v>
      </c>
      <c r="F1535" s="3">
        <v>2709</v>
      </c>
      <c r="G1535" s="3" t="s">
        <v>2795</v>
      </c>
      <c r="H1535" s="3" t="s">
        <v>710</v>
      </c>
      <c r="I1535" s="3" t="s">
        <v>719</v>
      </c>
      <c r="J1535" s="3" t="s">
        <v>721</v>
      </c>
      <c r="K1535" s="3" t="s">
        <v>729</v>
      </c>
      <c r="L1535" s="3" t="s">
        <v>739</v>
      </c>
      <c r="M1535" s="3" t="s">
        <v>859</v>
      </c>
      <c r="N1535" s="3">
        <v>0.56000000000000005</v>
      </c>
      <c r="O1535" s="3" t="s">
        <v>3035</v>
      </c>
      <c r="P1535" s="3" t="s">
        <v>716</v>
      </c>
      <c r="Q1535" s="3" t="s">
        <v>1057</v>
      </c>
      <c r="R1535" s="3" t="s">
        <v>1362</v>
      </c>
      <c r="S1535" s="3">
        <v>21042</v>
      </c>
      <c r="T1535" s="4">
        <v>42152</v>
      </c>
      <c r="U1535" s="4">
        <v>42154</v>
      </c>
      <c r="V1535" s="3">
        <v>-41.77</v>
      </c>
      <c r="W1535" s="3">
        <v>1</v>
      </c>
      <c r="X1535" s="3">
        <v>57.84</v>
      </c>
      <c r="Y1535" s="5">
        <v>89240</v>
      </c>
    </row>
    <row r="1536" spans="1:25" ht="12.75" customHeight="1" x14ac:dyDescent="0.25">
      <c r="A1536" s="3">
        <v>18899</v>
      </c>
      <c r="B1536" s="3" t="s">
        <v>978</v>
      </c>
      <c r="C1536" s="3">
        <v>0</v>
      </c>
      <c r="D1536" s="3">
        <v>90.98</v>
      </c>
      <c r="E1536" s="3">
        <v>56.2</v>
      </c>
      <c r="F1536" s="3">
        <v>2709</v>
      </c>
      <c r="G1536" s="3" t="s">
        <v>2795</v>
      </c>
      <c r="H1536" s="3" t="s">
        <v>710</v>
      </c>
      <c r="I1536" s="3" t="s">
        <v>719</v>
      </c>
      <c r="J1536" s="3" t="s">
        <v>723</v>
      </c>
      <c r="K1536" s="3" t="s">
        <v>732</v>
      </c>
      <c r="L1536" s="3" t="s">
        <v>743</v>
      </c>
      <c r="M1536" s="3" t="s">
        <v>943</v>
      </c>
      <c r="N1536" s="3">
        <v>0.74</v>
      </c>
      <c r="O1536" s="3" t="s">
        <v>3035</v>
      </c>
      <c r="P1536" s="3" t="s">
        <v>716</v>
      </c>
      <c r="Q1536" s="3" t="s">
        <v>1057</v>
      </c>
      <c r="R1536" s="3" t="s">
        <v>1362</v>
      </c>
      <c r="S1536" s="3">
        <v>21042</v>
      </c>
      <c r="T1536" s="4">
        <v>42152</v>
      </c>
      <c r="U1536" s="4">
        <v>42154</v>
      </c>
      <c r="V1536" s="3">
        <v>-1014.11</v>
      </c>
      <c r="W1536" s="3">
        <v>15</v>
      </c>
      <c r="X1536" s="3">
        <v>1425.71</v>
      </c>
      <c r="Y1536" s="5">
        <v>89240</v>
      </c>
    </row>
    <row r="1537" spans="1:25" ht="12.75" customHeight="1" x14ac:dyDescent="0.25">
      <c r="A1537" s="3">
        <v>18855</v>
      </c>
      <c r="B1537" s="3" t="s">
        <v>981</v>
      </c>
      <c r="C1537" s="3">
        <v>7.0000000000000007E-2</v>
      </c>
      <c r="D1537" s="3">
        <v>2.88</v>
      </c>
      <c r="E1537" s="3">
        <v>0.5</v>
      </c>
      <c r="F1537" s="3">
        <v>2713</v>
      </c>
      <c r="G1537" s="3" t="s">
        <v>2796</v>
      </c>
      <c r="H1537" s="3" t="s">
        <v>710</v>
      </c>
      <c r="I1537" s="3" t="s">
        <v>720</v>
      </c>
      <c r="J1537" s="3" t="s">
        <v>721</v>
      </c>
      <c r="K1537" s="3" t="s">
        <v>735</v>
      </c>
      <c r="L1537" s="3" t="s">
        <v>739</v>
      </c>
      <c r="M1537" s="3" t="s">
        <v>67</v>
      </c>
      <c r="N1537" s="3">
        <v>0.39</v>
      </c>
      <c r="O1537" s="3" t="s">
        <v>3035</v>
      </c>
      <c r="P1537" s="3" t="s">
        <v>714</v>
      </c>
      <c r="Q1537" s="3" t="s">
        <v>1053</v>
      </c>
      <c r="R1537" s="3" t="s">
        <v>1352</v>
      </c>
      <c r="S1537" s="3">
        <v>49001</v>
      </c>
      <c r="T1537" s="4">
        <v>42176</v>
      </c>
      <c r="U1537" s="4">
        <v>42179</v>
      </c>
      <c r="V1537" s="3">
        <v>17.429400000000001</v>
      </c>
      <c r="W1537" s="3">
        <v>9</v>
      </c>
      <c r="X1537" s="3">
        <v>25.26</v>
      </c>
      <c r="Y1537" s="5">
        <v>88701</v>
      </c>
    </row>
    <row r="1538" spans="1:25" ht="12.75" customHeight="1" x14ac:dyDescent="0.25">
      <c r="A1538" s="3">
        <v>18856</v>
      </c>
      <c r="B1538" s="3" t="s">
        <v>981</v>
      </c>
      <c r="C1538" s="3">
        <v>0.03</v>
      </c>
      <c r="D1538" s="3">
        <v>348.21</v>
      </c>
      <c r="E1538" s="3">
        <v>40.19</v>
      </c>
      <c r="F1538" s="3">
        <v>2713</v>
      </c>
      <c r="G1538" s="3" t="s">
        <v>2796</v>
      </c>
      <c r="H1538" s="3" t="s">
        <v>712</v>
      </c>
      <c r="I1538" s="3" t="s">
        <v>720</v>
      </c>
      <c r="J1538" s="3" t="s">
        <v>723</v>
      </c>
      <c r="K1538" s="3" t="s">
        <v>731</v>
      </c>
      <c r="L1538" s="3" t="s">
        <v>742</v>
      </c>
      <c r="M1538" s="3" t="s">
        <v>356</v>
      </c>
      <c r="N1538" s="3">
        <v>0.62</v>
      </c>
      <c r="O1538" s="3" t="s">
        <v>3035</v>
      </c>
      <c r="P1538" s="3" t="s">
        <v>714</v>
      </c>
      <c r="Q1538" s="3" t="s">
        <v>1053</v>
      </c>
      <c r="R1538" s="3" t="s">
        <v>1352</v>
      </c>
      <c r="S1538" s="3">
        <v>49001</v>
      </c>
      <c r="T1538" s="4">
        <v>42176</v>
      </c>
      <c r="U1538" s="4">
        <v>42177</v>
      </c>
      <c r="V1538" s="3">
        <v>-178.86960000000002</v>
      </c>
      <c r="W1538" s="3">
        <v>2</v>
      </c>
      <c r="X1538" s="3">
        <v>736.16</v>
      </c>
      <c r="Y1538" s="5">
        <v>88701</v>
      </c>
    </row>
    <row r="1539" spans="1:25" ht="12.75" customHeight="1" x14ac:dyDescent="0.25">
      <c r="A1539" s="3">
        <v>21690</v>
      </c>
      <c r="B1539" s="3" t="s">
        <v>980</v>
      </c>
      <c r="C1539" s="3">
        <v>0.01</v>
      </c>
      <c r="D1539" s="3">
        <v>29.89</v>
      </c>
      <c r="E1539" s="3">
        <v>1.99</v>
      </c>
      <c r="F1539" s="3">
        <v>2715</v>
      </c>
      <c r="G1539" s="3" t="s">
        <v>2797</v>
      </c>
      <c r="H1539" s="3" t="s">
        <v>710</v>
      </c>
      <c r="I1539" s="3" t="s">
        <v>720</v>
      </c>
      <c r="J1539" s="3" t="s">
        <v>722</v>
      </c>
      <c r="K1539" s="3" t="s">
        <v>725</v>
      </c>
      <c r="L1539" s="3" t="s">
        <v>741</v>
      </c>
      <c r="M1539" s="3" t="s">
        <v>189</v>
      </c>
      <c r="N1539" s="3">
        <v>0.5</v>
      </c>
      <c r="O1539" s="3" t="s">
        <v>3035</v>
      </c>
      <c r="P1539" s="3" t="s">
        <v>714</v>
      </c>
      <c r="Q1539" s="3" t="s">
        <v>1053</v>
      </c>
      <c r="R1539" s="3" t="s">
        <v>1346</v>
      </c>
      <c r="S1539" s="3">
        <v>48911</v>
      </c>
      <c r="T1539" s="4">
        <v>42016</v>
      </c>
      <c r="U1539" s="4">
        <v>42020</v>
      </c>
      <c r="V1539" s="3">
        <v>-74.64</v>
      </c>
      <c r="W1539" s="3">
        <v>1</v>
      </c>
      <c r="X1539" s="3">
        <v>31.96</v>
      </c>
      <c r="Y1539" s="5">
        <v>88702</v>
      </c>
    </row>
    <row r="1540" spans="1:25" ht="12.75" customHeight="1" x14ac:dyDescent="0.25">
      <c r="A1540" s="3">
        <v>21863</v>
      </c>
      <c r="B1540" s="3" t="s">
        <v>981</v>
      </c>
      <c r="C1540" s="3">
        <v>0.1</v>
      </c>
      <c r="D1540" s="3">
        <v>6.74</v>
      </c>
      <c r="E1540" s="3">
        <v>1.72</v>
      </c>
      <c r="F1540" s="3">
        <v>2718</v>
      </c>
      <c r="G1540" s="3" t="s">
        <v>2798</v>
      </c>
      <c r="H1540" s="3" t="s">
        <v>710</v>
      </c>
      <c r="I1540" s="3" t="s">
        <v>719</v>
      </c>
      <c r="J1540" s="3" t="s">
        <v>721</v>
      </c>
      <c r="K1540" s="3" t="s">
        <v>726</v>
      </c>
      <c r="L1540" s="3" t="s">
        <v>738</v>
      </c>
      <c r="M1540" s="3" t="s">
        <v>877</v>
      </c>
      <c r="N1540" s="3">
        <v>0.35</v>
      </c>
      <c r="O1540" s="3" t="s">
        <v>3035</v>
      </c>
      <c r="P1540" s="3" t="s">
        <v>714</v>
      </c>
      <c r="Q1540" s="3" t="s">
        <v>1008</v>
      </c>
      <c r="R1540" s="3" t="s">
        <v>1346</v>
      </c>
      <c r="S1540" s="3">
        <v>60438</v>
      </c>
      <c r="T1540" s="4">
        <v>42064</v>
      </c>
      <c r="U1540" s="4">
        <v>42066</v>
      </c>
      <c r="V1540" s="3">
        <v>65.41</v>
      </c>
      <c r="W1540" s="3">
        <v>15</v>
      </c>
      <c r="X1540" s="3">
        <v>98.17</v>
      </c>
      <c r="Y1540" s="5">
        <v>89394</v>
      </c>
    </row>
    <row r="1541" spans="1:25" ht="12.75" customHeight="1" x14ac:dyDescent="0.25">
      <c r="A1541" s="3">
        <v>21399</v>
      </c>
      <c r="B1541" s="3" t="s">
        <v>981</v>
      </c>
      <c r="C1541" s="3">
        <v>0</v>
      </c>
      <c r="D1541" s="3">
        <v>40.479999999999997</v>
      </c>
      <c r="E1541" s="3">
        <v>19.989999999999998</v>
      </c>
      <c r="F1541" s="3">
        <v>2720</v>
      </c>
      <c r="G1541" s="3" t="s">
        <v>2799</v>
      </c>
      <c r="H1541" s="3" t="s">
        <v>710</v>
      </c>
      <c r="I1541" s="3" t="s">
        <v>718</v>
      </c>
      <c r="J1541" s="3" t="s">
        <v>722</v>
      </c>
      <c r="K1541" s="3" t="s">
        <v>725</v>
      </c>
      <c r="L1541" s="3" t="s">
        <v>739</v>
      </c>
      <c r="M1541" s="3" t="s">
        <v>30</v>
      </c>
      <c r="N1541" s="3">
        <v>0.77</v>
      </c>
      <c r="O1541" s="3" t="s">
        <v>3035</v>
      </c>
      <c r="P1541" s="3" t="s">
        <v>713</v>
      </c>
      <c r="Q1541" s="3" t="s">
        <v>1040</v>
      </c>
      <c r="R1541" s="3" t="s">
        <v>1313</v>
      </c>
      <c r="S1541" s="3">
        <v>30721</v>
      </c>
      <c r="T1541" s="4">
        <v>42171</v>
      </c>
      <c r="U1541" s="4">
        <v>42172</v>
      </c>
      <c r="V1541" s="3">
        <v>-25.634</v>
      </c>
      <c r="W1541" s="3">
        <v>6</v>
      </c>
      <c r="X1541" s="3">
        <v>264.95</v>
      </c>
      <c r="Y1541" s="5">
        <v>88766</v>
      </c>
    </row>
    <row r="1542" spans="1:25" ht="12.75" customHeight="1" x14ac:dyDescent="0.25">
      <c r="A1542" s="3">
        <v>19907</v>
      </c>
      <c r="B1542" s="3" t="s">
        <v>981</v>
      </c>
      <c r="C1542" s="3">
        <v>0.06</v>
      </c>
      <c r="D1542" s="3">
        <v>4.9800000000000004</v>
      </c>
      <c r="E1542" s="3">
        <v>7.44</v>
      </c>
      <c r="F1542" s="3">
        <v>2724</v>
      </c>
      <c r="G1542" s="3" t="s">
        <v>2800</v>
      </c>
      <c r="H1542" s="3" t="s">
        <v>710</v>
      </c>
      <c r="I1542" s="3" t="s">
        <v>717</v>
      </c>
      <c r="J1542" s="3" t="s">
        <v>721</v>
      </c>
      <c r="K1542" s="3" t="s">
        <v>726</v>
      </c>
      <c r="L1542" s="3" t="s">
        <v>739</v>
      </c>
      <c r="M1542" s="3" t="s">
        <v>703</v>
      </c>
      <c r="N1542" s="3">
        <v>0.36</v>
      </c>
      <c r="O1542" s="3" t="s">
        <v>3035</v>
      </c>
      <c r="P1542" s="3" t="s">
        <v>713</v>
      </c>
      <c r="Q1542" s="3" t="s">
        <v>1027</v>
      </c>
      <c r="R1542" s="3" t="s">
        <v>1358</v>
      </c>
      <c r="S1542" s="3">
        <v>37421</v>
      </c>
      <c r="T1542" s="4">
        <v>42125</v>
      </c>
      <c r="U1542" s="4">
        <v>42126</v>
      </c>
      <c r="V1542" s="3">
        <v>-37.561999999999998</v>
      </c>
      <c r="W1542" s="3">
        <v>10</v>
      </c>
      <c r="X1542" s="3">
        <v>53.21</v>
      </c>
      <c r="Y1542" s="5">
        <v>88959</v>
      </c>
    </row>
    <row r="1543" spans="1:25" ht="12.75" customHeight="1" x14ac:dyDescent="0.25">
      <c r="A1543" s="3">
        <v>19908</v>
      </c>
      <c r="B1543" s="3" t="s">
        <v>981</v>
      </c>
      <c r="C1543" s="3">
        <v>0.01</v>
      </c>
      <c r="D1543" s="3">
        <v>6.48</v>
      </c>
      <c r="E1543" s="3">
        <v>7.37</v>
      </c>
      <c r="F1543" s="3">
        <v>2724</v>
      </c>
      <c r="G1543" s="3" t="s">
        <v>2800</v>
      </c>
      <c r="H1543" s="3" t="s">
        <v>710</v>
      </c>
      <c r="I1543" s="3" t="s">
        <v>717</v>
      </c>
      <c r="J1543" s="3" t="s">
        <v>721</v>
      </c>
      <c r="K1543" s="3" t="s">
        <v>726</v>
      </c>
      <c r="L1543" s="3" t="s">
        <v>739</v>
      </c>
      <c r="M1543" s="3" t="s">
        <v>873</v>
      </c>
      <c r="N1543" s="3">
        <v>0.37</v>
      </c>
      <c r="O1543" s="3" t="s">
        <v>3035</v>
      </c>
      <c r="P1543" s="3" t="s">
        <v>713</v>
      </c>
      <c r="Q1543" s="3" t="s">
        <v>1027</v>
      </c>
      <c r="R1543" s="3" t="s">
        <v>1358</v>
      </c>
      <c r="S1543" s="3">
        <v>37421</v>
      </c>
      <c r="T1543" s="4">
        <v>42125</v>
      </c>
      <c r="U1543" s="4">
        <v>42127</v>
      </c>
      <c r="V1543" s="3">
        <v>-449.69399999999996</v>
      </c>
      <c r="W1543" s="3">
        <v>18</v>
      </c>
      <c r="X1543" s="3">
        <v>122.8</v>
      </c>
      <c r="Y1543" s="5">
        <v>88959</v>
      </c>
    </row>
    <row r="1544" spans="1:25" ht="12.75" customHeight="1" x14ac:dyDescent="0.25">
      <c r="A1544" s="3">
        <v>22612</v>
      </c>
      <c r="B1544" s="3" t="s">
        <v>979</v>
      </c>
      <c r="C1544" s="3">
        <v>0.05</v>
      </c>
      <c r="D1544" s="3">
        <v>28.15</v>
      </c>
      <c r="E1544" s="3">
        <v>6.17</v>
      </c>
      <c r="F1544" s="3">
        <v>2725</v>
      </c>
      <c r="G1544" s="3" t="s">
        <v>2801</v>
      </c>
      <c r="H1544" s="3" t="s">
        <v>710</v>
      </c>
      <c r="I1544" s="3" t="s">
        <v>717</v>
      </c>
      <c r="J1544" s="3" t="s">
        <v>721</v>
      </c>
      <c r="K1544" s="3" t="s">
        <v>724</v>
      </c>
      <c r="L1544" s="3" t="s">
        <v>741</v>
      </c>
      <c r="M1544" s="3" t="s">
        <v>487</v>
      </c>
      <c r="N1544" s="3">
        <v>0.55000000000000004</v>
      </c>
      <c r="O1544" s="3" t="s">
        <v>3035</v>
      </c>
      <c r="P1544" s="3" t="s">
        <v>713</v>
      </c>
      <c r="Q1544" s="3" t="s">
        <v>1027</v>
      </c>
      <c r="R1544" s="3" t="s">
        <v>1318</v>
      </c>
      <c r="S1544" s="3">
        <v>37042</v>
      </c>
      <c r="T1544" s="4">
        <v>42021</v>
      </c>
      <c r="U1544" s="4">
        <v>42022</v>
      </c>
      <c r="V1544" s="3">
        <v>-66.248000000000005</v>
      </c>
      <c r="W1544" s="3">
        <v>10</v>
      </c>
      <c r="X1544" s="3">
        <v>282.38</v>
      </c>
      <c r="Y1544" s="5">
        <v>88958</v>
      </c>
    </row>
    <row r="1545" spans="1:25" ht="12.75" customHeight="1" x14ac:dyDescent="0.25">
      <c r="A1545" s="3">
        <v>21422</v>
      </c>
      <c r="B1545" s="3" t="s">
        <v>980</v>
      </c>
      <c r="C1545" s="3">
        <v>0.08</v>
      </c>
      <c r="D1545" s="3">
        <v>230.98</v>
      </c>
      <c r="E1545" s="3">
        <v>23.78</v>
      </c>
      <c r="F1545" s="3">
        <v>2729</v>
      </c>
      <c r="G1545" s="3" t="s">
        <v>2802</v>
      </c>
      <c r="H1545" s="3" t="s">
        <v>712</v>
      </c>
      <c r="I1545" s="3" t="s">
        <v>719</v>
      </c>
      <c r="J1545" s="3" t="s">
        <v>723</v>
      </c>
      <c r="K1545" s="3" t="s">
        <v>731</v>
      </c>
      <c r="L1545" s="3" t="s">
        <v>742</v>
      </c>
      <c r="M1545" s="3" t="s">
        <v>569</v>
      </c>
      <c r="N1545" s="3">
        <v>0.6</v>
      </c>
      <c r="O1545" s="3" t="s">
        <v>3035</v>
      </c>
      <c r="P1545" s="3" t="s">
        <v>715</v>
      </c>
      <c r="Q1545" s="3" t="s">
        <v>737</v>
      </c>
      <c r="R1545" s="3" t="s">
        <v>1543</v>
      </c>
      <c r="S1545" s="3">
        <v>98226</v>
      </c>
      <c r="T1545" s="4">
        <v>42069</v>
      </c>
      <c r="U1545" s="4">
        <v>42073</v>
      </c>
      <c r="V1545" s="3">
        <v>501.69</v>
      </c>
      <c r="W1545" s="3">
        <v>4</v>
      </c>
      <c r="X1545" s="3">
        <v>924.8</v>
      </c>
      <c r="Y1545" s="5">
        <v>88114</v>
      </c>
    </row>
    <row r="1546" spans="1:25" ht="12.75" customHeight="1" x14ac:dyDescent="0.25">
      <c r="A1546" s="3">
        <v>19819</v>
      </c>
      <c r="B1546" s="3" t="s">
        <v>979</v>
      </c>
      <c r="C1546" s="3">
        <v>0.05</v>
      </c>
      <c r="D1546" s="3">
        <v>100.98</v>
      </c>
      <c r="E1546" s="3">
        <v>7.18</v>
      </c>
      <c r="F1546" s="3">
        <v>2737</v>
      </c>
      <c r="G1546" s="3" t="s">
        <v>2803</v>
      </c>
      <c r="H1546" s="3" t="s">
        <v>710</v>
      </c>
      <c r="I1546" s="3" t="s">
        <v>718</v>
      </c>
      <c r="J1546" s="3" t="s">
        <v>722</v>
      </c>
      <c r="K1546" s="3" t="s">
        <v>725</v>
      </c>
      <c r="L1546" s="3" t="s">
        <v>739</v>
      </c>
      <c r="M1546" s="3" t="s">
        <v>650</v>
      </c>
      <c r="N1546" s="3">
        <v>0.4</v>
      </c>
      <c r="O1546" s="3" t="s">
        <v>3035</v>
      </c>
      <c r="P1546" s="3" t="s">
        <v>716</v>
      </c>
      <c r="Q1546" s="3" t="s">
        <v>1142</v>
      </c>
      <c r="R1546" s="3" t="s">
        <v>1332</v>
      </c>
      <c r="S1546" s="3">
        <v>5701</v>
      </c>
      <c r="T1546" s="4">
        <v>42116</v>
      </c>
      <c r="U1546" s="4">
        <v>42118</v>
      </c>
      <c r="V1546" s="3">
        <v>566.6072999999999</v>
      </c>
      <c r="W1546" s="3">
        <v>8</v>
      </c>
      <c r="X1546" s="3">
        <v>821.17</v>
      </c>
      <c r="Y1546" s="5">
        <v>89018</v>
      </c>
    </row>
    <row r="1547" spans="1:25" ht="12.75" customHeight="1" x14ac:dyDescent="0.25">
      <c r="A1547" s="3">
        <v>18790</v>
      </c>
      <c r="B1547" s="3" t="s">
        <v>978</v>
      </c>
      <c r="C1547" s="3">
        <v>0.03</v>
      </c>
      <c r="D1547" s="3">
        <v>15.31</v>
      </c>
      <c r="E1547" s="3">
        <v>8.7799999999999994</v>
      </c>
      <c r="F1547" s="3">
        <v>2737</v>
      </c>
      <c r="G1547" s="3" t="s">
        <v>2803</v>
      </c>
      <c r="H1547" s="3" t="s">
        <v>710</v>
      </c>
      <c r="I1547" s="3" t="s">
        <v>718</v>
      </c>
      <c r="J1547" s="3" t="s">
        <v>721</v>
      </c>
      <c r="K1547" s="3" t="s">
        <v>730</v>
      </c>
      <c r="L1547" s="3" t="s">
        <v>739</v>
      </c>
      <c r="M1547" s="3" t="s">
        <v>186</v>
      </c>
      <c r="N1547" s="3">
        <v>0.56999999999999995</v>
      </c>
      <c r="O1547" s="3" t="s">
        <v>3035</v>
      </c>
      <c r="P1547" s="3" t="s">
        <v>716</v>
      </c>
      <c r="Q1547" s="3" t="s">
        <v>1142</v>
      </c>
      <c r="R1547" s="3" t="s">
        <v>1332</v>
      </c>
      <c r="S1547" s="3">
        <v>5701</v>
      </c>
      <c r="T1547" s="4">
        <v>42156</v>
      </c>
      <c r="U1547" s="4">
        <v>42157</v>
      </c>
      <c r="V1547" s="3">
        <v>-57.56</v>
      </c>
      <c r="W1547" s="3">
        <v>12</v>
      </c>
      <c r="X1547" s="3">
        <v>194.08</v>
      </c>
      <c r="Y1547" s="5">
        <v>89019</v>
      </c>
    </row>
    <row r="1548" spans="1:25" ht="12.75" customHeight="1" x14ac:dyDescent="0.25">
      <c r="A1548" s="3">
        <v>24278</v>
      </c>
      <c r="B1548" s="3" t="s">
        <v>981</v>
      </c>
      <c r="C1548" s="3">
        <v>0.02</v>
      </c>
      <c r="D1548" s="3">
        <v>33.979999999999997</v>
      </c>
      <c r="E1548" s="3">
        <v>1.99</v>
      </c>
      <c r="F1548" s="3">
        <v>2738</v>
      </c>
      <c r="G1548" s="3" t="s">
        <v>2804</v>
      </c>
      <c r="H1548" s="3" t="s">
        <v>710</v>
      </c>
      <c r="I1548" s="3" t="s">
        <v>718</v>
      </c>
      <c r="J1548" s="3" t="s">
        <v>722</v>
      </c>
      <c r="K1548" s="3" t="s">
        <v>725</v>
      </c>
      <c r="L1548" s="3" t="s">
        <v>741</v>
      </c>
      <c r="M1548" s="3" t="s">
        <v>889</v>
      </c>
      <c r="N1548" s="3">
        <v>0.45</v>
      </c>
      <c r="O1548" s="3" t="s">
        <v>3035</v>
      </c>
      <c r="P1548" s="3" t="s">
        <v>716</v>
      </c>
      <c r="Q1548" s="3" t="s">
        <v>1142</v>
      </c>
      <c r="R1548" s="3" t="s">
        <v>1311</v>
      </c>
      <c r="S1548" s="3">
        <v>5403</v>
      </c>
      <c r="T1548" s="4">
        <v>42107</v>
      </c>
      <c r="U1548" s="4">
        <v>42109</v>
      </c>
      <c r="V1548" s="3">
        <v>164.06129999999999</v>
      </c>
      <c r="W1548" s="3">
        <v>7</v>
      </c>
      <c r="X1548" s="3">
        <v>237.77</v>
      </c>
      <c r="Y1548" s="5">
        <v>89017</v>
      </c>
    </row>
    <row r="1549" spans="1:25" ht="12.75" customHeight="1" x14ac:dyDescent="0.25">
      <c r="A1549" s="3">
        <v>19987</v>
      </c>
      <c r="B1549" s="3" t="s">
        <v>980</v>
      </c>
      <c r="C1549" s="3">
        <v>0.01</v>
      </c>
      <c r="D1549" s="3">
        <v>35.99</v>
      </c>
      <c r="E1549" s="3">
        <v>5.99</v>
      </c>
      <c r="F1549" s="3">
        <v>2741</v>
      </c>
      <c r="G1549" s="3" t="s">
        <v>2805</v>
      </c>
      <c r="H1549" s="3" t="s">
        <v>710</v>
      </c>
      <c r="I1549" s="3" t="s">
        <v>718</v>
      </c>
      <c r="J1549" s="3" t="s">
        <v>722</v>
      </c>
      <c r="K1549" s="3" t="s">
        <v>102</v>
      </c>
      <c r="L1549" s="3" t="s">
        <v>738</v>
      </c>
      <c r="M1549" s="3" t="s">
        <v>7</v>
      </c>
      <c r="N1549" s="3">
        <v>0.38</v>
      </c>
      <c r="O1549" s="3" t="s">
        <v>3035</v>
      </c>
      <c r="P1549" s="3" t="s">
        <v>715</v>
      </c>
      <c r="Q1549" s="3" t="s">
        <v>1061</v>
      </c>
      <c r="R1549" s="3" t="s">
        <v>1564</v>
      </c>
      <c r="S1549" s="3">
        <v>83605</v>
      </c>
      <c r="T1549" s="4">
        <v>42075</v>
      </c>
      <c r="U1549" s="4">
        <v>42082</v>
      </c>
      <c r="V1549" s="3">
        <v>218.23319999999995</v>
      </c>
      <c r="W1549" s="3">
        <v>10</v>
      </c>
      <c r="X1549" s="3">
        <v>316.27999999999997</v>
      </c>
      <c r="Y1549" s="5">
        <v>89481</v>
      </c>
    </row>
    <row r="1550" spans="1:25" x14ac:dyDescent="0.25">
      <c r="A1550" s="3">
        <v>21323</v>
      </c>
      <c r="B1550" s="3" t="s">
        <v>978</v>
      </c>
      <c r="C1550" s="3">
        <v>0.01</v>
      </c>
      <c r="D1550" s="3">
        <v>220.98</v>
      </c>
      <c r="E1550" s="3">
        <v>64.66</v>
      </c>
      <c r="F1550" s="3">
        <v>2745</v>
      </c>
      <c r="G1550" s="3" t="s">
        <v>2806</v>
      </c>
      <c r="H1550" s="3" t="s">
        <v>712</v>
      </c>
      <c r="I1550" s="3" t="s">
        <v>720</v>
      </c>
      <c r="J1550" s="3" t="s">
        <v>723</v>
      </c>
      <c r="K1550" s="3" t="s">
        <v>734</v>
      </c>
      <c r="L1550" s="3" t="s">
        <v>742</v>
      </c>
      <c r="M1550" s="3" t="s">
        <v>5</v>
      </c>
      <c r="N1550" s="3">
        <v>0.62</v>
      </c>
      <c r="O1550" s="3" t="s">
        <v>3035</v>
      </c>
      <c r="P1550" s="3" t="s">
        <v>715</v>
      </c>
      <c r="Q1550" s="3" t="s">
        <v>1023</v>
      </c>
      <c r="R1550" s="3" t="s">
        <v>1640</v>
      </c>
      <c r="S1550" s="3">
        <v>85224</v>
      </c>
      <c r="T1550" s="4">
        <v>42081</v>
      </c>
      <c r="U1550" s="4">
        <v>42082</v>
      </c>
      <c r="V1550" s="3">
        <v>1049.03</v>
      </c>
      <c r="W1550" s="3">
        <v>11</v>
      </c>
      <c r="X1550" s="3">
        <v>2591.09</v>
      </c>
      <c r="Y1550" s="5">
        <v>86184</v>
      </c>
    </row>
    <row r="1551" spans="1:25" ht="12.75" customHeight="1" x14ac:dyDescent="0.25">
      <c r="A1551" s="3">
        <v>4949</v>
      </c>
      <c r="B1551" s="3" t="s">
        <v>978</v>
      </c>
      <c r="C1551" s="3">
        <v>0.08</v>
      </c>
      <c r="D1551" s="3">
        <v>9.98</v>
      </c>
      <c r="E1551" s="3">
        <v>12.52</v>
      </c>
      <c r="F1551" s="3">
        <v>2747</v>
      </c>
      <c r="G1551" s="3" t="s">
        <v>2807</v>
      </c>
      <c r="H1551" s="3" t="s">
        <v>710</v>
      </c>
      <c r="I1551" s="3" t="s">
        <v>720</v>
      </c>
      <c r="J1551" s="3" t="s">
        <v>723</v>
      </c>
      <c r="K1551" s="3" t="s">
        <v>732</v>
      </c>
      <c r="L1551" s="3" t="s">
        <v>739</v>
      </c>
      <c r="M1551" s="3" t="s">
        <v>887</v>
      </c>
      <c r="N1551" s="3">
        <v>0.56999999999999995</v>
      </c>
      <c r="O1551" s="3" t="s">
        <v>3035</v>
      </c>
      <c r="P1551" s="3" t="s">
        <v>716</v>
      </c>
      <c r="Q1551" s="3" t="s">
        <v>1019</v>
      </c>
      <c r="R1551" s="3" t="s">
        <v>1004</v>
      </c>
      <c r="S1551" s="3">
        <v>10115</v>
      </c>
      <c r="T1551" s="4">
        <v>42040</v>
      </c>
      <c r="U1551" s="4">
        <v>42042</v>
      </c>
      <c r="V1551" s="3">
        <v>-102.93</v>
      </c>
      <c r="W1551" s="3">
        <v>15</v>
      </c>
      <c r="X1551" s="3">
        <v>150.24</v>
      </c>
      <c r="Y1551" s="5">
        <v>35200</v>
      </c>
    </row>
    <row r="1552" spans="1:25" ht="12.75" customHeight="1" x14ac:dyDescent="0.25">
      <c r="A1552" s="3">
        <v>3323</v>
      </c>
      <c r="B1552" s="3" t="s">
        <v>978</v>
      </c>
      <c r="C1552" s="3">
        <v>0.01</v>
      </c>
      <c r="D1552" s="3">
        <v>220.98</v>
      </c>
      <c r="E1552" s="3">
        <v>64.66</v>
      </c>
      <c r="F1552" s="3">
        <v>2747</v>
      </c>
      <c r="G1552" s="3" t="s">
        <v>2807</v>
      </c>
      <c r="H1552" s="3" t="s">
        <v>712</v>
      </c>
      <c r="I1552" s="3" t="s">
        <v>720</v>
      </c>
      <c r="J1552" s="3" t="s">
        <v>723</v>
      </c>
      <c r="K1552" s="3" t="s">
        <v>734</v>
      </c>
      <c r="L1552" s="3" t="s">
        <v>742</v>
      </c>
      <c r="M1552" s="3" t="s">
        <v>5</v>
      </c>
      <c r="N1552" s="3">
        <v>0.62</v>
      </c>
      <c r="O1552" s="3" t="s">
        <v>3035</v>
      </c>
      <c r="P1552" s="3" t="s">
        <v>716</v>
      </c>
      <c r="Q1552" s="3" t="s">
        <v>1019</v>
      </c>
      <c r="R1552" s="3" t="s">
        <v>1004</v>
      </c>
      <c r="S1552" s="3">
        <v>10115</v>
      </c>
      <c r="T1552" s="4">
        <v>42081</v>
      </c>
      <c r="U1552" s="4">
        <v>42082</v>
      </c>
      <c r="V1552" s="3">
        <v>1049.03</v>
      </c>
      <c r="W1552" s="3">
        <v>44</v>
      </c>
      <c r="X1552" s="3">
        <v>10364.36</v>
      </c>
      <c r="Y1552" s="5">
        <v>23751</v>
      </c>
    </row>
    <row r="1553" spans="1:25" ht="12.75" customHeight="1" x14ac:dyDescent="0.25">
      <c r="A1553" s="3">
        <v>23271</v>
      </c>
      <c r="B1553" s="3" t="s">
        <v>981</v>
      </c>
      <c r="C1553" s="3">
        <v>0.02</v>
      </c>
      <c r="D1553" s="3">
        <v>161.55000000000001</v>
      </c>
      <c r="E1553" s="3">
        <v>19.989999999999998</v>
      </c>
      <c r="F1553" s="3">
        <v>2750</v>
      </c>
      <c r="G1553" s="3" t="s">
        <v>2808</v>
      </c>
      <c r="H1553" s="3" t="s">
        <v>710</v>
      </c>
      <c r="I1553" s="3" t="s">
        <v>718</v>
      </c>
      <c r="J1553" s="3" t="s">
        <v>721</v>
      </c>
      <c r="K1553" s="3" t="s">
        <v>730</v>
      </c>
      <c r="L1553" s="3" t="s">
        <v>739</v>
      </c>
      <c r="M1553" s="3" t="s">
        <v>8</v>
      </c>
      <c r="N1553" s="3">
        <v>0.66</v>
      </c>
      <c r="O1553" s="3" t="s">
        <v>3035</v>
      </c>
      <c r="P1553" s="3" t="s">
        <v>713</v>
      </c>
      <c r="Q1553" s="3" t="s">
        <v>1110</v>
      </c>
      <c r="R1553" s="3" t="s">
        <v>1776</v>
      </c>
      <c r="S1553" s="3">
        <v>22980</v>
      </c>
      <c r="T1553" s="4">
        <v>42071</v>
      </c>
      <c r="U1553" s="4">
        <v>42071</v>
      </c>
      <c r="V1553" s="3">
        <v>664.51800000000003</v>
      </c>
      <c r="W1553" s="3">
        <v>4</v>
      </c>
      <c r="X1553" s="3">
        <v>657.61</v>
      </c>
      <c r="Y1553" s="5">
        <v>91424</v>
      </c>
    </row>
    <row r="1554" spans="1:25" ht="12.75" customHeight="1" x14ac:dyDescent="0.25">
      <c r="A1554" s="3">
        <v>21630</v>
      </c>
      <c r="B1554" s="3" t="s">
        <v>978</v>
      </c>
      <c r="C1554" s="3">
        <v>0.08</v>
      </c>
      <c r="D1554" s="3">
        <v>22.01</v>
      </c>
      <c r="E1554" s="3">
        <v>5.53</v>
      </c>
      <c r="F1554" s="3">
        <v>2760</v>
      </c>
      <c r="G1554" s="3" t="s">
        <v>2809</v>
      </c>
      <c r="H1554" s="3" t="s">
        <v>710</v>
      </c>
      <c r="I1554" s="3" t="s">
        <v>720</v>
      </c>
      <c r="J1554" s="3" t="s">
        <v>721</v>
      </c>
      <c r="K1554" s="3" t="s">
        <v>724</v>
      </c>
      <c r="L1554" s="3" t="s">
        <v>741</v>
      </c>
      <c r="M1554" s="3" t="s">
        <v>917</v>
      </c>
      <c r="N1554" s="3">
        <v>0.59</v>
      </c>
      <c r="O1554" s="3" t="s">
        <v>3035</v>
      </c>
      <c r="P1554" s="3" t="s">
        <v>716</v>
      </c>
      <c r="Q1554" s="3" t="s">
        <v>1123</v>
      </c>
      <c r="R1554" s="3" t="s">
        <v>1452</v>
      </c>
      <c r="S1554" s="3">
        <v>6708</v>
      </c>
      <c r="T1554" s="4">
        <v>42116</v>
      </c>
      <c r="U1554" s="4">
        <v>42118</v>
      </c>
      <c r="V1554" s="3">
        <v>105.7</v>
      </c>
      <c r="W1554" s="3">
        <v>11</v>
      </c>
      <c r="X1554" s="3">
        <v>241.97</v>
      </c>
      <c r="Y1554" s="5">
        <v>90724</v>
      </c>
    </row>
    <row r="1555" spans="1:25" ht="12.75" customHeight="1" x14ac:dyDescent="0.25">
      <c r="A1555" s="3">
        <v>21629</v>
      </c>
      <c r="B1555" s="3" t="s">
        <v>978</v>
      </c>
      <c r="C1555" s="3">
        <v>0.02</v>
      </c>
      <c r="D1555" s="3">
        <v>29.74</v>
      </c>
      <c r="E1555" s="3">
        <v>6.64</v>
      </c>
      <c r="F1555" s="3">
        <v>2764</v>
      </c>
      <c r="G1555" s="3" t="s">
        <v>2810</v>
      </c>
      <c r="H1555" s="3" t="s">
        <v>710</v>
      </c>
      <c r="I1555" s="3" t="s">
        <v>720</v>
      </c>
      <c r="J1555" s="3" t="s">
        <v>721</v>
      </c>
      <c r="K1555" s="3" t="s">
        <v>730</v>
      </c>
      <c r="L1555" s="3" t="s">
        <v>739</v>
      </c>
      <c r="M1555" s="3" t="s">
        <v>582</v>
      </c>
      <c r="N1555" s="3">
        <v>0.7</v>
      </c>
      <c r="O1555" s="3" t="s">
        <v>3035</v>
      </c>
      <c r="P1555" s="3" t="s">
        <v>716</v>
      </c>
      <c r="Q1555" s="3" t="s">
        <v>1028</v>
      </c>
      <c r="R1555" s="3" t="s">
        <v>1409</v>
      </c>
      <c r="S1555" s="3">
        <v>7601</v>
      </c>
      <c r="T1555" s="4">
        <v>42116</v>
      </c>
      <c r="U1555" s="4">
        <v>42116</v>
      </c>
      <c r="V1555" s="3">
        <v>-21.06</v>
      </c>
      <c r="W1555" s="3">
        <v>4</v>
      </c>
      <c r="X1555" s="3">
        <v>120.81</v>
      </c>
      <c r="Y1555" s="5">
        <v>90724</v>
      </c>
    </row>
    <row r="1556" spans="1:25" ht="12.75" customHeight="1" x14ac:dyDescent="0.25">
      <c r="A1556" s="3">
        <v>26156</v>
      </c>
      <c r="B1556" s="3" t="s">
        <v>980</v>
      </c>
      <c r="C1556" s="3">
        <v>0.03</v>
      </c>
      <c r="D1556" s="3">
        <v>5.85</v>
      </c>
      <c r="E1556" s="3">
        <v>2.27</v>
      </c>
      <c r="F1556" s="3">
        <v>2765</v>
      </c>
      <c r="G1556" s="3" t="s">
        <v>2811</v>
      </c>
      <c r="H1556" s="3" t="s">
        <v>710</v>
      </c>
      <c r="I1556" s="3" t="s">
        <v>720</v>
      </c>
      <c r="J1556" s="3" t="s">
        <v>721</v>
      </c>
      <c r="K1556" s="3" t="s">
        <v>724</v>
      </c>
      <c r="L1556" s="3" t="s">
        <v>738</v>
      </c>
      <c r="M1556" s="3" t="s">
        <v>595</v>
      </c>
      <c r="N1556" s="3">
        <v>0.56000000000000005</v>
      </c>
      <c r="O1556" s="3" t="s">
        <v>3035</v>
      </c>
      <c r="P1556" s="3" t="s">
        <v>716</v>
      </c>
      <c r="Q1556" s="3" t="s">
        <v>1028</v>
      </c>
      <c r="R1556" s="3" t="s">
        <v>1599</v>
      </c>
      <c r="S1556" s="3">
        <v>8021</v>
      </c>
      <c r="T1556" s="4">
        <v>42152</v>
      </c>
      <c r="U1556" s="4">
        <v>42154</v>
      </c>
      <c r="V1556" s="3">
        <v>-5.08</v>
      </c>
      <c r="W1556" s="3">
        <v>7</v>
      </c>
      <c r="X1556" s="3">
        <v>41.4</v>
      </c>
      <c r="Y1556" s="5">
        <v>90725</v>
      </c>
    </row>
    <row r="1557" spans="1:25" ht="12.75" customHeight="1" x14ac:dyDescent="0.25">
      <c r="A1557" s="3">
        <v>23342</v>
      </c>
      <c r="B1557" s="3" t="s">
        <v>981</v>
      </c>
      <c r="C1557" s="3">
        <v>0.02</v>
      </c>
      <c r="D1557" s="3">
        <v>11.55</v>
      </c>
      <c r="E1557" s="3">
        <v>2.36</v>
      </c>
      <c r="F1557" s="3">
        <v>2770</v>
      </c>
      <c r="G1557" s="3" t="s">
        <v>2812</v>
      </c>
      <c r="H1557" s="3" t="s">
        <v>710</v>
      </c>
      <c r="I1557" s="3" t="s">
        <v>720</v>
      </c>
      <c r="J1557" s="3" t="s">
        <v>721</v>
      </c>
      <c r="K1557" s="3" t="s">
        <v>724</v>
      </c>
      <c r="L1557" s="3" t="s">
        <v>738</v>
      </c>
      <c r="M1557" s="3" t="s">
        <v>224</v>
      </c>
      <c r="N1557" s="3">
        <v>0.55000000000000004</v>
      </c>
      <c r="O1557" s="3" t="s">
        <v>3035</v>
      </c>
      <c r="P1557" s="3" t="s">
        <v>713</v>
      </c>
      <c r="Q1557" s="3" t="s">
        <v>1040</v>
      </c>
      <c r="R1557" s="3" t="s">
        <v>1697</v>
      </c>
      <c r="S1557" s="3">
        <v>30338</v>
      </c>
      <c r="T1557" s="4">
        <v>42071</v>
      </c>
      <c r="U1557" s="4">
        <v>42073</v>
      </c>
      <c r="V1557" s="3">
        <v>1289.3819999999998</v>
      </c>
      <c r="W1557" s="3">
        <v>14</v>
      </c>
      <c r="X1557" s="3">
        <v>159.53</v>
      </c>
      <c r="Y1557" s="5">
        <v>88975</v>
      </c>
    </row>
    <row r="1558" spans="1:25" ht="12.75" customHeight="1" x14ac:dyDescent="0.25">
      <c r="A1558" s="3">
        <v>26157</v>
      </c>
      <c r="B1558" s="3" t="s">
        <v>977</v>
      </c>
      <c r="C1558" s="3">
        <v>7.0000000000000007E-2</v>
      </c>
      <c r="D1558" s="3">
        <v>177.98</v>
      </c>
      <c r="E1558" s="3">
        <v>0.99</v>
      </c>
      <c r="F1558" s="3">
        <v>2771</v>
      </c>
      <c r="G1558" s="3" t="s">
        <v>2813</v>
      </c>
      <c r="H1558" s="3" t="s">
        <v>710</v>
      </c>
      <c r="I1558" s="3" t="s">
        <v>720</v>
      </c>
      <c r="J1558" s="3" t="s">
        <v>721</v>
      </c>
      <c r="K1558" s="3" t="s">
        <v>729</v>
      </c>
      <c r="L1558" s="3" t="s">
        <v>739</v>
      </c>
      <c r="M1558" s="3" t="s">
        <v>237</v>
      </c>
      <c r="N1558" s="3">
        <v>0.56000000000000005</v>
      </c>
      <c r="O1558" s="3" t="s">
        <v>3035</v>
      </c>
      <c r="P1558" s="3" t="s">
        <v>713</v>
      </c>
      <c r="Q1558" s="3" t="s">
        <v>1040</v>
      </c>
      <c r="R1558" s="3" t="s">
        <v>1076</v>
      </c>
      <c r="S1558" s="3">
        <v>30344</v>
      </c>
      <c r="T1558" s="4">
        <v>42168</v>
      </c>
      <c r="U1558" s="4">
        <v>42168</v>
      </c>
      <c r="V1558" s="3">
        <v>-191.548</v>
      </c>
      <c r="W1558" s="3">
        <v>3</v>
      </c>
      <c r="X1558" s="3">
        <v>536.29</v>
      </c>
      <c r="Y1558" s="5">
        <v>88974</v>
      </c>
    </row>
    <row r="1559" spans="1:25" ht="12.75" customHeight="1" x14ac:dyDescent="0.25">
      <c r="A1559" s="3">
        <v>24523</v>
      </c>
      <c r="B1559" s="3" t="s">
        <v>979</v>
      </c>
      <c r="C1559" s="3">
        <v>0.1</v>
      </c>
      <c r="D1559" s="3">
        <v>5.18</v>
      </c>
      <c r="E1559" s="3">
        <v>5.74</v>
      </c>
      <c r="F1559" s="3">
        <v>2773</v>
      </c>
      <c r="G1559" s="3" t="s">
        <v>2814</v>
      </c>
      <c r="H1559" s="3" t="s">
        <v>710</v>
      </c>
      <c r="I1559" s="3" t="s">
        <v>720</v>
      </c>
      <c r="J1559" s="3" t="s">
        <v>721</v>
      </c>
      <c r="K1559" s="3" t="s">
        <v>103</v>
      </c>
      <c r="L1559" s="3" t="s">
        <v>739</v>
      </c>
      <c r="M1559" s="3" t="s">
        <v>187</v>
      </c>
      <c r="N1559" s="3">
        <v>0.36</v>
      </c>
      <c r="O1559" s="3" t="s">
        <v>3035</v>
      </c>
      <c r="P1559" s="3" t="s">
        <v>715</v>
      </c>
      <c r="Q1559" s="3" t="s">
        <v>1037</v>
      </c>
      <c r="R1559" s="3" t="s">
        <v>1482</v>
      </c>
      <c r="S1559" s="3">
        <v>94568</v>
      </c>
      <c r="T1559" s="4">
        <v>42089</v>
      </c>
      <c r="U1559" s="4">
        <v>42091</v>
      </c>
      <c r="V1559" s="3">
        <v>-29.003</v>
      </c>
      <c r="W1559" s="3">
        <v>2</v>
      </c>
      <c r="X1559" s="3">
        <v>10.96</v>
      </c>
      <c r="Y1559" s="5">
        <v>91584</v>
      </c>
    </row>
    <row r="1560" spans="1:25" ht="12.75" customHeight="1" x14ac:dyDescent="0.25">
      <c r="A1560" s="3">
        <v>20956</v>
      </c>
      <c r="B1560" s="3" t="s">
        <v>980</v>
      </c>
      <c r="C1560" s="3">
        <v>7.0000000000000007E-2</v>
      </c>
      <c r="D1560" s="3">
        <v>574.74</v>
      </c>
      <c r="E1560" s="3">
        <v>24.49</v>
      </c>
      <c r="F1560" s="3">
        <v>2775</v>
      </c>
      <c r="G1560" s="3" t="s">
        <v>2815</v>
      </c>
      <c r="H1560" s="3" t="s">
        <v>710</v>
      </c>
      <c r="I1560" s="3" t="s">
        <v>719</v>
      </c>
      <c r="J1560" s="3" t="s">
        <v>722</v>
      </c>
      <c r="K1560" s="3" t="s">
        <v>736</v>
      </c>
      <c r="L1560" s="3" t="s">
        <v>744</v>
      </c>
      <c r="M1560" s="3" t="s">
        <v>378</v>
      </c>
      <c r="N1560" s="3">
        <v>0.37</v>
      </c>
      <c r="O1560" s="3" t="s">
        <v>3035</v>
      </c>
      <c r="P1560" s="3" t="s">
        <v>714</v>
      </c>
      <c r="Q1560" s="3" t="s">
        <v>1008</v>
      </c>
      <c r="R1560" s="3" t="s">
        <v>1683</v>
      </c>
      <c r="S1560" s="3">
        <v>60131</v>
      </c>
      <c r="T1560" s="4">
        <v>42034</v>
      </c>
      <c r="U1560" s="4">
        <v>42039</v>
      </c>
      <c r="V1560" s="3">
        <v>2860.9331999999995</v>
      </c>
      <c r="W1560" s="3">
        <v>8</v>
      </c>
      <c r="X1560" s="3">
        <v>4146.28</v>
      </c>
      <c r="Y1560" s="5">
        <v>91229</v>
      </c>
    </row>
    <row r="1561" spans="1:25" ht="12.75" customHeight="1" x14ac:dyDescent="0.25">
      <c r="A1561" s="3">
        <v>24122</v>
      </c>
      <c r="B1561" s="3" t="s">
        <v>981</v>
      </c>
      <c r="C1561" s="3">
        <v>0.03</v>
      </c>
      <c r="D1561" s="3">
        <v>350.98</v>
      </c>
      <c r="E1561" s="3">
        <v>30</v>
      </c>
      <c r="F1561" s="3">
        <v>2776</v>
      </c>
      <c r="G1561" s="3" t="s">
        <v>2816</v>
      </c>
      <c r="H1561" s="3" t="s">
        <v>712</v>
      </c>
      <c r="I1561" s="3" t="s">
        <v>719</v>
      </c>
      <c r="J1561" s="3" t="s">
        <v>723</v>
      </c>
      <c r="K1561" s="3" t="s">
        <v>727</v>
      </c>
      <c r="L1561" s="3" t="s">
        <v>740</v>
      </c>
      <c r="M1561" s="3" t="s">
        <v>771</v>
      </c>
      <c r="N1561" s="3">
        <v>0.61</v>
      </c>
      <c r="O1561" s="3" t="s">
        <v>3035</v>
      </c>
      <c r="P1561" s="3" t="s">
        <v>716</v>
      </c>
      <c r="Q1561" s="3" t="s">
        <v>1057</v>
      </c>
      <c r="R1561" s="3" t="s">
        <v>1865</v>
      </c>
      <c r="S1561" s="3">
        <v>20877</v>
      </c>
      <c r="T1561" s="4">
        <v>42016</v>
      </c>
      <c r="U1561" s="4">
        <v>42019</v>
      </c>
      <c r="V1561" s="3">
        <v>2692.4420999999998</v>
      </c>
      <c r="W1561" s="3">
        <v>11</v>
      </c>
      <c r="X1561" s="3">
        <v>3902.09</v>
      </c>
      <c r="Y1561" s="5">
        <v>91228</v>
      </c>
    </row>
    <row r="1562" spans="1:25" ht="12.75" customHeight="1" x14ac:dyDescent="0.25">
      <c r="A1562" s="3">
        <v>24123</v>
      </c>
      <c r="B1562" s="3" t="s">
        <v>981</v>
      </c>
      <c r="C1562" s="3">
        <v>0.04</v>
      </c>
      <c r="D1562" s="3">
        <v>1.68</v>
      </c>
      <c r="E1562" s="3">
        <v>1</v>
      </c>
      <c r="F1562" s="3">
        <v>2776</v>
      </c>
      <c r="G1562" s="3" t="s">
        <v>2816</v>
      </c>
      <c r="H1562" s="3" t="s">
        <v>710</v>
      </c>
      <c r="I1562" s="3" t="s">
        <v>719</v>
      </c>
      <c r="J1562" s="3" t="s">
        <v>721</v>
      </c>
      <c r="K1562" s="3" t="s">
        <v>724</v>
      </c>
      <c r="L1562" s="3" t="s">
        <v>738</v>
      </c>
      <c r="M1562" s="3" t="s">
        <v>464</v>
      </c>
      <c r="N1562" s="3">
        <v>0.35</v>
      </c>
      <c r="O1562" s="3" t="s">
        <v>3035</v>
      </c>
      <c r="P1562" s="3" t="s">
        <v>716</v>
      </c>
      <c r="Q1562" s="3" t="s">
        <v>1057</v>
      </c>
      <c r="R1562" s="3" t="s">
        <v>1865</v>
      </c>
      <c r="S1562" s="3">
        <v>20877</v>
      </c>
      <c r="T1562" s="4">
        <v>42016</v>
      </c>
      <c r="U1562" s="4">
        <v>42018</v>
      </c>
      <c r="V1562" s="3">
        <v>2.0672000000000001</v>
      </c>
      <c r="W1562" s="3">
        <v>8</v>
      </c>
      <c r="X1562" s="3">
        <v>14.18</v>
      </c>
      <c r="Y1562" s="5">
        <v>91228</v>
      </c>
    </row>
    <row r="1563" spans="1:25" ht="12.75" customHeight="1" x14ac:dyDescent="0.25">
      <c r="A1563" s="3">
        <v>20097</v>
      </c>
      <c r="B1563" s="3" t="s">
        <v>977</v>
      </c>
      <c r="C1563" s="3">
        <v>0.05</v>
      </c>
      <c r="D1563" s="3">
        <v>205.99</v>
      </c>
      <c r="E1563" s="3">
        <v>8.99</v>
      </c>
      <c r="F1563" s="3">
        <v>2778</v>
      </c>
      <c r="G1563" s="3" t="s">
        <v>2817</v>
      </c>
      <c r="H1563" s="3" t="s">
        <v>711</v>
      </c>
      <c r="I1563" s="3" t="s">
        <v>719</v>
      </c>
      <c r="J1563" s="3" t="s">
        <v>722</v>
      </c>
      <c r="K1563" s="3" t="s">
        <v>102</v>
      </c>
      <c r="L1563" s="3" t="s">
        <v>739</v>
      </c>
      <c r="M1563" s="3" t="s">
        <v>696</v>
      </c>
      <c r="N1563" s="3">
        <v>0.57999999999999996</v>
      </c>
      <c r="O1563" s="3" t="s">
        <v>3035</v>
      </c>
      <c r="P1563" s="3" t="s">
        <v>713</v>
      </c>
      <c r="Q1563" s="3" t="s">
        <v>1011</v>
      </c>
      <c r="R1563" s="3" t="s">
        <v>1155</v>
      </c>
      <c r="S1563" s="3">
        <v>28403</v>
      </c>
      <c r="T1563" s="4">
        <v>42046</v>
      </c>
      <c r="U1563" s="4">
        <v>42047</v>
      </c>
      <c r="V1563" s="3">
        <v>111.05249999999999</v>
      </c>
      <c r="W1563" s="3">
        <v>12</v>
      </c>
      <c r="X1563" s="3">
        <v>2118.9899999999998</v>
      </c>
      <c r="Y1563" s="5">
        <v>87160</v>
      </c>
    </row>
    <row r="1564" spans="1:25" ht="12.75" customHeight="1" x14ac:dyDescent="0.25">
      <c r="A1564" s="3">
        <v>20098</v>
      </c>
      <c r="B1564" s="3" t="s">
        <v>977</v>
      </c>
      <c r="C1564" s="3">
        <v>0.08</v>
      </c>
      <c r="D1564" s="3">
        <v>205.99</v>
      </c>
      <c r="E1564" s="3">
        <v>8.99</v>
      </c>
      <c r="F1564" s="3">
        <v>2778</v>
      </c>
      <c r="G1564" s="3" t="s">
        <v>2817</v>
      </c>
      <c r="H1564" s="3" t="s">
        <v>710</v>
      </c>
      <c r="I1564" s="3" t="s">
        <v>719</v>
      </c>
      <c r="J1564" s="3" t="s">
        <v>722</v>
      </c>
      <c r="K1564" s="3" t="s">
        <v>102</v>
      </c>
      <c r="L1564" s="3" t="s">
        <v>739</v>
      </c>
      <c r="M1564" s="3" t="s">
        <v>756</v>
      </c>
      <c r="N1564" s="3">
        <v>0.56000000000000005</v>
      </c>
      <c r="O1564" s="3" t="s">
        <v>3035</v>
      </c>
      <c r="P1564" s="3" t="s">
        <v>713</v>
      </c>
      <c r="Q1564" s="3" t="s">
        <v>1011</v>
      </c>
      <c r="R1564" s="3" t="s">
        <v>1155</v>
      </c>
      <c r="S1564" s="3">
        <v>28403</v>
      </c>
      <c r="T1564" s="4">
        <v>42046</v>
      </c>
      <c r="U1564" s="4">
        <v>42047</v>
      </c>
      <c r="V1564" s="3">
        <v>-1963.752</v>
      </c>
      <c r="W1564" s="3">
        <v>5</v>
      </c>
      <c r="X1564" s="3">
        <v>837.64</v>
      </c>
      <c r="Y1564" s="5">
        <v>87160</v>
      </c>
    </row>
    <row r="1565" spans="1:25" ht="12.75" customHeight="1" x14ac:dyDescent="0.25">
      <c r="A1565" s="3">
        <v>21707</v>
      </c>
      <c r="B1565" s="3" t="s">
        <v>981</v>
      </c>
      <c r="C1565" s="3">
        <v>0.01</v>
      </c>
      <c r="D1565" s="3">
        <v>35.99</v>
      </c>
      <c r="E1565" s="3">
        <v>5.99</v>
      </c>
      <c r="F1565" s="3">
        <v>2779</v>
      </c>
      <c r="G1565" s="3" t="s">
        <v>2818</v>
      </c>
      <c r="H1565" s="3" t="s">
        <v>710</v>
      </c>
      <c r="I1565" s="3" t="s">
        <v>720</v>
      </c>
      <c r="J1565" s="3" t="s">
        <v>722</v>
      </c>
      <c r="K1565" s="3" t="s">
        <v>102</v>
      </c>
      <c r="L1565" s="3" t="s">
        <v>738</v>
      </c>
      <c r="M1565" s="3" t="s">
        <v>7</v>
      </c>
      <c r="N1565" s="3">
        <v>0.38</v>
      </c>
      <c r="O1565" s="3" t="s">
        <v>3035</v>
      </c>
      <c r="P1565" s="3" t="s">
        <v>713</v>
      </c>
      <c r="Q1565" s="3" t="s">
        <v>1011</v>
      </c>
      <c r="R1565" s="3" t="s">
        <v>1618</v>
      </c>
      <c r="S1565" s="3">
        <v>27893</v>
      </c>
      <c r="T1565" s="4">
        <v>42166</v>
      </c>
      <c r="U1565" s="4">
        <v>42167</v>
      </c>
      <c r="V1565" s="3">
        <v>-60.704000000000001</v>
      </c>
      <c r="W1565" s="3">
        <v>11</v>
      </c>
      <c r="X1565" s="3">
        <v>345.07</v>
      </c>
      <c r="Y1565" s="5">
        <v>87161</v>
      </c>
    </row>
    <row r="1566" spans="1:25" ht="12.75" customHeight="1" x14ac:dyDescent="0.25">
      <c r="A1566" s="3">
        <v>22095</v>
      </c>
      <c r="B1566" s="3" t="s">
        <v>980</v>
      </c>
      <c r="C1566" s="3">
        <v>0.09</v>
      </c>
      <c r="D1566" s="3">
        <v>2.16</v>
      </c>
      <c r="E1566" s="3">
        <v>6.05</v>
      </c>
      <c r="F1566" s="3">
        <v>2781</v>
      </c>
      <c r="G1566" s="3" t="s">
        <v>2819</v>
      </c>
      <c r="H1566" s="3" t="s">
        <v>710</v>
      </c>
      <c r="I1566" s="3" t="s">
        <v>719</v>
      </c>
      <c r="J1566" s="3" t="s">
        <v>721</v>
      </c>
      <c r="K1566" s="3" t="s">
        <v>103</v>
      </c>
      <c r="L1566" s="3" t="s">
        <v>739</v>
      </c>
      <c r="M1566" s="3" t="s">
        <v>287</v>
      </c>
      <c r="N1566" s="3">
        <v>0.37</v>
      </c>
      <c r="O1566" s="3" t="s">
        <v>3035</v>
      </c>
      <c r="P1566" s="3" t="s">
        <v>715</v>
      </c>
      <c r="Q1566" s="3" t="s">
        <v>1013</v>
      </c>
      <c r="R1566" s="3" t="s">
        <v>1766</v>
      </c>
      <c r="S1566" s="3">
        <v>97071</v>
      </c>
      <c r="T1566" s="4">
        <v>42035</v>
      </c>
      <c r="U1566" s="4">
        <v>42039</v>
      </c>
      <c r="V1566" s="3">
        <v>-37.789000000000001</v>
      </c>
      <c r="W1566" s="3">
        <v>2</v>
      </c>
      <c r="X1566" s="3">
        <v>5.48</v>
      </c>
      <c r="Y1566" s="5">
        <v>87162</v>
      </c>
    </row>
    <row r="1567" spans="1:25" ht="12.75" customHeight="1" x14ac:dyDescent="0.25">
      <c r="A1567" s="3">
        <v>22096</v>
      </c>
      <c r="B1567" s="3" t="s">
        <v>980</v>
      </c>
      <c r="C1567" s="3">
        <v>0.03</v>
      </c>
      <c r="D1567" s="3">
        <v>808.49</v>
      </c>
      <c r="E1567" s="3">
        <v>55.3</v>
      </c>
      <c r="F1567" s="3">
        <v>2781</v>
      </c>
      <c r="G1567" s="3" t="s">
        <v>2819</v>
      </c>
      <c r="H1567" s="3" t="s">
        <v>712</v>
      </c>
      <c r="I1567" s="3" t="s">
        <v>719</v>
      </c>
      <c r="J1567" s="3" t="s">
        <v>722</v>
      </c>
      <c r="K1567" s="3" t="s">
        <v>736</v>
      </c>
      <c r="L1567" s="3" t="s">
        <v>740</v>
      </c>
      <c r="M1567" s="3" t="s">
        <v>782</v>
      </c>
      <c r="N1567" s="3">
        <v>0.4</v>
      </c>
      <c r="O1567" s="3" t="s">
        <v>3035</v>
      </c>
      <c r="P1567" s="3" t="s">
        <v>715</v>
      </c>
      <c r="Q1567" s="3" t="s">
        <v>1013</v>
      </c>
      <c r="R1567" s="3" t="s">
        <v>1766</v>
      </c>
      <c r="S1567" s="3">
        <v>97071</v>
      </c>
      <c r="T1567" s="4">
        <v>42035</v>
      </c>
      <c r="U1567" s="4">
        <v>42042</v>
      </c>
      <c r="V1567" s="3">
        <v>7576.11</v>
      </c>
      <c r="W1567" s="3">
        <v>11</v>
      </c>
      <c r="X1567" s="3">
        <v>8201.33</v>
      </c>
      <c r="Y1567" s="5">
        <v>87162</v>
      </c>
    </row>
    <row r="1568" spans="1:25" ht="12.75" customHeight="1" x14ac:dyDescent="0.25">
      <c r="A1568" s="3">
        <v>22097</v>
      </c>
      <c r="B1568" s="3" t="s">
        <v>980</v>
      </c>
      <c r="C1568" s="3">
        <v>0</v>
      </c>
      <c r="D1568" s="3">
        <v>6.48</v>
      </c>
      <c r="E1568" s="3">
        <v>8.19</v>
      </c>
      <c r="F1568" s="3">
        <v>2781</v>
      </c>
      <c r="G1568" s="3" t="s">
        <v>2819</v>
      </c>
      <c r="H1568" s="3" t="s">
        <v>710</v>
      </c>
      <c r="I1568" s="3" t="s">
        <v>719</v>
      </c>
      <c r="J1568" s="3" t="s">
        <v>721</v>
      </c>
      <c r="K1568" s="3" t="s">
        <v>726</v>
      </c>
      <c r="L1568" s="3" t="s">
        <v>739</v>
      </c>
      <c r="M1568" s="3" t="s">
        <v>528</v>
      </c>
      <c r="N1568" s="3">
        <v>0.37</v>
      </c>
      <c r="O1568" s="3" t="s">
        <v>3035</v>
      </c>
      <c r="P1568" s="3" t="s">
        <v>715</v>
      </c>
      <c r="Q1568" s="3" t="s">
        <v>1013</v>
      </c>
      <c r="R1568" s="3" t="s">
        <v>1766</v>
      </c>
      <c r="S1568" s="3">
        <v>97071</v>
      </c>
      <c r="T1568" s="4">
        <v>42035</v>
      </c>
      <c r="U1568" s="4">
        <v>42042</v>
      </c>
      <c r="V1568" s="3">
        <v>-43.26</v>
      </c>
      <c r="W1568" s="3">
        <v>3</v>
      </c>
      <c r="X1568" s="3">
        <v>22.67</v>
      </c>
      <c r="Y1568" s="5">
        <v>87162</v>
      </c>
    </row>
    <row r="1569" spans="1:25" ht="12.75" customHeight="1" x14ac:dyDescent="0.25">
      <c r="A1569" s="3">
        <v>21587</v>
      </c>
      <c r="B1569" s="3" t="s">
        <v>979</v>
      </c>
      <c r="C1569" s="3">
        <v>0.01</v>
      </c>
      <c r="D1569" s="3">
        <v>47.98</v>
      </c>
      <c r="E1569" s="3">
        <v>3.61</v>
      </c>
      <c r="F1569" s="3">
        <v>2787</v>
      </c>
      <c r="G1569" s="3" t="s">
        <v>2820</v>
      </c>
      <c r="H1569" s="3" t="s">
        <v>711</v>
      </c>
      <c r="I1569" s="3" t="s">
        <v>719</v>
      </c>
      <c r="J1569" s="3" t="s">
        <v>722</v>
      </c>
      <c r="K1569" s="3" t="s">
        <v>725</v>
      </c>
      <c r="L1569" s="3" t="s">
        <v>741</v>
      </c>
      <c r="M1569" s="3" t="s">
        <v>386</v>
      </c>
      <c r="N1569" s="3">
        <v>0.71</v>
      </c>
      <c r="O1569" s="3" t="s">
        <v>3035</v>
      </c>
      <c r="P1569" s="3" t="s">
        <v>713</v>
      </c>
      <c r="Q1569" s="3" t="s">
        <v>1127</v>
      </c>
      <c r="R1569" s="3" t="s">
        <v>1733</v>
      </c>
      <c r="S1569" s="3">
        <v>70003</v>
      </c>
      <c r="T1569" s="4">
        <v>42075</v>
      </c>
      <c r="U1569" s="4">
        <v>42076</v>
      </c>
      <c r="V1569" s="3">
        <v>-44.436</v>
      </c>
      <c r="W1569" s="3">
        <v>8</v>
      </c>
      <c r="X1569" s="3">
        <v>393.98</v>
      </c>
      <c r="Y1569" s="5">
        <v>91316</v>
      </c>
    </row>
    <row r="1570" spans="1:25" ht="12.75" customHeight="1" x14ac:dyDescent="0.25">
      <c r="A1570" s="3">
        <v>19860</v>
      </c>
      <c r="B1570" s="3" t="s">
        <v>981</v>
      </c>
      <c r="C1570" s="3">
        <v>0.09</v>
      </c>
      <c r="D1570" s="3">
        <v>2.88</v>
      </c>
      <c r="E1570" s="3">
        <v>0.7</v>
      </c>
      <c r="F1570" s="3">
        <v>2791</v>
      </c>
      <c r="G1570" s="3" t="s">
        <v>2821</v>
      </c>
      <c r="H1570" s="3" t="s">
        <v>710</v>
      </c>
      <c r="I1570" s="3" t="s">
        <v>720</v>
      </c>
      <c r="J1570" s="3" t="s">
        <v>721</v>
      </c>
      <c r="K1570" s="3" t="s">
        <v>724</v>
      </c>
      <c r="L1570" s="3" t="s">
        <v>738</v>
      </c>
      <c r="M1570" s="3" t="s">
        <v>247</v>
      </c>
      <c r="N1570" s="3">
        <v>0.56000000000000005</v>
      </c>
      <c r="O1570" s="3" t="s">
        <v>3035</v>
      </c>
      <c r="P1570" s="3" t="s">
        <v>714</v>
      </c>
      <c r="Q1570" s="3" t="s">
        <v>1053</v>
      </c>
      <c r="R1570" s="3" t="s">
        <v>1547</v>
      </c>
      <c r="S1570" s="3">
        <v>48071</v>
      </c>
      <c r="T1570" s="4">
        <v>42019</v>
      </c>
      <c r="U1570" s="4">
        <v>42019</v>
      </c>
      <c r="V1570" s="3">
        <v>4.8499999999999996</v>
      </c>
      <c r="W1570" s="3">
        <v>7</v>
      </c>
      <c r="X1570" s="3">
        <v>19.29</v>
      </c>
      <c r="Y1570" s="5">
        <v>88758</v>
      </c>
    </row>
    <row r="1571" spans="1:25" ht="12.75" customHeight="1" x14ac:dyDescent="0.25">
      <c r="A1571" s="3">
        <v>18361</v>
      </c>
      <c r="B1571" s="3" t="s">
        <v>978</v>
      </c>
      <c r="C1571" s="3">
        <v>0.06</v>
      </c>
      <c r="D1571" s="3">
        <v>2.61</v>
      </c>
      <c r="E1571" s="3">
        <v>0.5</v>
      </c>
      <c r="F1571" s="3">
        <v>2794</v>
      </c>
      <c r="G1571" s="3" t="s">
        <v>2822</v>
      </c>
      <c r="H1571" s="3" t="s">
        <v>710</v>
      </c>
      <c r="I1571" s="3" t="s">
        <v>720</v>
      </c>
      <c r="J1571" s="3" t="s">
        <v>721</v>
      </c>
      <c r="K1571" s="3" t="s">
        <v>735</v>
      </c>
      <c r="L1571" s="3" t="s">
        <v>739</v>
      </c>
      <c r="M1571" s="3" t="s">
        <v>801</v>
      </c>
      <c r="N1571" s="3">
        <v>0.39</v>
      </c>
      <c r="O1571" s="3" t="s">
        <v>3035</v>
      </c>
      <c r="P1571" s="3" t="s">
        <v>714</v>
      </c>
      <c r="Q1571" s="3" t="s">
        <v>1012</v>
      </c>
      <c r="R1571" s="3" t="s">
        <v>1191</v>
      </c>
      <c r="S1571" s="3">
        <v>50158</v>
      </c>
      <c r="T1571" s="4">
        <v>42083</v>
      </c>
      <c r="U1571" s="4">
        <v>42085</v>
      </c>
      <c r="V1571" s="3">
        <v>3.5948999999999995</v>
      </c>
      <c r="W1571" s="3">
        <v>2</v>
      </c>
      <c r="X1571" s="3">
        <v>5.21</v>
      </c>
      <c r="Y1571" s="5">
        <v>87554</v>
      </c>
    </row>
    <row r="1572" spans="1:25" ht="12.75" customHeight="1" x14ac:dyDescent="0.25">
      <c r="A1572" s="3">
        <v>18895</v>
      </c>
      <c r="B1572" s="3" t="s">
        <v>977</v>
      </c>
      <c r="C1572" s="3">
        <v>7.0000000000000007E-2</v>
      </c>
      <c r="D1572" s="3">
        <v>4.76</v>
      </c>
      <c r="E1572" s="3">
        <v>0.88</v>
      </c>
      <c r="F1572" s="3">
        <v>2794</v>
      </c>
      <c r="G1572" s="3" t="s">
        <v>2822</v>
      </c>
      <c r="H1572" s="3" t="s">
        <v>710</v>
      </c>
      <c r="I1572" s="3" t="s">
        <v>720</v>
      </c>
      <c r="J1572" s="3" t="s">
        <v>721</v>
      </c>
      <c r="K1572" s="3" t="s">
        <v>726</v>
      </c>
      <c r="L1572" s="3" t="s">
        <v>738</v>
      </c>
      <c r="M1572" s="3" t="s">
        <v>349</v>
      </c>
      <c r="N1572" s="3">
        <v>0.39</v>
      </c>
      <c r="O1572" s="3" t="s">
        <v>3035</v>
      </c>
      <c r="P1572" s="3" t="s">
        <v>714</v>
      </c>
      <c r="Q1572" s="3" t="s">
        <v>1012</v>
      </c>
      <c r="R1572" s="3" t="s">
        <v>1191</v>
      </c>
      <c r="S1572" s="3">
        <v>50158</v>
      </c>
      <c r="T1572" s="4">
        <v>42162</v>
      </c>
      <c r="U1572" s="4">
        <v>42162</v>
      </c>
      <c r="V1572" s="3">
        <v>15.8148</v>
      </c>
      <c r="W1572" s="3">
        <v>5</v>
      </c>
      <c r="X1572" s="3">
        <v>22.92</v>
      </c>
      <c r="Y1572" s="5">
        <v>87555</v>
      </c>
    </row>
    <row r="1573" spans="1:25" ht="12.75" customHeight="1" x14ac:dyDescent="0.25">
      <c r="A1573" s="3">
        <v>19486</v>
      </c>
      <c r="B1573" s="3" t="s">
        <v>980</v>
      </c>
      <c r="C1573" s="3">
        <v>0.04</v>
      </c>
      <c r="D1573" s="3">
        <v>3.57</v>
      </c>
      <c r="E1573" s="3">
        <v>4.17</v>
      </c>
      <c r="F1573" s="3">
        <v>2795</v>
      </c>
      <c r="G1573" s="3" t="s">
        <v>2823</v>
      </c>
      <c r="H1573" s="3" t="s">
        <v>710</v>
      </c>
      <c r="I1573" s="3" t="s">
        <v>720</v>
      </c>
      <c r="J1573" s="3" t="s">
        <v>721</v>
      </c>
      <c r="K1573" s="3" t="s">
        <v>724</v>
      </c>
      <c r="L1573" s="3" t="s">
        <v>741</v>
      </c>
      <c r="M1573" s="3" t="s">
        <v>33</v>
      </c>
      <c r="N1573" s="3">
        <v>0.59</v>
      </c>
      <c r="O1573" s="3" t="s">
        <v>3035</v>
      </c>
      <c r="P1573" s="3" t="s">
        <v>714</v>
      </c>
      <c r="Q1573" s="3" t="s">
        <v>1012</v>
      </c>
      <c r="R1573" s="3" t="s">
        <v>1492</v>
      </c>
      <c r="S1573" s="3">
        <v>50401</v>
      </c>
      <c r="T1573" s="4">
        <v>42030</v>
      </c>
      <c r="U1573" s="4">
        <v>42032</v>
      </c>
      <c r="V1573" s="3">
        <v>-69.91</v>
      </c>
      <c r="W1573" s="3">
        <v>8</v>
      </c>
      <c r="X1573" s="3">
        <v>30.9</v>
      </c>
      <c r="Y1573" s="5">
        <v>87556</v>
      </c>
    </row>
    <row r="1574" spans="1:25" ht="12.75" customHeight="1" x14ac:dyDescent="0.25">
      <c r="A1574" s="3">
        <v>19487</v>
      </c>
      <c r="B1574" s="3" t="s">
        <v>980</v>
      </c>
      <c r="C1574" s="3">
        <v>0.05</v>
      </c>
      <c r="D1574" s="3">
        <v>200.99</v>
      </c>
      <c r="E1574" s="3">
        <v>4.2</v>
      </c>
      <c r="F1574" s="3">
        <v>2795</v>
      </c>
      <c r="G1574" s="3" t="s">
        <v>2823</v>
      </c>
      <c r="H1574" s="3" t="s">
        <v>710</v>
      </c>
      <c r="I1574" s="3" t="s">
        <v>720</v>
      </c>
      <c r="J1574" s="3" t="s">
        <v>722</v>
      </c>
      <c r="K1574" s="3" t="s">
        <v>102</v>
      </c>
      <c r="L1574" s="3" t="s">
        <v>739</v>
      </c>
      <c r="M1574" s="3" t="s">
        <v>841</v>
      </c>
      <c r="N1574" s="3">
        <v>0.59</v>
      </c>
      <c r="O1574" s="3" t="s">
        <v>3035</v>
      </c>
      <c r="P1574" s="3" t="s">
        <v>714</v>
      </c>
      <c r="Q1574" s="3" t="s">
        <v>1012</v>
      </c>
      <c r="R1574" s="3" t="s">
        <v>1492</v>
      </c>
      <c r="S1574" s="3">
        <v>50401</v>
      </c>
      <c r="T1574" s="4">
        <v>42030</v>
      </c>
      <c r="U1574" s="4">
        <v>42034</v>
      </c>
      <c r="V1574" s="3">
        <v>1630.5251999999998</v>
      </c>
      <c r="W1574" s="3">
        <v>14</v>
      </c>
      <c r="X1574" s="3">
        <v>2363.08</v>
      </c>
      <c r="Y1574" s="5">
        <v>87556</v>
      </c>
    </row>
    <row r="1575" spans="1:25" ht="12.75" customHeight="1" x14ac:dyDescent="0.25">
      <c r="A1575" s="3">
        <v>19488</v>
      </c>
      <c r="B1575" s="3" t="s">
        <v>980</v>
      </c>
      <c r="C1575" s="3">
        <v>7.0000000000000007E-2</v>
      </c>
      <c r="D1575" s="3">
        <v>195.99</v>
      </c>
      <c r="E1575" s="3">
        <v>8.99</v>
      </c>
      <c r="F1575" s="3">
        <v>2795</v>
      </c>
      <c r="G1575" s="3" t="s">
        <v>2823</v>
      </c>
      <c r="H1575" s="3" t="s">
        <v>710</v>
      </c>
      <c r="I1575" s="3" t="s">
        <v>720</v>
      </c>
      <c r="J1575" s="3" t="s">
        <v>722</v>
      </c>
      <c r="K1575" s="3" t="s">
        <v>102</v>
      </c>
      <c r="L1575" s="3" t="s">
        <v>739</v>
      </c>
      <c r="M1575" s="3" t="s">
        <v>458</v>
      </c>
      <c r="N1575" s="3">
        <v>0.57999999999999996</v>
      </c>
      <c r="O1575" s="3" t="s">
        <v>3035</v>
      </c>
      <c r="P1575" s="3" t="s">
        <v>714</v>
      </c>
      <c r="Q1575" s="3" t="s">
        <v>1012</v>
      </c>
      <c r="R1575" s="3" t="s">
        <v>1492</v>
      </c>
      <c r="S1575" s="3">
        <v>50401</v>
      </c>
      <c r="T1575" s="4">
        <v>42030</v>
      </c>
      <c r="U1575" s="4">
        <v>42030</v>
      </c>
      <c r="V1575" s="3">
        <v>-457.16</v>
      </c>
      <c r="W1575" s="3">
        <v>2</v>
      </c>
      <c r="X1575" s="3">
        <v>328.45</v>
      </c>
      <c r="Y1575" s="5">
        <v>87556</v>
      </c>
    </row>
    <row r="1576" spans="1:25" ht="12.75" customHeight="1" x14ac:dyDescent="0.25">
      <c r="A1576" s="3">
        <v>23351</v>
      </c>
      <c r="B1576" s="3" t="s">
        <v>978</v>
      </c>
      <c r="C1576" s="3">
        <v>0.02</v>
      </c>
      <c r="D1576" s="3">
        <v>30.44</v>
      </c>
      <c r="E1576" s="3">
        <v>1.49</v>
      </c>
      <c r="F1576" s="3">
        <v>2796</v>
      </c>
      <c r="G1576" s="3" t="s">
        <v>2824</v>
      </c>
      <c r="H1576" s="3" t="s">
        <v>710</v>
      </c>
      <c r="I1576" s="3" t="s">
        <v>720</v>
      </c>
      <c r="J1576" s="3" t="s">
        <v>721</v>
      </c>
      <c r="K1576" s="3" t="s">
        <v>103</v>
      </c>
      <c r="L1576" s="3" t="s">
        <v>739</v>
      </c>
      <c r="M1576" s="3" t="s">
        <v>695</v>
      </c>
      <c r="N1576" s="3">
        <v>0.37</v>
      </c>
      <c r="O1576" s="3" t="s">
        <v>3035</v>
      </c>
      <c r="P1576" s="3" t="s">
        <v>714</v>
      </c>
      <c r="Q1576" s="3" t="s">
        <v>1012</v>
      </c>
      <c r="R1576" s="3" t="s">
        <v>1459</v>
      </c>
      <c r="S1576" s="3">
        <v>51106</v>
      </c>
      <c r="T1576" s="4">
        <v>42025</v>
      </c>
      <c r="U1576" s="4">
        <v>42027</v>
      </c>
      <c r="V1576" s="3">
        <v>266.76089999999999</v>
      </c>
      <c r="W1576" s="3">
        <v>12</v>
      </c>
      <c r="X1576" s="3">
        <v>386.61</v>
      </c>
      <c r="Y1576" s="5">
        <v>87553</v>
      </c>
    </row>
    <row r="1577" spans="1:25" ht="12.75" customHeight="1" x14ac:dyDescent="0.25">
      <c r="A1577" s="3">
        <v>22787</v>
      </c>
      <c r="B1577" s="3" t="s">
        <v>978</v>
      </c>
      <c r="C1577" s="3">
        <v>0</v>
      </c>
      <c r="D1577" s="3">
        <v>5.0199999999999996</v>
      </c>
      <c r="E1577" s="3">
        <v>5.14</v>
      </c>
      <c r="F1577" s="3">
        <v>2797</v>
      </c>
      <c r="G1577" s="3" t="s">
        <v>2825</v>
      </c>
      <c r="H1577" s="3" t="s">
        <v>710</v>
      </c>
      <c r="I1577" s="3" t="s">
        <v>719</v>
      </c>
      <c r="J1577" s="3" t="s">
        <v>722</v>
      </c>
      <c r="K1577" s="3" t="s">
        <v>725</v>
      </c>
      <c r="L1577" s="3" t="s">
        <v>741</v>
      </c>
      <c r="M1577" s="3" t="s">
        <v>952</v>
      </c>
      <c r="N1577" s="3">
        <v>0.79</v>
      </c>
      <c r="O1577" s="3" t="s">
        <v>3035</v>
      </c>
      <c r="P1577" s="3" t="s">
        <v>716</v>
      </c>
      <c r="Q1577" s="3" t="s">
        <v>1071</v>
      </c>
      <c r="R1577" s="3" t="s">
        <v>1708</v>
      </c>
      <c r="S1577" s="3">
        <v>15122</v>
      </c>
      <c r="T1577" s="4">
        <v>42014</v>
      </c>
      <c r="U1577" s="4">
        <v>42015</v>
      </c>
      <c r="V1577" s="3">
        <v>-159.30279999999999</v>
      </c>
      <c r="W1577" s="3">
        <v>8</v>
      </c>
      <c r="X1577" s="3">
        <v>43.94</v>
      </c>
      <c r="Y1577" s="5">
        <v>87552</v>
      </c>
    </row>
    <row r="1578" spans="1:25" ht="12.75" customHeight="1" x14ac:dyDescent="0.25">
      <c r="A1578" s="3">
        <v>23350</v>
      </c>
      <c r="B1578" s="3" t="s">
        <v>978</v>
      </c>
      <c r="C1578" s="3">
        <v>0.02</v>
      </c>
      <c r="D1578" s="3">
        <v>4.91</v>
      </c>
      <c r="E1578" s="3">
        <v>0.5</v>
      </c>
      <c r="F1578" s="3">
        <v>2797</v>
      </c>
      <c r="G1578" s="3" t="s">
        <v>2825</v>
      </c>
      <c r="H1578" s="3" t="s">
        <v>710</v>
      </c>
      <c r="I1578" s="3" t="s">
        <v>720</v>
      </c>
      <c r="J1578" s="3" t="s">
        <v>721</v>
      </c>
      <c r="K1578" s="3" t="s">
        <v>735</v>
      </c>
      <c r="L1578" s="3" t="s">
        <v>739</v>
      </c>
      <c r="M1578" s="3" t="s">
        <v>169</v>
      </c>
      <c r="N1578" s="3">
        <v>0.36</v>
      </c>
      <c r="O1578" s="3" t="s">
        <v>3035</v>
      </c>
      <c r="P1578" s="3" t="s">
        <v>716</v>
      </c>
      <c r="Q1578" s="3" t="s">
        <v>1071</v>
      </c>
      <c r="R1578" s="3" t="s">
        <v>1708</v>
      </c>
      <c r="S1578" s="3">
        <v>15122</v>
      </c>
      <c r="T1578" s="4">
        <v>42025</v>
      </c>
      <c r="U1578" s="4">
        <v>42026</v>
      </c>
      <c r="V1578" s="3">
        <v>29.883900000000001</v>
      </c>
      <c r="W1578" s="3">
        <v>9</v>
      </c>
      <c r="X1578" s="3">
        <v>43.31</v>
      </c>
      <c r="Y1578" s="5">
        <v>87553</v>
      </c>
    </row>
    <row r="1579" spans="1:25" x14ac:dyDescent="0.25">
      <c r="A1579" s="3">
        <v>20618</v>
      </c>
      <c r="B1579" s="3" t="s">
        <v>980</v>
      </c>
      <c r="C1579" s="3">
        <v>0</v>
      </c>
      <c r="D1579" s="3">
        <v>17.52</v>
      </c>
      <c r="E1579" s="3">
        <v>8.17</v>
      </c>
      <c r="F1579" s="3">
        <v>2801</v>
      </c>
      <c r="G1579" s="3" t="s">
        <v>2826</v>
      </c>
      <c r="H1579" s="3" t="s">
        <v>710</v>
      </c>
      <c r="I1579" s="3" t="s">
        <v>717</v>
      </c>
      <c r="J1579" s="3" t="s">
        <v>721</v>
      </c>
      <c r="K1579" s="3" t="s">
        <v>729</v>
      </c>
      <c r="L1579" s="3" t="s">
        <v>743</v>
      </c>
      <c r="M1579" s="3" t="s">
        <v>468</v>
      </c>
      <c r="N1579" s="3">
        <v>0.5</v>
      </c>
      <c r="O1579" s="3" t="s">
        <v>3035</v>
      </c>
      <c r="P1579" s="3" t="s">
        <v>715</v>
      </c>
      <c r="Q1579" s="3" t="s">
        <v>1023</v>
      </c>
      <c r="R1579" s="3" t="s">
        <v>1640</v>
      </c>
      <c r="S1579" s="3">
        <v>85224</v>
      </c>
      <c r="T1579" s="4">
        <v>42183</v>
      </c>
      <c r="U1579" s="4">
        <v>42188</v>
      </c>
      <c r="V1579" s="3">
        <v>52.763999999999996</v>
      </c>
      <c r="W1579" s="3">
        <v>15</v>
      </c>
      <c r="X1579" s="3">
        <v>284.33999999999997</v>
      </c>
      <c r="Y1579" s="5">
        <v>91049</v>
      </c>
    </row>
    <row r="1580" spans="1:25" ht="12.75" customHeight="1" x14ac:dyDescent="0.25">
      <c r="A1580" s="3">
        <v>18070</v>
      </c>
      <c r="B1580" s="3" t="s">
        <v>978</v>
      </c>
      <c r="C1580" s="3">
        <v>7.0000000000000007E-2</v>
      </c>
      <c r="D1580" s="3">
        <v>500.98</v>
      </c>
      <c r="E1580" s="3">
        <v>28.14</v>
      </c>
      <c r="F1580" s="3">
        <v>2803</v>
      </c>
      <c r="G1580" s="3" t="s">
        <v>2827</v>
      </c>
      <c r="H1580" s="3" t="s">
        <v>712</v>
      </c>
      <c r="I1580" s="3" t="s">
        <v>718</v>
      </c>
      <c r="J1580" s="3" t="s">
        <v>722</v>
      </c>
      <c r="K1580" s="3" t="s">
        <v>736</v>
      </c>
      <c r="L1580" s="3" t="s">
        <v>740</v>
      </c>
      <c r="M1580" s="3" t="s">
        <v>37</v>
      </c>
      <c r="N1580" s="3">
        <v>0.38</v>
      </c>
      <c r="O1580" s="3" t="s">
        <v>3035</v>
      </c>
      <c r="P1580" s="3" t="s">
        <v>715</v>
      </c>
      <c r="Q1580" s="3" t="s">
        <v>1037</v>
      </c>
      <c r="R1580" s="3" t="s">
        <v>1068</v>
      </c>
      <c r="S1580" s="3">
        <v>90022</v>
      </c>
      <c r="T1580" s="4">
        <v>42040</v>
      </c>
      <c r="U1580" s="4">
        <v>42041</v>
      </c>
      <c r="V1580" s="3">
        <v>2699.9838</v>
      </c>
      <c r="W1580" s="3">
        <v>10</v>
      </c>
      <c r="X1580" s="3">
        <v>3913.02</v>
      </c>
      <c r="Y1580" s="5">
        <v>86227</v>
      </c>
    </row>
    <row r="1581" spans="1:25" ht="12.75" customHeight="1" x14ac:dyDescent="0.25">
      <c r="A1581" s="3">
        <v>18071</v>
      </c>
      <c r="B1581" s="3" t="s">
        <v>978</v>
      </c>
      <c r="C1581" s="3">
        <v>0.1</v>
      </c>
      <c r="D1581" s="3">
        <v>178.47</v>
      </c>
      <c r="E1581" s="3">
        <v>19.989999999999998</v>
      </c>
      <c r="F1581" s="3">
        <v>2803</v>
      </c>
      <c r="G1581" s="3" t="s">
        <v>2827</v>
      </c>
      <c r="H1581" s="3" t="s">
        <v>710</v>
      </c>
      <c r="I1581" s="3" t="s">
        <v>718</v>
      </c>
      <c r="J1581" s="3" t="s">
        <v>721</v>
      </c>
      <c r="K1581" s="3" t="s">
        <v>730</v>
      </c>
      <c r="L1581" s="3" t="s">
        <v>739</v>
      </c>
      <c r="M1581" s="3" t="s">
        <v>682</v>
      </c>
      <c r="N1581" s="3">
        <v>0.55000000000000004</v>
      </c>
      <c r="O1581" s="3" t="s">
        <v>3035</v>
      </c>
      <c r="P1581" s="3" t="s">
        <v>715</v>
      </c>
      <c r="Q1581" s="3" t="s">
        <v>1037</v>
      </c>
      <c r="R1581" s="3" t="s">
        <v>1068</v>
      </c>
      <c r="S1581" s="3">
        <v>90022</v>
      </c>
      <c r="T1581" s="4">
        <v>42040</v>
      </c>
      <c r="U1581" s="4">
        <v>42042</v>
      </c>
      <c r="V1581" s="3">
        <v>-170.98</v>
      </c>
      <c r="W1581" s="3">
        <v>1</v>
      </c>
      <c r="X1581" s="3">
        <v>180.14</v>
      </c>
      <c r="Y1581" s="5">
        <v>86227</v>
      </c>
    </row>
    <row r="1582" spans="1:25" ht="12.75" customHeight="1" x14ac:dyDescent="0.25">
      <c r="A1582" s="3">
        <v>24604</v>
      </c>
      <c r="B1582" s="3" t="s">
        <v>978</v>
      </c>
      <c r="C1582" s="3">
        <v>7.0000000000000007E-2</v>
      </c>
      <c r="D1582" s="3">
        <v>30.56</v>
      </c>
      <c r="E1582" s="3">
        <v>2.99</v>
      </c>
      <c r="F1582" s="3">
        <v>2813</v>
      </c>
      <c r="G1582" s="3" t="s">
        <v>2828</v>
      </c>
      <c r="H1582" s="3" t="s">
        <v>710</v>
      </c>
      <c r="I1582" s="3" t="s">
        <v>720</v>
      </c>
      <c r="J1582" s="3" t="s">
        <v>721</v>
      </c>
      <c r="K1582" s="3" t="s">
        <v>103</v>
      </c>
      <c r="L1582" s="3" t="s">
        <v>739</v>
      </c>
      <c r="M1582" s="3" t="s">
        <v>679</v>
      </c>
      <c r="N1582" s="3">
        <v>0.35</v>
      </c>
      <c r="O1582" s="3" t="s">
        <v>3035</v>
      </c>
      <c r="P1582" s="3" t="s">
        <v>713</v>
      </c>
      <c r="Q1582" s="3" t="s">
        <v>1027</v>
      </c>
      <c r="R1582" s="3" t="s">
        <v>1026</v>
      </c>
      <c r="S1582" s="3">
        <v>37311</v>
      </c>
      <c r="T1582" s="4">
        <v>42042</v>
      </c>
      <c r="U1582" s="4">
        <v>42042</v>
      </c>
      <c r="V1582" s="3">
        <v>-95.618600000000015</v>
      </c>
      <c r="W1582" s="3">
        <v>12</v>
      </c>
      <c r="X1582" s="3">
        <v>364.92</v>
      </c>
      <c r="Y1582" s="5">
        <v>88819</v>
      </c>
    </row>
    <row r="1583" spans="1:25" ht="12.75" customHeight="1" x14ac:dyDescent="0.25">
      <c r="A1583" s="3">
        <v>24044</v>
      </c>
      <c r="B1583" s="3" t="s">
        <v>977</v>
      </c>
      <c r="C1583" s="3">
        <v>0.05</v>
      </c>
      <c r="D1583" s="3">
        <v>4.71</v>
      </c>
      <c r="E1583" s="3">
        <v>0.7</v>
      </c>
      <c r="F1583" s="3">
        <v>2817</v>
      </c>
      <c r="G1583" s="3" t="s">
        <v>2829</v>
      </c>
      <c r="H1583" s="3" t="s">
        <v>711</v>
      </c>
      <c r="I1583" s="3" t="s">
        <v>720</v>
      </c>
      <c r="J1583" s="3" t="s">
        <v>721</v>
      </c>
      <c r="K1583" s="3" t="s">
        <v>733</v>
      </c>
      <c r="L1583" s="3" t="s">
        <v>738</v>
      </c>
      <c r="M1583" s="3" t="s">
        <v>940</v>
      </c>
      <c r="N1583" s="3">
        <v>0.8</v>
      </c>
      <c r="O1583" s="3" t="s">
        <v>3035</v>
      </c>
      <c r="P1583" s="3" t="s">
        <v>716</v>
      </c>
      <c r="Q1583" s="3" t="s">
        <v>1065</v>
      </c>
      <c r="R1583" s="3" t="s">
        <v>1186</v>
      </c>
      <c r="S1583" s="3">
        <v>43055</v>
      </c>
      <c r="T1583" s="4">
        <v>42156</v>
      </c>
      <c r="U1583" s="4">
        <v>42157</v>
      </c>
      <c r="V1583" s="3">
        <v>-2.3760000000000003</v>
      </c>
      <c r="W1583" s="3">
        <v>2</v>
      </c>
      <c r="X1583" s="3">
        <v>12.16</v>
      </c>
      <c r="Y1583" s="5">
        <v>89743</v>
      </c>
    </row>
    <row r="1584" spans="1:25" ht="12.75" customHeight="1" x14ac:dyDescent="0.25">
      <c r="A1584" s="3">
        <v>24045</v>
      </c>
      <c r="B1584" s="3" t="s">
        <v>977</v>
      </c>
      <c r="C1584" s="3">
        <v>0.04</v>
      </c>
      <c r="D1584" s="3">
        <v>55.99</v>
      </c>
      <c r="E1584" s="3">
        <v>1.25</v>
      </c>
      <c r="F1584" s="3">
        <v>2817</v>
      </c>
      <c r="G1584" s="3" t="s">
        <v>2829</v>
      </c>
      <c r="H1584" s="3" t="s">
        <v>711</v>
      </c>
      <c r="I1584" s="3" t="s">
        <v>720</v>
      </c>
      <c r="J1584" s="3" t="s">
        <v>722</v>
      </c>
      <c r="K1584" s="3" t="s">
        <v>102</v>
      </c>
      <c r="L1584" s="3" t="s">
        <v>741</v>
      </c>
      <c r="M1584" s="3" t="s">
        <v>481</v>
      </c>
      <c r="N1584" s="3">
        <v>0.35</v>
      </c>
      <c r="O1584" s="3" t="s">
        <v>3035</v>
      </c>
      <c r="P1584" s="3" t="s">
        <v>716</v>
      </c>
      <c r="Q1584" s="3" t="s">
        <v>1065</v>
      </c>
      <c r="R1584" s="3" t="s">
        <v>1186</v>
      </c>
      <c r="S1584" s="3">
        <v>43055</v>
      </c>
      <c r="T1584" s="4">
        <v>42156</v>
      </c>
      <c r="U1584" s="4">
        <v>42157</v>
      </c>
      <c r="V1584" s="3">
        <v>-18.3216</v>
      </c>
      <c r="W1584" s="3">
        <v>3</v>
      </c>
      <c r="X1584" s="3">
        <v>147.56</v>
      </c>
      <c r="Y1584" s="5">
        <v>89743</v>
      </c>
    </row>
    <row r="1585" spans="1:25" ht="12.75" customHeight="1" x14ac:dyDescent="0.25">
      <c r="A1585" s="3">
        <v>24373</v>
      </c>
      <c r="B1585" s="3" t="s">
        <v>980</v>
      </c>
      <c r="C1585" s="3">
        <v>0.08</v>
      </c>
      <c r="D1585" s="3">
        <v>6.48</v>
      </c>
      <c r="E1585" s="3">
        <v>2.74</v>
      </c>
      <c r="F1585" s="3">
        <v>2820</v>
      </c>
      <c r="G1585" s="3" t="s">
        <v>2830</v>
      </c>
      <c r="H1585" s="3" t="s">
        <v>710</v>
      </c>
      <c r="I1585" s="3" t="s">
        <v>717</v>
      </c>
      <c r="J1585" s="3" t="s">
        <v>722</v>
      </c>
      <c r="K1585" s="3" t="s">
        <v>725</v>
      </c>
      <c r="L1585" s="3" t="s">
        <v>741</v>
      </c>
      <c r="M1585" s="3" t="s">
        <v>587</v>
      </c>
      <c r="N1585" s="3">
        <v>0.71</v>
      </c>
      <c r="O1585" s="3" t="s">
        <v>3035</v>
      </c>
      <c r="P1585" s="3" t="s">
        <v>714</v>
      </c>
      <c r="Q1585" s="3" t="s">
        <v>1904</v>
      </c>
      <c r="R1585" s="3" t="s">
        <v>1224</v>
      </c>
      <c r="S1585" s="3">
        <v>63129</v>
      </c>
      <c r="T1585" s="4">
        <v>42134</v>
      </c>
      <c r="U1585" s="4">
        <v>42136</v>
      </c>
      <c r="V1585" s="3">
        <v>-82.64</v>
      </c>
      <c r="W1585" s="3">
        <v>18</v>
      </c>
      <c r="X1585" s="3">
        <v>113.68</v>
      </c>
      <c r="Y1585" s="5">
        <v>87899</v>
      </c>
    </row>
    <row r="1586" spans="1:25" ht="12.75" customHeight="1" x14ac:dyDescent="0.25">
      <c r="A1586" s="3">
        <v>24746</v>
      </c>
      <c r="B1586" s="3" t="s">
        <v>979</v>
      </c>
      <c r="C1586" s="3">
        <v>0.1</v>
      </c>
      <c r="D1586" s="3">
        <v>22.01</v>
      </c>
      <c r="E1586" s="3">
        <v>5.53</v>
      </c>
      <c r="F1586" s="3">
        <v>2820</v>
      </c>
      <c r="G1586" s="3" t="s">
        <v>2830</v>
      </c>
      <c r="H1586" s="3" t="s">
        <v>710</v>
      </c>
      <c r="I1586" s="3" t="s">
        <v>717</v>
      </c>
      <c r="J1586" s="3" t="s">
        <v>721</v>
      </c>
      <c r="K1586" s="3" t="s">
        <v>724</v>
      </c>
      <c r="L1586" s="3" t="s">
        <v>741</v>
      </c>
      <c r="M1586" s="3" t="s">
        <v>917</v>
      </c>
      <c r="N1586" s="3">
        <v>0.59</v>
      </c>
      <c r="O1586" s="3" t="s">
        <v>3035</v>
      </c>
      <c r="P1586" s="3" t="s">
        <v>714</v>
      </c>
      <c r="Q1586" s="3" t="s">
        <v>1904</v>
      </c>
      <c r="R1586" s="3" t="s">
        <v>1224</v>
      </c>
      <c r="S1586" s="3">
        <v>63129</v>
      </c>
      <c r="T1586" s="4">
        <v>42018</v>
      </c>
      <c r="U1586" s="4">
        <v>42019</v>
      </c>
      <c r="V1586" s="3">
        <v>31.59</v>
      </c>
      <c r="W1586" s="3">
        <v>14</v>
      </c>
      <c r="X1586" s="3">
        <v>281.75</v>
      </c>
      <c r="Y1586" s="5">
        <v>87900</v>
      </c>
    </row>
    <row r="1587" spans="1:25" ht="12.75" customHeight="1" x14ac:dyDescent="0.25">
      <c r="A1587" s="3">
        <v>23803</v>
      </c>
      <c r="B1587" s="3" t="s">
        <v>980</v>
      </c>
      <c r="C1587" s="3">
        <v>0.02</v>
      </c>
      <c r="D1587" s="3">
        <v>21.98</v>
      </c>
      <c r="E1587" s="3">
        <v>2.87</v>
      </c>
      <c r="F1587" s="3">
        <v>2823</v>
      </c>
      <c r="G1587" s="3" t="s">
        <v>2831</v>
      </c>
      <c r="H1587" s="3" t="s">
        <v>710</v>
      </c>
      <c r="I1587" s="3" t="s">
        <v>720</v>
      </c>
      <c r="J1587" s="3" t="s">
        <v>721</v>
      </c>
      <c r="K1587" s="3" t="s">
        <v>724</v>
      </c>
      <c r="L1587" s="3" t="s">
        <v>741</v>
      </c>
      <c r="M1587" s="3" t="s">
        <v>345</v>
      </c>
      <c r="N1587" s="3">
        <v>0.55000000000000004</v>
      </c>
      <c r="O1587" s="3" t="s">
        <v>3035</v>
      </c>
      <c r="P1587" s="3" t="s">
        <v>715</v>
      </c>
      <c r="Q1587" s="3" t="s">
        <v>1322</v>
      </c>
      <c r="R1587" s="3" t="s">
        <v>1376</v>
      </c>
      <c r="S1587" s="3">
        <v>89031</v>
      </c>
      <c r="T1587" s="4">
        <v>42124</v>
      </c>
      <c r="U1587" s="4">
        <v>42126</v>
      </c>
      <c r="V1587" s="3">
        <v>165.6345</v>
      </c>
      <c r="W1587" s="3">
        <v>11</v>
      </c>
      <c r="X1587" s="3">
        <v>240.05</v>
      </c>
      <c r="Y1587" s="5">
        <v>87240</v>
      </c>
    </row>
    <row r="1588" spans="1:25" ht="12.75" customHeight="1" x14ac:dyDescent="0.25">
      <c r="A1588" s="3">
        <v>22660</v>
      </c>
      <c r="B1588" s="3" t="s">
        <v>980</v>
      </c>
      <c r="C1588" s="3">
        <v>0.02</v>
      </c>
      <c r="D1588" s="3">
        <v>27.48</v>
      </c>
      <c r="E1588" s="3">
        <v>4</v>
      </c>
      <c r="F1588" s="3">
        <v>2825</v>
      </c>
      <c r="G1588" s="3" t="s">
        <v>2832</v>
      </c>
      <c r="H1588" s="3" t="s">
        <v>710</v>
      </c>
      <c r="I1588" s="3" t="s">
        <v>719</v>
      </c>
      <c r="J1588" s="3" t="s">
        <v>722</v>
      </c>
      <c r="K1588" s="3" t="s">
        <v>725</v>
      </c>
      <c r="L1588" s="3" t="s">
        <v>739</v>
      </c>
      <c r="M1588" s="3" t="s">
        <v>911</v>
      </c>
      <c r="N1588" s="3">
        <v>0.75</v>
      </c>
      <c r="O1588" s="3" t="s">
        <v>3035</v>
      </c>
      <c r="P1588" s="3" t="s">
        <v>715</v>
      </c>
      <c r="Q1588" s="3" t="s">
        <v>1061</v>
      </c>
      <c r="R1588" s="3" t="s">
        <v>1162</v>
      </c>
      <c r="S1588" s="3">
        <v>83701</v>
      </c>
      <c r="T1588" s="4">
        <v>42144</v>
      </c>
      <c r="U1588" s="4">
        <v>42151</v>
      </c>
      <c r="V1588" s="3">
        <v>19.308000000000021</v>
      </c>
      <c r="W1588" s="3">
        <v>3</v>
      </c>
      <c r="X1588" s="3">
        <v>87.21</v>
      </c>
      <c r="Y1588" s="5">
        <v>89497</v>
      </c>
    </row>
    <row r="1589" spans="1:25" ht="12.75" customHeight="1" x14ac:dyDescent="0.25">
      <c r="A1589" s="3">
        <v>22661</v>
      </c>
      <c r="B1589" s="3" t="s">
        <v>980</v>
      </c>
      <c r="C1589" s="3">
        <v>0.08</v>
      </c>
      <c r="D1589" s="3">
        <v>10.06</v>
      </c>
      <c r="E1589" s="3">
        <v>2.06</v>
      </c>
      <c r="F1589" s="3">
        <v>2825</v>
      </c>
      <c r="G1589" s="3" t="s">
        <v>2832</v>
      </c>
      <c r="H1589" s="3" t="s">
        <v>710</v>
      </c>
      <c r="I1589" s="3" t="s">
        <v>719</v>
      </c>
      <c r="J1589" s="3" t="s">
        <v>721</v>
      </c>
      <c r="K1589" s="3" t="s">
        <v>726</v>
      </c>
      <c r="L1589" s="3" t="s">
        <v>738</v>
      </c>
      <c r="M1589" s="3" t="s">
        <v>236</v>
      </c>
      <c r="N1589" s="3">
        <v>0.39</v>
      </c>
      <c r="O1589" s="3" t="s">
        <v>3035</v>
      </c>
      <c r="P1589" s="3" t="s">
        <v>715</v>
      </c>
      <c r="Q1589" s="3" t="s">
        <v>1061</v>
      </c>
      <c r="R1589" s="3" t="s">
        <v>1162</v>
      </c>
      <c r="S1589" s="3">
        <v>83701</v>
      </c>
      <c r="T1589" s="4">
        <v>42144</v>
      </c>
      <c r="U1589" s="4">
        <v>42148</v>
      </c>
      <c r="V1589" s="3">
        <v>0.32999999999999691</v>
      </c>
      <c r="W1589" s="3">
        <v>4</v>
      </c>
      <c r="X1589" s="3">
        <v>40.15</v>
      </c>
      <c r="Y1589" s="5">
        <v>89497</v>
      </c>
    </row>
    <row r="1590" spans="1:25" ht="12.75" customHeight="1" x14ac:dyDescent="0.25">
      <c r="A1590" s="3">
        <v>24607</v>
      </c>
      <c r="B1590" s="3" t="s">
        <v>977</v>
      </c>
      <c r="C1590" s="3">
        <v>0.05</v>
      </c>
      <c r="D1590" s="3">
        <v>11.29</v>
      </c>
      <c r="E1590" s="3">
        <v>5.03</v>
      </c>
      <c r="F1590" s="3">
        <v>2828</v>
      </c>
      <c r="G1590" s="3" t="s">
        <v>2833</v>
      </c>
      <c r="H1590" s="3" t="s">
        <v>710</v>
      </c>
      <c r="I1590" s="3" t="s">
        <v>720</v>
      </c>
      <c r="J1590" s="3" t="s">
        <v>721</v>
      </c>
      <c r="K1590" s="3" t="s">
        <v>730</v>
      </c>
      <c r="L1590" s="3" t="s">
        <v>739</v>
      </c>
      <c r="M1590" s="3" t="s">
        <v>316</v>
      </c>
      <c r="N1590" s="3">
        <v>0.59</v>
      </c>
      <c r="O1590" s="3" t="s">
        <v>3035</v>
      </c>
      <c r="P1590" s="3" t="s">
        <v>715</v>
      </c>
      <c r="Q1590" s="3" t="s">
        <v>1037</v>
      </c>
      <c r="R1590" s="3" t="s">
        <v>1198</v>
      </c>
      <c r="S1590" s="3">
        <v>92243</v>
      </c>
      <c r="T1590" s="4">
        <v>42054</v>
      </c>
      <c r="U1590" s="4">
        <v>42056</v>
      </c>
      <c r="V1590" s="3">
        <v>-35.26</v>
      </c>
      <c r="W1590" s="3">
        <v>8</v>
      </c>
      <c r="X1590" s="3">
        <v>90.46</v>
      </c>
      <c r="Y1590" s="5">
        <v>87720</v>
      </c>
    </row>
    <row r="1591" spans="1:25" ht="12.75" customHeight="1" x14ac:dyDescent="0.25">
      <c r="A1591" s="3">
        <v>23431</v>
      </c>
      <c r="B1591" s="3" t="s">
        <v>978</v>
      </c>
      <c r="C1591" s="3">
        <v>7.0000000000000007E-2</v>
      </c>
      <c r="D1591" s="3">
        <v>39.479999999999997</v>
      </c>
      <c r="E1591" s="3">
        <v>1.99</v>
      </c>
      <c r="F1591" s="3">
        <v>2828</v>
      </c>
      <c r="G1591" s="3" t="s">
        <v>2833</v>
      </c>
      <c r="H1591" s="3" t="s">
        <v>710</v>
      </c>
      <c r="I1591" s="3" t="s">
        <v>720</v>
      </c>
      <c r="J1591" s="3" t="s">
        <v>722</v>
      </c>
      <c r="K1591" s="3" t="s">
        <v>725</v>
      </c>
      <c r="L1591" s="3" t="s">
        <v>741</v>
      </c>
      <c r="M1591" s="3" t="s">
        <v>337</v>
      </c>
      <c r="N1591" s="3">
        <v>0.54</v>
      </c>
      <c r="O1591" s="3" t="s">
        <v>3035</v>
      </c>
      <c r="P1591" s="3" t="s">
        <v>715</v>
      </c>
      <c r="Q1591" s="3" t="s">
        <v>1037</v>
      </c>
      <c r="R1591" s="3" t="s">
        <v>1198</v>
      </c>
      <c r="S1591" s="3">
        <v>92243</v>
      </c>
      <c r="T1591" s="4">
        <v>42156</v>
      </c>
      <c r="U1591" s="4">
        <v>42157</v>
      </c>
      <c r="V1591" s="3">
        <v>322.25069999999994</v>
      </c>
      <c r="W1591" s="3">
        <v>12</v>
      </c>
      <c r="X1591" s="3">
        <v>467.03</v>
      </c>
      <c r="Y1591" s="5">
        <v>87721</v>
      </c>
    </row>
    <row r="1592" spans="1:25" ht="12.75" customHeight="1" x14ac:dyDescent="0.25">
      <c r="A1592" s="3">
        <v>20594</v>
      </c>
      <c r="B1592" s="3" t="s">
        <v>979</v>
      </c>
      <c r="C1592" s="3">
        <v>0.03</v>
      </c>
      <c r="D1592" s="3">
        <v>140.97999999999999</v>
      </c>
      <c r="E1592" s="3">
        <v>36.090000000000003</v>
      </c>
      <c r="F1592" s="3">
        <v>2833</v>
      </c>
      <c r="G1592" s="3" t="s">
        <v>2834</v>
      </c>
      <c r="H1592" s="3" t="s">
        <v>712</v>
      </c>
      <c r="I1592" s="3" t="s">
        <v>718</v>
      </c>
      <c r="J1592" s="3" t="s">
        <v>723</v>
      </c>
      <c r="K1592" s="3" t="s">
        <v>734</v>
      </c>
      <c r="L1592" s="3" t="s">
        <v>742</v>
      </c>
      <c r="M1592" s="3" t="s">
        <v>208</v>
      </c>
      <c r="N1592" s="3">
        <v>0.77</v>
      </c>
      <c r="O1592" s="3" t="s">
        <v>3035</v>
      </c>
      <c r="P1592" s="3" t="s">
        <v>714</v>
      </c>
      <c r="Q1592" s="3" t="s">
        <v>1039</v>
      </c>
      <c r="R1592" s="3" t="s">
        <v>1637</v>
      </c>
      <c r="S1592" s="3">
        <v>55076</v>
      </c>
      <c r="T1592" s="4">
        <v>42088</v>
      </c>
      <c r="U1592" s="4">
        <v>42090</v>
      </c>
      <c r="V1592" s="3">
        <v>-221.5</v>
      </c>
      <c r="W1592" s="3">
        <v>4</v>
      </c>
      <c r="X1592" s="3">
        <v>608.80999999999995</v>
      </c>
      <c r="Y1592" s="5">
        <v>91030</v>
      </c>
    </row>
    <row r="1593" spans="1:25" ht="12.75" customHeight="1" x14ac:dyDescent="0.25">
      <c r="A1593" s="3">
        <v>20595</v>
      </c>
      <c r="B1593" s="3" t="s">
        <v>979</v>
      </c>
      <c r="C1593" s="3">
        <v>0.08</v>
      </c>
      <c r="D1593" s="3">
        <v>65.989999999999995</v>
      </c>
      <c r="E1593" s="3">
        <v>8.99</v>
      </c>
      <c r="F1593" s="3">
        <v>2833</v>
      </c>
      <c r="G1593" s="3" t="s">
        <v>2834</v>
      </c>
      <c r="H1593" s="3" t="s">
        <v>710</v>
      </c>
      <c r="I1593" s="3" t="s">
        <v>718</v>
      </c>
      <c r="J1593" s="3" t="s">
        <v>722</v>
      </c>
      <c r="K1593" s="3" t="s">
        <v>102</v>
      </c>
      <c r="L1593" s="3" t="s">
        <v>739</v>
      </c>
      <c r="M1593" s="3" t="s">
        <v>80</v>
      </c>
      <c r="N1593" s="3">
        <v>0.56000000000000005</v>
      </c>
      <c r="O1593" s="3" t="s">
        <v>3035</v>
      </c>
      <c r="P1593" s="3" t="s">
        <v>714</v>
      </c>
      <c r="Q1593" s="3" t="s">
        <v>1039</v>
      </c>
      <c r="R1593" s="3" t="s">
        <v>1637</v>
      </c>
      <c r="S1593" s="3">
        <v>55076</v>
      </c>
      <c r="T1593" s="4">
        <v>42088</v>
      </c>
      <c r="U1593" s="4">
        <v>42089</v>
      </c>
      <c r="V1593" s="3">
        <v>206.352</v>
      </c>
      <c r="W1593" s="3">
        <v>15</v>
      </c>
      <c r="X1593" s="3">
        <v>808.61</v>
      </c>
      <c r="Y1593" s="5">
        <v>91030</v>
      </c>
    </row>
    <row r="1594" spans="1:25" ht="12.75" customHeight="1" x14ac:dyDescent="0.25">
      <c r="A1594" s="3">
        <v>19191</v>
      </c>
      <c r="B1594" s="3" t="s">
        <v>977</v>
      </c>
      <c r="C1594" s="3">
        <v>7.0000000000000007E-2</v>
      </c>
      <c r="D1594" s="3">
        <v>51.98</v>
      </c>
      <c r="E1594" s="3">
        <v>10.17</v>
      </c>
      <c r="F1594" s="3">
        <v>2837</v>
      </c>
      <c r="G1594" s="3" t="s">
        <v>2835</v>
      </c>
      <c r="H1594" s="3" t="s">
        <v>710</v>
      </c>
      <c r="I1594" s="3" t="s">
        <v>717</v>
      </c>
      <c r="J1594" s="3" t="s">
        <v>722</v>
      </c>
      <c r="K1594" s="3" t="s">
        <v>736</v>
      </c>
      <c r="L1594" s="3" t="s">
        <v>743</v>
      </c>
      <c r="M1594" s="3" t="s">
        <v>596</v>
      </c>
      <c r="N1594" s="3">
        <v>0.37</v>
      </c>
      <c r="O1594" s="3" t="s">
        <v>3035</v>
      </c>
      <c r="P1594" s="3" t="s">
        <v>714</v>
      </c>
      <c r="Q1594" s="3" t="s">
        <v>1025</v>
      </c>
      <c r="R1594" s="3" t="s">
        <v>1430</v>
      </c>
      <c r="S1594" s="3">
        <v>74133</v>
      </c>
      <c r="T1594" s="4">
        <v>42071</v>
      </c>
      <c r="U1594" s="4">
        <v>42073</v>
      </c>
      <c r="V1594" s="3">
        <v>439.78529999999995</v>
      </c>
      <c r="W1594" s="3">
        <v>13</v>
      </c>
      <c r="X1594" s="3">
        <v>637.37</v>
      </c>
      <c r="Y1594" s="5">
        <v>89801</v>
      </c>
    </row>
    <row r="1595" spans="1:25" ht="12.75" customHeight="1" x14ac:dyDescent="0.25">
      <c r="A1595" s="3">
        <v>19192</v>
      </c>
      <c r="B1595" s="3" t="s">
        <v>977</v>
      </c>
      <c r="C1595" s="3">
        <v>0.1</v>
      </c>
      <c r="D1595" s="3">
        <v>80.97</v>
      </c>
      <c r="E1595" s="3">
        <v>33.6</v>
      </c>
      <c r="F1595" s="3">
        <v>2837</v>
      </c>
      <c r="G1595" s="3" t="s">
        <v>2835</v>
      </c>
      <c r="H1595" s="3" t="s">
        <v>712</v>
      </c>
      <c r="I1595" s="3" t="s">
        <v>717</v>
      </c>
      <c r="J1595" s="3" t="s">
        <v>722</v>
      </c>
      <c r="K1595" s="3" t="s">
        <v>736</v>
      </c>
      <c r="L1595" s="3" t="s">
        <v>740</v>
      </c>
      <c r="M1595" s="3" t="s">
        <v>747</v>
      </c>
      <c r="N1595" s="3">
        <v>0.37</v>
      </c>
      <c r="O1595" s="3" t="s">
        <v>3035</v>
      </c>
      <c r="P1595" s="3" t="s">
        <v>714</v>
      </c>
      <c r="Q1595" s="3" t="s">
        <v>1025</v>
      </c>
      <c r="R1595" s="3" t="s">
        <v>1430</v>
      </c>
      <c r="S1595" s="3">
        <v>74133</v>
      </c>
      <c r="T1595" s="4">
        <v>42071</v>
      </c>
      <c r="U1595" s="4">
        <v>42074</v>
      </c>
      <c r="V1595" s="3">
        <v>-149.4573</v>
      </c>
      <c r="W1595" s="3">
        <v>3</v>
      </c>
      <c r="X1595" s="3">
        <v>232.16</v>
      </c>
      <c r="Y1595" s="5">
        <v>89801</v>
      </c>
    </row>
    <row r="1596" spans="1:25" ht="12.75" customHeight="1" x14ac:dyDescent="0.25">
      <c r="A1596" s="3">
        <v>18416</v>
      </c>
      <c r="B1596" s="3" t="s">
        <v>977</v>
      </c>
      <c r="C1596" s="3">
        <v>0</v>
      </c>
      <c r="D1596" s="3">
        <v>21.98</v>
      </c>
      <c r="E1596" s="3">
        <v>2.87</v>
      </c>
      <c r="F1596" s="3">
        <v>2840</v>
      </c>
      <c r="G1596" s="3" t="s">
        <v>2836</v>
      </c>
      <c r="H1596" s="3" t="s">
        <v>710</v>
      </c>
      <c r="I1596" s="3" t="s">
        <v>720</v>
      </c>
      <c r="J1596" s="3" t="s">
        <v>721</v>
      </c>
      <c r="K1596" s="3" t="s">
        <v>724</v>
      </c>
      <c r="L1596" s="3" t="s">
        <v>741</v>
      </c>
      <c r="M1596" s="3" t="s">
        <v>345</v>
      </c>
      <c r="N1596" s="3">
        <v>0.55000000000000004</v>
      </c>
      <c r="O1596" s="3" t="s">
        <v>3035</v>
      </c>
      <c r="P1596" s="3" t="s">
        <v>713</v>
      </c>
      <c r="Q1596" s="3" t="s">
        <v>1034</v>
      </c>
      <c r="R1596" s="3" t="s">
        <v>1221</v>
      </c>
      <c r="S1596" s="3">
        <v>33161</v>
      </c>
      <c r="T1596" s="4">
        <v>42082</v>
      </c>
      <c r="U1596" s="4">
        <v>42083</v>
      </c>
      <c r="V1596" s="3">
        <v>21.095999999999997</v>
      </c>
      <c r="W1596" s="3">
        <v>16</v>
      </c>
      <c r="X1596" s="3">
        <v>360.03</v>
      </c>
      <c r="Y1596" s="5">
        <v>87884</v>
      </c>
    </row>
    <row r="1597" spans="1:25" ht="12.75" customHeight="1" x14ac:dyDescent="0.25">
      <c r="A1597" s="3">
        <v>18419</v>
      </c>
      <c r="B1597" s="3" t="s">
        <v>978</v>
      </c>
      <c r="C1597" s="3">
        <v>0.05</v>
      </c>
      <c r="D1597" s="3">
        <v>15.68</v>
      </c>
      <c r="E1597" s="3">
        <v>3.73</v>
      </c>
      <c r="F1597" s="3">
        <v>2840</v>
      </c>
      <c r="G1597" s="3" t="s">
        <v>2836</v>
      </c>
      <c r="H1597" s="3" t="s">
        <v>710</v>
      </c>
      <c r="I1597" s="3" t="s">
        <v>720</v>
      </c>
      <c r="J1597" s="3" t="s">
        <v>723</v>
      </c>
      <c r="K1597" s="3" t="s">
        <v>732</v>
      </c>
      <c r="L1597" s="3" t="s">
        <v>741</v>
      </c>
      <c r="M1597" s="3" t="s">
        <v>939</v>
      </c>
      <c r="N1597" s="3">
        <v>0.46</v>
      </c>
      <c r="O1597" s="3" t="s">
        <v>3035</v>
      </c>
      <c r="P1597" s="3" t="s">
        <v>713</v>
      </c>
      <c r="Q1597" s="3" t="s">
        <v>1034</v>
      </c>
      <c r="R1597" s="3" t="s">
        <v>1221</v>
      </c>
      <c r="S1597" s="3">
        <v>33161</v>
      </c>
      <c r="T1597" s="4">
        <v>42166</v>
      </c>
      <c r="U1597" s="4">
        <v>42168</v>
      </c>
      <c r="V1597" s="3">
        <v>1166.6280000000002</v>
      </c>
      <c r="W1597" s="3">
        <v>17</v>
      </c>
      <c r="X1597" s="3">
        <v>260.01</v>
      </c>
      <c r="Y1597" s="5">
        <v>87885</v>
      </c>
    </row>
    <row r="1598" spans="1:25" ht="12.75" customHeight="1" x14ac:dyDescent="0.25">
      <c r="A1598" s="3">
        <v>18420</v>
      </c>
      <c r="B1598" s="3" t="s">
        <v>978</v>
      </c>
      <c r="C1598" s="3">
        <v>0</v>
      </c>
      <c r="D1598" s="3">
        <v>14.98</v>
      </c>
      <c r="E1598" s="3">
        <v>8.99</v>
      </c>
      <c r="F1598" s="3">
        <v>2840</v>
      </c>
      <c r="G1598" s="3" t="s">
        <v>2836</v>
      </c>
      <c r="H1598" s="3" t="s">
        <v>710</v>
      </c>
      <c r="I1598" s="3" t="s">
        <v>720</v>
      </c>
      <c r="J1598" s="3" t="s">
        <v>723</v>
      </c>
      <c r="K1598" s="3" t="s">
        <v>732</v>
      </c>
      <c r="L1598" s="3" t="s">
        <v>741</v>
      </c>
      <c r="M1598" s="3" t="s">
        <v>471</v>
      </c>
      <c r="N1598" s="3">
        <v>0.39</v>
      </c>
      <c r="O1598" s="3" t="s">
        <v>3035</v>
      </c>
      <c r="P1598" s="3" t="s">
        <v>713</v>
      </c>
      <c r="Q1598" s="3" t="s">
        <v>1034</v>
      </c>
      <c r="R1598" s="3" t="s">
        <v>1221</v>
      </c>
      <c r="S1598" s="3">
        <v>33161</v>
      </c>
      <c r="T1598" s="4">
        <v>42166</v>
      </c>
      <c r="U1598" s="4">
        <v>42167</v>
      </c>
      <c r="V1598" s="3">
        <v>-40.604199999999999</v>
      </c>
      <c r="W1598" s="3">
        <v>18</v>
      </c>
      <c r="X1598" s="3">
        <v>273.79000000000002</v>
      </c>
      <c r="Y1598" s="5">
        <v>87885</v>
      </c>
    </row>
    <row r="1599" spans="1:25" ht="12.75" customHeight="1" x14ac:dyDescent="0.25">
      <c r="A1599" s="3">
        <v>18421</v>
      </c>
      <c r="B1599" s="3" t="s">
        <v>978</v>
      </c>
      <c r="C1599" s="3">
        <v>0.02</v>
      </c>
      <c r="D1599" s="3">
        <v>38.76</v>
      </c>
      <c r="E1599" s="3">
        <v>13.26</v>
      </c>
      <c r="F1599" s="3">
        <v>2840</v>
      </c>
      <c r="G1599" s="3" t="s">
        <v>2836</v>
      </c>
      <c r="H1599" s="3" t="s">
        <v>710</v>
      </c>
      <c r="I1599" s="3" t="s">
        <v>720</v>
      </c>
      <c r="J1599" s="3" t="s">
        <v>721</v>
      </c>
      <c r="K1599" s="3" t="s">
        <v>726</v>
      </c>
      <c r="L1599" s="3" t="s">
        <v>739</v>
      </c>
      <c r="M1599" s="3" t="s">
        <v>367</v>
      </c>
      <c r="N1599" s="3">
        <v>0.36</v>
      </c>
      <c r="O1599" s="3" t="s">
        <v>3035</v>
      </c>
      <c r="P1599" s="3" t="s">
        <v>713</v>
      </c>
      <c r="Q1599" s="3" t="s">
        <v>1034</v>
      </c>
      <c r="R1599" s="3" t="s">
        <v>1221</v>
      </c>
      <c r="S1599" s="3">
        <v>33161</v>
      </c>
      <c r="T1599" s="4">
        <v>42166</v>
      </c>
      <c r="U1599" s="4">
        <v>42167</v>
      </c>
      <c r="V1599" s="3">
        <v>-294.084</v>
      </c>
      <c r="W1599" s="3">
        <v>1</v>
      </c>
      <c r="X1599" s="3">
        <v>44.62</v>
      </c>
      <c r="Y1599" s="5">
        <v>87885</v>
      </c>
    </row>
    <row r="1600" spans="1:25" ht="12.75" customHeight="1" x14ac:dyDescent="0.25">
      <c r="A1600" s="3">
        <v>21855</v>
      </c>
      <c r="B1600" s="3" t="s">
        <v>979</v>
      </c>
      <c r="C1600" s="3">
        <v>0.04</v>
      </c>
      <c r="D1600" s="3">
        <v>90.48</v>
      </c>
      <c r="E1600" s="3">
        <v>19.989999999999998</v>
      </c>
      <c r="F1600" s="3">
        <v>2847</v>
      </c>
      <c r="G1600" s="3" t="s">
        <v>2837</v>
      </c>
      <c r="H1600" s="3" t="s">
        <v>710</v>
      </c>
      <c r="I1600" s="3" t="s">
        <v>720</v>
      </c>
      <c r="J1600" s="3" t="s">
        <v>721</v>
      </c>
      <c r="K1600" s="3" t="s">
        <v>728</v>
      </c>
      <c r="L1600" s="3" t="s">
        <v>739</v>
      </c>
      <c r="M1600" s="3" t="s">
        <v>32</v>
      </c>
      <c r="N1600" s="3">
        <v>0.4</v>
      </c>
      <c r="O1600" s="3" t="s">
        <v>3035</v>
      </c>
      <c r="P1600" s="3" t="s">
        <v>713</v>
      </c>
      <c r="Q1600" s="3" t="s">
        <v>1027</v>
      </c>
      <c r="R1600" s="3" t="s">
        <v>1628</v>
      </c>
      <c r="S1600" s="3">
        <v>38017</v>
      </c>
      <c r="T1600" s="4">
        <v>42103</v>
      </c>
      <c r="U1600" s="4">
        <v>42105</v>
      </c>
      <c r="V1600" s="3">
        <v>55.555199999999999</v>
      </c>
      <c r="W1600" s="3">
        <v>3</v>
      </c>
      <c r="X1600" s="3">
        <v>268.64</v>
      </c>
      <c r="Y1600" s="5">
        <v>85928</v>
      </c>
    </row>
    <row r="1601" spans="1:25" ht="12.75" customHeight="1" x14ac:dyDescent="0.25">
      <c r="A1601" s="3">
        <v>21856</v>
      </c>
      <c r="B1601" s="3" t="s">
        <v>979</v>
      </c>
      <c r="C1601" s="3">
        <v>0.02</v>
      </c>
      <c r="D1601" s="3">
        <v>9.77</v>
      </c>
      <c r="E1601" s="3">
        <v>6.02</v>
      </c>
      <c r="F1601" s="3">
        <v>2847</v>
      </c>
      <c r="G1601" s="3" t="s">
        <v>2837</v>
      </c>
      <c r="H1601" s="3" t="s">
        <v>710</v>
      </c>
      <c r="I1601" s="3" t="s">
        <v>720</v>
      </c>
      <c r="J1601" s="3" t="s">
        <v>723</v>
      </c>
      <c r="K1601" s="3" t="s">
        <v>732</v>
      </c>
      <c r="L1601" s="3" t="s">
        <v>743</v>
      </c>
      <c r="M1601" s="3" t="s">
        <v>697</v>
      </c>
      <c r="N1601" s="3">
        <v>0.48</v>
      </c>
      <c r="O1601" s="3" t="s">
        <v>3035</v>
      </c>
      <c r="P1601" s="3" t="s">
        <v>713</v>
      </c>
      <c r="Q1601" s="3" t="s">
        <v>1027</v>
      </c>
      <c r="R1601" s="3" t="s">
        <v>1628</v>
      </c>
      <c r="S1601" s="3">
        <v>38017</v>
      </c>
      <c r="T1601" s="4">
        <v>42103</v>
      </c>
      <c r="U1601" s="4">
        <v>42104</v>
      </c>
      <c r="V1601" s="3">
        <v>-535.33199999999999</v>
      </c>
      <c r="W1601" s="3">
        <v>9</v>
      </c>
      <c r="X1601" s="3">
        <v>87.68</v>
      </c>
      <c r="Y1601" s="5">
        <v>85928</v>
      </c>
    </row>
    <row r="1602" spans="1:25" ht="12.75" customHeight="1" x14ac:dyDescent="0.25">
      <c r="A1602" s="3">
        <v>21857</v>
      </c>
      <c r="B1602" s="3" t="s">
        <v>979</v>
      </c>
      <c r="C1602" s="3">
        <v>0.09</v>
      </c>
      <c r="D1602" s="3">
        <v>34.99</v>
      </c>
      <c r="E1602" s="3">
        <v>7.73</v>
      </c>
      <c r="F1602" s="3">
        <v>2847</v>
      </c>
      <c r="G1602" s="3" t="s">
        <v>2837</v>
      </c>
      <c r="H1602" s="3" t="s">
        <v>710</v>
      </c>
      <c r="I1602" s="3" t="s">
        <v>720</v>
      </c>
      <c r="J1602" s="3" t="s">
        <v>721</v>
      </c>
      <c r="K1602" s="3" t="s">
        <v>724</v>
      </c>
      <c r="L1602" s="3" t="s">
        <v>739</v>
      </c>
      <c r="M1602" s="3" t="s">
        <v>560</v>
      </c>
      <c r="N1602" s="3">
        <v>0.59</v>
      </c>
      <c r="O1602" s="3" t="s">
        <v>3035</v>
      </c>
      <c r="P1602" s="3" t="s">
        <v>713</v>
      </c>
      <c r="Q1602" s="3" t="s">
        <v>1027</v>
      </c>
      <c r="R1602" s="3" t="s">
        <v>1628</v>
      </c>
      <c r="S1602" s="3">
        <v>38017</v>
      </c>
      <c r="T1602" s="4">
        <v>42103</v>
      </c>
      <c r="U1602" s="4">
        <v>42105</v>
      </c>
      <c r="V1602" s="3">
        <v>-208.72039999999998</v>
      </c>
      <c r="W1602" s="3">
        <v>1</v>
      </c>
      <c r="X1602" s="3">
        <v>37.619999999999997</v>
      </c>
      <c r="Y1602" s="5">
        <v>85928</v>
      </c>
    </row>
    <row r="1603" spans="1:25" ht="12.75" customHeight="1" x14ac:dyDescent="0.25">
      <c r="A1603" s="3">
        <v>24455</v>
      </c>
      <c r="B1603" s="3" t="s">
        <v>978</v>
      </c>
      <c r="C1603" s="3">
        <v>0</v>
      </c>
      <c r="D1603" s="3">
        <v>49.99</v>
      </c>
      <c r="E1603" s="3">
        <v>19.989999999999998</v>
      </c>
      <c r="F1603" s="3">
        <v>2848</v>
      </c>
      <c r="G1603" s="3" t="s">
        <v>2838</v>
      </c>
      <c r="H1603" s="3" t="s">
        <v>710</v>
      </c>
      <c r="I1603" s="3" t="s">
        <v>720</v>
      </c>
      <c r="J1603" s="3" t="s">
        <v>722</v>
      </c>
      <c r="K1603" s="3" t="s">
        <v>725</v>
      </c>
      <c r="L1603" s="3" t="s">
        <v>739</v>
      </c>
      <c r="M1603" s="3" t="s">
        <v>794</v>
      </c>
      <c r="N1603" s="3">
        <v>0.41</v>
      </c>
      <c r="O1603" s="3" t="s">
        <v>3035</v>
      </c>
      <c r="P1603" s="3" t="s">
        <v>713</v>
      </c>
      <c r="Q1603" s="3" t="s">
        <v>1027</v>
      </c>
      <c r="R1603" s="3" t="s">
        <v>1056</v>
      </c>
      <c r="S1603" s="3">
        <v>38401</v>
      </c>
      <c r="T1603" s="4">
        <v>42161</v>
      </c>
      <c r="U1603" s="4">
        <v>42163</v>
      </c>
      <c r="V1603" s="3">
        <v>38.885999999999996</v>
      </c>
      <c r="W1603" s="3">
        <v>16</v>
      </c>
      <c r="X1603" s="3">
        <v>832.97</v>
      </c>
      <c r="Y1603" s="5">
        <v>85929</v>
      </c>
    </row>
    <row r="1604" spans="1:25" ht="12.75" customHeight="1" x14ac:dyDescent="0.25">
      <c r="A1604" s="3">
        <v>23622</v>
      </c>
      <c r="B1604" s="3" t="s">
        <v>980</v>
      </c>
      <c r="C1604" s="3">
        <v>0.05</v>
      </c>
      <c r="D1604" s="3">
        <v>115.99</v>
      </c>
      <c r="E1604" s="3">
        <v>8.99</v>
      </c>
      <c r="F1604" s="3">
        <v>2851</v>
      </c>
      <c r="G1604" s="3" t="s">
        <v>2839</v>
      </c>
      <c r="H1604" s="3" t="s">
        <v>710</v>
      </c>
      <c r="I1604" s="3" t="s">
        <v>719</v>
      </c>
      <c r="J1604" s="3" t="s">
        <v>722</v>
      </c>
      <c r="K1604" s="3" t="s">
        <v>102</v>
      </c>
      <c r="L1604" s="3" t="s">
        <v>739</v>
      </c>
      <c r="M1604" s="3" t="s">
        <v>135</v>
      </c>
      <c r="N1604" s="3">
        <v>0.57999999999999996</v>
      </c>
      <c r="O1604" s="3" t="s">
        <v>3035</v>
      </c>
      <c r="P1604" s="3" t="s">
        <v>714</v>
      </c>
      <c r="Q1604" s="3" t="s">
        <v>1015</v>
      </c>
      <c r="R1604" s="3" t="s">
        <v>1600</v>
      </c>
      <c r="S1604" s="3">
        <v>79762</v>
      </c>
      <c r="T1604" s="4">
        <v>42103</v>
      </c>
      <c r="U1604" s="4">
        <v>42107</v>
      </c>
      <c r="V1604" s="3">
        <v>719.35259999999994</v>
      </c>
      <c r="W1604" s="3">
        <v>11</v>
      </c>
      <c r="X1604" s="3">
        <v>1042.54</v>
      </c>
      <c r="Y1604" s="5">
        <v>86454</v>
      </c>
    </row>
    <row r="1605" spans="1:25" ht="12.75" customHeight="1" x14ac:dyDescent="0.25">
      <c r="A1605" s="3">
        <v>23042</v>
      </c>
      <c r="B1605" s="3" t="s">
        <v>978</v>
      </c>
      <c r="C1605" s="3">
        <v>0.08</v>
      </c>
      <c r="D1605" s="3">
        <v>7.84</v>
      </c>
      <c r="E1605" s="3">
        <v>4.71</v>
      </c>
      <c r="F1605" s="3">
        <v>2855</v>
      </c>
      <c r="G1605" s="3" t="s">
        <v>2840</v>
      </c>
      <c r="H1605" s="3" t="s">
        <v>710</v>
      </c>
      <c r="I1605" s="3" t="s">
        <v>720</v>
      </c>
      <c r="J1605" s="3" t="s">
        <v>721</v>
      </c>
      <c r="K1605" s="3" t="s">
        <v>103</v>
      </c>
      <c r="L1605" s="3" t="s">
        <v>739</v>
      </c>
      <c r="M1605" s="3" t="s">
        <v>866</v>
      </c>
      <c r="N1605" s="3">
        <v>0.35</v>
      </c>
      <c r="O1605" s="3" t="s">
        <v>3035</v>
      </c>
      <c r="P1605" s="3" t="s">
        <v>715</v>
      </c>
      <c r="Q1605" s="3" t="s">
        <v>737</v>
      </c>
      <c r="R1605" s="3" t="s">
        <v>1788</v>
      </c>
      <c r="S1605" s="3">
        <v>98198</v>
      </c>
      <c r="T1605" s="4">
        <v>42025</v>
      </c>
      <c r="U1605" s="4">
        <v>42026</v>
      </c>
      <c r="V1605" s="3">
        <v>-12.876779999999998</v>
      </c>
      <c r="W1605" s="3">
        <v>10</v>
      </c>
      <c r="X1605" s="3">
        <v>76.16</v>
      </c>
      <c r="Y1605" s="5">
        <v>87316</v>
      </c>
    </row>
    <row r="1606" spans="1:25" ht="12.75" customHeight="1" x14ac:dyDescent="0.25">
      <c r="A1606" s="3">
        <v>23043</v>
      </c>
      <c r="B1606" s="3" t="s">
        <v>978</v>
      </c>
      <c r="C1606" s="3">
        <v>0.03</v>
      </c>
      <c r="D1606" s="3">
        <v>105.34</v>
      </c>
      <c r="E1606" s="3">
        <v>24.49</v>
      </c>
      <c r="F1606" s="3">
        <v>2855</v>
      </c>
      <c r="G1606" s="3" t="s">
        <v>2840</v>
      </c>
      <c r="H1606" s="3" t="s">
        <v>710</v>
      </c>
      <c r="I1606" s="3" t="s">
        <v>720</v>
      </c>
      <c r="J1606" s="3" t="s">
        <v>723</v>
      </c>
      <c r="K1606" s="3" t="s">
        <v>732</v>
      </c>
      <c r="L1606" s="3" t="s">
        <v>744</v>
      </c>
      <c r="M1606" s="3" t="s">
        <v>752</v>
      </c>
      <c r="N1606" s="3">
        <v>0.61</v>
      </c>
      <c r="O1606" s="3" t="s">
        <v>3035</v>
      </c>
      <c r="P1606" s="3" t="s">
        <v>715</v>
      </c>
      <c r="Q1606" s="3" t="s">
        <v>737</v>
      </c>
      <c r="R1606" s="3" t="s">
        <v>1788</v>
      </c>
      <c r="S1606" s="3">
        <v>98198</v>
      </c>
      <c r="T1606" s="4">
        <v>42025</v>
      </c>
      <c r="U1606" s="4">
        <v>42026</v>
      </c>
      <c r="V1606" s="3">
        <v>618.13080000000002</v>
      </c>
      <c r="W1606" s="3">
        <v>10</v>
      </c>
      <c r="X1606" s="3">
        <v>1038.1400000000001</v>
      </c>
      <c r="Y1606" s="5">
        <v>87316</v>
      </c>
    </row>
    <row r="1607" spans="1:25" ht="12.75" customHeight="1" x14ac:dyDescent="0.25">
      <c r="A1607" s="3">
        <v>23213</v>
      </c>
      <c r="B1607" s="3" t="s">
        <v>980</v>
      </c>
      <c r="C1607" s="3">
        <v>0.09</v>
      </c>
      <c r="D1607" s="3">
        <v>6783.02</v>
      </c>
      <c r="E1607" s="3">
        <v>24.49</v>
      </c>
      <c r="F1607" s="3">
        <v>2855</v>
      </c>
      <c r="G1607" s="3" t="s">
        <v>2840</v>
      </c>
      <c r="H1607" s="3" t="s">
        <v>710</v>
      </c>
      <c r="I1607" s="3" t="s">
        <v>719</v>
      </c>
      <c r="J1607" s="3" t="s">
        <v>722</v>
      </c>
      <c r="K1607" s="3" t="s">
        <v>736</v>
      </c>
      <c r="L1607" s="3" t="s">
        <v>744</v>
      </c>
      <c r="M1607" s="3" t="s">
        <v>172</v>
      </c>
      <c r="N1607" s="3">
        <v>0.39</v>
      </c>
      <c r="O1607" s="3" t="s">
        <v>3035</v>
      </c>
      <c r="P1607" s="3" t="s">
        <v>715</v>
      </c>
      <c r="Q1607" s="3" t="s">
        <v>737</v>
      </c>
      <c r="R1607" s="3" t="s">
        <v>1788</v>
      </c>
      <c r="S1607" s="3">
        <v>98198</v>
      </c>
      <c r="T1607" s="4">
        <v>42073</v>
      </c>
      <c r="U1607" s="4">
        <v>42077</v>
      </c>
      <c r="V1607" s="3">
        <v>-14140.7016</v>
      </c>
      <c r="W1607" s="3">
        <v>1</v>
      </c>
      <c r="X1607" s="3">
        <v>6296</v>
      </c>
      <c r="Y1607" s="5">
        <v>87317</v>
      </c>
    </row>
    <row r="1608" spans="1:25" ht="12.75" customHeight="1" x14ac:dyDescent="0.25">
      <c r="A1608" s="3">
        <v>18516</v>
      </c>
      <c r="B1608" s="3" t="s">
        <v>978</v>
      </c>
      <c r="C1608" s="3">
        <v>0.06</v>
      </c>
      <c r="D1608" s="3">
        <v>2.94</v>
      </c>
      <c r="E1608" s="3">
        <v>0.96</v>
      </c>
      <c r="F1608" s="3">
        <v>2858</v>
      </c>
      <c r="G1608" s="3" t="s">
        <v>2841</v>
      </c>
      <c r="H1608" s="3" t="s">
        <v>710</v>
      </c>
      <c r="I1608" s="3" t="s">
        <v>720</v>
      </c>
      <c r="J1608" s="3" t="s">
        <v>721</v>
      </c>
      <c r="K1608" s="3" t="s">
        <v>724</v>
      </c>
      <c r="L1608" s="3" t="s">
        <v>738</v>
      </c>
      <c r="M1608" s="3" t="s">
        <v>885</v>
      </c>
      <c r="N1608" s="3">
        <v>0.57999999999999996</v>
      </c>
      <c r="O1608" s="3" t="s">
        <v>3035</v>
      </c>
      <c r="P1608" s="3" t="s">
        <v>713</v>
      </c>
      <c r="Q1608" s="3" t="s">
        <v>1034</v>
      </c>
      <c r="R1608" s="3" t="s">
        <v>1259</v>
      </c>
      <c r="S1608" s="3">
        <v>32259</v>
      </c>
      <c r="T1608" s="4">
        <v>42141</v>
      </c>
      <c r="U1608" s="4">
        <v>42142</v>
      </c>
      <c r="V1608" s="3">
        <v>-8.8759999999999994</v>
      </c>
      <c r="W1608" s="3">
        <v>3</v>
      </c>
      <c r="X1608" s="3">
        <v>8.7899999999999991</v>
      </c>
      <c r="Y1608" s="5">
        <v>88279</v>
      </c>
    </row>
    <row r="1609" spans="1:25" ht="12.75" customHeight="1" x14ac:dyDescent="0.25">
      <c r="A1609" s="3">
        <v>18506</v>
      </c>
      <c r="B1609" s="3" t="s">
        <v>980</v>
      </c>
      <c r="C1609" s="3">
        <v>0.04</v>
      </c>
      <c r="D1609" s="3">
        <v>67.28</v>
      </c>
      <c r="E1609" s="3">
        <v>19.989999999999998</v>
      </c>
      <c r="F1609" s="3">
        <v>2858</v>
      </c>
      <c r="G1609" s="3" t="s">
        <v>2841</v>
      </c>
      <c r="H1609" s="3" t="s">
        <v>710</v>
      </c>
      <c r="I1609" s="3" t="s">
        <v>720</v>
      </c>
      <c r="J1609" s="3" t="s">
        <v>721</v>
      </c>
      <c r="K1609" s="3" t="s">
        <v>103</v>
      </c>
      <c r="L1609" s="3" t="s">
        <v>739</v>
      </c>
      <c r="M1609" s="3" t="s">
        <v>418</v>
      </c>
      <c r="N1609" s="3">
        <v>0.4</v>
      </c>
      <c r="O1609" s="3" t="s">
        <v>3035</v>
      </c>
      <c r="P1609" s="3" t="s">
        <v>713</v>
      </c>
      <c r="Q1609" s="3" t="s">
        <v>1034</v>
      </c>
      <c r="R1609" s="3" t="s">
        <v>1259</v>
      </c>
      <c r="S1609" s="3">
        <v>32259</v>
      </c>
      <c r="T1609" s="4">
        <v>42147</v>
      </c>
      <c r="U1609" s="4">
        <v>42152</v>
      </c>
      <c r="V1609" s="3">
        <v>14.754</v>
      </c>
      <c r="W1609" s="3">
        <v>30</v>
      </c>
      <c r="X1609" s="3">
        <v>2051.6799999999998</v>
      </c>
      <c r="Y1609" s="5">
        <v>88282</v>
      </c>
    </row>
    <row r="1610" spans="1:25" ht="12.75" customHeight="1" x14ac:dyDescent="0.25">
      <c r="A1610" s="3">
        <v>18507</v>
      </c>
      <c r="B1610" s="3" t="s">
        <v>980</v>
      </c>
      <c r="C1610" s="3">
        <v>0.1</v>
      </c>
      <c r="D1610" s="3">
        <v>130.97999999999999</v>
      </c>
      <c r="E1610" s="3">
        <v>54.74</v>
      </c>
      <c r="F1610" s="3">
        <v>2858</v>
      </c>
      <c r="G1610" s="3" t="s">
        <v>2841</v>
      </c>
      <c r="H1610" s="3" t="s">
        <v>712</v>
      </c>
      <c r="I1610" s="3" t="s">
        <v>720</v>
      </c>
      <c r="J1610" s="3" t="s">
        <v>723</v>
      </c>
      <c r="K1610" s="3" t="s">
        <v>734</v>
      </c>
      <c r="L1610" s="3" t="s">
        <v>742</v>
      </c>
      <c r="M1610" s="3" t="s">
        <v>698</v>
      </c>
      <c r="N1610" s="3">
        <v>0.69</v>
      </c>
      <c r="O1610" s="3" t="s">
        <v>3035</v>
      </c>
      <c r="P1610" s="3" t="s">
        <v>713</v>
      </c>
      <c r="Q1610" s="3" t="s">
        <v>1034</v>
      </c>
      <c r="R1610" s="3" t="s">
        <v>1259</v>
      </c>
      <c r="S1610" s="3">
        <v>32259</v>
      </c>
      <c r="T1610" s="4">
        <v>42147</v>
      </c>
      <c r="U1610" s="4">
        <v>42147</v>
      </c>
      <c r="V1610" s="3">
        <v>669.61199999999997</v>
      </c>
      <c r="W1610" s="3">
        <v>42</v>
      </c>
      <c r="X1610" s="3">
        <v>5295.03</v>
      </c>
      <c r="Y1610" s="5">
        <v>88282</v>
      </c>
    </row>
    <row r="1611" spans="1:25" ht="12.75" customHeight="1" x14ac:dyDescent="0.25">
      <c r="A1611" s="3">
        <v>18508</v>
      </c>
      <c r="B1611" s="3" t="s">
        <v>980</v>
      </c>
      <c r="C1611" s="3">
        <v>0.04</v>
      </c>
      <c r="D1611" s="3">
        <v>2.78</v>
      </c>
      <c r="E1611" s="3">
        <v>1.25</v>
      </c>
      <c r="F1611" s="3">
        <v>2858</v>
      </c>
      <c r="G1611" s="3" t="s">
        <v>2841</v>
      </c>
      <c r="H1611" s="3" t="s">
        <v>710</v>
      </c>
      <c r="I1611" s="3" t="s">
        <v>720</v>
      </c>
      <c r="J1611" s="3" t="s">
        <v>721</v>
      </c>
      <c r="K1611" s="3" t="s">
        <v>724</v>
      </c>
      <c r="L1611" s="3" t="s">
        <v>738</v>
      </c>
      <c r="M1611" s="3" t="s">
        <v>333</v>
      </c>
      <c r="N1611" s="3">
        <v>0.59</v>
      </c>
      <c r="O1611" s="3" t="s">
        <v>3035</v>
      </c>
      <c r="P1611" s="3" t="s">
        <v>713</v>
      </c>
      <c r="Q1611" s="3" t="s">
        <v>1034</v>
      </c>
      <c r="R1611" s="3" t="s">
        <v>1259</v>
      </c>
      <c r="S1611" s="3">
        <v>32259</v>
      </c>
      <c r="T1611" s="4">
        <v>42147</v>
      </c>
      <c r="U1611" s="4">
        <v>42147</v>
      </c>
      <c r="V1611" s="3">
        <v>213</v>
      </c>
      <c r="W1611" s="3">
        <v>28</v>
      </c>
      <c r="X1611" s="3">
        <v>80.27</v>
      </c>
      <c r="Y1611" s="5">
        <v>88282</v>
      </c>
    </row>
    <row r="1612" spans="1:25" ht="12.75" customHeight="1" x14ac:dyDescent="0.25">
      <c r="A1612" s="3">
        <v>20270</v>
      </c>
      <c r="B1612" s="3" t="s">
        <v>979</v>
      </c>
      <c r="C1612" s="3">
        <v>0.03</v>
      </c>
      <c r="D1612" s="3">
        <v>142.86000000000001</v>
      </c>
      <c r="E1612" s="3">
        <v>19.989999999999998</v>
      </c>
      <c r="F1612" s="3">
        <v>2859</v>
      </c>
      <c r="G1612" s="3" t="s">
        <v>2842</v>
      </c>
      <c r="H1612" s="3" t="s">
        <v>710</v>
      </c>
      <c r="I1612" s="3" t="s">
        <v>720</v>
      </c>
      <c r="J1612" s="3" t="s">
        <v>721</v>
      </c>
      <c r="K1612" s="3" t="s">
        <v>730</v>
      </c>
      <c r="L1612" s="3" t="s">
        <v>739</v>
      </c>
      <c r="M1612" s="3" t="s">
        <v>903</v>
      </c>
      <c r="N1612" s="3">
        <v>0.56000000000000005</v>
      </c>
      <c r="O1612" s="3" t="s">
        <v>3035</v>
      </c>
      <c r="P1612" s="3" t="s">
        <v>713</v>
      </c>
      <c r="Q1612" s="3" t="s">
        <v>1034</v>
      </c>
      <c r="R1612" s="3" t="s">
        <v>1257</v>
      </c>
      <c r="S1612" s="3">
        <v>32601</v>
      </c>
      <c r="T1612" s="4">
        <v>42095</v>
      </c>
      <c r="U1612" s="4">
        <v>42097</v>
      </c>
      <c r="V1612" s="3">
        <v>-8.3881000000000014</v>
      </c>
      <c r="W1612" s="3">
        <v>23</v>
      </c>
      <c r="X1612" s="3">
        <v>3292.02</v>
      </c>
      <c r="Y1612" s="5">
        <v>88281</v>
      </c>
    </row>
    <row r="1613" spans="1:25" ht="12.75" customHeight="1" x14ac:dyDescent="0.25">
      <c r="A1613" s="3">
        <v>23238</v>
      </c>
      <c r="B1613" s="3" t="s">
        <v>978</v>
      </c>
      <c r="C1613" s="3">
        <v>0.05</v>
      </c>
      <c r="D1613" s="3">
        <v>20.99</v>
      </c>
      <c r="E1613" s="3">
        <v>4.8099999999999996</v>
      </c>
      <c r="F1613" s="3">
        <v>2861</v>
      </c>
      <c r="G1613" s="3" t="s">
        <v>2843</v>
      </c>
      <c r="H1613" s="3" t="s">
        <v>710</v>
      </c>
      <c r="I1613" s="3" t="s">
        <v>720</v>
      </c>
      <c r="J1613" s="3" t="s">
        <v>722</v>
      </c>
      <c r="K1613" s="3" t="s">
        <v>102</v>
      </c>
      <c r="L1613" s="3" t="s">
        <v>743</v>
      </c>
      <c r="M1613" s="3" t="s">
        <v>530</v>
      </c>
      <c r="N1613" s="3">
        <v>0.57999999999999996</v>
      </c>
      <c r="O1613" s="3" t="s">
        <v>3035</v>
      </c>
      <c r="P1613" s="3" t="s">
        <v>714</v>
      </c>
      <c r="Q1613" s="3" t="s">
        <v>1047</v>
      </c>
      <c r="R1613" s="3" t="s">
        <v>1752</v>
      </c>
      <c r="S1613" s="3">
        <v>67601</v>
      </c>
      <c r="T1613" s="4">
        <v>42063</v>
      </c>
      <c r="U1613" s="4">
        <v>42063</v>
      </c>
      <c r="V1613" s="3">
        <v>4.9017600000000003</v>
      </c>
      <c r="W1613" s="3">
        <v>11</v>
      </c>
      <c r="X1613" s="3">
        <v>199.43</v>
      </c>
      <c r="Y1613" s="5">
        <v>88280</v>
      </c>
    </row>
    <row r="1614" spans="1:25" ht="12.75" customHeight="1" x14ac:dyDescent="0.25">
      <c r="A1614" s="3">
        <v>25932</v>
      </c>
      <c r="B1614" s="3" t="s">
        <v>977</v>
      </c>
      <c r="C1614" s="3">
        <v>0</v>
      </c>
      <c r="D1614" s="3">
        <v>12.22</v>
      </c>
      <c r="E1614" s="3">
        <v>2.85</v>
      </c>
      <c r="F1614" s="3">
        <v>2862</v>
      </c>
      <c r="G1614" s="3" t="s">
        <v>2844</v>
      </c>
      <c r="H1614" s="3" t="s">
        <v>710</v>
      </c>
      <c r="I1614" s="3" t="s">
        <v>720</v>
      </c>
      <c r="J1614" s="3" t="s">
        <v>723</v>
      </c>
      <c r="K1614" s="3" t="s">
        <v>732</v>
      </c>
      <c r="L1614" s="3" t="s">
        <v>741</v>
      </c>
      <c r="M1614" s="3" t="s">
        <v>638</v>
      </c>
      <c r="N1614" s="3">
        <v>0.55000000000000004</v>
      </c>
      <c r="O1614" s="3" t="s">
        <v>3035</v>
      </c>
      <c r="P1614" s="3" t="s">
        <v>714</v>
      </c>
      <c r="Q1614" s="3" t="s">
        <v>1129</v>
      </c>
      <c r="R1614" s="3" t="s">
        <v>1441</v>
      </c>
      <c r="S1614" s="3">
        <v>68128</v>
      </c>
      <c r="T1614" s="4">
        <v>42105</v>
      </c>
      <c r="U1614" s="4">
        <v>42106</v>
      </c>
      <c r="V1614" s="3">
        <v>76.389899999999983</v>
      </c>
      <c r="W1614" s="3">
        <v>9</v>
      </c>
      <c r="X1614" s="3">
        <v>110.71</v>
      </c>
      <c r="Y1614" s="5">
        <v>88278</v>
      </c>
    </row>
    <row r="1615" spans="1:25" ht="12.75" customHeight="1" x14ac:dyDescent="0.25">
      <c r="A1615" s="3">
        <v>23136</v>
      </c>
      <c r="B1615" s="3" t="s">
        <v>981</v>
      </c>
      <c r="C1615" s="3">
        <v>0.01</v>
      </c>
      <c r="D1615" s="3">
        <v>13.79</v>
      </c>
      <c r="E1615" s="3">
        <v>8.7799999999999994</v>
      </c>
      <c r="F1615" s="3">
        <v>2865</v>
      </c>
      <c r="G1615" s="3" t="s">
        <v>2845</v>
      </c>
      <c r="H1615" s="3" t="s">
        <v>710</v>
      </c>
      <c r="I1615" s="3" t="s">
        <v>720</v>
      </c>
      <c r="J1615" s="3" t="s">
        <v>723</v>
      </c>
      <c r="K1615" s="3" t="s">
        <v>732</v>
      </c>
      <c r="L1615" s="3" t="s">
        <v>739</v>
      </c>
      <c r="M1615" s="3" t="s">
        <v>750</v>
      </c>
      <c r="N1615" s="3">
        <v>0.43</v>
      </c>
      <c r="O1615" s="3" t="s">
        <v>3035</v>
      </c>
      <c r="P1615" s="3" t="s">
        <v>714</v>
      </c>
      <c r="Q1615" s="3" t="s">
        <v>1015</v>
      </c>
      <c r="R1615" s="3" t="s">
        <v>998</v>
      </c>
      <c r="S1615" s="3">
        <v>75460</v>
      </c>
      <c r="T1615" s="4">
        <v>42058</v>
      </c>
      <c r="U1615" s="4">
        <v>42060</v>
      </c>
      <c r="V1615" s="3">
        <v>-36.770000000000003</v>
      </c>
      <c r="W1615" s="3">
        <v>4</v>
      </c>
      <c r="X1615" s="3">
        <v>56.68</v>
      </c>
      <c r="Y1615" s="5">
        <v>90871</v>
      </c>
    </row>
    <row r="1616" spans="1:25" ht="12.75" customHeight="1" x14ac:dyDescent="0.25">
      <c r="A1616" s="3">
        <v>23137</v>
      </c>
      <c r="B1616" s="3" t="s">
        <v>981</v>
      </c>
      <c r="C1616" s="3">
        <v>0.04</v>
      </c>
      <c r="D1616" s="3">
        <v>33.29</v>
      </c>
      <c r="E1616" s="3">
        <v>8.74</v>
      </c>
      <c r="F1616" s="3">
        <v>2865</v>
      </c>
      <c r="G1616" s="3" t="s">
        <v>2845</v>
      </c>
      <c r="H1616" s="3" t="s">
        <v>710</v>
      </c>
      <c r="I1616" s="3" t="s">
        <v>720</v>
      </c>
      <c r="J1616" s="3" t="s">
        <v>721</v>
      </c>
      <c r="K1616" s="3" t="s">
        <v>730</v>
      </c>
      <c r="L1616" s="3" t="s">
        <v>739</v>
      </c>
      <c r="M1616" s="3" t="s">
        <v>348</v>
      </c>
      <c r="N1616" s="3">
        <v>0.61</v>
      </c>
      <c r="O1616" s="3" t="s">
        <v>3035</v>
      </c>
      <c r="P1616" s="3" t="s">
        <v>714</v>
      </c>
      <c r="Q1616" s="3" t="s">
        <v>1015</v>
      </c>
      <c r="R1616" s="3" t="s">
        <v>998</v>
      </c>
      <c r="S1616" s="3">
        <v>75460</v>
      </c>
      <c r="T1616" s="4">
        <v>42058</v>
      </c>
      <c r="U1616" s="4">
        <v>42059</v>
      </c>
      <c r="V1616" s="3">
        <v>87.03</v>
      </c>
      <c r="W1616" s="3">
        <v>8</v>
      </c>
      <c r="X1616" s="3">
        <v>273.33999999999997</v>
      </c>
      <c r="Y1616" s="5">
        <v>90871</v>
      </c>
    </row>
    <row r="1617" spans="1:25" ht="12.75" customHeight="1" x14ac:dyDescent="0.25">
      <c r="A1617" s="3">
        <v>1529</v>
      </c>
      <c r="B1617" s="3" t="s">
        <v>977</v>
      </c>
      <c r="C1617" s="3">
        <v>0.01</v>
      </c>
      <c r="D1617" s="3">
        <v>125.99</v>
      </c>
      <c r="E1617" s="3">
        <v>8.99</v>
      </c>
      <c r="F1617" s="3">
        <v>2867</v>
      </c>
      <c r="G1617" s="3" t="s">
        <v>2846</v>
      </c>
      <c r="H1617" s="3" t="s">
        <v>710</v>
      </c>
      <c r="I1617" s="3" t="s">
        <v>720</v>
      </c>
      <c r="J1617" s="3" t="s">
        <v>722</v>
      </c>
      <c r="K1617" s="3" t="s">
        <v>102</v>
      </c>
      <c r="L1617" s="3" t="s">
        <v>739</v>
      </c>
      <c r="M1617" s="3" t="s">
        <v>297</v>
      </c>
      <c r="N1617" s="3">
        <v>0.59</v>
      </c>
      <c r="O1617" s="3" t="s">
        <v>3035</v>
      </c>
      <c r="P1617" s="3" t="s">
        <v>716</v>
      </c>
      <c r="Q1617" s="3" t="s">
        <v>1902</v>
      </c>
      <c r="R1617" s="3" t="s">
        <v>737</v>
      </c>
      <c r="S1617" s="3">
        <v>20016</v>
      </c>
      <c r="T1617" s="4">
        <v>42111</v>
      </c>
      <c r="U1617" s="4">
        <v>42112</v>
      </c>
      <c r="V1617" s="3">
        <v>-582.64799999999991</v>
      </c>
      <c r="W1617" s="3">
        <v>2</v>
      </c>
      <c r="X1617" s="3">
        <v>226.88</v>
      </c>
      <c r="Y1617" s="5">
        <v>11013</v>
      </c>
    </row>
    <row r="1618" spans="1:25" ht="12.75" customHeight="1" x14ac:dyDescent="0.25">
      <c r="A1618" s="3">
        <v>18998</v>
      </c>
      <c r="B1618" s="3" t="s">
        <v>977</v>
      </c>
      <c r="C1618" s="3">
        <v>0.03</v>
      </c>
      <c r="D1618" s="3">
        <v>896.99</v>
      </c>
      <c r="E1618" s="3">
        <v>19.989999999999998</v>
      </c>
      <c r="F1618" s="3">
        <v>2868</v>
      </c>
      <c r="G1618" s="3" t="s">
        <v>2847</v>
      </c>
      <c r="H1618" s="3" t="s">
        <v>710</v>
      </c>
      <c r="I1618" s="3" t="s">
        <v>720</v>
      </c>
      <c r="J1618" s="3" t="s">
        <v>721</v>
      </c>
      <c r="K1618" s="3" t="s">
        <v>103</v>
      </c>
      <c r="L1618" s="3" t="s">
        <v>739</v>
      </c>
      <c r="M1618" s="3" t="s">
        <v>362</v>
      </c>
      <c r="N1618" s="3">
        <v>0.38</v>
      </c>
      <c r="O1618" s="3" t="s">
        <v>3035</v>
      </c>
      <c r="P1618" s="3" t="s">
        <v>715</v>
      </c>
      <c r="Q1618" s="3" t="s">
        <v>737</v>
      </c>
      <c r="R1618" s="3" t="s">
        <v>1009</v>
      </c>
      <c r="S1618" s="3">
        <v>98026</v>
      </c>
      <c r="T1618" s="4">
        <v>42012</v>
      </c>
      <c r="U1618" s="4">
        <v>42014</v>
      </c>
      <c r="V1618" s="3">
        <v>3602.1311999999994</v>
      </c>
      <c r="W1618" s="3">
        <v>6</v>
      </c>
      <c r="X1618" s="3">
        <v>5220.4799999999996</v>
      </c>
      <c r="Y1618" s="5">
        <v>85826</v>
      </c>
    </row>
    <row r="1619" spans="1:25" ht="12.75" customHeight="1" x14ac:dyDescent="0.25">
      <c r="A1619" s="3">
        <v>19529</v>
      </c>
      <c r="B1619" s="3" t="s">
        <v>977</v>
      </c>
      <c r="C1619" s="3">
        <v>0.01</v>
      </c>
      <c r="D1619" s="3">
        <v>125.99</v>
      </c>
      <c r="E1619" s="3">
        <v>8.99</v>
      </c>
      <c r="F1619" s="3">
        <v>2868</v>
      </c>
      <c r="G1619" s="3" t="s">
        <v>2847</v>
      </c>
      <c r="H1619" s="3" t="s">
        <v>710</v>
      </c>
      <c r="I1619" s="3" t="s">
        <v>720</v>
      </c>
      <c r="J1619" s="3" t="s">
        <v>722</v>
      </c>
      <c r="K1619" s="3" t="s">
        <v>102</v>
      </c>
      <c r="L1619" s="3" t="s">
        <v>739</v>
      </c>
      <c r="M1619" s="3" t="s">
        <v>297</v>
      </c>
      <c r="N1619" s="3">
        <v>0.59</v>
      </c>
      <c r="O1619" s="3" t="s">
        <v>3035</v>
      </c>
      <c r="P1619" s="3" t="s">
        <v>715</v>
      </c>
      <c r="Q1619" s="3" t="s">
        <v>737</v>
      </c>
      <c r="R1619" s="3" t="s">
        <v>1009</v>
      </c>
      <c r="S1619" s="3">
        <v>98026</v>
      </c>
      <c r="T1619" s="4">
        <v>42111</v>
      </c>
      <c r="U1619" s="4">
        <v>42112</v>
      </c>
      <c r="V1619" s="3">
        <v>-582.64799999999991</v>
      </c>
      <c r="W1619" s="3">
        <v>1</v>
      </c>
      <c r="X1619" s="3">
        <v>113.44</v>
      </c>
      <c r="Y1619" s="5">
        <v>85827</v>
      </c>
    </row>
    <row r="1620" spans="1:25" ht="12.75" customHeight="1" x14ac:dyDescent="0.25">
      <c r="A1620" s="3">
        <v>19293</v>
      </c>
      <c r="B1620" s="3" t="s">
        <v>979</v>
      </c>
      <c r="C1620" s="3">
        <v>0.08</v>
      </c>
      <c r="D1620" s="3">
        <v>15.99</v>
      </c>
      <c r="E1620" s="3">
        <v>13.18</v>
      </c>
      <c r="F1620" s="3">
        <v>2868</v>
      </c>
      <c r="G1620" s="3" t="s">
        <v>2847</v>
      </c>
      <c r="H1620" s="3" t="s">
        <v>711</v>
      </c>
      <c r="I1620" s="3" t="s">
        <v>720</v>
      </c>
      <c r="J1620" s="3" t="s">
        <v>721</v>
      </c>
      <c r="K1620" s="3" t="s">
        <v>103</v>
      </c>
      <c r="L1620" s="3" t="s">
        <v>739</v>
      </c>
      <c r="M1620" s="3" t="s">
        <v>947</v>
      </c>
      <c r="N1620" s="3">
        <v>0.37</v>
      </c>
      <c r="O1620" s="3" t="s">
        <v>3035</v>
      </c>
      <c r="P1620" s="3" t="s">
        <v>715</v>
      </c>
      <c r="Q1620" s="3" t="s">
        <v>737</v>
      </c>
      <c r="R1620" s="3" t="s">
        <v>1009</v>
      </c>
      <c r="S1620" s="3">
        <v>98026</v>
      </c>
      <c r="T1620" s="4">
        <v>42149</v>
      </c>
      <c r="U1620" s="4">
        <v>42151</v>
      </c>
      <c r="V1620" s="3">
        <v>-66.584999999999994</v>
      </c>
      <c r="W1620" s="3">
        <v>4</v>
      </c>
      <c r="X1620" s="3">
        <v>66.02</v>
      </c>
      <c r="Y1620" s="5">
        <v>85828</v>
      </c>
    </row>
    <row r="1621" spans="1:25" ht="12.75" customHeight="1" x14ac:dyDescent="0.25">
      <c r="A1621" s="3">
        <v>25724</v>
      </c>
      <c r="B1621" s="3" t="s">
        <v>978</v>
      </c>
      <c r="C1621" s="3">
        <v>7.0000000000000007E-2</v>
      </c>
      <c r="D1621" s="3">
        <v>2.89</v>
      </c>
      <c r="E1621" s="3">
        <v>0.5</v>
      </c>
      <c r="F1621" s="3">
        <v>2873</v>
      </c>
      <c r="G1621" s="3" t="s">
        <v>2848</v>
      </c>
      <c r="H1621" s="3" t="s">
        <v>710</v>
      </c>
      <c r="I1621" s="3" t="s">
        <v>718</v>
      </c>
      <c r="J1621" s="3" t="s">
        <v>721</v>
      </c>
      <c r="K1621" s="3" t="s">
        <v>735</v>
      </c>
      <c r="L1621" s="3" t="s">
        <v>739</v>
      </c>
      <c r="M1621" s="3" t="s">
        <v>414</v>
      </c>
      <c r="N1621" s="3">
        <v>0.38</v>
      </c>
      <c r="O1621" s="3" t="s">
        <v>3035</v>
      </c>
      <c r="P1621" s="3" t="s">
        <v>713</v>
      </c>
      <c r="Q1621" s="3" t="s">
        <v>1034</v>
      </c>
      <c r="R1621" s="3" t="s">
        <v>1471</v>
      </c>
      <c r="S1621" s="3">
        <v>33012</v>
      </c>
      <c r="T1621" s="4">
        <v>42026</v>
      </c>
      <c r="U1621" s="4">
        <v>42028</v>
      </c>
      <c r="V1621" s="3">
        <v>441.59399999999999</v>
      </c>
      <c r="W1621" s="3">
        <v>12</v>
      </c>
      <c r="X1621" s="3">
        <v>33.020000000000003</v>
      </c>
      <c r="Y1621" s="5">
        <v>89872</v>
      </c>
    </row>
    <row r="1622" spans="1:25" ht="12.75" customHeight="1" x14ac:dyDescent="0.25">
      <c r="A1622" s="3">
        <v>25725</v>
      </c>
      <c r="B1622" s="3" t="s">
        <v>978</v>
      </c>
      <c r="C1622" s="3">
        <v>0</v>
      </c>
      <c r="D1622" s="3">
        <v>217.85</v>
      </c>
      <c r="E1622" s="3">
        <v>29.1</v>
      </c>
      <c r="F1622" s="3">
        <v>2873</v>
      </c>
      <c r="G1622" s="3" t="s">
        <v>2848</v>
      </c>
      <c r="H1622" s="3" t="s">
        <v>712</v>
      </c>
      <c r="I1622" s="3" t="s">
        <v>718</v>
      </c>
      <c r="J1622" s="3" t="s">
        <v>723</v>
      </c>
      <c r="K1622" s="3" t="s">
        <v>731</v>
      </c>
      <c r="L1622" s="3" t="s">
        <v>742</v>
      </c>
      <c r="M1622" s="3" t="s">
        <v>439</v>
      </c>
      <c r="N1622" s="3">
        <v>0.68</v>
      </c>
      <c r="O1622" s="3" t="s">
        <v>3035</v>
      </c>
      <c r="P1622" s="3" t="s">
        <v>713</v>
      </c>
      <c r="Q1622" s="3" t="s">
        <v>1034</v>
      </c>
      <c r="R1622" s="3" t="s">
        <v>1471</v>
      </c>
      <c r="S1622" s="3">
        <v>33012</v>
      </c>
      <c r="T1622" s="4">
        <v>42026</v>
      </c>
      <c r="U1622" s="4">
        <v>42027</v>
      </c>
      <c r="V1622" s="3">
        <v>394.17</v>
      </c>
      <c r="W1622" s="3">
        <v>10</v>
      </c>
      <c r="X1622" s="3">
        <v>2273.1</v>
      </c>
      <c r="Y1622" s="5">
        <v>89872</v>
      </c>
    </row>
    <row r="1623" spans="1:25" ht="12.75" customHeight="1" x14ac:dyDescent="0.25">
      <c r="A1623" s="3">
        <v>21768</v>
      </c>
      <c r="B1623" s="3" t="s">
        <v>980</v>
      </c>
      <c r="C1623" s="3">
        <v>0.05</v>
      </c>
      <c r="D1623" s="3">
        <v>4.84</v>
      </c>
      <c r="E1623" s="3">
        <v>0.71</v>
      </c>
      <c r="F1623" s="3">
        <v>2874</v>
      </c>
      <c r="G1623" s="3" t="s">
        <v>2849</v>
      </c>
      <c r="H1623" s="3" t="s">
        <v>710</v>
      </c>
      <c r="I1623" s="3" t="s">
        <v>717</v>
      </c>
      <c r="J1623" s="3" t="s">
        <v>721</v>
      </c>
      <c r="K1623" s="3" t="s">
        <v>724</v>
      </c>
      <c r="L1623" s="3" t="s">
        <v>738</v>
      </c>
      <c r="M1623" s="3" t="s">
        <v>470</v>
      </c>
      <c r="N1623" s="3">
        <v>0.52</v>
      </c>
      <c r="O1623" s="3" t="s">
        <v>3035</v>
      </c>
      <c r="P1623" s="3" t="s">
        <v>714</v>
      </c>
      <c r="Q1623" s="3" t="s">
        <v>1129</v>
      </c>
      <c r="R1623" s="3" t="s">
        <v>1441</v>
      </c>
      <c r="S1623" s="3">
        <v>68128</v>
      </c>
      <c r="T1623" s="4">
        <v>42100</v>
      </c>
      <c r="U1623" s="4">
        <v>42109</v>
      </c>
      <c r="V1623" s="3">
        <v>13.448099999999998</v>
      </c>
      <c r="W1623" s="3">
        <v>4</v>
      </c>
      <c r="X1623" s="3">
        <v>19.489999999999998</v>
      </c>
      <c r="Y1623" s="5">
        <v>89873</v>
      </c>
    </row>
    <row r="1624" spans="1:25" ht="12.75" customHeight="1" x14ac:dyDescent="0.25">
      <c r="A1624" s="3">
        <v>19246</v>
      </c>
      <c r="B1624" s="3" t="s">
        <v>981</v>
      </c>
      <c r="C1624" s="3">
        <v>0.03</v>
      </c>
      <c r="D1624" s="3">
        <v>304.99</v>
      </c>
      <c r="E1624" s="3">
        <v>19.989999999999998</v>
      </c>
      <c r="F1624" s="3">
        <v>2874</v>
      </c>
      <c r="G1624" s="3" t="s">
        <v>2849</v>
      </c>
      <c r="H1624" s="3" t="s">
        <v>710</v>
      </c>
      <c r="I1624" s="3" t="s">
        <v>717</v>
      </c>
      <c r="J1624" s="3" t="s">
        <v>721</v>
      </c>
      <c r="K1624" s="3" t="s">
        <v>103</v>
      </c>
      <c r="L1624" s="3" t="s">
        <v>739</v>
      </c>
      <c r="M1624" s="3" t="s">
        <v>79</v>
      </c>
      <c r="N1624" s="3">
        <v>0.4</v>
      </c>
      <c r="O1624" s="3" t="s">
        <v>3035</v>
      </c>
      <c r="P1624" s="3" t="s">
        <v>714</v>
      </c>
      <c r="Q1624" s="3" t="s">
        <v>1129</v>
      </c>
      <c r="R1624" s="3" t="s">
        <v>1441</v>
      </c>
      <c r="S1624" s="3">
        <v>68128</v>
      </c>
      <c r="T1624" s="4">
        <v>42177</v>
      </c>
      <c r="U1624" s="4">
        <v>42179</v>
      </c>
      <c r="V1624" s="3">
        <v>4033.6089000000002</v>
      </c>
      <c r="W1624" s="3">
        <v>19</v>
      </c>
      <c r="X1624" s="3">
        <v>5845.81</v>
      </c>
      <c r="Y1624" s="5">
        <v>89874</v>
      </c>
    </row>
    <row r="1625" spans="1:25" ht="12.75" customHeight="1" x14ac:dyDescent="0.25">
      <c r="A1625" s="3">
        <v>19247</v>
      </c>
      <c r="B1625" s="3" t="s">
        <v>981</v>
      </c>
      <c r="C1625" s="3">
        <v>0.09</v>
      </c>
      <c r="D1625" s="3">
        <v>65.989999999999995</v>
      </c>
      <c r="E1625" s="3">
        <v>8.99</v>
      </c>
      <c r="F1625" s="3">
        <v>2874</v>
      </c>
      <c r="G1625" s="3" t="s">
        <v>2849</v>
      </c>
      <c r="H1625" s="3" t="s">
        <v>710</v>
      </c>
      <c r="I1625" s="3" t="s">
        <v>717</v>
      </c>
      <c r="J1625" s="3" t="s">
        <v>722</v>
      </c>
      <c r="K1625" s="3" t="s">
        <v>102</v>
      </c>
      <c r="L1625" s="3" t="s">
        <v>739</v>
      </c>
      <c r="M1625" s="3" t="s">
        <v>361</v>
      </c>
      <c r="N1625" s="3">
        <v>0.57999999999999996</v>
      </c>
      <c r="O1625" s="3" t="s">
        <v>3035</v>
      </c>
      <c r="P1625" s="3" t="s">
        <v>714</v>
      </c>
      <c r="Q1625" s="3" t="s">
        <v>1129</v>
      </c>
      <c r="R1625" s="3" t="s">
        <v>1441</v>
      </c>
      <c r="S1625" s="3">
        <v>68128</v>
      </c>
      <c r="T1625" s="4">
        <v>42177</v>
      </c>
      <c r="U1625" s="4">
        <v>42179</v>
      </c>
      <c r="V1625" s="3">
        <v>141.7824</v>
      </c>
      <c r="W1625" s="3">
        <v>12</v>
      </c>
      <c r="X1625" s="3">
        <v>633.85</v>
      </c>
      <c r="Y1625" s="5">
        <v>89874</v>
      </c>
    </row>
    <row r="1626" spans="1:25" ht="12.75" customHeight="1" x14ac:dyDescent="0.25">
      <c r="A1626" s="3">
        <v>25599</v>
      </c>
      <c r="B1626" s="3" t="s">
        <v>979</v>
      </c>
      <c r="C1626" s="3">
        <v>0</v>
      </c>
      <c r="D1626" s="3">
        <v>8.33</v>
      </c>
      <c r="E1626" s="3">
        <v>1.99</v>
      </c>
      <c r="F1626" s="3">
        <v>2877</v>
      </c>
      <c r="G1626" s="3" t="s">
        <v>2850</v>
      </c>
      <c r="H1626" s="3" t="s">
        <v>711</v>
      </c>
      <c r="I1626" s="3" t="s">
        <v>719</v>
      </c>
      <c r="J1626" s="3" t="s">
        <v>722</v>
      </c>
      <c r="K1626" s="3" t="s">
        <v>725</v>
      </c>
      <c r="L1626" s="3" t="s">
        <v>741</v>
      </c>
      <c r="M1626" s="3" t="s">
        <v>770</v>
      </c>
      <c r="N1626" s="3">
        <v>0.52</v>
      </c>
      <c r="O1626" s="3" t="s">
        <v>3035</v>
      </c>
      <c r="P1626" s="3" t="s">
        <v>716</v>
      </c>
      <c r="Q1626" s="3" t="s">
        <v>1065</v>
      </c>
      <c r="R1626" s="3" t="s">
        <v>1199</v>
      </c>
      <c r="S1626" s="3">
        <v>44070</v>
      </c>
      <c r="T1626" s="4">
        <v>42065</v>
      </c>
      <c r="U1626" s="4">
        <v>42067</v>
      </c>
      <c r="V1626" s="3">
        <v>74.181899999999999</v>
      </c>
      <c r="W1626" s="3">
        <v>12</v>
      </c>
      <c r="X1626" s="3">
        <v>107.51</v>
      </c>
      <c r="Y1626" s="5">
        <v>91492</v>
      </c>
    </row>
    <row r="1627" spans="1:25" ht="12.75" customHeight="1" x14ac:dyDescent="0.25">
      <c r="A1627" s="3">
        <v>7599</v>
      </c>
      <c r="B1627" s="3" t="s">
        <v>979</v>
      </c>
      <c r="C1627" s="3">
        <v>0</v>
      </c>
      <c r="D1627" s="3">
        <v>8.33</v>
      </c>
      <c r="E1627" s="3">
        <v>1.99</v>
      </c>
      <c r="F1627" s="3">
        <v>2878</v>
      </c>
      <c r="G1627" s="3" t="s">
        <v>2851</v>
      </c>
      <c r="H1627" s="3" t="s">
        <v>711</v>
      </c>
      <c r="I1627" s="3" t="s">
        <v>719</v>
      </c>
      <c r="J1627" s="3" t="s">
        <v>722</v>
      </c>
      <c r="K1627" s="3" t="s">
        <v>725</v>
      </c>
      <c r="L1627" s="3" t="s">
        <v>741</v>
      </c>
      <c r="M1627" s="3" t="s">
        <v>770</v>
      </c>
      <c r="N1627" s="3">
        <v>0.52</v>
      </c>
      <c r="O1627" s="3" t="s">
        <v>3035</v>
      </c>
      <c r="P1627" s="3" t="s">
        <v>715</v>
      </c>
      <c r="Q1627" s="3" t="s">
        <v>737</v>
      </c>
      <c r="R1627" s="3" t="s">
        <v>999</v>
      </c>
      <c r="S1627" s="3">
        <v>98107</v>
      </c>
      <c r="T1627" s="4">
        <v>42065</v>
      </c>
      <c r="U1627" s="4">
        <v>42067</v>
      </c>
      <c r="V1627" s="3">
        <v>82.31</v>
      </c>
      <c r="W1627" s="3">
        <v>47</v>
      </c>
      <c r="X1627" s="3">
        <v>421.08</v>
      </c>
      <c r="Y1627" s="5">
        <v>54369</v>
      </c>
    </row>
    <row r="1628" spans="1:25" ht="12.75" customHeight="1" x14ac:dyDescent="0.25">
      <c r="A1628" s="3">
        <v>18642</v>
      </c>
      <c r="B1628" s="3" t="s">
        <v>978</v>
      </c>
      <c r="C1628" s="3">
        <v>0.05</v>
      </c>
      <c r="D1628" s="3">
        <v>6.68</v>
      </c>
      <c r="E1628" s="3">
        <v>6.93</v>
      </c>
      <c r="F1628" s="3">
        <v>2880</v>
      </c>
      <c r="G1628" s="3" t="s">
        <v>2852</v>
      </c>
      <c r="H1628" s="3" t="s">
        <v>710</v>
      </c>
      <c r="I1628" s="3" t="s">
        <v>718</v>
      </c>
      <c r="J1628" s="3" t="s">
        <v>721</v>
      </c>
      <c r="K1628" s="3" t="s">
        <v>726</v>
      </c>
      <c r="L1628" s="3" t="s">
        <v>739</v>
      </c>
      <c r="M1628" s="3" t="s">
        <v>139</v>
      </c>
      <c r="N1628" s="3">
        <v>0.37</v>
      </c>
      <c r="O1628" s="3" t="s">
        <v>3035</v>
      </c>
      <c r="P1628" s="3" t="s">
        <v>713</v>
      </c>
      <c r="Q1628" s="3" t="s">
        <v>1034</v>
      </c>
      <c r="R1628" s="3" t="s">
        <v>1296</v>
      </c>
      <c r="S1628" s="3">
        <v>33160</v>
      </c>
      <c r="T1628" s="4">
        <v>42091</v>
      </c>
      <c r="U1628" s="4">
        <v>42092</v>
      </c>
      <c r="V1628" s="3">
        <v>-2.3520000000000096</v>
      </c>
      <c r="W1628" s="3">
        <v>11</v>
      </c>
      <c r="X1628" s="3">
        <v>77.2</v>
      </c>
      <c r="Y1628" s="5">
        <v>88626</v>
      </c>
    </row>
    <row r="1629" spans="1:25" ht="12.75" customHeight="1" x14ac:dyDescent="0.25">
      <c r="A1629" s="3">
        <v>20315</v>
      </c>
      <c r="B1629" s="3" t="s">
        <v>980</v>
      </c>
      <c r="C1629" s="3">
        <v>0.09</v>
      </c>
      <c r="D1629" s="3">
        <v>243.98</v>
      </c>
      <c r="E1629" s="3">
        <v>43.32</v>
      </c>
      <c r="F1629" s="3">
        <v>2880</v>
      </c>
      <c r="G1629" s="3" t="s">
        <v>2852</v>
      </c>
      <c r="H1629" s="3" t="s">
        <v>712</v>
      </c>
      <c r="I1629" s="3" t="s">
        <v>718</v>
      </c>
      <c r="J1629" s="3" t="s">
        <v>723</v>
      </c>
      <c r="K1629" s="3" t="s">
        <v>727</v>
      </c>
      <c r="L1629" s="3" t="s">
        <v>740</v>
      </c>
      <c r="M1629" s="3" t="s">
        <v>792</v>
      </c>
      <c r="N1629" s="3">
        <v>0.55000000000000004</v>
      </c>
      <c r="O1629" s="3" t="s">
        <v>3035</v>
      </c>
      <c r="P1629" s="3" t="s">
        <v>713</v>
      </c>
      <c r="Q1629" s="3" t="s">
        <v>1034</v>
      </c>
      <c r="R1629" s="3" t="s">
        <v>1296</v>
      </c>
      <c r="S1629" s="3">
        <v>33160</v>
      </c>
      <c r="T1629" s="4">
        <v>42132</v>
      </c>
      <c r="U1629" s="4">
        <v>42137</v>
      </c>
      <c r="V1629" s="3">
        <v>1059.288</v>
      </c>
      <c r="W1629" s="3">
        <v>25</v>
      </c>
      <c r="X1629" s="3">
        <v>5587.89</v>
      </c>
      <c r="Y1629" s="5">
        <v>88627</v>
      </c>
    </row>
    <row r="1630" spans="1:25" ht="12.75" customHeight="1" x14ac:dyDescent="0.25">
      <c r="A1630" s="3">
        <v>7718</v>
      </c>
      <c r="B1630" s="3" t="s">
        <v>977</v>
      </c>
      <c r="C1630" s="3">
        <v>0.03</v>
      </c>
      <c r="D1630" s="3">
        <v>4.0599999999999996</v>
      </c>
      <c r="E1630" s="3">
        <v>6.89</v>
      </c>
      <c r="F1630" s="3">
        <v>2882</v>
      </c>
      <c r="G1630" s="3" t="s">
        <v>2853</v>
      </c>
      <c r="H1630" s="3" t="s">
        <v>710</v>
      </c>
      <c r="I1630" s="3" t="s">
        <v>719</v>
      </c>
      <c r="J1630" s="3" t="s">
        <v>721</v>
      </c>
      <c r="K1630" s="3" t="s">
        <v>729</v>
      </c>
      <c r="L1630" s="3" t="s">
        <v>739</v>
      </c>
      <c r="M1630" s="3" t="s">
        <v>175</v>
      </c>
      <c r="N1630" s="3">
        <v>0.6</v>
      </c>
      <c r="O1630" s="3" t="s">
        <v>3035</v>
      </c>
      <c r="P1630" s="3" t="s">
        <v>713</v>
      </c>
      <c r="Q1630" s="3" t="s">
        <v>1011</v>
      </c>
      <c r="R1630" s="3" t="s">
        <v>993</v>
      </c>
      <c r="S1630" s="3">
        <v>28206</v>
      </c>
      <c r="T1630" s="4">
        <v>42055</v>
      </c>
      <c r="U1630" s="4">
        <v>42057</v>
      </c>
      <c r="V1630" s="3">
        <v>-246.27609999999999</v>
      </c>
      <c r="W1630" s="3">
        <v>37</v>
      </c>
      <c r="X1630" s="3">
        <v>159.88999999999999</v>
      </c>
      <c r="Y1630" s="5">
        <v>55300</v>
      </c>
    </row>
    <row r="1631" spans="1:25" ht="12.75" customHeight="1" x14ac:dyDescent="0.25">
      <c r="A1631" s="3">
        <v>7719</v>
      </c>
      <c r="B1631" s="3" t="s">
        <v>977</v>
      </c>
      <c r="C1631" s="3">
        <v>0.01</v>
      </c>
      <c r="D1631" s="3">
        <v>3.75</v>
      </c>
      <c r="E1631" s="3">
        <v>0.5</v>
      </c>
      <c r="F1631" s="3">
        <v>2882</v>
      </c>
      <c r="G1631" s="3" t="s">
        <v>2853</v>
      </c>
      <c r="H1631" s="3" t="s">
        <v>710</v>
      </c>
      <c r="I1631" s="3" t="s">
        <v>719</v>
      </c>
      <c r="J1631" s="3" t="s">
        <v>721</v>
      </c>
      <c r="K1631" s="3" t="s">
        <v>735</v>
      </c>
      <c r="L1631" s="3" t="s">
        <v>739</v>
      </c>
      <c r="M1631" s="3" t="s">
        <v>364</v>
      </c>
      <c r="N1631" s="3">
        <v>0.37</v>
      </c>
      <c r="O1631" s="3" t="s">
        <v>3035</v>
      </c>
      <c r="P1631" s="3" t="s">
        <v>713</v>
      </c>
      <c r="Q1631" s="3" t="s">
        <v>1011</v>
      </c>
      <c r="R1631" s="3" t="s">
        <v>993</v>
      </c>
      <c r="S1631" s="3">
        <v>28206</v>
      </c>
      <c r="T1631" s="4">
        <v>42055</v>
      </c>
      <c r="U1631" s="4">
        <v>42056</v>
      </c>
      <c r="V1631" s="3">
        <v>55.194599999999994</v>
      </c>
      <c r="W1631" s="3">
        <v>48</v>
      </c>
      <c r="X1631" s="3">
        <v>180.48</v>
      </c>
      <c r="Y1631" s="5">
        <v>55300</v>
      </c>
    </row>
    <row r="1632" spans="1:25" ht="12.75" customHeight="1" x14ac:dyDescent="0.25">
      <c r="A1632" s="3">
        <v>7720</v>
      </c>
      <c r="B1632" s="3" t="s">
        <v>977</v>
      </c>
      <c r="C1632" s="3">
        <v>0.02</v>
      </c>
      <c r="D1632" s="3">
        <v>10.68</v>
      </c>
      <c r="E1632" s="3">
        <v>13.04</v>
      </c>
      <c r="F1632" s="3">
        <v>2882</v>
      </c>
      <c r="G1632" s="3" t="s">
        <v>2853</v>
      </c>
      <c r="H1632" s="3" t="s">
        <v>710</v>
      </c>
      <c r="I1632" s="3" t="s">
        <v>719</v>
      </c>
      <c r="J1632" s="3" t="s">
        <v>723</v>
      </c>
      <c r="K1632" s="3" t="s">
        <v>732</v>
      </c>
      <c r="L1632" s="3" t="s">
        <v>744</v>
      </c>
      <c r="M1632" s="3" t="s">
        <v>522</v>
      </c>
      <c r="N1632" s="3">
        <v>0.6</v>
      </c>
      <c r="O1632" s="3" t="s">
        <v>3035</v>
      </c>
      <c r="P1632" s="3" t="s">
        <v>713</v>
      </c>
      <c r="Q1632" s="3" t="s">
        <v>1011</v>
      </c>
      <c r="R1632" s="3" t="s">
        <v>993</v>
      </c>
      <c r="S1632" s="3">
        <v>28206</v>
      </c>
      <c r="T1632" s="4">
        <v>42055</v>
      </c>
      <c r="U1632" s="4">
        <v>42057</v>
      </c>
      <c r="V1632" s="3">
        <v>-307.29650000000004</v>
      </c>
      <c r="W1632" s="3">
        <v>31</v>
      </c>
      <c r="X1632" s="3">
        <v>350.48</v>
      </c>
      <c r="Y1632" s="5">
        <v>55300</v>
      </c>
    </row>
    <row r="1633" spans="1:25" ht="12.75" customHeight="1" x14ac:dyDescent="0.25">
      <c r="A1633" s="3">
        <v>2314</v>
      </c>
      <c r="B1633" s="3" t="s">
        <v>977</v>
      </c>
      <c r="C1633" s="3">
        <v>7.0000000000000007E-2</v>
      </c>
      <c r="D1633" s="3">
        <v>28.99</v>
      </c>
      <c r="E1633" s="3">
        <v>8.59</v>
      </c>
      <c r="F1633" s="3">
        <v>2882</v>
      </c>
      <c r="G1633" s="3" t="s">
        <v>2853</v>
      </c>
      <c r="H1633" s="3" t="s">
        <v>710</v>
      </c>
      <c r="I1633" s="3" t="s">
        <v>719</v>
      </c>
      <c r="J1633" s="3" t="s">
        <v>722</v>
      </c>
      <c r="K1633" s="3" t="s">
        <v>102</v>
      </c>
      <c r="L1633" s="3" t="s">
        <v>743</v>
      </c>
      <c r="M1633" s="3" t="s">
        <v>572</v>
      </c>
      <c r="N1633" s="3">
        <v>0.56000000000000005</v>
      </c>
      <c r="O1633" s="3" t="s">
        <v>3035</v>
      </c>
      <c r="P1633" s="3" t="s">
        <v>713</v>
      </c>
      <c r="Q1633" s="3" t="s">
        <v>1011</v>
      </c>
      <c r="R1633" s="3" t="s">
        <v>993</v>
      </c>
      <c r="S1633" s="3">
        <v>28206</v>
      </c>
      <c r="T1633" s="4">
        <v>42082</v>
      </c>
      <c r="U1633" s="4">
        <v>42082</v>
      </c>
      <c r="V1633" s="3">
        <v>-16.063740000000003</v>
      </c>
      <c r="W1633" s="3">
        <v>39</v>
      </c>
      <c r="X1633" s="3">
        <v>936.8</v>
      </c>
      <c r="Y1633" s="5">
        <v>16676</v>
      </c>
    </row>
    <row r="1634" spans="1:25" ht="12.75" customHeight="1" x14ac:dyDescent="0.25">
      <c r="A1634" s="3">
        <v>694</v>
      </c>
      <c r="B1634" s="3" t="s">
        <v>981</v>
      </c>
      <c r="C1634" s="3">
        <v>0.05</v>
      </c>
      <c r="D1634" s="3">
        <v>6.48</v>
      </c>
      <c r="E1634" s="3">
        <v>8.73</v>
      </c>
      <c r="F1634" s="3">
        <v>2882</v>
      </c>
      <c r="G1634" s="3" t="s">
        <v>2853</v>
      </c>
      <c r="H1634" s="3" t="s">
        <v>710</v>
      </c>
      <c r="I1634" s="3" t="s">
        <v>719</v>
      </c>
      <c r="J1634" s="3" t="s">
        <v>721</v>
      </c>
      <c r="K1634" s="3" t="s">
        <v>726</v>
      </c>
      <c r="L1634" s="3" t="s">
        <v>739</v>
      </c>
      <c r="M1634" s="3" t="s">
        <v>152</v>
      </c>
      <c r="N1634" s="3">
        <v>0.37</v>
      </c>
      <c r="O1634" s="3" t="s">
        <v>3035</v>
      </c>
      <c r="P1634" s="3" t="s">
        <v>713</v>
      </c>
      <c r="Q1634" s="3" t="s">
        <v>1011</v>
      </c>
      <c r="R1634" s="3" t="s">
        <v>993</v>
      </c>
      <c r="S1634" s="3">
        <v>28206</v>
      </c>
      <c r="T1634" s="4">
        <v>42133</v>
      </c>
      <c r="U1634" s="4">
        <v>42133</v>
      </c>
      <c r="V1634" s="3">
        <v>-160.38470000000001</v>
      </c>
      <c r="W1634" s="3">
        <v>35</v>
      </c>
      <c r="X1634" s="3">
        <v>232.5</v>
      </c>
      <c r="Y1634" s="5">
        <v>4839</v>
      </c>
    </row>
    <row r="1635" spans="1:25" ht="12.75" customHeight="1" x14ac:dyDescent="0.25">
      <c r="A1635" s="3">
        <v>3065</v>
      </c>
      <c r="B1635" s="3" t="s">
        <v>977</v>
      </c>
      <c r="C1635" s="3">
        <v>0.09</v>
      </c>
      <c r="D1635" s="3">
        <v>363.25</v>
      </c>
      <c r="E1635" s="3">
        <v>19.989999999999998</v>
      </c>
      <c r="F1635" s="3">
        <v>2882</v>
      </c>
      <c r="G1635" s="3" t="s">
        <v>2853</v>
      </c>
      <c r="H1635" s="3" t="s">
        <v>710</v>
      </c>
      <c r="I1635" s="3" t="s">
        <v>719</v>
      </c>
      <c r="J1635" s="3" t="s">
        <v>721</v>
      </c>
      <c r="K1635" s="3" t="s">
        <v>729</v>
      </c>
      <c r="L1635" s="3" t="s">
        <v>739</v>
      </c>
      <c r="M1635" s="3" t="s">
        <v>53</v>
      </c>
      <c r="N1635" s="3">
        <v>0.56999999999999995</v>
      </c>
      <c r="O1635" s="3" t="s">
        <v>3035</v>
      </c>
      <c r="P1635" s="3" t="s">
        <v>713</v>
      </c>
      <c r="Q1635" s="3" t="s">
        <v>1011</v>
      </c>
      <c r="R1635" s="3" t="s">
        <v>993</v>
      </c>
      <c r="S1635" s="3">
        <v>28206</v>
      </c>
      <c r="T1635" s="4">
        <v>42160</v>
      </c>
      <c r="U1635" s="4">
        <v>42161</v>
      </c>
      <c r="V1635" s="3">
        <v>732.26980000000003</v>
      </c>
      <c r="W1635" s="3">
        <v>21</v>
      </c>
      <c r="X1635" s="3">
        <v>7497.05</v>
      </c>
      <c r="Y1635" s="5">
        <v>21958</v>
      </c>
    </row>
    <row r="1636" spans="1:25" ht="12.75" customHeight="1" x14ac:dyDescent="0.25">
      <c r="A1636" s="3">
        <v>5689</v>
      </c>
      <c r="B1636" s="3" t="s">
        <v>980</v>
      </c>
      <c r="C1636" s="3">
        <v>0.05</v>
      </c>
      <c r="D1636" s="3">
        <v>63.94</v>
      </c>
      <c r="E1636" s="3">
        <v>14.48</v>
      </c>
      <c r="F1636" s="3">
        <v>2882</v>
      </c>
      <c r="G1636" s="3" t="s">
        <v>2853</v>
      </c>
      <c r="H1636" s="3" t="s">
        <v>711</v>
      </c>
      <c r="I1636" s="3" t="s">
        <v>719</v>
      </c>
      <c r="J1636" s="3" t="s">
        <v>723</v>
      </c>
      <c r="K1636" s="3" t="s">
        <v>732</v>
      </c>
      <c r="L1636" s="3" t="s">
        <v>739</v>
      </c>
      <c r="M1636" s="3" t="s">
        <v>10</v>
      </c>
      <c r="N1636" s="3">
        <v>0.46</v>
      </c>
      <c r="O1636" s="3" t="s">
        <v>3035</v>
      </c>
      <c r="P1636" s="3" t="s">
        <v>713</v>
      </c>
      <c r="Q1636" s="3" t="s">
        <v>1011</v>
      </c>
      <c r="R1636" s="3" t="s">
        <v>993</v>
      </c>
      <c r="S1636" s="3">
        <v>28206</v>
      </c>
      <c r="T1636" s="4">
        <v>42185</v>
      </c>
      <c r="U1636" s="4">
        <v>42192</v>
      </c>
      <c r="V1636" s="3">
        <v>270.87430000000001</v>
      </c>
      <c r="W1636" s="3">
        <v>21</v>
      </c>
      <c r="X1636" s="3">
        <v>1336.35</v>
      </c>
      <c r="Y1636" s="5">
        <v>40224</v>
      </c>
    </row>
    <row r="1637" spans="1:25" ht="12.75" customHeight="1" x14ac:dyDescent="0.25">
      <c r="A1637" s="3">
        <v>7137</v>
      </c>
      <c r="B1637" s="3" t="s">
        <v>980</v>
      </c>
      <c r="C1637" s="3">
        <v>0.02</v>
      </c>
      <c r="D1637" s="3">
        <v>43.98</v>
      </c>
      <c r="E1637" s="3">
        <v>1.99</v>
      </c>
      <c r="F1637" s="3">
        <v>2882</v>
      </c>
      <c r="G1637" s="3" t="s">
        <v>2853</v>
      </c>
      <c r="H1637" s="3" t="s">
        <v>710</v>
      </c>
      <c r="I1637" s="3" t="s">
        <v>719</v>
      </c>
      <c r="J1637" s="3" t="s">
        <v>722</v>
      </c>
      <c r="K1637" s="3" t="s">
        <v>725</v>
      </c>
      <c r="L1637" s="3" t="s">
        <v>741</v>
      </c>
      <c r="M1637" s="3" t="s">
        <v>538</v>
      </c>
      <c r="N1637" s="3">
        <v>0.44</v>
      </c>
      <c r="O1637" s="3" t="s">
        <v>3035</v>
      </c>
      <c r="P1637" s="3" t="s">
        <v>713</v>
      </c>
      <c r="Q1637" s="3" t="s">
        <v>1011</v>
      </c>
      <c r="R1637" s="3" t="s">
        <v>993</v>
      </c>
      <c r="S1637" s="3">
        <v>28206</v>
      </c>
      <c r="T1637" s="4">
        <v>42025</v>
      </c>
      <c r="U1637" s="4">
        <v>42029</v>
      </c>
      <c r="V1637" s="3">
        <v>333.76049999999998</v>
      </c>
      <c r="W1637" s="3">
        <v>40</v>
      </c>
      <c r="X1637" s="3">
        <v>1724.01</v>
      </c>
      <c r="Y1637" s="5">
        <v>50917</v>
      </c>
    </row>
    <row r="1638" spans="1:25" ht="12.75" customHeight="1" x14ac:dyDescent="0.25">
      <c r="A1638" s="3">
        <v>18694</v>
      </c>
      <c r="B1638" s="3" t="s">
        <v>981</v>
      </c>
      <c r="C1638" s="3">
        <v>0.05</v>
      </c>
      <c r="D1638" s="3">
        <v>6.48</v>
      </c>
      <c r="E1638" s="3">
        <v>8.73</v>
      </c>
      <c r="F1638" s="3">
        <v>2883</v>
      </c>
      <c r="G1638" s="3" t="s">
        <v>2854</v>
      </c>
      <c r="H1638" s="3" t="s">
        <v>710</v>
      </c>
      <c r="I1638" s="3" t="s">
        <v>719</v>
      </c>
      <c r="J1638" s="3" t="s">
        <v>721</v>
      </c>
      <c r="K1638" s="3" t="s">
        <v>726</v>
      </c>
      <c r="L1638" s="3" t="s">
        <v>739</v>
      </c>
      <c r="M1638" s="3" t="s">
        <v>152</v>
      </c>
      <c r="N1638" s="3">
        <v>0.37</v>
      </c>
      <c r="O1638" s="3" t="s">
        <v>3035</v>
      </c>
      <c r="P1638" s="3" t="s">
        <v>716</v>
      </c>
      <c r="Q1638" s="3" t="s">
        <v>1065</v>
      </c>
      <c r="R1638" s="3" t="s">
        <v>1199</v>
      </c>
      <c r="S1638" s="3">
        <v>44070</v>
      </c>
      <c r="T1638" s="4">
        <v>42133</v>
      </c>
      <c r="U1638" s="4">
        <v>42133</v>
      </c>
      <c r="V1638" s="3">
        <v>-120.59</v>
      </c>
      <c r="W1638" s="3">
        <v>9</v>
      </c>
      <c r="X1638" s="3">
        <v>59.79</v>
      </c>
      <c r="Y1638" s="5">
        <v>87632</v>
      </c>
    </row>
    <row r="1639" spans="1:25" ht="12.75" customHeight="1" x14ac:dyDescent="0.25">
      <c r="A1639" s="3">
        <v>20314</v>
      </c>
      <c r="B1639" s="3" t="s">
        <v>977</v>
      </c>
      <c r="C1639" s="3">
        <v>7.0000000000000007E-2</v>
      </c>
      <c r="D1639" s="3">
        <v>28.99</v>
      </c>
      <c r="E1639" s="3">
        <v>8.59</v>
      </c>
      <c r="F1639" s="3">
        <v>2884</v>
      </c>
      <c r="G1639" s="3" t="s">
        <v>2855</v>
      </c>
      <c r="H1639" s="3" t="s">
        <v>710</v>
      </c>
      <c r="I1639" s="3" t="s">
        <v>719</v>
      </c>
      <c r="J1639" s="3" t="s">
        <v>722</v>
      </c>
      <c r="K1639" s="3" t="s">
        <v>102</v>
      </c>
      <c r="L1639" s="3" t="s">
        <v>743</v>
      </c>
      <c r="M1639" s="3" t="s">
        <v>572</v>
      </c>
      <c r="N1639" s="3">
        <v>0.56000000000000005</v>
      </c>
      <c r="O1639" s="3" t="s">
        <v>3035</v>
      </c>
      <c r="P1639" s="3" t="s">
        <v>716</v>
      </c>
      <c r="Q1639" s="3" t="s">
        <v>1065</v>
      </c>
      <c r="R1639" s="3" t="s">
        <v>1480</v>
      </c>
      <c r="S1639" s="3">
        <v>44039</v>
      </c>
      <c r="T1639" s="4">
        <v>42082</v>
      </c>
      <c r="U1639" s="4">
        <v>42082</v>
      </c>
      <c r="V1639" s="3">
        <v>-12.078000000000001</v>
      </c>
      <c r="W1639" s="3">
        <v>10</v>
      </c>
      <c r="X1639" s="3">
        <v>240.21</v>
      </c>
      <c r="Y1639" s="5">
        <v>87631</v>
      </c>
    </row>
    <row r="1640" spans="1:25" ht="12.75" customHeight="1" x14ac:dyDescent="0.25">
      <c r="A1640" s="3">
        <v>21065</v>
      </c>
      <c r="B1640" s="3" t="s">
        <v>977</v>
      </c>
      <c r="C1640" s="3">
        <v>0.09</v>
      </c>
      <c r="D1640" s="3">
        <v>363.25</v>
      </c>
      <c r="E1640" s="3">
        <v>19.989999999999998</v>
      </c>
      <c r="F1640" s="3">
        <v>2884</v>
      </c>
      <c r="G1640" s="3" t="s">
        <v>2855</v>
      </c>
      <c r="H1640" s="3" t="s">
        <v>710</v>
      </c>
      <c r="I1640" s="3" t="s">
        <v>719</v>
      </c>
      <c r="J1640" s="3" t="s">
        <v>721</v>
      </c>
      <c r="K1640" s="3" t="s">
        <v>729</v>
      </c>
      <c r="L1640" s="3" t="s">
        <v>739</v>
      </c>
      <c r="M1640" s="3" t="s">
        <v>53</v>
      </c>
      <c r="N1640" s="3">
        <v>0.56999999999999995</v>
      </c>
      <c r="O1640" s="3" t="s">
        <v>3035</v>
      </c>
      <c r="P1640" s="3" t="s">
        <v>716</v>
      </c>
      <c r="Q1640" s="3" t="s">
        <v>1065</v>
      </c>
      <c r="R1640" s="3" t="s">
        <v>1480</v>
      </c>
      <c r="S1640" s="3">
        <v>44039</v>
      </c>
      <c r="T1640" s="4">
        <v>42160</v>
      </c>
      <c r="U1640" s="4">
        <v>42161</v>
      </c>
      <c r="V1640" s="3">
        <v>1231.6569</v>
      </c>
      <c r="W1640" s="3">
        <v>5</v>
      </c>
      <c r="X1640" s="3">
        <v>1785.01</v>
      </c>
      <c r="Y1640" s="5">
        <v>87633</v>
      </c>
    </row>
    <row r="1641" spans="1:25" ht="12.75" customHeight="1" x14ac:dyDescent="0.25">
      <c r="A1641" s="3">
        <v>23689</v>
      </c>
      <c r="B1641" s="3" t="s">
        <v>980</v>
      </c>
      <c r="C1641" s="3">
        <v>0.05</v>
      </c>
      <c r="D1641" s="3">
        <v>63.94</v>
      </c>
      <c r="E1641" s="3">
        <v>14.48</v>
      </c>
      <c r="F1641" s="3">
        <v>2885</v>
      </c>
      <c r="G1641" s="3" t="s">
        <v>2856</v>
      </c>
      <c r="H1641" s="3" t="s">
        <v>711</v>
      </c>
      <c r="I1641" s="3" t="s">
        <v>719</v>
      </c>
      <c r="J1641" s="3" t="s">
        <v>723</v>
      </c>
      <c r="K1641" s="3" t="s">
        <v>732</v>
      </c>
      <c r="L1641" s="3" t="s">
        <v>739</v>
      </c>
      <c r="M1641" s="3" t="s">
        <v>10</v>
      </c>
      <c r="N1641" s="3">
        <v>0.46</v>
      </c>
      <c r="O1641" s="3" t="s">
        <v>3035</v>
      </c>
      <c r="P1641" s="3" t="s">
        <v>716</v>
      </c>
      <c r="Q1641" s="3" t="s">
        <v>1065</v>
      </c>
      <c r="R1641" s="3" t="s">
        <v>1768</v>
      </c>
      <c r="S1641" s="3">
        <v>44133</v>
      </c>
      <c r="T1641" s="4">
        <v>42185</v>
      </c>
      <c r="U1641" s="4">
        <v>42192</v>
      </c>
      <c r="V1641" s="3">
        <v>219.54419999999999</v>
      </c>
      <c r="W1641" s="3">
        <v>5</v>
      </c>
      <c r="X1641" s="3">
        <v>318.18</v>
      </c>
      <c r="Y1641" s="5">
        <v>87634</v>
      </c>
    </row>
    <row r="1642" spans="1:25" ht="12.75" customHeight="1" x14ac:dyDescent="0.25">
      <c r="A1642" s="3">
        <v>25718</v>
      </c>
      <c r="B1642" s="3" t="s">
        <v>977</v>
      </c>
      <c r="C1642" s="3">
        <v>0.03</v>
      </c>
      <c r="D1642" s="3">
        <v>4.0599999999999996</v>
      </c>
      <c r="E1642" s="3">
        <v>6.89</v>
      </c>
      <c r="F1642" s="3">
        <v>2886</v>
      </c>
      <c r="G1642" s="3" t="s">
        <v>2857</v>
      </c>
      <c r="H1642" s="3" t="s">
        <v>710</v>
      </c>
      <c r="I1642" s="3" t="s">
        <v>719</v>
      </c>
      <c r="J1642" s="3" t="s">
        <v>721</v>
      </c>
      <c r="K1642" s="3" t="s">
        <v>729</v>
      </c>
      <c r="L1642" s="3" t="s">
        <v>739</v>
      </c>
      <c r="M1642" s="3" t="s">
        <v>175</v>
      </c>
      <c r="N1642" s="3">
        <v>0.6</v>
      </c>
      <c r="O1642" s="3" t="s">
        <v>3035</v>
      </c>
      <c r="P1642" s="3" t="s">
        <v>716</v>
      </c>
      <c r="Q1642" s="3" t="s">
        <v>1065</v>
      </c>
      <c r="R1642" s="3" t="s">
        <v>1895</v>
      </c>
      <c r="S1642" s="3">
        <v>44134</v>
      </c>
      <c r="T1642" s="4">
        <v>42055</v>
      </c>
      <c r="U1642" s="4">
        <v>42057</v>
      </c>
      <c r="V1642" s="3">
        <v>-185.17</v>
      </c>
      <c r="W1642" s="3">
        <v>9</v>
      </c>
      <c r="X1642" s="3">
        <v>38.89</v>
      </c>
      <c r="Y1642" s="5">
        <v>87630</v>
      </c>
    </row>
    <row r="1643" spans="1:25" ht="12.75" customHeight="1" x14ac:dyDescent="0.25">
      <c r="A1643" s="3">
        <v>25719</v>
      </c>
      <c r="B1643" s="3" t="s">
        <v>977</v>
      </c>
      <c r="C1643" s="3">
        <v>0.01</v>
      </c>
      <c r="D1643" s="3">
        <v>3.75</v>
      </c>
      <c r="E1643" s="3">
        <v>0.5</v>
      </c>
      <c r="F1643" s="3">
        <v>2886</v>
      </c>
      <c r="G1643" s="3" t="s">
        <v>2857</v>
      </c>
      <c r="H1643" s="3" t="s">
        <v>710</v>
      </c>
      <c r="I1643" s="3" t="s">
        <v>719</v>
      </c>
      <c r="J1643" s="3" t="s">
        <v>721</v>
      </c>
      <c r="K1643" s="3" t="s">
        <v>735</v>
      </c>
      <c r="L1643" s="3" t="s">
        <v>739</v>
      </c>
      <c r="M1643" s="3" t="s">
        <v>364</v>
      </c>
      <c r="N1643" s="3">
        <v>0.37</v>
      </c>
      <c r="O1643" s="3" t="s">
        <v>3035</v>
      </c>
      <c r="P1643" s="3" t="s">
        <v>716</v>
      </c>
      <c r="Q1643" s="3" t="s">
        <v>1065</v>
      </c>
      <c r="R1643" s="3" t="s">
        <v>1895</v>
      </c>
      <c r="S1643" s="3">
        <v>44134</v>
      </c>
      <c r="T1643" s="4">
        <v>42055</v>
      </c>
      <c r="U1643" s="4">
        <v>42056</v>
      </c>
      <c r="V1643" s="3">
        <v>31.132799999999996</v>
      </c>
      <c r="W1643" s="3">
        <v>12</v>
      </c>
      <c r="X1643" s="3">
        <v>45.12</v>
      </c>
      <c r="Y1643" s="5">
        <v>87630</v>
      </c>
    </row>
    <row r="1644" spans="1:25" ht="12.75" customHeight="1" x14ac:dyDescent="0.25">
      <c r="A1644" s="3">
        <v>25720</v>
      </c>
      <c r="B1644" s="3" t="s">
        <v>977</v>
      </c>
      <c r="C1644" s="3">
        <v>0.02</v>
      </c>
      <c r="D1644" s="3">
        <v>10.68</v>
      </c>
      <c r="E1644" s="3">
        <v>13.04</v>
      </c>
      <c r="F1644" s="3">
        <v>2886</v>
      </c>
      <c r="G1644" s="3" t="s">
        <v>2857</v>
      </c>
      <c r="H1644" s="3" t="s">
        <v>710</v>
      </c>
      <c r="I1644" s="3" t="s">
        <v>719</v>
      </c>
      <c r="J1644" s="3" t="s">
        <v>723</v>
      </c>
      <c r="K1644" s="3" t="s">
        <v>732</v>
      </c>
      <c r="L1644" s="3" t="s">
        <v>744</v>
      </c>
      <c r="M1644" s="3" t="s">
        <v>522</v>
      </c>
      <c r="N1644" s="3">
        <v>0.6</v>
      </c>
      <c r="O1644" s="3" t="s">
        <v>3035</v>
      </c>
      <c r="P1644" s="3" t="s">
        <v>716</v>
      </c>
      <c r="Q1644" s="3" t="s">
        <v>1065</v>
      </c>
      <c r="R1644" s="3" t="s">
        <v>1895</v>
      </c>
      <c r="S1644" s="3">
        <v>44134</v>
      </c>
      <c r="T1644" s="4">
        <v>42055</v>
      </c>
      <c r="U1644" s="4">
        <v>42057</v>
      </c>
      <c r="V1644" s="3">
        <v>-231.05</v>
      </c>
      <c r="W1644" s="3">
        <v>8</v>
      </c>
      <c r="X1644" s="3">
        <v>90.45</v>
      </c>
      <c r="Y1644" s="5">
        <v>87630</v>
      </c>
    </row>
    <row r="1645" spans="1:25" ht="12.75" customHeight="1" x14ac:dyDescent="0.25">
      <c r="A1645" s="3">
        <v>21514</v>
      </c>
      <c r="B1645" s="3" t="s">
        <v>977</v>
      </c>
      <c r="C1645" s="3">
        <v>0.1</v>
      </c>
      <c r="D1645" s="3">
        <v>209.37</v>
      </c>
      <c r="E1645" s="3">
        <v>69</v>
      </c>
      <c r="F1645" s="3">
        <v>2892</v>
      </c>
      <c r="G1645" s="3" t="s">
        <v>2858</v>
      </c>
      <c r="H1645" s="3" t="s">
        <v>710</v>
      </c>
      <c r="I1645" s="3" t="s">
        <v>719</v>
      </c>
      <c r="J1645" s="3" t="s">
        <v>723</v>
      </c>
      <c r="K1645" s="3" t="s">
        <v>731</v>
      </c>
      <c r="L1645" s="3" t="s">
        <v>744</v>
      </c>
      <c r="M1645" s="3" t="s">
        <v>143</v>
      </c>
      <c r="N1645" s="3">
        <v>0.79</v>
      </c>
      <c r="O1645" s="3" t="s">
        <v>3035</v>
      </c>
      <c r="P1645" s="3" t="s">
        <v>714</v>
      </c>
      <c r="Q1645" s="3" t="s">
        <v>1053</v>
      </c>
      <c r="R1645" s="3" t="s">
        <v>1312</v>
      </c>
      <c r="S1645" s="3">
        <v>48154</v>
      </c>
      <c r="T1645" s="4">
        <v>42058</v>
      </c>
      <c r="U1645" s="4">
        <v>42060</v>
      </c>
      <c r="V1645" s="3">
        <v>-165.59492040000003</v>
      </c>
      <c r="W1645" s="3">
        <v>11</v>
      </c>
      <c r="X1645" s="3">
        <v>2125.12</v>
      </c>
      <c r="Y1645" s="5">
        <v>90011</v>
      </c>
    </row>
    <row r="1646" spans="1:25" ht="12.75" customHeight="1" x14ac:dyDescent="0.25">
      <c r="A1646" s="3">
        <v>21515</v>
      </c>
      <c r="B1646" s="3" t="s">
        <v>977</v>
      </c>
      <c r="C1646" s="3">
        <v>7.0000000000000007E-2</v>
      </c>
      <c r="D1646" s="3">
        <v>4.9800000000000004</v>
      </c>
      <c r="E1646" s="3">
        <v>4.7</v>
      </c>
      <c r="F1646" s="3">
        <v>2893</v>
      </c>
      <c r="G1646" s="3" t="s">
        <v>2859</v>
      </c>
      <c r="H1646" s="3" t="s">
        <v>710</v>
      </c>
      <c r="I1646" s="3" t="s">
        <v>719</v>
      </c>
      <c r="J1646" s="3" t="s">
        <v>721</v>
      </c>
      <c r="K1646" s="3" t="s">
        <v>726</v>
      </c>
      <c r="L1646" s="3" t="s">
        <v>739</v>
      </c>
      <c r="M1646" s="3" t="s">
        <v>473</v>
      </c>
      <c r="N1646" s="3">
        <v>0.38</v>
      </c>
      <c r="O1646" s="3" t="s">
        <v>3035</v>
      </c>
      <c r="P1646" s="3" t="s">
        <v>714</v>
      </c>
      <c r="Q1646" s="3" t="s">
        <v>1053</v>
      </c>
      <c r="R1646" s="3" t="s">
        <v>1547</v>
      </c>
      <c r="S1646" s="3">
        <v>48071</v>
      </c>
      <c r="T1646" s="4">
        <v>42058</v>
      </c>
      <c r="U1646" s="4">
        <v>42059</v>
      </c>
      <c r="V1646" s="3">
        <v>-21.684000000000001</v>
      </c>
      <c r="W1646" s="3">
        <v>9</v>
      </c>
      <c r="X1646" s="3">
        <v>45.05</v>
      </c>
      <c r="Y1646" s="5">
        <v>90011</v>
      </c>
    </row>
    <row r="1647" spans="1:25" ht="12.75" customHeight="1" x14ac:dyDescent="0.25">
      <c r="A1647" s="3">
        <v>19909</v>
      </c>
      <c r="B1647" s="3" t="s">
        <v>980</v>
      </c>
      <c r="C1647" s="3">
        <v>0.02</v>
      </c>
      <c r="D1647" s="3">
        <v>880.98</v>
      </c>
      <c r="E1647" s="3">
        <v>44.55</v>
      </c>
      <c r="F1647" s="3">
        <v>2896</v>
      </c>
      <c r="G1647" s="3" t="s">
        <v>2860</v>
      </c>
      <c r="H1647" s="3" t="s">
        <v>712</v>
      </c>
      <c r="I1647" s="3" t="s">
        <v>717</v>
      </c>
      <c r="J1647" s="3" t="s">
        <v>723</v>
      </c>
      <c r="K1647" s="3" t="s">
        <v>734</v>
      </c>
      <c r="L1647" s="3" t="s">
        <v>742</v>
      </c>
      <c r="M1647" s="3" t="s">
        <v>66</v>
      </c>
      <c r="N1647" s="3">
        <v>0.62</v>
      </c>
      <c r="O1647" s="3" t="s">
        <v>3035</v>
      </c>
      <c r="P1647" s="3" t="s">
        <v>714</v>
      </c>
      <c r="Q1647" s="3" t="s">
        <v>1039</v>
      </c>
      <c r="R1647" s="3" t="s">
        <v>1132</v>
      </c>
      <c r="S1647" s="3">
        <v>56001</v>
      </c>
      <c r="T1647" s="4">
        <v>42026</v>
      </c>
      <c r="U1647" s="4">
        <v>42030</v>
      </c>
      <c r="V1647" s="3">
        <v>4861.0637999999999</v>
      </c>
      <c r="W1647" s="3">
        <v>8</v>
      </c>
      <c r="X1647" s="3">
        <v>7045.02</v>
      </c>
      <c r="Y1647" s="5">
        <v>86925</v>
      </c>
    </row>
    <row r="1648" spans="1:25" ht="12.75" customHeight="1" x14ac:dyDescent="0.25">
      <c r="A1648" s="3">
        <v>18198</v>
      </c>
      <c r="B1648" s="3" t="s">
        <v>981</v>
      </c>
      <c r="C1648" s="3">
        <v>0</v>
      </c>
      <c r="D1648" s="3">
        <v>22.84</v>
      </c>
      <c r="E1648" s="3">
        <v>16.920000000000002</v>
      </c>
      <c r="F1648" s="3">
        <v>2896</v>
      </c>
      <c r="G1648" s="3" t="s">
        <v>2860</v>
      </c>
      <c r="H1648" s="3" t="s">
        <v>710</v>
      </c>
      <c r="I1648" s="3" t="s">
        <v>717</v>
      </c>
      <c r="J1648" s="3" t="s">
        <v>721</v>
      </c>
      <c r="K1648" s="3" t="s">
        <v>726</v>
      </c>
      <c r="L1648" s="3" t="s">
        <v>739</v>
      </c>
      <c r="M1648" s="3" t="s">
        <v>82</v>
      </c>
      <c r="N1648" s="3">
        <v>0.39</v>
      </c>
      <c r="O1648" s="3" t="s">
        <v>3035</v>
      </c>
      <c r="P1648" s="3" t="s">
        <v>714</v>
      </c>
      <c r="Q1648" s="3" t="s">
        <v>1039</v>
      </c>
      <c r="R1648" s="3" t="s">
        <v>1132</v>
      </c>
      <c r="S1648" s="3">
        <v>56001</v>
      </c>
      <c r="T1648" s="4">
        <v>42075</v>
      </c>
      <c r="U1648" s="4">
        <v>42077</v>
      </c>
      <c r="V1648" s="3">
        <v>-83.75</v>
      </c>
      <c r="W1648" s="3">
        <v>15</v>
      </c>
      <c r="X1648" s="3">
        <v>370.62</v>
      </c>
      <c r="Y1648" s="5">
        <v>86927</v>
      </c>
    </row>
    <row r="1649" spans="1:25" ht="12.75" customHeight="1" x14ac:dyDescent="0.25">
      <c r="A1649" s="3">
        <v>20304</v>
      </c>
      <c r="B1649" s="3" t="s">
        <v>977</v>
      </c>
      <c r="C1649" s="3">
        <v>0.05</v>
      </c>
      <c r="D1649" s="3">
        <v>80.97</v>
      </c>
      <c r="E1649" s="3">
        <v>30.06</v>
      </c>
      <c r="F1649" s="3">
        <v>2897</v>
      </c>
      <c r="G1649" s="3" t="s">
        <v>2861</v>
      </c>
      <c r="H1649" s="3" t="s">
        <v>712</v>
      </c>
      <c r="I1649" s="3" t="s">
        <v>717</v>
      </c>
      <c r="J1649" s="3" t="s">
        <v>722</v>
      </c>
      <c r="K1649" s="3" t="s">
        <v>736</v>
      </c>
      <c r="L1649" s="3" t="s">
        <v>742</v>
      </c>
      <c r="M1649" s="3" t="s">
        <v>895</v>
      </c>
      <c r="N1649" s="3">
        <v>0.4</v>
      </c>
      <c r="O1649" s="3" t="s">
        <v>3035</v>
      </c>
      <c r="P1649" s="3" t="s">
        <v>714</v>
      </c>
      <c r="Q1649" s="3" t="s">
        <v>1039</v>
      </c>
      <c r="R1649" s="3" t="s">
        <v>1610</v>
      </c>
      <c r="S1649" s="3">
        <v>55369</v>
      </c>
      <c r="T1649" s="4">
        <v>42048</v>
      </c>
      <c r="U1649" s="4">
        <v>42049</v>
      </c>
      <c r="V1649" s="3">
        <v>565.17999999999995</v>
      </c>
      <c r="W1649" s="3">
        <v>11</v>
      </c>
      <c r="X1649" s="3">
        <v>904.25</v>
      </c>
      <c r="Y1649" s="5">
        <v>86926</v>
      </c>
    </row>
    <row r="1650" spans="1:25" ht="12.75" customHeight="1" x14ac:dyDescent="0.25">
      <c r="A1650" s="3">
        <v>20305</v>
      </c>
      <c r="B1650" s="3" t="s">
        <v>977</v>
      </c>
      <c r="C1650" s="3">
        <v>0</v>
      </c>
      <c r="D1650" s="3">
        <v>6.48</v>
      </c>
      <c r="E1650" s="3">
        <v>10.050000000000001</v>
      </c>
      <c r="F1650" s="3">
        <v>2897</v>
      </c>
      <c r="G1650" s="3" t="s">
        <v>2861</v>
      </c>
      <c r="H1650" s="3" t="s">
        <v>710</v>
      </c>
      <c r="I1650" s="3" t="s">
        <v>717</v>
      </c>
      <c r="J1650" s="3" t="s">
        <v>721</v>
      </c>
      <c r="K1650" s="3" t="s">
        <v>726</v>
      </c>
      <c r="L1650" s="3" t="s">
        <v>739</v>
      </c>
      <c r="M1650" s="3" t="s">
        <v>335</v>
      </c>
      <c r="N1650" s="3">
        <v>0.37</v>
      </c>
      <c r="O1650" s="3" t="s">
        <v>3035</v>
      </c>
      <c r="P1650" s="3" t="s">
        <v>714</v>
      </c>
      <c r="Q1650" s="3" t="s">
        <v>1039</v>
      </c>
      <c r="R1650" s="3" t="s">
        <v>1610</v>
      </c>
      <c r="S1650" s="3">
        <v>55369</v>
      </c>
      <c r="T1650" s="4">
        <v>42048</v>
      </c>
      <c r="U1650" s="4">
        <v>42050</v>
      </c>
      <c r="V1650" s="3">
        <v>-38.72</v>
      </c>
      <c r="W1650" s="3">
        <v>2</v>
      </c>
      <c r="X1650" s="3">
        <v>16.309999999999999</v>
      </c>
      <c r="Y1650" s="5">
        <v>86926</v>
      </c>
    </row>
    <row r="1651" spans="1:25" ht="12.75" customHeight="1" x14ac:dyDescent="0.25">
      <c r="A1651" s="3">
        <v>23151</v>
      </c>
      <c r="B1651" s="3" t="s">
        <v>979</v>
      </c>
      <c r="C1651" s="3">
        <v>0.06</v>
      </c>
      <c r="D1651" s="3">
        <v>70.89</v>
      </c>
      <c r="E1651" s="3">
        <v>89.3</v>
      </c>
      <c r="F1651" s="3">
        <v>2903</v>
      </c>
      <c r="G1651" s="3" t="s">
        <v>2862</v>
      </c>
      <c r="H1651" s="3" t="s">
        <v>712</v>
      </c>
      <c r="I1651" s="3" t="s">
        <v>718</v>
      </c>
      <c r="J1651" s="3" t="s">
        <v>723</v>
      </c>
      <c r="K1651" s="3" t="s">
        <v>731</v>
      </c>
      <c r="L1651" s="3" t="s">
        <v>742</v>
      </c>
      <c r="M1651" s="3" t="s">
        <v>184</v>
      </c>
      <c r="N1651" s="3">
        <v>0.72</v>
      </c>
      <c r="O1651" s="3" t="s">
        <v>3035</v>
      </c>
      <c r="P1651" s="3" t="s">
        <v>716</v>
      </c>
      <c r="Q1651" s="3" t="s">
        <v>1065</v>
      </c>
      <c r="R1651" s="3" t="s">
        <v>1176</v>
      </c>
      <c r="S1651" s="3">
        <v>43068</v>
      </c>
      <c r="T1651" s="4">
        <v>42180</v>
      </c>
      <c r="U1651" s="4">
        <v>42180</v>
      </c>
      <c r="V1651" s="3">
        <v>65.077020000000005</v>
      </c>
      <c r="W1651" s="3">
        <v>6</v>
      </c>
      <c r="X1651" s="3">
        <v>364.26</v>
      </c>
      <c r="Y1651" s="5">
        <v>87374</v>
      </c>
    </row>
    <row r="1652" spans="1:25" ht="12.75" customHeight="1" x14ac:dyDescent="0.25">
      <c r="A1652" s="3">
        <v>18611</v>
      </c>
      <c r="B1652" s="3" t="s">
        <v>977</v>
      </c>
      <c r="C1652" s="3">
        <v>7.0000000000000007E-2</v>
      </c>
      <c r="D1652" s="3">
        <v>4.13</v>
      </c>
      <c r="E1652" s="3">
        <v>0.99</v>
      </c>
      <c r="F1652" s="3">
        <v>2908</v>
      </c>
      <c r="G1652" s="3" t="s">
        <v>2863</v>
      </c>
      <c r="H1652" s="3" t="s">
        <v>710</v>
      </c>
      <c r="I1652" s="3" t="s">
        <v>717</v>
      </c>
      <c r="J1652" s="3" t="s">
        <v>721</v>
      </c>
      <c r="K1652" s="3" t="s">
        <v>735</v>
      </c>
      <c r="L1652" s="3" t="s">
        <v>739</v>
      </c>
      <c r="M1652" s="3" t="s">
        <v>666</v>
      </c>
      <c r="N1652" s="3">
        <v>0.39</v>
      </c>
      <c r="O1652" s="3" t="s">
        <v>3035</v>
      </c>
      <c r="P1652" s="3" t="s">
        <v>716</v>
      </c>
      <c r="Q1652" s="3" t="s">
        <v>1065</v>
      </c>
      <c r="R1652" s="3" t="s">
        <v>1286</v>
      </c>
      <c r="S1652" s="3">
        <v>44125</v>
      </c>
      <c r="T1652" s="4">
        <v>42012</v>
      </c>
      <c r="U1652" s="4">
        <v>42012</v>
      </c>
      <c r="V1652" s="3">
        <v>10.959199999999999</v>
      </c>
      <c r="W1652" s="3">
        <v>4</v>
      </c>
      <c r="X1652" s="3">
        <v>16.07</v>
      </c>
      <c r="Y1652" s="5">
        <v>88156</v>
      </c>
    </row>
    <row r="1653" spans="1:25" ht="12.75" customHeight="1" x14ac:dyDescent="0.25">
      <c r="A1653" s="3">
        <v>18612</v>
      </c>
      <c r="B1653" s="3" t="s">
        <v>977</v>
      </c>
      <c r="C1653" s="3">
        <v>0.03</v>
      </c>
      <c r="D1653" s="3">
        <v>22.72</v>
      </c>
      <c r="E1653" s="3">
        <v>8.99</v>
      </c>
      <c r="F1653" s="3">
        <v>2908</v>
      </c>
      <c r="G1653" s="3" t="s">
        <v>2863</v>
      </c>
      <c r="H1653" s="3" t="s">
        <v>710</v>
      </c>
      <c r="I1653" s="3" t="s">
        <v>717</v>
      </c>
      <c r="J1653" s="3" t="s">
        <v>723</v>
      </c>
      <c r="K1653" s="3" t="s">
        <v>732</v>
      </c>
      <c r="L1653" s="3" t="s">
        <v>741</v>
      </c>
      <c r="M1653" s="3" t="s">
        <v>575</v>
      </c>
      <c r="N1653" s="3">
        <v>0.44</v>
      </c>
      <c r="O1653" s="3" t="s">
        <v>3035</v>
      </c>
      <c r="P1653" s="3" t="s">
        <v>716</v>
      </c>
      <c r="Q1653" s="3" t="s">
        <v>1065</v>
      </c>
      <c r="R1653" s="3" t="s">
        <v>1286</v>
      </c>
      <c r="S1653" s="3">
        <v>44125</v>
      </c>
      <c r="T1653" s="4">
        <v>42012</v>
      </c>
      <c r="U1653" s="4">
        <v>42012</v>
      </c>
      <c r="V1653" s="3">
        <v>17.429400000000001</v>
      </c>
      <c r="W1653" s="3">
        <v>1</v>
      </c>
      <c r="X1653" s="3">
        <v>25.26</v>
      </c>
      <c r="Y1653" s="5">
        <v>88156</v>
      </c>
    </row>
    <row r="1654" spans="1:25" ht="12.75" customHeight="1" x14ac:dyDescent="0.25">
      <c r="A1654" s="3">
        <v>20827</v>
      </c>
      <c r="B1654" s="3" t="s">
        <v>979</v>
      </c>
      <c r="C1654" s="3">
        <v>0.05</v>
      </c>
      <c r="D1654" s="3">
        <v>34.979999999999997</v>
      </c>
      <c r="E1654" s="3">
        <v>7.53</v>
      </c>
      <c r="F1654" s="3">
        <v>2908</v>
      </c>
      <c r="G1654" s="3" t="s">
        <v>2863</v>
      </c>
      <c r="H1654" s="3" t="s">
        <v>711</v>
      </c>
      <c r="I1654" s="3" t="s">
        <v>717</v>
      </c>
      <c r="J1654" s="3" t="s">
        <v>722</v>
      </c>
      <c r="K1654" s="3" t="s">
        <v>725</v>
      </c>
      <c r="L1654" s="3" t="s">
        <v>739</v>
      </c>
      <c r="M1654" s="3" t="s">
        <v>811</v>
      </c>
      <c r="N1654" s="3">
        <v>0.76</v>
      </c>
      <c r="O1654" s="3" t="s">
        <v>3035</v>
      </c>
      <c r="P1654" s="3" t="s">
        <v>716</v>
      </c>
      <c r="Q1654" s="3" t="s">
        <v>1065</v>
      </c>
      <c r="R1654" s="3" t="s">
        <v>1286</v>
      </c>
      <c r="S1654" s="3">
        <v>44125</v>
      </c>
      <c r="T1654" s="4">
        <v>42063</v>
      </c>
      <c r="U1654" s="4">
        <v>42066</v>
      </c>
      <c r="V1654" s="3">
        <v>-32.666400000000003</v>
      </c>
      <c r="W1654" s="3">
        <v>16</v>
      </c>
      <c r="X1654" s="3">
        <v>581.08000000000004</v>
      </c>
      <c r="Y1654" s="5">
        <v>88157</v>
      </c>
    </row>
    <row r="1655" spans="1:25" ht="12.75" customHeight="1" x14ac:dyDescent="0.25">
      <c r="A1655" s="3">
        <v>20828</v>
      </c>
      <c r="B1655" s="3" t="s">
        <v>979</v>
      </c>
      <c r="C1655" s="3">
        <v>0</v>
      </c>
      <c r="D1655" s="3">
        <v>3.14</v>
      </c>
      <c r="E1655" s="3">
        <v>1.92</v>
      </c>
      <c r="F1655" s="3">
        <v>2908</v>
      </c>
      <c r="G1655" s="3" t="s">
        <v>2863</v>
      </c>
      <c r="H1655" s="3" t="s">
        <v>710</v>
      </c>
      <c r="I1655" s="3" t="s">
        <v>717</v>
      </c>
      <c r="J1655" s="3" t="s">
        <v>721</v>
      </c>
      <c r="K1655" s="3" t="s">
        <v>104</v>
      </c>
      <c r="L1655" s="3" t="s">
        <v>738</v>
      </c>
      <c r="M1655" s="3" t="s">
        <v>223</v>
      </c>
      <c r="N1655" s="3">
        <v>0.84</v>
      </c>
      <c r="O1655" s="3" t="s">
        <v>3035</v>
      </c>
      <c r="P1655" s="3" t="s">
        <v>716</v>
      </c>
      <c r="Q1655" s="3" t="s">
        <v>1065</v>
      </c>
      <c r="R1655" s="3" t="s">
        <v>1286</v>
      </c>
      <c r="S1655" s="3">
        <v>44125</v>
      </c>
      <c r="T1655" s="4">
        <v>42063</v>
      </c>
      <c r="U1655" s="4">
        <v>42065</v>
      </c>
      <c r="V1655" s="3">
        <v>-13.135200000000001</v>
      </c>
      <c r="W1655" s="3">
        <v>8</v>
      </c>
      <c r="X1655" s="3">
        <v>27.53</v>
      </c>
      <c r="Y1655" s="5">
        <v>88157</v>
      </c>
    </row>
    <row r="1656" spans="1:25" ht="12.75" customHeight="1" x14ac:dyDescent="0.25">
      <c r="A1656" s="3">
        <v>21290</v>
      </c>
      <c r="B1656" s="3" t="s">
        <v>977</v>
      </c>
      <c r="C1656" s="3">
        <v>0.04</v>
      </c>
      <c r="D1656" s="3">
        <v>4.13</v>
      </c>
      <c r="E1656" s="3">
        <v>0.99</v>
      </c>
      <c r="F1656" s="3">
        <v>2912</v>
      </c>
      <c r="G1656" s="3" t="s">
        <v>2864</v>
      </c>
      <c r="H1656" s="3" t="s">
        <v>711</v>
      </c>
      <c r="I1656" s="3" t="s">
        <v>717</v>
      </c>
      <c r="J1656" s="3" t="s">
        <v>721</v>
      </c>
      <c r="K1656" s="3" t="s">
        <v>735</v>
      </c>
      <c r="L1656" s="3" t="s">
        <v>739</v>
      </c>
      <c r="M1656" s="3" t="s">
        <v>666</v>
      </c>
      <c r="N1656" s="3">
        <v>0.39</v>
      </c>
      <c r="O1656" s="3" t="s">
        <v>3035</v>
      </c>
      <c r="P1656" s="3" t="s">
        <v>714</v>
      </c>
      <c r="Q1656" s="3" t="s">
        <v>1101</v>
      </c>
      <c r="R1656" s="3" t="s">
        <v>1711</v>
      </c>
      <c r="S1656" s="3">
        <v>58201</v>
      </c>
      <c r="T1656" s="4">
        <v>42122</v>
      </c>
      <c r="U1656" s="4">
        <v>42124</v>
      </c>
      <c r="V1656" s="3">
        <v>22.307699999999997</v>
      </c>
      <c r="W1656" s="3">
        <v>7</v>
      </c>
      <c r="X1656" s="3">
        <v>32.33</v>
      </c>
      <c r="Y1656" s="5">
        <v>87396</v>
      </c>
    </row>
    <row r="1657" spans="1:25" ht="12.75" customHeight="1" x14ac:dyDescent="0.25">
      <c r="A1657" s="3">
        <v>21291</v>
      </c>
      <c r="B1657" s="3" t="s">
        <v>977</v>
      </c>
      <c r="C1657" s="3">
        <v>0.06</v>
      </c>
      <c r="D1657" s="3">
        <v>55.48</v>
      </c>
      <c r="E1657" s="3">
        <v>14.3</v>
      </c>
      <c r="F1657" s="3">
        <v>2912</v>
      </c>
      <c r="G1657" s="3" t="s">
        <v>2864</v>
      </c>
      <c r="H1657" s="3" t="s">
        <v>710</v>
      </c>
      <c r="I1657" s="3" t="s">
        <v>717</v>
      </c>
      <c r="J1657" s="3" t="s">
        <v>721</v>
      </c>
      <c r="K1657" s="3" t="s">
        <v>726</v>
      </c>
      <c r="L1657" s="3" t="s">
        <v>739</v>
      </c>
      <c r="M1657" s="3" t="s">
        <v>862</v>
      </c>
      <c r="N1657" s="3">
        <v>0.37</v>
      </c>
      <c r="O1657" s="3" t="s">
        <v>3035</v>
      </c>
      <c r="P1657" s="3" t="s">
        <v>714</v>
      </c>
      <c r="Q1657" s="3" t="s">
        <v>1101</v>
      </c>
      <c r="R1657" s="3" t="s">
        <v>1711</v>
      </c>
      <c r="S1657" s="3">
        <v>58201</v>
      </c>
      <c r="T1657" s="4">
        <v>42122</v>
      </c>
      <c r="U1657" s="4">
        <v>42124</v>
      </c>
      <c r="V1657" s="3">
        <v>443.02139999999991</v>
      </c>
      <c r="W1657" s="3">
        <v>12</v>
      </c>
      <c r="X1657" s="3">
        <v>642.05999999999995</v>
      </c>
      <c r="Y1657" s="5">
        <v>87396</v>
      </c>
    </row>
    <row r="1658" spans="1:25" ht="12.75" customHeight="1" x14ac:dyDescent="0.25">
      <c r="A1658" s="3">
        <v>8310</v>
      </c>
      <c r="B1658" s="3" t="s">
        <v>978</v>
      </c>
      <c r="C1658" s="3">
        <v>0.05</v>
      </c>
      <c r="D1658" s="3">
        <v>535.64</v>
      </c>
      <c r="E1658" s="3">
        <v>14.7</v>
      </c>
      <c r="F1658" s="3">
        <v>2920</v>
      </c>
      <c r="G1658" s="3" t="s">
        <v>2865</v>
      </c>
      <c r="H1658" s="3" t="s">
        <v>712</v>
      </c>
      <c r="I1658" s="3" t="s">
        <v>717</v>
      </c>
      <c r="J1658" s="3" t="s">
        <v>722</v>
      </c>
      <c r="K1658" s="3" t="s">
        <v>736</v>
      </c>
      <c r="L1658" s="3" t="s">
        <v>740</v>
      </c>
      <c r="M1658" s="3" t="s">
        <v>254</v>
      </c>
      <c r="N1658" s="3">
        <v>0.59</v>
      </c>
      <c r="O1658" s="3" t="s">
        <v>3035</v>
      </c>
      <c r="P1658" s="3" t="s">
        <v>714</v>
      </c>
      <c r="Q1658" s="3" t="s">
        <v>1008</v>
      </c>
      <c r="R1658" s="3" t="s">
        <v>990</v>
      </c>
      <c r="S1658" s="3">
        <v>60603</v>
      </c>
      <c r="T1658" s="4">
        <v>42162</v>
      </c>
      <c r="U1658" s="4">
        <v>42164</v>
      </c>
      <c r="V1658" s="3">
        <v>-1220.9144999999999</v>
      </c>
      <c r="W1658" s="3">
        <v>2</v>
      </c>
      <c r="X1658" s="3">
        <v>1068.5999999999999</v>
      </c>
      <c r="Y1658" s="5">
        <v>59365</v>
      </c>
    </row>
    <row r="1659" spans="1:25" ht="12.75" customHeight="1" x14ac:dyDescent="0.25">
      <c r="A1659" s="3">
        <v>18166</v>
      </c>
      <c r="B1659" s="3" t="s">
        <v>978</v>
      </c>
      <c r="C1659" s="3">
        <v>0</v>
      </c>
      <c r="D1659" s="3">
        <v>6.37</v>
      </c>
      <c r="E1659" s="3">
        <v>5.19</v>
      </c>
      <c r="F1659" s="3">
        <v>2923</v>
      </c>
      <c r="G1659" s="3" t="s">
        <v>2866</v>
      </c>
      <c r="H1659" s="3" t="s">
        <v>710</v>
      </c>
      <c r="I1659" s="3" t="s">
        <v>719</v>
      </c>
      <c r="J1659" s="3" t="s">
        <v>721</v>
      </c>
      <c r="K1659" s="3" t="s">
        <v>103</v>
      </c>
      <c r="L1659" s="3" t="s">
        <v>739</v>
      </c>
      <c r="M1659" s="3" t="s">
        <v>705</v>
      </c>
      <c r="N1659" s="3">
        <v>0.38</v>
      </c>
      <c r="O1659" s="3" t="s">
        <v>3035</v>
      </c>
      <c r="P1659" s="3" t="s">
        <v>716</v>
      </c>
      <c r="Q1659" s="3" t="s">
        <v>1057</v>
      </c>
      <c r="R1659" s="3" t="s">
        <v>1104</v>
      </c>
      <c r="S1659" s="3">
        <v>21740</v>
      </c>
      <c r="T1659" s="4">
        <v>42063</v>
      </c>
      <c r="U1659" s="4">
        <v>42065</v>
      </c>
      <c r="V1659" s="3">
        <v>-27.1492</v>
      </c>
      <c r="W1659" s="3">
        <v>15</v>
      </c>
      <c r="X1659" s="3">
        <v>99.75</v>
      </c>
      <c r="Y1659" s="5">
        <v>86592</v>
      </c>
    </row>
    <row r="1660" spans="1:25" ht="12.75" customHeight="1" x14ac:dyDescent="0.25">
      <c r="A1660" s="3">
        <v>18345</v>
      </c>
      <c r="B1660" s="3" t="s">
        <v>981</v>
      </c>
      <c r="C1660" s="3">
        <v>0.02</v>
      </c>
      <c r="D1660" s="3">
        <v>110.98</v>
      </c>
      <c r="E1660" s="3">
        <v>13.99</v>
      </c>
      <c r="F1660" s="3">
        <v>2924</v>
      </c>
      <c r="G1660" s="3" t="s">
        <v>2867</v>
      </c>
      <c r="H1660" s="3" t="s">
        <v>710</v>
      </c>
      <c r="I1660" s="3" t="s">
        <v>719</v>
      </c>
      <c r="J1660" s="3" t="s">
        <v>723</v>
      </c>
      <c r="K1660" s="3" t="s">
        <v>732</v>
      </c>
      <c r="L1660" s="3" t="s">
        <v>743</v>
      </c>
      <c r="M1660" s="3" t="s">
        <v>571</v>
      </c>
      <c r="N1660" s="3">
        <v>0.69</v>
      </c>
      <c r="O1660" s="3" t="s">
        <v>3035</v>
      </c>
      <c r="P1660" s="3" t="s">
        <v>716</v>
      </c>
      <c r="Q1660" s="3" t="s">
        <v>1057</v>
      </c>
      <c r="R1660" s="3" t="s">
        <v>1200</v>
      </c>
      <c r="S1660" s="3">
        <v>20707</v>
      </c>
      <c r="T1660" s="4">
        <v>42020</v>
      </c>
      <c r="U1660" s="4">
        <v>42022</v>
      </c>
      <c r="V1660" s="3">
        <v>-106.3424</v>
      </c>
      <c r="W1660" s="3">
        <v>2</v>
      </c>
      <c r="X1660" s="3">
        <v>226.53</v>
      </c>
      <c r="Y1660" s="5">
        <v>86591</v>
      </c>
    </row>
    <row r="1661" spans="1:25" ht="12.75" customHeight="1" x14ac:dyDescent="0.25">
      <c r="A1661" s="3">
        <v>18346</v>
      </c>
      <c r="B1661" s="3" t="s">
        <v>981</v>
      </c>
      <c r="C1661" s="3">
        <v>0.01</v>
      </c>
      <c r="D1661" s="3">
        <v>8.01</v>
      </c>
      <c r="E1661" s="3">
        <v>2.87</v>
      </c>
      <c r="F1661" s="3">
        <v>2924</v>
      </c>
      <c r="G1661" s="3" t="s">
        <v>2867</v>
      </c>
      <c r="H1661" s="3" t="s">
        <v>710</v>
      </c>
      <c r="I1661" s="3" t="s">
        <v>719</v>
      </c>
      <c r="J1661" s="3" t="s">
        <v>721</v>
      </c>
      <c r="K1661" s="3" t="s">
        <v>726</v>
      </c>
      <c r="L1661" s="3" t="s">
        <v>738</v>
      </c>
      <c r="M1661" s="3" t="s">
        <v>484</v>
      </c>
      <c r="N1661" s="3">
        <v>0.4</v>
      </c>
      <c r="O1661" s="3" t="s">
        <v>3035</v>
      </c>
      <c r="P1661" s="3" t="s">
        <v>716</v>
      </c>
      <c r="Q1661" s="3" t="s">
        <v>1057</v>
      </c>
      <c r="R1661" s="3" t="s">
        <v>1200</v>
      </c>
      <c r="S1661" s="3">
        <v>20707</v>
      </c>
      <c r="T1661" s="4">
        <v>42020</v>
      </c>
      <c r="U1661" s="4">
        <v>42022</v>
      </c>
      <c r="V1661" s="3">
        <v>44.976799999999997</v>
      </c>
      <c r="W1661" s="3">
        <v>8</v>
      </c>
      <c r="X1661" s="3">
        <v>68.650000000000006</v>
      </c>
      <c r="Y1661" s="5">
        <v>86591</v>
      </c>
    </row>
    <row r="1662" spans="1:25" ht="12.75" customHeight="1" x14ac:dyDescent="0.25">
      <c r="A1662" s="3">
        <v>25817</v>
      </c>
      <c r="B1662" s="3" t="s">
        <v>981</v>
      </c>
      <c r="C1662" s="3">
        <v>0.02</v>
      </c>
      <c r="D1662" s="3">
        <v>5.58</v>
      </c>
      <c r="E1662" s="3">
        <v>2.99</v>
      </c>
      <c r="F1662" s="3">
        <v>2928</v>
      </c>
      <c r="G1662" s="3" t="s">
        <v>2868</v>
      </c>
      <c r="H1662" s="3" t="s">
        <v>710</v>
      </c>
      <c r="I1662" s="3" t="s">
        <v>719</v>
      </c>
      <c r="J1662" s="3" t="s">
        <v>721</v>
      </c>
      <c r="K1662" s="3" t="s">
        <v>103</v>
      </c>
      <c r="L1662" s="3" t="s">
        <v>739</v>
      </c>
      <c r="M1662" s="3" t="s">
        <v>626</v>
      </c>
      <c r="N1662" s="3">
        <v>0.37</v>
      </c>
      <c r="O1662" s="3" t="s">
        <v>3035</v>
      </c>
      <c r="P1662" s="3" t="s">
        <v>713</v>
      </c>
      <c r="Q1662" s="3" t="s">
        <v>1051</v>
      </c>
      <c r="R1662" s="3" t="s">
        <v>1189</v>
      </c>
      <c r="S1662" s="3">
        <v>29418</v>
      </c>
      <c r="T1662" s="4">
        <v>42150</v>
      </c>
      <c r="U1662" s="4">
        <v>42152</v>
      </c>
      <c r="V1662" s="3">
        <v>689.32799999999997</v>
      </c>
      <c r="W1662" s="3">
        <v>42</v>
      </c>
      <c r="X1662" s="3">
        <v>236.83</v>
      </c>
      <c r="Y1662" s="5">
        <v>90218</v>
      </c>
    </row>
    <row r="1663" spans="1:25" ht="12.75" customHeight="1" x14ac:dyDescent="0.25">
      <c r="A1663" s="3">
        <v>25819</v>
      </c>
      <c r="B1663" s="3" t="s">
        <v>981</v>
      </c>
      <c r="C1663" s="3">
        <v>0.02</v>
      </c>
      <c r="D1663" s="3">
        <v>54.1</v>
      </c>
      <c r="E1663" s="3">
        <v>19.989999999999998</v>
      </c>
      <c r="F1663" s="3">
        <v>2928</v>
      </c>
      <c r="G1663" s="3" t="s">
        <v>2868</v>
      </c>
      <c r="H1663" s="3" t="s">
        <v>710</v>
      </c>
      <c r="I1663" s="3" t="s">
        <v>719</v>
      </c>
      <c r="J1663" s="3" t="s">
        <v>721</v>
      </c>
      <c r="K1663" s="3" t="s">
        <v>730</v>
      </c>
      <c r="L1663" s="3" t="s">
        <v>739</v>
      </c>
      <c r="M1663" s="3" t="s">
        <v>902</v>
      </c>
      <c r="N1663" s="3">
        <v>0.59</v>
      </c>
      <c r="O1663" s="3" t="s">
        <v>3035</v>
      </c>
      <c r="P1663" s="3" t="s">
        <v>713</v>
      </c>
      <c r="Q1663" s="3" t="s">
        <v>1051</v>
      </c>
      <c r="R1663" s="3" t="s">
        <v>1189</v>
      </c>
      <c r="S1663" s="3">
        <v>29418</v>
      </c>
      <c r="T1663" s="4">
        <v>42150</v>
      </c>
      <c r="U1663" s="4">
        <v>42151</v>
      </c>
      <c r="V1663" s="3">
        <v>-33.585999999999999</v>
      </c>
      <c r="W1663" s="3">
        <v>36</v>
      </c>
      <c r="X1663" s="3">
        <v>1944.87</v>
      </c>
      <c r="Y1663" s="5">
        <v>90218</v>
      </c>
    </row>
    <row r="1664" spans="1:25" ht="12.75" customHeight="1" x14ac:dyDescent="0.25">
      <c r="A1664" s="3">
        <v>21313</v>
      </c>
      <c r="B1664" s="3" t="s">
        <v>979</v>
      </c>
      <c r="C1664" s="3">
        <v>0.1</v>
      </c>
      <c r="D1664" s="3">
        <v>11.55</v>
      </c>
      <c r="E1664" s="3">
        <v>2.36</v>
      </c>
      <c r="F1664" s="3">
        <v>2931</v>
      </c>
      <c r="G1664" s="3" t="s">
        <v>2869</v>
      </c>
      <c r="H1664" s="3" t="s">
        <v>710</v>
      </c>
      <c r="I1664" s="3" t="s">
        <v>718</v>
      </c>
      <c r="J1664" s="3" t="s">
        <v>721</v>
      </c>
      <c r="K1664" s="3" t="s">
        <v>724</v>
      </c>
      <c r="L1664" s="3" t="s">
        <v>738</v>
      </c>
      <c r="M1664" s="3" t="s">
        <v>224</v>
      </c>
      <c r="N1664" s="3">
        <v>0.55000000000000004</v>
      </c>
      <c r="O1664" s="3" t="s">
        <v>3035</v>
      </c>
      <c r="P1664" s="3" t="s">
        <v>715</v>
      </c>
      <c r="Q1664" s="3" t="s">
        <v>1037</v>
      </c>
      <c r="R1664" s="3" t="s">
        <v>1670</v>
      </c>
      <c r="S1664" s="3">
        <v>95630</v>
      </c>
      <c r="T1664" s="4">
        <v>42063</v>
      </c>
      <c r="U1664" s="4">
        <v>42063</v>
      </c>
      <c r="V1664" s="3">
        <v>69.767200000000003</v>
      </c>
      <c r="W1664" s="3">
        <v>12</v>
      </c>
      <c r="X1664" s="3">
        <v>135.77000000000001</v>
      </c>
      <c r="Y1664" s="5">
        <v>87619</v>
      </c>
    </row>
    <row r="1665" spans="1:25" ht="12.75" customHeight="1" x14ac:dyDescent="0.25">
      <c r="A1665" s="3">
        <v>24866</v>
      </c>
      <c r="B1665" s="3" t="s">
        <v>977</v>
      </c>
      <c r="C1665" s="3">
        <v>0.01</v>
      </c>
      <c r="D1665" s="3">
        <v>35.44</v>
      </c>
      <c r="E1665" s="3">
        <v>19.989999999999998</v>
      </c>
      <c r="F1665" s="3">
        <v>2932</v>
      </c>
      <c r="G1665" s="3" t="s">
        <v>2870</v>
      </c>
      <c r="H1665" s="3" t="s">
        <v>710</v>
      </c>
      <c r="I1665" s="3" t="s">
        <v>718</v>
      </c>
      <c r="J1665" s="3" t="s">
        <v>721</v>
      </c>
      <c r="K1665" s="3" t="s">
        <v>726</v>
      </c>
      <c r="L1665" s="3" t="s">
        <v>739</v>
      </c>
      <c r="M1665" s="3" t="s">
        <v>264</v>
      </c>
      <c r="N1665" s="3">
        <v>0.38</v>
      </c>
      <c r="O1665" s="3" t="s">
        <v>3035</v>
      </c>
      <c r="P1665" s="3" t="s">
        <v>716</v>
      </c>
      <c r="Q1665" s="3" t="s">
        <v>1123</v>
      </c>
      <c r="R1665" s="3" t="s">
        <v>1511</v>
      </c>
      <c r="S1665" s="3">
        <v>6614</v>
      </c>
      <c r="T1665" s="4">
        <v>42116</v>
      </c>
      <c r="U1665" s="4">
        <v>42117</v>
      </c>
      <c r="V1665" s="3">
        <v>-52.822799999999994</v>
      </c>
      <c r="W1665" s="3">
        <v>1</v>
      </c>
      <c r="X1665" s="3">
        <v>55.43</v>
      </c>
      <c r="Y1665" s="5">
        <v>87620</v>
      </c>
    </row>
    <row r="1666" spans="1:25" ht="12.75" customHeight="1" x14ac:dyDescent="0.25">
      <c r="A1666" s="3">
        <v>24995</v>
      </c>
      <c r="B1666" s="3" t="s">
        <v>980</v>
      </c>
      <c r="C1666" s="3">
        <v>0.02</v>
      </c>
      <c r="D1666" s="3">
        <v>3.8</v>
      </c>
      <c r="E1666" s="3">
        <v>1.49</v>
      </c>
      <c r="F1666" s="3">
        <v>2935</v>
      </c>
      <c r="G1666" s="3" t="s">
        <v>2871</v>
      </c>
      <c r="H1666" s="3" t="s">
        <v>710</v>
      </c>
      <c r="I1666" s="3" t="s">
        <v>718</v>
      </c>
      <c r="J1666" s="3" t="s">
        <v>721</v>
      </c>
      <c r="K1666" s="3" t="s">
        <v>103</v>
      </c>
      <c r="L1666" s="3" t="s">
        <v>739</v>
      </c>
      <c r="M1666" s="3" t="s">
        <v>772</v>
      </c>
      <c r="N1666" s="3">
        <v>0.38</v>
      </c>
      <c r="O1666" s="3" t="s">
        <v>3035</v>
      </c>
      <c r="P1666" s="3" t="s">
        <v>716</v>
      </c>
      <c r="Q1666" s="3" t="s">
        <v>1901</v>
      </c>
      <c r="R1666" s="3" t="s">
        <v>1000</v>
      </c>
      <c r="S1666" s="3">
        <v>2215</v>
      </c>
      <c r="T1666" s="4">
        <v>42135</v>
      </c>
      <c r="U1666" s="4">
        <v>42139</v>
      </c>
      <c r="V1666" s="3">
        <v>7.31</v>
      </c>
      <c r="W1666" s="3">
        <v>5</v>
      </c>
      <c r="X1666" s="3">
        <v>20.46</v>
      </c>
      <c r="Y1666" s="5">
        <v>87617</v>
      </c>
    </row>
    <row r="1667" spans="1:25" ht="12.75" customHeight="1" x14ac:dyDescent="0.25">
      <c r="A1667" s="3">
        <v>24865</v>
      </c>
      <c r="B1667" s="3" t="s">
        <v>977</v>
      </c>
      <c r="C1667" s="3">
        <v>0.03</v>
      </c>
      <c r="D1667" s="3">
        <v>47.9</v>
      </c>
      <c r="E1667" s="3">
        <v>5.86</v>
      </c>
      <c r="F1667" s="3">
        <v>2938</v>
      </c>
      <c r="G1667" s="3" t="s">
        <v>2872</v>
      </c>
      <c r="H1667" s="3" t="s">
        <v>710</v>
      </c>
      <c r="I1667" s="3" t="s">
        <v>718</v>
      </c>
      <c r="J1667" s="3" t="s">
        <v>721</v>
      </c>
      <c r="K1667" s="3" t="s">
        <v>726</v>
      </c>
      <c r="L1667" s="3" t="s">
        <v>739</v>
      </c>
      <c r="M1667" s="3" t="s">
        <v>244</v>
      </c>
      <c r="N1667" s="3">
        <v>0.37</v>
      </c>
      <c r="O1667" s="3" t="s">
        <v>3035</v>
      </c>
      <c r="P1667" s="3" t="s">
        <v>716</v>
      </c>
      <c r="Q1667" s="3" t="s">
        <v>1901</v>
      </c>
      <c r="R1667" s="3" t="s">
        <v>1887</v>
      </c>
      <c r="S1667" s="3">
        <v>2180</v>
      </c>
      <c r="T1667" s="4">
        <v>42116</v>
      </c>
      <c r="U1667" s="4">
        <v>42119</v>
      </c>
      <c r="V1667" s="3">
        <v>642.99029999999993</v>
      </c>
      <c r="W1667" s="3">
        <v>20</v>
      </c>
      <c r="X1667" s="3">
        <v>931.87</v>
      </c>
      <c r="Y1667" s="5">
        <v>87620</v>
      </c>
    </row>
    <row r="1668" spans="1:25" ht="12.75" customHeight="1" x14ac:dyDescent="0.25">
      <c r="A1668" s="3">
        <v>23567</v>
      </c>
      <c r="B1668" s="3" t="s">
        <v>981</v>
      </c>
      <c r="C1668" s="3">
        <v>0.05</v>
      </c>
      <c r="D1668" s="3">
        <v>2.62</v>
      </c>
      <c r="E1668" s="3">
        <v>0.8</v>
      </c>
      <c r="F1668" s="3">
        <v>2941</v>
      </c>
      <c r="G1668" s="3" t="s">
        <v>2873</v>
      </c>
      <c r="H1668" s="3" t="s">
        <v>710</v>
      </c>
      <c r="I1668" s="3" t="s">
        <v>718</v>
      </c>
      <c r="J1668" s="3" t="s">
        <v>721</v>
      </c>
      <c r="K1668" s="3" t="s">
        <v>733</v>
      </c>
      <c r="L1668" s="3" t="s">
        <v>738</v>
      </c>
      <c r="M1668" s="3" t="s">
        <v>19</v>
      </c>
      <c r="N1668" s="3">
        <v>0.39</v>
      </c>
      <c r="O1668" s="3" t="s">
        <v>3035</v>
      </c>
      <c r="P1668" s="3" t="s">
        <v>716</v>
      </c>
      <c r="Q1668" s="3" t="s">
        <v>1028</v>
      </c>
      <c r="R1668" s="3" t="s">
        <v>1536</v>
      </c>
      <c r="S1668" s="3">
        <v>7960</v>
      </c>
      <c r="T1668" s="4">
        <v>42150</v>
      </c>
      <c r="U1668" s="4">
        <v>42151</v>
      </c>
      <c r="V1668" s="3">
        <v>12.71</v>
      </c>
      <c r="W1668" s="3">
        <v>8</v>
      </c>
      <c r="X1668" s="3">
        <v>21.41</v>
      </c>
      <c r="Y1668" s="5">
        <v>87618</v>
      </c>
    </row>
    <row r="1669" spans="1:25" ht="12.75" customHeight="1" x14ac:dyDescent="0.25">
      <c r="A1669" s="3">
        <v>19575</v>
      </c>
      <c r="B1669" s="3" t="s">
        <v>980</v>
      </c>
      <c r="C1669" s="3">
        <v>0.04</v>
      </c>
      <c r="D1669" s="3">
        <v>4.55</v>
      </c>
      <c r="E1669" s="3">
        <v>1.49</v>
      </c>
      <c r="F1669" s="3">
        <v>2944</v>
      </c>
      <c r="G1669" s="3" t="s">
        <v>2874</v>
      </c>
      <c r="H1669" s="3" t="s">
        <v>710</v>
      </c>
      <c r="I1669" s="3" t="s">
        <v>720</v>
      </c>
      <c r="J1669" s="3" t="s">
        <v>721</v>
      </c>
      <c r="K1669" s="3" t="s">
        <v>103</v>
      </c>
      <c r="L1669" s="3" t="s">
        <v>739</v>
      </c>
      <c r="M1669" s="3" t="s">
        <v>176</v>
      </c>
      <c r="N1669" s="3">
        <v>0.35</v>
      </c>
      <c r="O1669" s="3" t="s">
        <v>3035</v>
      </c>
      <c r="P1669" s="3" t="s">
        <v>714</v>
      </c>
      <c r="Q1669" s="3" t="s">
        <v>1053</v>
      </c>
      <c r="R1669" s="3" t="s">
        <v>1505</v>
      </c>
      <c r="S1669" s="3">
        <v>48640</v>
      </c>
      <c r="T1669" s="4">
        <v>42068</v>
      </c>
      <c r="U1669" s="4">
        <v>42070</v>
      </c>
      <c r="V1669" s="3">
        <v>28.288</v>
      </c>
      <c r="W1669" s="3">
        <v>13</v>
      </c>
      <c r="X1669" s="3">
        <v>59.75</v>
      </c>
      <c r="Y1669" s="5">
        <v>90309</v>
      </c>
    </row>
    <row r="1670" spans="1:25" ht="12.75" customHeight="1" x14ac:dyDescent="0.25">
      <c r="A1670" s="3">
        <v>26054</v>
      </c>
      <c r="B1670" s="3" t="s">
        <v>979</v>
      </c>
      <c r="C1670" s="3">
        <v>0.01</v>
      </c>
      <c r="D1670" s="3">
        <v>7.64</v>
      </c>
      <c r="E1670" s="3">
        <v>1.39</v>
      </c>
      <c r="F1670" s="3">
        <v>2947</v>
      </c>
      <c r="G1670" s="3" t="s">
        <v>2875</v>
      </c>
      <c r="H1670" s="3" t="s">
        <v>710</v>
      </c>
      <c r="I1670" s="3" t="s">
        <v>719</v>
      </c>
      <c r="J1670" s="3" t="s">
        <v>721</v>
      </c>
      <c r="K1670" s="3" t="s">
        <v>728</v>
      </c>
      <c r="L1670" s="3" t="s">
        <v>739</v>
      </c>
      <c r="M1670" s="3" t="s">
        <v>554</v>
      </c>
      <c r="N1670" s="3">
        <v>0.36</v>
      </c>
      <c r="O1670" s="3" t="s">
        <v>3035</v>
      </c>
      <c r="P1670" s="3" t="s">
        <v>716</v>
      </c>
      <c r="Q1670" s="3" t="s">
        <v>1019</v>
      </c>
      <c r="R1670" s="3" t="s">
        <v>1702</v>
      </c>
      <c r="S1670" s="3">
        <v>14043</v>
      </c>
      <c r="T1670" s="4">
        <v>42039</v>
      </c>
      <c r="U1670" s="4">
        <v>42042</v>
      </c>
      <c r="V1670" s="3">
        <v>112.1181</v>
      </c>
      <c r="W1670" s="3">
        <v>20</v>
      </c>
      <c r="X1670" s="3">
        <v>162.49</v>
      </c>
      <c r="Y1670" s="5">
        <v>87511</v>
      </c>
    </row>
    <row r="1671" spans="1:25" ht="12.75" customHeight="1" x14ac:dyDescent="0.25">
      <c r="A1671" s="3">
        <v>25051</v>
      </c>
      <c r="B1671" s="3" t="s">
        <v>978</v>
      </c>
      <c r="C1671" s="3">
        <v>7.0000000000000007E-2</v>
      </c>
      <c r="D1671" s="3">
        <v>42.98</v>
      </c>
      <c r="E1671" s="3">
        <v>4.62</v>
      </c>
      <c r="F1671" s="3">
        <v>2951</v>
      </c>
      <c r="G1671" s="3" t="s">
        <v>2876</v>
      </c>
      <c r="H1671" s="3" t="s">
        <v>711</v>
      </c>
      <c r="I1671" s="3" t="s">
        <v>720</v>
      </c>
      <c r="J1671" s="3" t="s">
        <v>721</v>
      </c>
      <c r="K1671" s="3" t="s">
        <v>729</v>
      </c>
      <c r="L1671" s="3" t="s">
        <v>739</v>
      </c>
      <c r="M1671" s="3" t="s">
        <v>693</v>
      </c>
      <c r="N1671" s="3">
        <v>0.56000000000000005</v>
      </c>
      <c r="O1671" s="3" t="s">
        <v>3035</v>
      </c>
      <c r="P1671" s="3" t="s">
        <v>714</v>
      </c>
      <c r="Q1671" s="3" t="s">
        <v>1047</v>
      </c>
      <c r="R1671" s="3" t="s">
        <v>1752</v>
      </c>
      <c r="S1671" s="3">
        <v>67601</v>
      </c>
      <c r="T1671" s="4">
        <v>42050</v>
      </c>
      <c r="U1671" s="4">
        <v>42052</v>
      </c>
      <c r="V1671" s="3">
        <v>565.38599999999997</v>
      </c>
      <c r="W1671" s="3">
        <v>19</v>
      </c>
      <c r="X1671" s="3">
        <v>819.4</v>
      </c>
      <c r="Y1671" s="5">
        <v>91397</v>
      </c>
    </row>
    <row r="1672" spans="1:25" ht="12.75" customHeight="1" x14ac:dyDescent="0.25">
      <c r="A1672" s="3">
        <v>25052</v>
      </c>
      <c r="B1672" s="3" t="s">
        <v>978</v>
      </c>
      <c r="C1672" s="3">
        <v>0.03</v>
      </c>
      <c r="D1672" s="3">
        <v>89.99</v>
      </c>
      <c r="E1672" s="3">
        <v>42</v>
      </c>
      <c r="F1672" s="3">
        <v>2951</v>
      </c>
      <c r="G1672" s="3" t="s">
        <v>2876</v>
      </c>
      <c r="H1672" s="3" t="s">
        <v>712</v>
      </c>
      <c r="I1672" s="3" t="s">
        <v>720</v>
      </c>
      <c r="J1672" s="3" t="s">
        <v>723</v>
      </c>
      <c r="K1672" s="3" t="s">
        <v>727</v>
      </c>
      <c r="L1672" s="3" t="s">
        <v>740</v>
      </c>
      <c r="M1672" s="3" t="s">
        <v>112</v>
      </c>
      <c r="N1672" s="3">
        <v>0.66</v>
      </c>
      <c r="O1672" s="3" t="s">
        <v>3035</v>
      </c>
      <c r="P1672" s="3" t="s">
        <v>714</v>
      </c>
      <c r="Q1672" s="3" t="s">
        <v>1047</v>
      </c>
      <c r="R1672" s="3" t="s">
        <v>1752</v>
      </c>
      <c r="S1672" s="3">
        <v>67601</v>
      </c>
      <c r="T1672" s="4">
        <v>42050</v>
      </c>
      <c r="U1672" s="4">
        <v>42053</v>
      </c>
      <c r="V1672" s="3">
        <v>-230.9528</v>
      </c>
      <c r="W1672" s="3">
        <v>19</v>
      </c>
      <c r="X1672" s="3">
        <v>1809.75</v>
      </c>
      <c r="Y1672" s="5">
        <v>91397</v>
      </c>
    </row>
    <row r="1673" spans="1:25" ht="12.75" customHeight="1" x14ac:dyDescent="0.25">
      <c r="A1673" s="3">
        <v>25970</v>
      </c>
      <c r="B1673" s="3" t="s">
        <v>978</v>
      </c>
      <c r="C1673" s="3">
        <v>0.08</v>
      </c>
      <c r="D1673" s="3">
        <v>5.74</v>
      </c>
      <c r="E1673" s="3">
        <v>5.01</v>
      </c>
      <c r="F1673" s="3">
        <v>2952</v>
      </c>
      <c r="G1673" s="3" t="s">
        <v>2877</v>
      </c>
      <c r="H1673" s="3" t="s">
        <v>711</v>
      </c>
      <c r="I1673" s="3" t="s">
        <v>720</v>
      </c>
      <c r="J1673" s="3" t="s">
        <v>721</v>
      </c>
      <c r="K1673" s="3" t="s">
        <v>103</v>
      </c>
      <c r="L1673" s="3" t="s">
        <v>739</v>
      </c>
      <c r="M1673" s="3" t="s">
        <v>444</v>
      </c>
      <c r="N1673" s="3">
        <v>0.39</v>
      </c>
      <c r="O1673" s="3" t="s">
        <v>3035</v>
      </c>
      <c r="P1673" s="3" t="s">
        <v>716</v>
      </c>
      <c r="Q1673" s="3" t="s">
        <v>1065</v>
      </c>
      <c r="R1673" s="3" t="s">
        <v>1067</v>
      </c>
      <c r="S1673" s="3">
        <v>43123</v>
      </c>
      <c r="T1673" s="4">
        <v>42109</v>
      </c>
      <c r="U1673" s="4">
        <v>42111</v>
      </c>
      <c r="V1673" s="3">
        <v>-61.628039999999999</v>
      </c>
      <c r="W1673" s="3">
        <v>12</v>
      </c>
      <c r="X1673" s="3">
        <v>70.03</v>
      </c>
      <c r="Y1673" s="5">
        <v>91398</v>
      </c>
    </row>
    <row r="1674" spans="1:25" ht="12.75" customHeight="1" x14ac:dyDescent="0.25">
      <c r="A1674" s="3">
        <v>21200</v>
      </c>
      <c r="B1674" s="3" t="s">
        <v>980</v>
      </c>
      <c r="C1674" s="3">
        <v>0.09</v>
      </c>
      <c r="D1674" s="3">
        <v>12.22</v>
      </c>
      <c r="E1674" s="3">
        <v>2.85</v>
      </c>
      <c r="F1674" s="3">
        <v>2954</v>
      </c>
      <c r="G1674" s="3" t="s">
        <v>2878</v>
      </c>
      <c r="H1674" s="3" t="s">
        <v>710</v>
      </c>
      <c r="I1674" s="3" t="s">
        <v>719</v>
      </c>
      <c r="J1674" s="3" t="s">
        <v>723</v>
      </c>
      <c r="K1674" s="3" t="s">
        <v>732</v>
      </c>
      <c r="L1674" s="3" t="s">
        <v>741</v>
      </c>
      <c r="M1674" s="3" t="s">
        <v>638</v>
      </c>
      <c r="N1674" s="3">
        <v>0.55000000000000004</v>
      </c>
      <c r="O1674" s="3" t="s">
        <v>3035</v>
      </c>
      <c r="P1674" s="3" t="s">
        <v>714</v>
      </c>
      <c r="Q1674" s="3" t="s">
        <v>1039</v>
      </c>
      <c r="R1674" s="3" t="s">
        <v>1088</v>
      </c>
      <c r="S1674" s="3">
        <v>55119</v>
      </c>
      <c r="T1674" s="4">
        <v>42173</v>
      </c>
      <c r="U1674" s="4">
        <v>42180</v>
      </c>
      <c r="V1674" s="3">
        <v>70.676699999999997</v>
      </c>
      <c r="W1674" s="3">
        <v>9</v>
      </c>
      <c r="X1674" s="3">
        <v>102.43</v>
      </c>
      <c r="Y1674" s="5">
        <v>86427</v>
      </c>
    </row>
    <row r="1675" spans="1:25" ht="12.75" customHeight="1" x14ac:dyDescent="0.25">
      <c r="A1675" s="3">
        <v>24817</v>
      </c>
      <c r="B1675" s="3" t="s">
        <v>978</v>
      </c>
      <c r="C1675" s="3">
        <v>0.1</v>
      </c>
      <c r="D1675" s="3">
        <v>37.94</v>
      </c>
      <c r="E1675" s="3">
        <v>5.08</v>
      </c>
      <c r="F1675" s="3">
        <v>2957</v>
      </c>
      <c r="G1675" s="3" t="s">
        <v>2879</v>
      </c>
      <c r="H1675" s="3" t="s">
        <v>711</v>
      </c>
      <c r="I1675" s="3" t="s">
        <v>720</v>
      </c>
      <c r="J1675" s="3" t="s">
        <v>721</v>
      </c>
      <c r="K1675" s="3" t="s">
        <v>726</v>
      </c>
      <c r="L1675" s="3" t="s">
        <v>738</v>
      </c>
      <c r="M1675" s="3" t="s">
        <v>798</v>
      </c>
      <c r="N1675" s="3">
        <v>0.38</v>
      </c>
      <c r="O1675" s="3" t="s">
        <v>3035</v>
      </c>
      <c r="P1675" s="3" t="s">
        <v>714</v>
      </c>
      <c r="Q1675" s="3" t="s">
        <v>1031</v>
      </c>
      <c r="R1675" s="3" t="s">
        <v>1496</v>
      </c>
      <c r="S1675" s="3">
        <v>53209</v>
      </c>
      <c r="T1675" s="4">
        <v>42096</v>
      </c>
      <c r="U1675" s="4">
        <v>42098</v>
      </c>
      <c r="V1675" s="3">
        <v>95.054399999999987</v>
      </c>
      <c r="W1675" s="3">
        <v>4</v>
      </c>
      <c r="X1675" s="3">
        <v>137.76</v>
      </c>
      <c r="Y1675" s="5">
        <v>90264</v>
      </c>
    </row>
    <row r="1676" spans="1:25" ht="12.75" customHeight="1" x14ac:dyDescent="0.25">
      <c r="A1676" s="3">
        <v>25709</v>
      </c>
      <c r="B1676" s="3" t="s">
        <v>980</v>
      </c>
      <c r="C1676" s="3">
        <v>0.06</v>
      </c>
      <c r="D1676" s="3">
        <v>20.99</v>
      </c>
      <c r="E1676" s="3">
        <v>0.99</v>
      </c>
      <c r="F1676" s="3">
        <v>2958</v>
      </c>
      <c r="G1676" s="3" t="s">
        <v>2880</v>
      </c>
      <c r="H1676" s="3" t="s">
        <v>710</v>
      </c>
      <c r="I1676" s="3" t="s">
        <v>720</v>
      </c>
      <c r="J1676" s="3" t="s">
        <v>722</v>
      </c>
      <c r="K1676" s="3" t="s">
        <v>102</v>
      </c>
      <c r="L1676" s="3" t="s">
        <v>738</v>
      </c>
      <c r="M1676" s="3" t="s">
        <v>502</v>
      </c>
      <c r="N1676" s="3">
        <v>0.37</v>
      </c>
      <c r="O1676" s="3" t="s">
        <v>3035</v>
      </c>
      <c r="P1676" s="3" t="s">
        <v>714</v>
      </c>
      <c r="Q1676" s="3" t="s">
        <v>1031</v>
      </c>
      <c r="R1676" s="3" t="s">
        <v>1158</v>
      </c>
      <c r="S1676" s="3">
        <v>54956</v>
      </c>
      <c r="T1676" s="4">
        <v>42086</v>
      </c>
      <c r="U1676" s="4">
        <v>42091</v>
      </c>
      <c r="V1676" s="3">
        <v>224.96069999999997</v>
      </c>
      <c r="W1676" s="3">
        <v>18</v>
      </c>
      <c r="X1676" s="3">
        <v>326.02999999999997</v>
      </c>
      <c r="Y1676" s="5">
        <v>90265</v>
      </c>
    </row>
    <row r="1677" spans="1:25" ht="12.75" customHeight="1" x14ac:dyDescent="0.25">
      <c r="A1677" s="3">
        <v>19923</v>
      </c>
      <c r="B1677" s="3" t="s">
        <v>979</v>
      </c>
      <c r="C1677" s="3">
        <v>0.1</v>
      </c>
      <c r="D1677" s="3">
        <v>36.549999999999997</v>
      </c>
      <c r="E1677" s="3">
        <v>13.89</v>
      </c>
      <c r="F1677" s="3">
        <v>2960</v>
      </c>
      <c r="G1677" s="3" t="s">
        <v>2881</v>
      </c>
      <c r="H1677" s="3" t="s">
        <v>710</v>
      </c>
      <c r="I1677" s="3" t="s">
        <v>720</v>
      </c>
      <c r="J1677" s="3" t="s">
        <v>721</v>
      </c>
      <c r="K1677" s="3" t="s">
        <v>724</v>
      </c>
      <c r="L1677" s="3" t="s">
        <v>738</v>
      </c>
      <c r="M1677" s="3" t="s">
        <v>790</v>
      </c>
      <c r="N1677" s="3">
        <v>0.41</v>
      </c>
      <c r="O1677" s="3" t="s">
        <v>3035</v>
      </c>
      <c r="P1677" s="3" t="s">
        <v>713</v>
      </c>
      <c r="Q1677" s="3" t="s">
        <v>1021</v>
      </c>
      <c r="R1677" s="3" t="s">
        <v>1082</v>
      </c>
      <c r="S1677" s="3">
        <v>72956</v>
      </c>
      <c r="T1677" s="4">
        <v>42099</v>
      </c>
      <c r="U1677" s="4">
        <v>42101</v>
      </c>
      <c r="V1677" s="3">
        <v>-89.572000000000003</v>
      </c>
      <c r="W1677" s="3">
        <v>11</v>
      </c>
      <c r="X1677" s="3">
        <v>379.72</v>
      </c>
      <c r="Y1677" s="5">
        <v>90646</v>
      </c>
    </row>
    <row r="1678" spans="1:25" ht="12.75" customHeight="1" x14ac:dyDescent="0.25">
      <c r="A1678" s="3">
        <v>20390</v>
      </c>
      <c r="B1678" s="3" t="s">
        <v>977</v>
      </c>
      <c r="C1678" s="3">
        <v>7.0000000000000007E-2</v>
      </c>
      <c r="D1678" s="3">
        <v>4.76</v>
      </c>
      <c r="E1678" s="3">
        <v>0.88</v>
      </c>
      <c r="F1678" s="3">
        <v>2962</v>
      </c>
      <c r="G1678" s="3" t="s">
        <v>2882</v>
      </c>
      <c r="H1678" s="3" t="s">
        <v>711</v>
      </c>
      <c r="I1678" s="3" t="s">
        <v>719</v>
      </c>
      <c r="J1678" s="3" t="s">
        <v>721</v>
      </c>
      <c r="K1678" s="3" t="s">
        <v>726</v>
      </c>
      <c r="L1678" s="3" t="s">
        <v>738</v>
      </c>
      <c r="M1678" s="3" t="s">
        <v>349</v>
      </c>
      <c r="N1678" s="3">
        <v>0.39</v>
      </c>
      <c r="O1678" s="3" t="s">
        <v>3035</v>
      </c>
      <c r="P1678" s="3" t="s">
        <v>715</v>
      </c>
      <c r="Q1678" s="3" t="s">
        <v>1073</v>
      </c>
      <c r="R1678" s="3" t="s">
        <v>1294</v>
      </c>
      <c r="S1678" s="3">
        <v>80027</v>
      </c>
      <c r="T1678" s="4">
        <v>42131</v>
      </c>
      <c r="U1678" s="4">
        <v>42133</v>
      </c>
      <c r="V1678" s="3">
        <v>33.347699999999996</v>
      </c>
      <c r="W1678" s="3">
        <v>10</v>
      </c>
      <c r="X1678" s="3">
        <v>48.33</v>
      </c>
      <c r="Y1678" s="5">
        <v>88611</v>
      </c>
    </row>
    <row r="1679" spans="1:25" ht="12.75" customHeight="1" x14ac:dyDescent="0.25">
      <c r="A1679" s="3">
        <v>22175</v>
      </c>
      <c r="B1679" s="3" t="s">
        <v>981</v>
      </c>
      <c r="C1679" s="3">
        <v>0.01</v>
      </c>
      <c r="D1679" s="3">
        <v>7.98</v>
      </c>
      <c r="E1679" s="3">
        <v>6.5</v>
      </c>
      <c r="F1679" s="3">
        <v>2963</v>
      </c>
      <c r="G1679" s="3" t="s">
        <v>2883</v>
      </c>
      <c r="H1679" s="3" t="s">
        <v>710</v>
      </c>
      <c r="I1679" s="3" t="s">
        <v>719</v>
      </c>
      <c r="J1679" s="3" t="s">
        <v>721</v>
      </c>
      <c r="K1679" s="3" t="s">
        <v>730</v>
      </c>
      <c r="L1679" s="3" t="s">
        <v>743</v>
      </c>
      <c r="M1679" s="3" t="s">
        <v>309</v>
      </c>
      <c r="N1679" s="3">
        <v>0.59</v>
      </c>
      <c r="O1679" s="3" t="s">
        <v>3035</v>
      </c>
      <c r="P1679" s="3" t="s">
        <v>716</v>
      </c>
      <c r="Q1679" s="3" t="s">
        <v>1057</v>
      </c>
      <c r="R1679" s="3" t="s">
        <v>1778</v>
      </c>
      <c r="S1679" s="3">
        <v>21220</v>
      </c>
      <c r="T1679" s="4">
        <v>42177</v>
      </c>
      <c r="U1679" s="4">
        <v>42178</v>
      </c>
      <c r="V1679" s="3">
        <v>-34.591999999999999</v>
      </c>
      <c r="W1679" s="3">
        <v>4</v>
      </c>
      <c r="X1679" s="3">
        <v>34.909999999999997</v>
      </c>
      <c r="Y1679" s="5">
        <v>88612</v>
      </c>
    </row>
    <row r="1680" spans="1:25" ht="12.75" customHeight="1" x14ac:dyDescent="0.25">
      <c r="A1680" s="3">
        <v>25953</v>
      </c>
      <c r="B1680" s="3" t="s">
        <v>977</v>
      </c>
      <c r="C1680" s="3">
        <v>0.06</v>
      </c>
      <c r="D1680" s="3">
        <v>42.98</v>
      </c>
      <c r="E1680" s="3">
        <v>4.62</v>
      </c>
      <c r="F1680" s="3">
        <v>2964</v>
      </c>
      <c r="G1680" s="3" t="s">
        <v>2884</v>
      </c>
      <c r="H1680" s="3" t="s">
        <v>710</v>
      </c>
      <c r="I1680" s="3" t="s">
        <v>719</v>
      </c>
      <c r="J1680" s="3" t="s">
        <v>721</v>
      </c>
      <c r="K1680" s="3" t="s">
        <v>729</v>
      </c>
      <c r="L1680" s="3" t="s">
        <v>739</v>
      </c>
      <c r="M1680" s="3" t="s">
        <v>693</v>
      </c>
      <c r="N1680" s="3">
        <v>0.56000000000000005</v>
      </c>
      <c r="O1680" s="3" t="s">
        <v>3035</v>
      </c>
      <c r="P1680" s="3" t="s">
        <v>716</v>
      </c>
      <c r="Q1680" s="3" t="s">
        <v>1065</v>
      </c>
      <c r="R1680" s="3" t="s">
        <v>1064</v>
      </c>
      <c r="S1680" s="3">
        <v>43050</v>
      </c>
      <c r="T1680" s="4">
        <v>42115</v>
      </c>
      <c r="U1680" s="4">
        <v>42117</v>
      </c>
      <c r="V1680" s="3">
        <v>-24.63</v>
      </c>
      <c r="W1680" s="3">
        <v>1</v>
      </c>
      <c r="X1680" s="3">
        <v>47.04</v>
      </c>
      <c r="Y1680" s="5">
        <v>88610</v>
      </c>
    </row>
    <row r="1681" spans="1:25" ht="12.75" customHeight="1" x14ac:dyDescent="0.25">
      <c r="A1681" s="3">
        <v>21390</v>
      </c>
      <c r="B1681" s="3" t="s">
        <v>979</v>
      </c>
      <c r="C1681" s="3">
        <v>0.08</v>
      </c>
      <c r="D1681" s="3">
        <v>9.68</v>
      </c>
      <c r="E1681" s="3">
        <v>2.0299999999999998</v>
      </c>
      <c r="F1681" s="3">
        <v>2968</v>
      </c>
      <c r="G1681" s="3" t="s">
        <v>2885</v>
      </c>
      <c r="H1681" s="3" t="s">
        <v>710</v>
      </c>
      <c r="I1681" s="3" t="s">
        <v>718</v>
      </c>
      <c r="J1681" s="3" t="s">
        <v>721</v>
      </c>
      <c r="K1681" s="3" t="s">
        <v>726</v>
      </c>
      <c r="L1681" s="3" t="s">
        <v>738</v>
      </c>
      <c r="M1681" s="3" t="s">
        <v>850</v>
      </c>
      <c r="N1681" s="3">
        <v>0.37</v>
      </c>
      <c r="O1681" s="3" t="s">
        <v>3035</v>
      </c>
      <c r="P1681" s="3" t="s">
        <v>713</v>
      </c>
      <c r="Q1681" s="3" t="s">
        <v>1034</v>
      </c>
      <c r="R1681" s="3" t="s">
        <v>1042</v>
      </c>
      <c r="S1681" s="3">
        <v>33021</v>
      </c>
      <c r="T1681" s="4">
        <v>42057</v>
      </c>
      <c r="U1681" s="4">
        <v>42059</v>
      </c>
      <c r="V1681" s="3">
        <v>-536.24199999999996</v>
      </c>
      <c r="W1681" s="3">
        <v>1</v>
      </c>
      <c r="X1681" s="3">
        <v>10.94</v>
      </c>
      <c r="Y1681" s="5">
        <v>86085</v>
      </c>
    </row>
    <row r="1682" spans="1:25" ht="12.75" customHeight="1" x14ac:dyDescent="0.25">
      <c r="A1682" s="3">
        <v>21391</v>
      </c>
      <c r="B1682" s="3" t="s">
        <v>979</v>
      </c>
      <c r="C1682" s="3">
        <v>0.04</v>
      </c>
      <c r="D1682" s="3">
        <v>150.97999999999999</v>
      </c>
      <c r="E1682" s="3">
        <v>16.010000000000002</v>
      </c>
      <c r="F1682" s="3">
        <v>2968</v>
      </c>
      <c r="G1682" s="3" t="s">
        <v>2885</v>
      </c>
      <c r="H1682" s="3" t="s">
        <v>712</v>
      </c>
      <c r="I1682" s="3" t="s">
        <v>718</v>
      </c>
      <c r="J1682" s="3" t="s">
        <v>723</v>
      </c>
      <c r="K1682" s="3" t="s">
        <v>731</v>
      </c>
      <c r="L1682" s="3" t="s">
        <v>742</v>
      </c>
      <c r="M1682" s="3" t="s">
        <v>31</v>
      </c>
      <c r="N1682" s="3">
        <v>0.7</v>
      </c>
      <c r="O1682" s="3" t="s">
        <v>3035</v>
      </c>
      <c r="P1682" s="3" t="s">
        <v>713</v>
      </c>
      <c r="Q1682" s="3" t="s">
        <v>1034</v>
      </c>
      <c r="R1682" s="3" t="s">
        <v>1042</v>
      </c>
      <c r="S1682" s="3">
        <v>33021</v>
      </c>
      <c r="T1682" s="4">
        <v>42057</v>
      </c>
      <c r="U1682" s="4">
        <v>42058</v>
      </c>
      <c r="V1682" s="3">
        <v>-125.86000000000001</v>
      </c>
      <c r="W1682" s="3">
        <v>5</v>
      </c>
      <c r="X1682" s="3">
        <v>731.38</v>
      </c>
      <c r="Y1682" s="5">
        <v>86085</v>
      </c>
    </row>
    <row r="1683" spans="1:25" ht="12.75" customHeight="1" x14ac:dyDescent="0.25">
      <c r="A1683" s="3">
        <v>18041</v>
      </c>
      <c r="B1683" s="3" t="s">
        <v>977</v>
      </c>
      <c r="C1683" s="3">
        <v>0.06</v>
      </c>
      <c r="D1683" s="3">
        <v>363.25</v>
      </c>
      <c r="E1683" s="3">
        <v>19.989999999999998</v>
      </c>
      <c r="F1683" s="3">
        <v>2968</v>
      </c>
      <c r="G1683" s="3" t="s">
        <v>2885</v>
      </c>
      <c r="H1683" s="3" t="s">
        <v>710</v>
      </c>
      <c r="I1683" s="3" t="s">
        <v>718</v>
      </c>
      <c r="J1683" s="3" t="s">
        <v>721</v>
      </c>
      <c r="K1683" s="3" t="s">
        <v>729</v>
      </c>
      <c r="L1683" s="3" t="s">
        <v>739</v>
      </c>
      <c r="M1683" s="3" t="s">
        <v>53</v>
      </c>
      <c r="N1683" s="3">
        <v>0.56999999999999995</v>
      </c>
      <c r="O1683" s="3" t="s">
        <v>3035</v>
      </c>
      <c r="P1683" s="3" t="s">
        <v>713</v>
      </c>
      <c r="Q1683" s="3" t="s">
        <v>1034</v>
      </c>
      <c r="R1683" s="3" t="s">
        <v>1042</v>
      </c>
      <c r="S1683" s="3">
        <v>33021</v>
      </c>
      <c r="T1683" s="4">
        <v>42091</v>
      </c>
      <c r="U1683" s="4">
        <v>42093</v>
      </c>
      <c r="V1683" s="3">
        <v>36.164099999999998</v>
      </c>
      <c r="W1683" s="3">
        <v>1</v>
      </c>
      <c r="X1683" s="3">
        <v>344.87</v>
      </c>
      <c r="Y1683" s="5">
        <v>86086</v>
      </c>
    </row>
    <row r="1684" spans="1:25" ht="12.75" customHeight="1" x14ac:dyDescent="0.25">
      <c r="A1684" s="3">
        <v>21096</v>
      </c>
      <c r="B1684" s="3" t="s">
        <v>977</v>
      </c>
      <c r="C1684" s="3">
        <v>0.01</v>
      </c>
      <c r="D1684" s="3">
        <v>30.97</v>
      </c>
      <c r="E1684" s="3">
        <v>4</v>
      </c>
      <c r="F1684" s="3">
        <v>2973</v>
      </c>
      <c r="G1684" s="3" t="s">
        <v>2886</v>
      </c>
      <c r="H1684" s="3" t="s">
        <v>710</v>
      </c>
      <c r="I1684" s="3" t="s">
        <v>717</v>
      </c>
      <c r="J1684" s="3" t="s">
        <v>722</v>
      </c>
      <c r="K1684" s="3" t="s">
        <v>725</v>
      </c>
      <c r="L1684" s="3" t="s">
        <v>739</v>
      </c>
      <c r="M1684" s="3" t="s">
        <v>150</v>
      </c>
      <c r="N1684" s="3">
        <v>0.74</v>
      </c>
      <c r="O1684" s="3" t="s">
        <v>3035</v>
      </c>
      <c r="P1684" s="3" t="s">
        <v>714</v>
      </c>
      <c r="Q1684" s="3" t="s">
        <v>1031</v>
      </c>
      <c r="R1684" s="3" t="s">
        <v>1684</v>
      </c>
      <c r="S1684" s="3">
        <v>53151</v>
      </c>
      <c r="T1684" s="4">
        <v>42107</v>
      </c>
      <c r="U1684" s="4">
        <v>42109</v>
      </c>
      <c r="V1684" s="3">
        <v>17.102799999999998</v>
      </c>
      <c r="W1684" s="3">
        <v>17</v>
      </c>
      <c r="X1684" s="3">
        <v>523.05999999999995</v>
      </c>
      <c r="Y1684" s="5">
        <v>87186</v>
      </c>
    </row>
    <row r="1685" spans="1:25" ht="12.75" customHeight="1" x14ac:dyDescent="0.25">
      <c r="A1685" s="3">
        <v>21097</v>
      </c>
      <c r="B1685" s="3" t="s">
        <v>977</v>
      </c>
      <c r="C1685" s="3">
        <v>0.08</v>
      </c>
      <c r="D1685" s="3">
        <v>125.99</v>
      </c>
      <c r="E1685" s="3">
        <v>7.69</v>
      </c>
      <c r="F1685" s="3">
        <v>2973</v>
      </c>
      <c r="G1685" s="3" t="s">
        <v>2886</v>
      </c>
      <c r="H1685" s="3" t="s">
        <v>710</v>
      </c>
      <c r="I1685" s="3" t="s">
        <v>717</v>
      </c>
      <c r="J1685" s="3" t="s">
        <v>722</v>
      </c>
      <c r="K1685" s="3" t="s">
        <v>102</v>
      </c>
      <c r="L1685" s="3" t="s">
        <v>739</v>
      </c>
      <c r="M1685" s="3" t="s">
        <v>651</v>
      </c>
      <c r="N1685" s="3">
        <v>0.57999999999999996</v>
      </c>
      <c r="O1685" s="3" t="s">
        <v>3035</v>
      </c>
      <c r="P1685" s="3" t="s">
        <v>714</v>
      </c>
      <c r="Q1685" s="3" t="s">
        <v>1031</v>
      </c>
      <c r="R1685" s="3" t="s">
        <v>1684</v>
      </c>
      <c r="S1685" s="3">
        <v>53151</v>
      </c>
      <c r="T1685" s="4">
        <v>42107</v>
      </c>
      <c r="U1685" s="4">
        <v>42109</v>
      </c>
      <c r="V1685" s="3">
        <v>1269.3819599999999</v>
      </c>
      <c r="W1685" s="3">
        <v>23</v>
      </c>
      <c r="X1685" s="3">
        <v>2424.6799999999998</v>
      </c>
      <c r="Y1685" s="5">
        <v>87186</v>
      </c>
    </row>
    <row r="1686" spans="1:25" ht="12.75" customHeight="1" x14ac:dyDescent="0.25">
      <c r="A1686" s="3">
        <v>24770</v>
      </c>
      <c r="B1686" s="3" t="s">
        <v>981</v>
      </c>
      <c r="C1686" s="3">
        <v>0.1</v>
      </c>
      <c r="D1686" s="3">
        <v>442.14</v>
      </c>
      <c r="E1686" s="3">
        <v>14.7</v>
      </c>
      <c r="F1686" s="3">
        <v>2973</v>
      </c>
      <c r="G1686" s="3" t="s">
        <v>2886</v>
      </c>
      <c r="H1686" s="3" t="s">
        <v>712</v>
      </c>
      <c r="I1686" s="3" t="s">
        <v>717</v>
      </c>
      <c r="J1686" s="3" t="s">
        <v>722</v>
      </c>
      <c r="K1686" s="3" t="s">
        <v>736</v>
      </c>
      <c r="L1686" s="3" t="s">
        <v>740</v>
      </c>
      <c r="M1686" s="3" t="s">
        <v>476</v>
      </c>
      <c r="N1686" s="3">
        <v>0.56000000000000005</v>
      </c>
      <c r="O1686" s="3" t="s">
        <v>3035</v>
      </c>
      <c r="P1686" s="3" t="s">
        <v>714</v>
      </c>
      <c r="Q1686" s="3" t="s">
        <v>1031</v>
      </c>
      <c r="R1686" s="3" t="s">
        <v>1684</v>
      </c>
      <c r="S1686" s="3">
        <v>53151</v>
      </c>
      <c r="T1686" s="4">
        <v>42144</v>
      </c>
      <c r="U1686" s="4">
        <v>42145</v>
      </c>
      <c r="V1686" s="3">
        <v>137.68794000000014</v>
      </c>
      <c r="W1686" s="3">
        <v>6</v>
      </c>
      <c r="X1686" s="3">
        <v>2411.4299999999998</v>
      </c>
      <c r="Y1686" s="5">
        <v>87187</v>
      </c>
    </row>
    <row r="1687" spans="1:25" ht="12.75" customHeight="1" x14ac:dyDescent="0.25">
      <c r="A1687" s="3">
        <v>19599</v>
      </c>
      <c r="B1687" s="3" t="s">
        <v>978</v>
      </c>
      <c r="C1687" s="3">
        <v>0.01</v>
      </c>
      <c r="D1687" s="3">
        <v>35.99</v>
      </c>
      <c r="E1687" s="3">
        <v>0.99</v>
      </c>
      <c r="F1687" s="3">
        <v>2976</v>
      </c>
      <c r="G1687" s="3" t="s">
        <v>2887</v>
      </c>
      <c r="H1687" s="3" t="s">
        <v>710</v>
      </c>
      <c r="I1687" s="3" t="s">
        <v>718</v>
      </c>
      <c r="J1687" s="3" t="s">
        <v>722</v>
      </c>
      <c r="K1687" s="3" t="s">
        <v>102</v>
      </c>
      <c r="L1687" s="3" t="s">
        <v>741</v>
      </c>
      <c r="M1687" s="3" t="s">
        <v>898</v>
      </c>
      <c r="N1687" s="3">
        <v>0.35</v>
      </c>
      <c r="O1687" s="3" t="s">
        <v>3035</v>
      </c>
      <c r="P1687" s="3" t="s">
        <v>714</v>
      </c>
      <c r="Q1687" s="3" t="s">
        <v>1031</v>
      </c>
      <c r="R1687" s="3" t="s">
        <v>1335</v>
      </c>
      <c r="S1687" s="3">
        <v>53154</v>
      </c>
      <c r="T1687" s="4">
        <v>42146</v>
      </c>
      <c r="U1687" s="4">
        <v>42147</v>
      </c>
      <c r="V1687" s="3">
        <v>882.48239999999998</v>
      </c>
      <c r="W1687" s="3">
        <v>41</v>
      </c>
      <c r="X1687" s="3">
        <v>1278.96</v>
      </c>
      <c r="Y1687" s="5">
        <v>89047</v>
      </c>
    </row>
    <row r="1688" spans="1:25" ht="12.75" customHeight="1" x14ac:dyDescent="0.25">
      <c r="A1688" s="3">
        <v>20182</v>
      </c>
      <c r="B1688" s="3" t="s">
        <v>981</v>
      </c>
      <c r="C1688" s="3">
        <v>0.09</v>
      </c>
      <c r="D1688" s="3">
        <v>2.94</v>
      </c>
      <c r="E1688" s="3">
        <v>0.7</v>
      </c>
      <c r="F1688" s="3">
        <v>2979</v>
      </c>
      <c r="G1688" s="3" t="s">
        <v>2888</v>
      </c>
      <c r="H1688" s="3" t="s">
        <v>710</v>
      </c>
      <c r="I1688" s="3" t="s">
        <v>720</v>
      </c>
      <c r="J1688" s="3" t="s">
        <v>721</v>
      </c>
      <c r="K1688" s="3" t="s">
        <v>724</v>
      </c>
      <c r="L1688" s="3" t="s">
        <v>738</v>
      </c>
      <c r="M1688" s="3" t="s">
        <v>584</v>
      </c>
      <c r="N1688" s="3">
        <v>0.57999999999999996</v>
      </c>
      <c r="O1688" s="3" t="s">
        <v>3035</v>
      </c>
      <c r="P1688" s="3" t="s">
        <v>714</v>
      </c>
      <c r="Q1688" s="3" t="s">
        <v>1101</v>
      </c>
      <c r="R1688" s="3" t="s">
        <v>1100</v>
      </c>
      <c r="S1688" s="3">
        <v>58601</v>
      </c>
      <c r="T1688" s="4">
        <v>42031</v>
      </c>
      <c r="U1688" s="4">
        <v>42032</v>
      </c>
      <c r="V1688" s="3">
        <v>6.3840000000000003</v>
      </c>
      <c r="W1688" s="3">
        <v>9</v>
      </c>
      <c r="X1688" s="3">
        <v>25.22</v>
      </c>
      <c r="Y1688" s="5">
        <v>86544</v>
      </c>
    </row>
    <row r="1689" spans="1:25" ht="12.75" customHeight="1" x14ac:dyDescent="0.25">
      <c r="A1689" s="3">
        <v>18169</v>
      </c>
      <c r="B1689" s="3" t="s">
        <v>981</v>
      </c>
      <c r="C1689" s="3">
        <v>0.02</v>
      </c>
      <c r="D1689" s="3">
        <v>5.34</v>
      </c>
      <c r="E1689" s="3">
        <v>2.99</v>
      </c>
      <c r="F1689" s="3">
        <v>2979</v>
      </c>
      <c r="G1689" s="3" t="s">
        <v>2888</v>
      </c>
      <c r="H1689" s="3" t="s">
        <v>710</v>
      </c>
      <c r="I1689" s="3" t="s">
        <v>720</v>
      </c>
      <c r="J1689" s="3" t="s">
        <v>721</v>
      </c>
      <c r="K1689" s="3" t="s">
        <v>103</v>
      </c>
      <c r="L1689" s="3" t="s">
        <v>739</v>
      </c>
      <c r="M1689" s="3" t="s">
        <v>245</v>
      </c>
      <c r="N1689" s="3">
        <v>0.38</v>
      </c>
      <c r="O1689" s="3" t="s">
        <v>3035</v>
      </c>
      <c r="P1689" s="3" t="s">
        <v>714</v>
      </c>
      <c r="Q1689" s="3" t="s">
        <v>1101</v>
      </c>
      <c r="R1689" s="3" t="s">
        <v>1100</v>
      </c>
      <c r="S1689" s="3">
        <v>58601</v>
      </c>
      <c r="T1689" s="4">
        <v>42061</v>
      </c>
      <c r="U1689" s="4">
        <v>42063</v>
      </c>
      <c r="V1689" s="3">
        <v>5.2955000000000005</v>
      </c>
      <c r="W1689" s="3">
        <v>6</v>
      </c>
      <c r="X1689" s="3">
        <v>34.729999999999997</v>
      </c>
      <c r="Y1689" s="5">
        <v>86545</v>
      </c>
    </row>
    <row r="1690" spans="1:25" ht="12.75" customHeight="1" x14ac:dyDescent="0.25">
      <c r="A1690" s="3">
        <v>18170</v>
      </c>
      <c r="B1690" s="3" t="s">
        <v>981</v>
      </c>
      <c r="C1690" s="3">
        <v>0.03</v>
      </c>
      <c r="D1690" s="3">
        <v>40.98</v>
      </c>
      <c r="E1690" s="3">
        <v>7.47</v>
      </c>
      <c r="F1690" s="3">
        <v>2979</v>
      </c>
      <c r="G1690" s="3" t="s">
        <v>2888</v>
      </c>
      <c r="H1690" s="3" t="s">
        <v>710</v>
      </c>
      <c r="I1690" s="3" t="s">
        <v>720</v>
      </c>
      <c r="J1690" s="3" t="s">
        <v>721</v>
      </c>
      <c r="K1690" s="3" t="s">
        <v>103</v>
      </c>
      <c r="L1690" s="3" t="s">
        <v>739</v>
      </c>
      <c r="M1690" s="3" t="s">
        <v>576</v>
      </c>
      <c r="N1690" s="3">
        <v>0.37</v>
      </c>
      <c r="O1690" s="3" t="s">
        <v>3035</v>
      </c>
      <c r="P1690" s="3" t="s">
        <v>714</v>
      </c>
      <c r="Q1690" s="3" t="s">
        <v>1101</v>
      </c>
      <c r="R1690" s="3" t="s">
        <v>1100</v>
      </c>
      <c r="S1690" s="3">
        <v>58601</v>
      </c>
      <c r="T1690" s="4">
        <v>42061</v>
      </c>
      <c r="U1690" s="4">
        <v>42062</v>
      </c>
      <c r="V1690" s="3">
        <v>170.79569999999998</v>
      </c>
      <c r="W1690" s="3">
        <v>6</v>
      </c>
      <c r="X1690" s="3">
        <v>247.53</v>
      </c>
      <c r="Y1690" s="5">
        <v>86545</v>
      </c>
    </row>
    <row r="1691" spans="1:25" ht="12.75" customHeight="1" x14ac:dyDescent="0.25">
      <c r="A1691" s="3">
        <v>18133</v>
      </c>
      <c r="B1691" s="3" t="s">
        <v>979</v>
      </c>
      <c r="C1691" s="3">
        <v>0.01</v>
      </c>
      <c r="D1691" s="3">
        <v>5.84</v>
      </c>
      <c r="E1691" s="3">
        <v>0.83</v>
      </c>
      <c r="F1691" s="3">
        <v>2979</v>
      </c>
      <c r="G1691" s="3" t="s">
        <v>2888</v>
      </c>
      <c r="H1691" s="3" t="s">
        <v>710</v>
      </c>
      <c r="I1691" s="3" t="s">
        <v>720</v>
      </c>
      <c r="J1691" s="3" t="s">
        <v>721</v>
      </c>
      <c r="K1691" s="3" t="s">
        <v>724</v>
      </c>
      <c r="L1691" s="3" t="s">
        <v>738</v>
      </c>
      <c r="M1691" s="3" t="s">
        <v>676</v>
      </c>
      <c r="N1691" s="3">
        <v>0.49</v>
      </c>
      <c r="O1691" s="3" t="s">
        <v>3035</v>
      </c>
      <c r="P1691" s="3" t="s">
        <v>714</v>
      </c>
      <c r="Q1691" s="3" t="s">
        <v>1101</v>
      </c>
      <c r="R1691" s="3" t="s">
        <v>1100</v>
      </c>
      <c r="S1691" s="3">
        <v>58601</v>
      </c>
      <c r="T1691" s="4">
        <v>42169</v>
      </c>
      <c r="U1691" s="4">
        <v>42171</v>
      </c>
      <c r="V1691" s="3">
        <v>16.091999999999999</v>
      </c>
      <c r="W1691" s="3">
        <v>4</v>
      </c>
      <c r="X1691" s="3">
        <v>23.89</v>
      </c>
      <c r="Y1691" s="5">
        <v>86546</v>
      </c>
    </row>
    <row r="1692" spans="1:25" ht="12.75" customHeight="1" x14ac:dyDescent="0.25">
      <c r="A1692" s="3">
        <v>20183</v>
      </c>
      <c r="B1692" s="3" t="s">
        <v>981</v>
      </c>
      <c r="C1692" s="3">
        <v>0.03</v>
      </c>
      <c r="D1692" s="3">
        <v>43.98</v>
      </c>
      <c r="E1692" s="3">
        <v>8.99</v>
      </c>
      <c r="F1692" s="3">
        <v>2980</v>
      </c>
      <c r="G1692" s="3" t="s">
        <v>2889</v>
      </c>
      <c r="H1692" s="3" t="s">
        <v>710</v>
      </c>
      <c r="I1692" s="3" t="s">
        <v>720</v>
      </c>
      <c r="J1692" s="3" t="s">
        <v>721</v>
      </c>
      <c r="K1692" s="3" t="s">
        <v>724</v>
      </c>
      <c r="L1692" s="3" t="s">
        <v>741</v>
      </c>
      <c r="M1692" s="3" t="s">
        <v>319</v>
      </c>
      <c r="N1692" s="3">
        <v>0.57999999999999996</v>
      </c>
      <c r="O1692" s="3" t="s">
        <v>3035</v>
      </c>
      <c r="P1692" s="3" t="s">
        <v>716</v>
      </c>
      <c r="Q1692" s="3" t="s">
        <v>1065</v>
      </c>
      <c r="R1692" s="3" t="s">
        <v>1589</v>
      </c>
      <c r="S1692" s="3">
        <v>44870</v>
      </c>
      <c r="T1692" s="4">
        <v>42031</v>
      </c>
      <c r="U1692" s="4">
        <v>42033</v>
      </c>
      <c r="V1692" s="3">
        <v>274.0788</v>
      </c>
      <c r="W1692" s="3">
        <v>10</v>
      </c>
      <c r="X1692" s="3">
        <v>454.4</v>
      </c>
      <c r="Y1692" s="5">
        <v>86544</v>
      </c>
    </row>
    <row r="1693" spans="1:25" ht="12.75" customHeight="1" x14ac:dyDescent="0.25">
      <c r="A1693" s="3">
        <v>20184</v>
      </c>
      <c r="B1693" s="3" t="s">
        <v>981</v>
      </c>
      <c r="C1693" s="3">
        <v>0.06</v>
      </c>
      <c r="D1693" s="3">
        <v>1.1399999999999999</v>
      </c>
      <c r="E1693" s="3">
        <v>0.7</v>
      </c>
      <c r="F1693" s="3">
        <v>2980</v>
      </c>
      <c r="G1693" s="3" t="s">
        <v>2889</v>
      </c>
      <c r="H1693" s="3" t="s">
        <v>710</v>
      </c>
      <c r="I1693" s="3" t="s">
        <v>720</v>
      </c>
      <c r="J1693" s="3" t="s">
        <v>721</v>
      </c>
      <c r="K1693" s="3" t="s">
        <v>733</v>
      </c>
      <c r="L1693" s="3" t="s">
        <v>738</v>
      </c>
      <c r="M1693" s="3" t="s">
        <v>896</v>
      </c>
      <c r="N1693" s="3">
        <v>0.38</v>
      </c>
      <c r="O1693" s="3" t="s">
        <v>3035</v>
      </c>
      <c r="P1693" s="3" t="s">
        <v>716</v>
      </c>
      <c r="Q1693" s="3" t="s">
        <v>1065</v>
      </c>
      <c r="R1693" s="3" t="s">
        <v>1589</v>
      </c>
      <c r="S1693" s="3">
        <v>44870</v>
      </c>
      <c r="T1693" s="4">
        <v>42031</v>
      </c>
      <c r="U1693" s="4">
        <v>42034</v>
      </c>
      <c r="V1693" s="3">
        <v>-3.782</v>
      </c>
      <c r="W1693" s="3">
        <v>13</v>
      </c>
      <c r="X1693" s="3">
        <v>14.53</v>
      </c>
      <c r="Y1693" s="5">
        <v>86544</v>
      </c>
    </row>
    <row r="1694" spans="1:25" ht="12.75" customHeight="1" x14ac:dyDescent="0.25">
      <c r="A1694" s="3">
        <v>20435</v>
      </c>
      <c r="B1694" s="3" t="s">
        <v>978</v>
      </c>
      <c r="C1694" s="3">
        <v>7.0000000000000007E-2</v>
      </c>
      <c r="D1694" s="3">
        <v>2.61</v>
      </c>
      <c r="E1694" s="3">
        <v>0.5</v>
      </c>
      <c r="F1694" s="3">
        <v>2980</v>
      </c>
      <c r="G1694" s="3" t="s">
        <v>2889</v>
      </c>
      <c r="H1694" s="3" t="s">
        <v>710</v>
      </c>
      <c r="I1694" s="3" t="s">
        <v>720</v>
      </c>
      <c r="J1694" s="3" t="s">
        <v>721</v>
      </c>
      <c r="K1694" s="3" t="s">
        <v>735</v>
      </c>
      <c r="L1694" s="3" t="s">
        <v>739</v>
      </c>
      <c r="M1694" s="3" t="s">
        <v>273</v>
      </c>
      <c r="N1694" s="3">
        <v>0.39</v>
      </c>
      <c r="O1694" s="3" t="s">
        <v>3035</v>
      </c>
      <c r="P1694" s="3" t="s">
        <v>716</v>
      </c>
      <c r="Q1694" s="3" t="s">
        <v>1065</v>
      </c>
      <c r="R1694" s="3" t="s">
        <v>1589</v>
      </c>
      <c r="S1694" s="3">
        <v>44870</v>
      </c>
      <c r="T1694" s="4">
        <v>42060</v>
      </c>
      <c r="U1694" s="4">
        <v>42062</v>
      </c>
      <c r="V1694" s="3">
        <v>10.798499999999999</v>
      </c>
      <c r="W1694" s="3">
        <v>6</v>
      </c>
      <c r="X1694" s="3">
        <v>15.65</v>
      </c>
      <c r="Y1694" s="5">
        <v>86547</v>
      </c>
    </row>
    <row r="1695" spans="1:25" ht="12.75" customHeight="1" x14ac:dyDescent="0.25">
      <c r="A1695" s="3">
        <v>23110</v>
      </c>
      <c r="B1695" s="3" t="s">
        <v>980</v>
      </c>
      <c r="C1695" s="3">
        <v>0.04</v>
      </c>
      <c r="D1695" s="3">
        <v>2.88</v>
      </c>
      <c r="E1695" s="3">
        <v>1.01</v>
      </c>
      <c r="F1695" s="3">
        <v>2980</v>
      </c>
      <c r="G1695" s="3" t="s">
        <v>2889</v>
      </c>
      <c r="H1695" s="3" t="s">
        <v>710</v>
      </c>
      <c r="I1695" s="3" t="s">
        <v>720</v>
      </c>
      <c r="J1695" s="3" t="s">
        <v>721</v>
      </c>
      <c r="K1695" s="3" t="s">
        <v>724</v>
      </c>
      <c r="L1695" s="3" t="s">
        <v>738</v>
      </c>
      <c r="M1695" s="3" t="s">
        <v>77</v>
      </c>
      <c r="N1695" s="3">
        <v>0.55000000000000004</v>
      </c>
      <c r="O1695" s="3" t="s">
        <v>3035</v>
      </c>
      <c r="P1695" s="3" t="s">
        <v>716</v>
      </c>
      <c r="Q1695" s="3" t="s">
        <v>1065</v>
      </c>
      <c r="R1695" s="3" t="s">
        <v>1589</v>
      </c>
      <c r="S1695" s="3">
        <v>44870</v>
      </c>
      <c r="T1695" s="4">
        <v>42154</v>
      </c>
      <c r="U1695" s="4">
        <v>42159</v>
      </c>
      <c r="V1695" s="3">
        <v>15.246</v>
      </c>
      <c r="W1695" s="3">
        <v>39</v>
      </c>
      <c r="X1695" s="3">
        <v>111.92</v>
      </c>
      <c r="Y1695" s="5">
        <v>86548</v>
      </c>
    </row>
    <row r="1696" spans="1:25" ht="12.75" customHeight="1" x14ac:dyDescent="0.25">
      <c r="A1696" s="3">
        <v>20816</v>
      </c>
      <c r="B1696" s="3" t="s">
        <v>981</v>
      </c>
      <c r="C1696" s="3">
        <v>0.09</v>
      </c>
      <c r="D1696" s="3">
        <v>100.98</v>
      </c>
      <c r="E1696" s="3">
        <v>35.840000000000003</v>
      </c>
      <c r="F1696" s="3">
        <v>2987</v>
      </c>
      <c r="G1696" s="3" t="s">
        <v>2890</v>
      </c>
      <c r="H1696" s="3" t="s">
        <v>712</v>
      </c>
      <c r="I1696" s="3" t="s">
        <v>717</v>
      </c>
      <c r="J1696" s="3" t="s">
        <v>723</v>
      </c>
      <c r="K1696" s="3" t="s">
        <v>734</v>
      </c>
      <c r="L1696" s="3" t="s">
        <v>742</v>
      </c>
      <c r="M1696" s="3" t="s">
        <v>562</v>
      </c>
      <c r="N1696" s="3">
        <v>0.62</v>
      </c>
      <c r="O1696" s="3" t="s">
        <v>3035</v>
      </c>
      <c r="P1696" s="3" t="s">
        <v>714</v>
      </c>
      <c r="Q1696" s="3" t="s">
        <v>1012</v>
      </c>
      <c r="R1696" s="3" t="s">
        <v>1669</v>
      </c>
      <c r="S1696" s="3">
        <v>50265</v>
      </c>
      <c r="T1696" s="4">
        <v>42183</v>
      </c>
      <c r="U1696" s="4">
        <v>42183</v>
      </c>
      <c r="V1696" s="3">
        <v>-103.624</v>
      </c>
      <c r="W1696" s="3">
        <v>17</v>
      </c>
      <c r="X1696" s="3">
        <v>1700.38</v>
      </c>
      <c r="Y1696" s="5">
        <v>91180</v>
      </c>
    </row>
    <row r="1697" spans="1:25" ht="12.75" customHeight="1" x14ac:dyDescent="0.25">
      <c r="A1697" s="3">
        <v>20817</v>
      </c>
      <c r="B1697" s="3" t="s">
        <v>981</v>
      </c>
      <c r="C1697" s="3">
        <v>0.1</v>
      </c>
      <c r="D1697" s="3">
        <v>5.78</v>
      </c>
      <c r="E1697" s="3">
        <v>7.96</v>
      </c>
      <c r="F1697" s="3">
        <v>2987</v>
      </c>
      <c r="G1697" s="3" t="s">
        <v>2890</v>
      </c>
      <c r="H1697" s="3" t="s">
        <v>710</v>
      </c>
      <c r="I1697" s="3" t="s">
        <v>717</v>
      </c>
      <c r="J1697" s="3" t="s">
        <v>721</v>
      </c>
      <c r="K1697" s="3" t="s">
        <v>726</v>
      </c>
      <c r="L1697" s="3" t="s">
        <v>739</v>
      </c>
      <c r="M1697" s="3" t="s">
        <v>450</v>
      </c>
      <c r="N1697" s="3">
        <v>0.36</v>
      </c>
      <c r="O1697" s="3" t="s">
        <v>3035</v>
      </c>
      <c r="P1697" s="3" t="s">
        <v>714</v>
      </c>
      <c r="Q1697" s="3" t="s">
        <v>1012</v>
      </c>
      <c r="R1697" s="3" t="s">
        <v>1669</v>
      </c>
      <c r="S1697" s="3">
        <v>50265</v>
      </c>
      <c r="T1697" s="4">
        <v>42183</v>
      </c>
      <c r="U1697" s="4">
        <v>42183</v>
      </c>
      <c r="V1697" s="3">
        <v>-57.823999999999998</v>
      </c>
      <c r="W1697" s="3">
        <v>6</v>
      </c>
      <c r="X1697" s="3">
        <v>35.96</v>
      </c>
      <c r="Y1697" s="5">
        <v>91180</v>
      </c>
    </row>
    <row r="1698" spans="1:25" ht="12.75" customHeight="1" x14ac:dyDescent="0.25">
      <c r="A1698" s="3">
        <v>22473</v>
      </c>
      <c r="B1698" s="3" t="s">
        <v>980</v>
      </c>
      <c r="C1698" s="3">
        <v>0.05</v>
      </c>
      <c r="D1698" s="3">
        <v>70.97</v>
      </c>
      <c r="E1698" s="3">
        <v>3.5</v>
      </c>
      <c r="F1698" s="3">
        <v>2991</v>
      </c>
      <c r="G1698" s="3" t="s">
        <v>2891</v>
      </c>
      <c r="H1698" s="3" t="s">
        <v>710</v>
      </c>
      <c r="I1698" s="3" t="s">
        <v>717</v>
      </c>
      <c r="J1698" s="3" t="s">
        <v>721</v>
      </c>
      <c r="K1698" s="3" t="s">
        <v>729</v>
      </c>
      <c r="L1698" s="3" t="s">
        <v>739</v>
      </c>
      <c r="M1698" s="3" t="s">
        <v>288</v>
      </c>
      <c r="N1698" s="3">
        <v>0.59</v>
      </c>
      <c r="O1698" s="3" t="s">
        <v>3035</v>
      </c>
      <c r="P1698" s="3" t="s">
        <v>714</v>
      </c>
      <c r="Q1698" s="3" t="s">
        <v>1031</v>
      </c>
      <c r="R1698" s="3" t="s">
        <v>1792</v>
      </c>
      <c r="S1698" s="3">
        <v>53402</v>
      </c>
      <c r="T1698" s="4">
        <v>42132</v>
      </c>
      <c r="U1698" s="4">
        <v>42137</v>
      </c>
      <c r="V1698" s="3">
        <v>18.218000000000018</v>
      </c>
      <c r="W1698" s="3">
        <v>2</v>
      </c>
      <c r="X1698" s="3">
        <v>141.59</v>
      </c>
      <c r="Y1698" s="5">
        <v>91466</v>
      </c>
    </row>
    <row r="1699" spans="1:25" ht="12.75" customHeight="1" x14ac:dyDescent="0.25">
      <c r="A1699" s="3">
        <v>22476</v>
      </c>
      <c r="B1699" s="3" t="s">
        <v>980</v>
      </c>
      <c r="C1699" s="3">
        <v>0</v>
      </c>
      <c r="D1699" s="3">
        <v>5.28</v>
      </c>
      <c r="E1699" s="3">
        <v>6.26</v>
      </c>
      <c r="F1699" s="3">
        <v>2992</v>
      </c>
      <c r="G1699" s="3" t="s">
        <v>2892</v>
      </c>
      <c r="H1699" s="3" t="s">
        <v>710</v>
      </c>
      <c r="I1699" s="3" t="s">
        <v>717</v>
      </c>
      <c r="J1699" s="3" t="s">
        <v>721</v>
      </c>
      <c r="K1699" s="3" t="s">
        <v>726</v>
      </c>
      <c r="L1699" s="3" t="s">
        <v>739</v>
      </c>
      <c r="M1699" s="3" t="s">
        <v>760</v>
      </c>
      <c r="N1699" s="3">
        <v>0.4</v>
      </c>
      <c r="O1699" s="3" t="s">
        <v>3035</v>
      </c>
      <c r="P1699" s="3" t="s">
        <v>714</v>
      </c>
      <c r="Q1699" s="3" t="s">
        <v>1031</v>
      </c>
      <c r="R1699" s="3" t="s">
        <v>1089</v>
      </c>
      <c r="S1699" s="3">
        <v>53081</v>
      </c>
      <c r="T1699" s="4">
        <v>42132</v>
      </c>
      <c r="U1699" s="4">
        <v>42139</v>
      </c>
      <c r="V1699" s="3">
        <v>25.058000000000035</v>
      </c>
      <c r="W1699" s="3">
        <v>36</v>
      </c>
      <c r="X1699" s="3">
        <v>203.05</v>
      </c>
      <c r="Y1699" s="5">
        <v>91466</v>
      </c>
    </row>
    <row r="1700" spans="1:25" ht="12.75" customHeight="1" x14ac:dyDescent="0.25">
      <c r="A1700" s="3">
        <v>20891</v>
      </c>
      <c r="B1700" s="3" t="s">
        <v>979</v>
      </c>
      <c r="C1700" s="3">
        <v>0.03</v>
      </c>
      <c r="D1700" s="3">
        <v>10.98</v>
      </c>
      <c r="E1700" s="3">
        <v>3.37</v>
      </c>
      <c r="F1700" s="3">
        <v>2999</v>
      </c>
      <c r="G1700" s="3" t="s">
        <v>2893</v>
      </c>
      <c r="H1700" s="3" t="s">
        <v>710</v>
      </c>
      <c r="I1700" s="3" t="s">
        <v>719</v>
      </c>
      <c r="J1700" s="3" t="s">
        <v>721</v>
      </c>
      <c r="K1700" s="3" t="s">
        <v>104</v>
      </c>
      <c r="L1700" s="3" t="s">
        <v>741</v>
      </c>
      <c r="M1700" s="3" t="s">
        <v>852</v>
      </c>
      <c r="N1700" s="3">
        <v>0.56999999999999995</v>
      </c>
      <c r="O1700" s="3" t="s">
        <v>3035</v>
      </c>
      <c r="P1700" s="3" t="s">
        <v>714</v>
      </c>
      <c r="Q1700" s="3" t="s">
        <v>1053</v>
      </c>
      <c r="R1700" s="3" t="s">
        <v>1298</v>
      </c>
      <c r="S1700" s="3">
        <v>48237</v>
      </c>
      <c r="T1700" s="4">
        <v>42104</v>
      </c>
      <c r="U1700" s="4">
        <v>42105</v>
      </c>
      <c r="V1700" s="3">
        <v>11.82</v>
      </c>
      <c r="W1700" s="3">
        <v>5</v>
      </c>
      <c r="X1700" s="3">
        <v>56.19</v>
      </c>
      <c r="Y1700" s="5">
        <v>87041</v>
      </c>
    </row>
    <row r="1701" spans="1:25" ht="12.75" customHeight="1" x14ac:dyDescent="0.25">
      <c r="A1701" s="3">
        <v>21499</v>
      </c>
      <c r="B1701" s="3" t="s">
        <v>980</v>
      </c>
      <c r="C1701" s="3">
        <v>0.01</v>
      </c>
      <c r="D1701" s="3">
        <v>10.14</v>
      </c>
      <c r="E1701" s="3">
        <v>2.27</v>
      </c>
      <c r="F1701" s="3">
        <v>3000</v>
      </c>
      <c r="G1701" s="3" t="s">
        <v>2894</v>
      </c>
      <c r="H1701" s="3" t="s">
        <v>710</v>
      </c>
      <c r="I1701" s="3" t="s">
        <v>719</v>
      </c>
      <c r="J1701" s="3" t="s">
        <v>721</v>
      </c>
      <c r="K1701" s="3" t="s">
        <v>726</v>
      </c>
      <c r="L1701" s="3" t="s">
        <v>738</v>
      </c>
      <c r="M1701" s="3" t="s">
        <v>834</v>
      </c>
      <c r="N1701" s="3">
        <v>0.36</v>
      </c>
      <c r="O1701" s="3" t="s">
        <v>3035</v>
      </c>
      <c r="P1701" s="3" t="s">
        <v>714</v>
      </c>
      <c r="Q1701" s="3" t="s">
        <v>1053</v>
      </c>
      <c r="R1701" s="3" t="s">
        <v>1727</v>
      </c>
      <c r="S1701" s="3">
        <v>48342</v>
      </c>
      <c r="T1701" s="4">
        <v>42030</v>
      </c>
      <c r="U1701" s="4">
        <v>42032</v>
      </c>
      <c r="V1701" s="3">
        <v>28.151999999999997</v>
      </c>
      <c r="W1701" s="3">
        <v>4</v>
      </c>
      <c r="X1701" s="3">
        <v>40.799999999999997</v>
      </c>
      <c r="Y1701" s="5">
        <v>87042</v>
      </c>
    </row>
    <row r="1702" spans="1:25" ht="12.75" customHeight="1" x14ac:dyDescent="0.25">
      <c r="A1702" s="3">
        <v>23836</v>
      </c>
      <c r="B1702" s="3" t="s">
        <v>979</v>
      </c>
      <c r="C1702" s="3">
        <v>0.03</v>
      </c>
      <c r="D1702" s="3">
        <v>5.4</v>
      </c>
      <c r="E1702" s="3">
        <v>7.78</v>
      </c>
      <c r="F1702" s="3">
        <v>3001</v>
      </c>
      <c r="G1702" s="3" t="s">
        <v>2895</v>
      </c>
      <c r="H1702" s="3" t="s">
        <v>710</v>
      </c>
      <c r="I1702" s="3" t="s">
        <v>719</v>
      </c>
      <c r="J1702" s="3" t="s">
        <v>721</v>
      </c>
      <c r="K1702" s="3" t="s">
        <v>103</v>
      </c>
      <c r="L1702" s="3" t="s">
        <v>739</v>
      </c>
      <c r="M1702" s="3" t="s">
        <v>523</v>
      </c>
      <c r="N1702" s="3">
        <v>0.37</v>
      </c>
      <c r="O1702" s="3" t="s">
        <v>3035</v>
      </c>
      <c r="P1702" s="3" t="s">
        <v>714</v>
      </c>
      <c r="Q1702" s="3" t="s">
        <v>1053</v>
      </c>
      <c r="R1702" s="3" t="s">
        <v>1164</v>
      </c>
      <c r="S1702" s="3">
        <v>48060</v>
      </c>
      <c r="T1702" s="4">
        <v>42080</v>
      </c>
      <c r="U1702" s="4">
        <v>42082</v>
      </c>
      <c r="V1702" s="3">
        <v>-237.54400000000001</v>
      </c>
      <c r="W1702" s="3">
        <v>21</v>
      </c>
      <c r="X1702" s="3">
        <v>117.87</v>
      </c>
      <c r="Y1702" s="5">
        <v>87043</v>
      </c>
    </row>
    <row r="1703" spans="1:25" ht="12.75" customHeight="1" x14ac:dyDescent="0.25">
      <c r="A1703" s="3">
        <v>25282</v>
      </c>
      <c r="B1703" s="3" t="s">
        <v>978</v>
      </c>
      <c r="C1703" s="3">
        <v>0.03</v>
      </c>
      <c r="D1703" s="3">
        <v>85.99</v>
      </c>
      <c r="E1703" s="3">
        <v>0.99</v>
      </c>
      <c r="F1703" s="3">
        <v>3003</v>
      </c>
      <c r="G1703" s="3" t="s">
        <v>2896</v>
      </c>
      <c r="H1703" s="3" t="s">
        <v>710</v>
      </c>
      <c r="I1703" s="3" t="s">
        <v>717</v>
      </c>
      <c r="J1703" s="3" t="s">
        <v>722</v>
      </c>
      <c r="K1703" s="3" t="s">
        <v>102</v>
      </c>
      <c r="L1703" s="3" t="s">
        <v>738</v>
      </c>
      <c r="M1703" s="3" t="s">
        <v>593</v>
      </c>
      <c r="N1703" s="3">
        <v>0.55000000000000004</v>
      </c>
      <c r="O1703" s="3" t="s">
        <v>3035</v>
      </c>
      <c r="P1703" s="3" t="s">
        <v>715</v>
      </c>
      <c r="Q1703" s="3" t="s">
        <v>1061</v>
      </c>
      <c r="R1703" s="3" t="s">
        <v>1751</v>
      </c>
      <c r="S1703" s="3">
        <v>83814</v>
      </c>
      <c r="T1703" s="4">
        <v>42068</v>
      </c>
      <c r="U1703" s="4">
        <v>42069</v>
      </c>
      <c r="V1703" s="3">
        <v>1037.1044999999999</v>
      </c>
      <c r="W1703" s="3">
        <v>20</v>
      </c>
      <c r="X1703" s="3">
        <v>1503.05</v>
      </c>
      <c r="Y1703" s="5">
        <v>91586</v>
      </c>
    </row>
    <row r="1704" spans="1:25" ht="12.75" customHeight="1" x14ac:dyDescent="0.25">
      <c r="A1704" s="3">
        <v>7664</v>
      </c>
      <c r="B1704" s="3" t="s">
        <v>980</v>
      </c>
      <c r="C1704" s="3">
        <v>0.08</v>
      </c>
      <c r="D1704" s="3">
        <v>6.48</v>
      </c>
      <c r="E1704" s="3">
        <v>6.81</v>
      </c>
      <c r="F1704" s="3">
        <v>3004</v>
      </c>
      <c r="G1704" s="3" t="s">
        <v>2897</v>
      </c>
      <c r="H1704" s="3" t="s">
        <v>710</v>
      </c>
      <c r="I1704" s="3" t="s">
        <v>720</v>
      </c>
      <c r="J1704" s="3" t="s">
        <v>721</v>
      </c>
      <c r="K1704" s="3" t="s">
        <v>726</v>
      </c>
      <c r="L1704" s="3" t="s">
        <v>739</v>
      </c>
      <c r="M1704" s="3" t="s">
        <v>928</v>
      </c>
      <c r="N1704" s="3">
        <v>0.36</v>
      </c>
      <c r="O1704" s="3" t="s">
        <v>3035</v>
      </c>
      <c r="P1704" s="3" t="s">
        <v>715</v>
      </c>
      <c r="Q1704" s="3" t="s">
        <v>1037</v>
      </c>
      <c r="R1704" s="3" t="s">
        <v>1003</v>
      </c>
      <c r="S1704" s="3">
        <v>90049</v>
      </c>
      <c r="T1704" s="4">
        <v>42045</v>
      </c>
      <c r="U1704" s="4">
        <v>42050</v>
      </c>
      <c r="V1704" s="3">
        <v>-94.59</v>
      </c>
      <c r="W1704" s="3">
        <v>58</v>
      </c>
      <c r="X1704" s="3">
        <v>382.33</v>
      </c>
      <c r="Y1704" s="5">
        <v>54949</v>
      </c>
    </row>
    <row r="1705" spans="1:25" ht="12.75" customHeight="1" x14ac:dyDescent="0.25">
      <c r="A1705" s="3">
        <v>7665</v>
      </c>
      <c r="B1705" s="3" t="s">
        <v>980</v>
      </c>
      <c r="C1705" s="3">
        <v>0.09</v>
      </c>
      <c r="D1705" s="3">
        <v>20.98</v>
      </c>
      <c r="E1705" s="3">
        <v>53.03</v>
      </c>
      <c r="F1705" s="3">
        <v>3004</v>
      </c>
      <c r="G1705" s="3" t="s">
        <v>2897</v>
      </c>
      <c r="H1705" s="3" t="s">
        <v>712</v>
      </c>
      <c r="I1705" s="3" t="s">
        <v>720</v>
      </c>
      <c r="J1705" s="3" t="s">
        <v>721</v>
      </c>
      <c r="K1705" s="3" t="s">
        <v>730</v>
      </c>
      <c r="L1705" s="3" t="s">
        <v>740</v>
      </c>
      <c r="M1705" s="3" t="s">
        <v>65</v>
      </c>
      <c r="N1705" s="3">
        <v>0.78</v>
      </c>
      <c r="O1705" s="3" t="s">
        <v>3035</v>
      </c>
      <c r="P1705" s="3" t="s">
        <v>715</v>
      </c>
      <c r="Q1705" s="3" t="s">
        <v>1037</v>
      </c>
      <c r="R1705" s="3" t="s">
        <v>1003</v>
      </c>
      <c r="S1705" s="3">
        <v>90049</v>
      </c>
      <c r="T1705" s="4">
        <v>42045</v>
      </c>
      <c r="U1705" s="4">
        <v>42052</v>
      </c>
      <c r="V1705" s="3">
        <v>-293.74</v>
      </c>
      <c r="W1705" s="3">
        <v>13</v>
      </c>
      <c r="X1705" s="3">
        <v>356.61</v>
      </c>
      <c r="Y1705" s="5">
        <v>54949</v>
      </c>
    </row>
    <row r="1706" spans="1:25" ht="12.75" customHeight="1" x14ac:dyDescent="0.25">
      <c r="A1706" s="3">
        <v>23295</v>
      </c>
      <c r="B1706" s="3" t="s">
        <v>981</v>
      </c>
      <c r="C1706" s="3">
        <v>0.05</v>
      </c>
      <c r="D1706" s="3">
        <v>122.99</v>
      </c>
      <c r="E1706" s="3">
        <v>19.989999999999998</v>
      </c>
      <c r="F1706" s="3">
        <v>3005</v>
      </c>
      <c r="G1706" s="3" t="s">
        <v>2898</v>
      </c>
      <c r="H1706" s="3" t="s">
        <v>711</v>
      </c>
      <c r="I1706" s="3" t="s">
        <v>720</v>
      </c>
      <c r="J1706" s="3" t="s">
        <v>721</v>
      </c>
      <c r="K1706" s="3" t="s">
        <v>103</v>
      </c>
      <c r="L1706" s="3" t="s">
        <v>739</v>
      </c>
      <c r="M1706" s="3" t="s">
        <v>966</v>
      </c>
      <c r="N1706" s="3">
        <v>0.37</v>
      </c>
      <c r="O1706" s="3" t="s">
        <v>3035</v>
      </c>
      <c r="P1706" s="3" t="s">
        <v>715</v>
      </c>
      <c r="Q1706" s="3" t="s">
        <v>1061</v>
      </c>
      <c r="R1706" s="3" t="s">
        <v>1751</v>
      </c>
      <c r="S1706" s="3">
        <v>83814</v>
      </c>
      <c r="T1706" s="4">
        <v>42163</v>
      </c>
      <c r="U1706" s="4">
        <v>42166</v>
      </c>
      <c r="V1706" s="3">
        <v>1039.7540999999999</v>
      </c>
      <c r="W1706" s="3">
        <v>12</v>
      </c>
      <c r="X1706" s="3">
        <v>1506.89</v>
      </c>
      <c r="Y1706" s="5">
        <v>91389</v>
      </c>
    </row>
    <row r="1707" spans="1:25" ht="12.75" customHeight="1" x14ac:dyDescent="0.25">
      <c r="A1707" s="3">
        <v>25664</v>
      </c>
      <c r="B1707" s="3" t="s">
        <v>980</v>
      </c>
      <c r="C1707" s="3">
        <v>0.08</v>
      </c>
      <c r="D1707" s="3">
        <v>6.48</v>
      </c>
      <c r="E1707" s="3">
        <v>6.81</v>
      </c>
      <c r="F1707" s="3">
        <v>3006</v>
      </c>
      <c r="G1707" s="3" t="s">
        <v>2899</v>
      </c>
      <c r="H1707" s="3" t="s">
        <v>710</v>
      </c>
      <c r="I1707" s="3" t="s">
        <v>720</v>
      </c>
      <c r="J1707" s="3" t="s">
        <v>721</v>
      </c>
      <c r="K1707" s="3" t="s">
        <v>726</v>
      </c>
      <c r="L1707" s="3" t="s">
        <v>739</v>
      </c>
      <c r="M1707" s="3" t="s">
        <v>928</v>
      </c>
      <c r="N1707" s="3">
        <v>0.36</v>
      </c>
      <c r="O1707" s="3" t="s">
        <v>3035</v>
      </c>
      <c r="P1707" s="3" t="s">
        <v>715</v>
      </c>
      <c r="Q1707" s="3" t="s">
        <v>1061</v>
      </c>
      <c r="R1707" s="3" t="s">
        <v>1860</v>
      </c>
      <c r="S1707" s="3">
        <v>83402</v>
      </c>
      <c r="T1707" s="4">
        <v>42045</v>
      </c>
      <c r="U1707" s="4">
        <v>42050</v>
      </c>
      <c r="V1707" s="3">
        <v>-49.186800000000005</v>
      </c>
      <c r="W1707" s="3">
        <v>14</v>
      </c>
      <c r="X1707" s="3">
        <v>92.29</v>
      </c>
      <c r="Y1707" s="5">
        <v>91388</v>
      </c>
    </row>
    <row r="1708" spans="1:25" ht="12.75" customHeight="1" x14ac:dyDescent="0.25">
      <c r="A1708" s="3">
        <v>25665</v>
      </c>
      <c r="B1708" s="3" t="s">
        <v>980</v>
      </c>
      <c r="C1708" s="3">
        <v>0.09</v>
      </c>
      <c r="D1708" s="3">
        <v>20.98</v>
      </c>
      <c r="E1708" s="3">
        <v>53.03</v>
      </c>
      <c r="F1708" s="3">
        <v>3006</v>
      </c>
      <c r="G1708" s="3" t="s">
        <v>2899</v>
      </c>
      <c r="H1708" s="3" t="s">
        <v>712</v>
      </c>
      <c r="I1708" s="3" t="s">
        <v>720</v>
      </c>
      <c r="J1708" s="3" t="s">
        <v>721</v>
      </c>
      <c r="K1708" s="3" t="s">
        <v>730</v>
      </c>
      <c r="L1708" s="3" t="s">
        <v>740</v>
      </c>
      <c r="M1708" s="3" t="s">
        <v>65</v>
      </c>
      <c r="N1708" s="3">
        <v>0.78</v>
      </c>
      <c r="O1708" s="3" t="s">
        <v>3035</v>
      </c>
      <c r="P1708" s="3" t="s">
        <v>715</v>
      </c>
      <c r="Q1708" s="3" t="s">
        <v>1061</v>
      </c>
      <c r="R1708" s="3" t="s">
        <v>1860</v>
      </c>
      <c r="S1708" s="3">
        <v>83402</v>
      </c>
      <c r="T1708" s="4">
        <v>42045</v>
      </c>
      <c r="U1708" s="4">
        <v>42052</v>
      </c>
      <c r="V1708" s="3">
        <v>-152.7448</v>
      </c>
      <c r="W1708" s="3">
        <v>3</v>
      </c>
      <c r="X1708" s="3">
        <v>82.29</v>
      </c>
      <c r="Y1708" s="5">
        <v>91388</v>
      </c>
    </row>
    <row r="1709" spans="1:25" ht="12.75" customHeight="1" x14ac:dyDescent="0.25">
      <c r="A1709" s="3">
        <v>23627</v>
      </c>
      <c r="B1709" s="3" t="s">
        <v>981</v>
      </c>
      <c r="C1709" s="3">
        <v>0.05</v>
      </c>
      <c r="D1709" s="3">
        <v>9.99</v>
      </c>
      <c r="E1709" s="3">
        <v>4.78</v>
      </c>
      <c r="F1709" s="3">
        <v>3008</v>
      </c>
      <c r="G1709" s="3" t="s">
        <v>2900</v>
      </c>
      <c r="H1709" s="3" t="s">
        <v>710</v>
      </c>
      <c r="I1709" s="3" t="s">
        <v>717</v>
      </c>
      <c r="J1709" s="3" t="s">
        <v>721</v>
      </c>
      <c r="K1709" s="3" t="s">
        <v>726</v>
      </c>
      <c r="L1709" s="3" t="s">
        <v>739</v>
      </c>
      <c r="M1709" s="3" t="s">
        <v>307</v>
      </c>
      <c r="N1709" s="3">
        <v>0.4</v>
      </c>
      <c r="O1709" s="3" t="s">
        <v>3035</v>
      </c>
      <c r="P1709" s="3" t="s">
        <v>714</v>
      </c>
      <c r="Q1709" s="3" t="s">
        <v>1039</v>
      </c>
      <c r="R1709" s="3" t="s">
        <v>1387</v>
      </c>
      <c r="S1709" s="3">
        <v>55343</v>
      </c>
      <c r="T1709" s="4">
        <v>42069</v>
      </c>
      <c r="U1709" s="4">
        <v>42070</v>
      </c>
      <c r="V1709" s="3">
        <v>41.3</v>
      </c>
      <c r="W1709" s="3">
        <v>20</v>
      </c>
      <c r="X1709" s="3">
        <v>203.37</v>
      </c>
      <c r="Y1709" s="5">
        <v>89414</v>
      </c>
    </row>
    <row r="1710" spans="1:25" ht="12.75" customHeight="1" x14ac:dyDescent="0.25">
      <c r="A1710" s="3">
        <v>24908</v>
      </c>
      <c r="B1710" s="3" t="s">
        <v>977</v>
      </c>
      <c r="C1710" s="3">
        <v>0.01</v>
      </c>
      <c r="D1710" s="3">
        <v>12.28</v>
      </c>
      <c r="E1710" s="3">
        <v>6.47</v>
      </c>
      <c r="F1710" s="3">
        <v>3008</v>
      </c>
      <c r="G1710" s="3" t="s">
        <v>2900</v>
      </c>
      <c r="H1710" s="3" t="s">
        <v>710</v>
      </c>
      <c r="I1710" s="3" t="s">
        <v>717</v>
      </c>
      <c r="J1710" s="3" t="s">
        <v>721</v>
      </c>
      <c r="K1710" s="3" t="s">
        <v>726</v>
      </c>
      <c r="L1710" s="3" t="s">
        <v>739</v>
      </c>
      <c r="M1710" s="3" t="s">
        <v>183</v>
      </c>
      <c r="N1710" s="3">
        <v>0.38</v>
      </c>
      <c r="O1710" s="3" t="s">
        <v>3035</v>
      </c>
      <c r="P1710" s="3" t="s">
        <v>714</v>
      </c>
      <c r="Q1710" s="3" t="s">
        <v>1039</v>
      </c>
      <c r="R1710" s="3" t="s">
        <v>1387</v>
      </c>
      <c r="S1710" s="3">
        <v>55343</v>
      </c>
      <c r="T1710" s="4">
        <v>42166</v>
      </c>
      <c r="U1710" s="4">
        <v>42167</v>
      </c>
      <c r="V1710" s="3">
        <v>47.61</v>
      </c>
      <c r="W1710" s="3">
        <v>12</v>
      </c>
      <c r="X1710" s="3">
        <v>160.66</v>
      </c>
      <c r="Y1710" s="5">
        <v>89415</v>
      </c>
    </row>
    <row r="1711" spans="1:25" ht="12.75" customHeight="1" x14ac:dyDescent="0.25">
      <c r="A1711" s="3">
        <v>7898</v>
      </c>
      <c r="B1711" s="3" t="s">
        <v>981</v>
      </c>
      <c r="C1711" s="3">
        <v>0.03</v>
      </c>
      <c r="D1711" s="3">
        <v>5.98</v>
      </c>
      <c r="E1711" s="3">
        <v>5.35</v>
      </c>
      <c r="F1711" s="3">
        <v>3011</v>
      </c>
      <c r="G1711" s="3" t="s">
        <v>2901</v>
      </c>
      <c r="H1711" s="3" t="s">
        <v>710</v>
      </c>
      <c r="I1711" s="3" t="s">
        <v>720</v>
      </c>
      <c r="J1711" s="3" t="s">
        <v>721</v>
      </c>
      <c r="K1711" s="3" t="s">
        <v>726</v>
      </c>
      <c r="L1711" s="3" t="s">
        <v>739</v>
      </c>
      <c r="M1711" s="3" t="s">
        <v>748</v>
      </c>
      <c r="N1711" s="3">
        <v>0.4</v>
      </c>
      <c r="O1711" s="3" t="s">
        <v>3035</v>
      </c>
      <c r="P1711" s="3" t="s">
        <v>716</v>
      </c>
      <c r="Q1711" s="3" t="s">
        <v>1901</v>
      </c>
      <c r="R1711" s="3" t="s">
        <v>1000</v>
      </c>
      <c r="S1711" s="3">
        <v>2113</v>
      </c>
      <c r="T1711" s="4">
        <v>42152</v>
      </c>
      <c r="U1711" s="4">
        <v>42153</v>
      </c>
      <c r="V1711" s="3">
        <v>-23.5</v>
      </c>
      <c r="W1711" s="3">
        <v>16</v>
      </c>
      <c r="X1711" s="3">
        <v>107.08</v>
      </c>
      <c r="Y1711" s="5">
        <v>56486</v>
      </c>
    </row>
    <row r="1712" spans="1:25" ht="12.75" customHeight="1" x14ac:dyDescent="0.25">
      <c r="A1712" s="3">
        <v>1041</v>
      </c>
      <c r="B1712" s="3" t="s">
        <v>981</v>
      </c>
      <c r="C1712" s="3">
        <v>0.03</v>
      </c>
      <c r="D1712" s="3">
        <v>300.64999999999998</v>
      </c>
      <c r="E1712" s="3">
        <v>24.49</v>
      </c>
      <c r="F1712" s="3">
        <v>3011</v>
      </c>
      <c r="G1712" s="3" t="s">
        <v>2901</v>
      </c>
      <c r="H1712" s="3" t="s">
        <v>710</v>
      </c>
      <c r="I1712" s="3" t="s">
        <v>720</v>
      </c>
      <c r="J1712" s="3" t="s">
        <v>721</v>
      </c>
      <c r="K1712" s="3" t="s">
        <v>729</v>
      </c>
      <c r="L1712" s="3" t="s">
        <v>744</v>
      </c>
      <c r="M1712" s="3" t="s">
        <v>353</v>
      </c>
      <c r="N1712" s="3">
        <v>0.52</v>
      </c>
      <c r="O1712" s="3" t="s">
        <v>3035</v>
      </c>
      <c r="P1712" s="3" t="s">
        <v>716</v>
      </c>
      <c r="Q1712" s="3" t="s">
        <v>1901</v>
      </c>
      <c r="R1712" s="3" t="s">
        <v>1000</v>
      </c>
      <c r="S1712" s="3">
        <v>2113</v>
      </c>
      <c r="T1712" s="4">
        <v>42122</v>
      </c>
      <c r="U1712" s="4">
        <v>42124</v>
      </c>
      <c r="V1712" s="3">
        <v>1282.4959999999999</v>
      </c>
      <c r="W1712" s="3">
        <v>32</v>
      </c>
      <c r="X1712" s="3">
        <v>9705.4599999999991</v>
      </c>
      <c r="Y1712" s="5">
        <v>7623</v>
      </c>
    </row>
    <row r="1713" spans="1:25" ht="12.75" customHeight="1" x14ac:dyDescent="0.25">
      <c r="A1713" s="3">
        <v>1042</v>
      </c>
      <c r="B1713" s="3" t="s">
        <v>981</v>
      </c>
      <c r="C1713" s="3">
        <v>0.06</v>
      </c>
      <c r="D1713" s="3">
        <v>49.99</v>
      </c>
      <c r="E1713" s="3">
        <v>19.989999999999998</v>
      </c>
      <c r="F1713" s="3">
        <v>3011</v>
      </c>
      <c r="G1713" s="3" t="s">
        <v>2901</v>
      </c>
      <c r="H1713" s="3" t="s">
        <v>710</v>
      </c>
      <c r="I1713" s="3" t="s">
        <v>720</v>
      </c>
      <c r="J1713" s="3" t="s">
        <v>722</v>
      </c>
      <c r="K1713" s="3" t="s">
        <v>725</v>
      </c>
      <c r="L1713" s="3" t="s">
        <v>739</v>
      </c>
      <c r="M1713" s="3" t="s">
        <v>757</v>
      </c>
      <c r="N1713" s="3">
        <v>0.45</v>
      </c>
      <c r="O1713" s="3" t="s">
        <v>3035</v>
      </c>
      <c r="P1713" s="3" t="s">
        <v>716</v>
      </c>
      <c r="Q1713" s="3" t="s">
        <v>1901</v>
      </c>
      <c r="R1713" s="3" t="s">
        <v>1000</v>
      </c>
      <c r="S1713" s="3">
        <v>2113</v>
      </c>
      <c r="T1713" s="4">
        <v>42122</v>
      </c>
      <c r="U1713" s="4">
        <v>42124</v>
      </c>
      <c r="V1713" s="3">
        <v>17.2</v>
      </c>
      <c r="W1713" s="3">
        <v>67</v>
      </c>
      <c r="X1713" s="3">
        <v>3247.54</v>
      </c>
      <c r="Y1713" s="5">
        <v>7623</v>
      </c>
    </row>
    <row r="1714" spans="1:25" ht="12.75" customHeight="1" x14ac:dyDescent="0.25">
      <c r="A1714" s="3">
        <v>1043</v>
      </c>
      <c r="B1714" s="3" t="s">
        <v>981</v>
      </c>
      <c r="C1714" s="3">
        <v>0.1</v>
      </c>
      <c r="D1714" s="3">
        <v>104.85</v>
      </c>
      <c r="E1714" s="3">
        <v>4.6500000000000004</v>
      </c>
      <c r="F1714" s="3">
        <v>3011</v>
      </c>
      <c r="G1714" s="3" t="s">
        <v>2901</v>
      </c>
      <c r="H1714" s="3" t="s">
        <v>710</v>
      </c>
      <c r="I1714" s="3" t="s">
        <v>720</v>
      </c>
      <c r="J1714" s="3" t="s">
        <v>721</v>
      </c>
      <c r="K1714" s="3" t="s">
        <v>726</v>
      </c>
      <c r="L1714" s="3" t="s">
        <v>739</v>
      </c>
      <c r="M1714" s="3" t="s">
        <v>929</v>
      </c>
      <c r="N1714" s="3">
        <v>0.37</v>
      </c>
      <c r="O1714" s="3" t="s">
        <v>3035</v>
      </c>
      <c r="P1714" s="3" t="s">
        <v>716</v>
      </c>
      <c r="Q1714" s="3" t="s">
        <v>1901</v>
      </c>
      <c r="R1714" s="3" t="s">
        <v>1000</v>
      </c>
      <c r="S1714" s="3">
        <v>2113</v>
      </c>
      <c r="T1714" s="4">
        <v>42122</v>
      </c>
      <c r="U1714" s="4">
        <v>42123</v>
      </c>
      <c r="V1714" s="3">
        <v>1184.1200000000001</v>
      </c>
      <c r="W1714" s="3">
        <v>58</v>
      </c>
      <c r="X1714" s="3">
        <v>5582.63</v>
      </c>
      <c r="Y1714" s="5">
        <v>7623</v>
      </c>
    </row>
    <row r="1715" spans="1:25" ht="12.75" customHeight="1" x14ac:dyDescent="0.25">
      <c r="A1715" s="3">
        <v>19041</v>
      </c>
      <c r="B1715" s="3" t="s">
        <v>981</v>
      </c>
      <c r="C1715" s="3">
        <v>0.03</v>
      </c>
      <c r="D1715" s="3">
        <v>300.64999999999998</v>
      </c>
      <c r="E1715" s="3">
        <v>24.49</v>
      </c>
      <c r="F1715" s="3">
        <v>3012</v>
      </c>
      <c r="G1715" s="3" t="s">
        <v>2902</v>
      </c>
      <c r="H1715" s="3" t="s">
        <v>710</v>
      </c>
      <c r="I1715" s="3" t="s">
        <v>720</v>
      </c>
      <c r="J1715" s="3" t="s">
        <v>721</v>
      </c>
      <c r="K1715" s="3" t="s">
        <v>729</v>
      </c>
      <c r="L1715" s="3" t="s">
        <v>744</v>
      </c>
      <c r="M1715" s="3" t="s">
        <v>353</v>
      </c>
      <c r="N1715" s="3">
        <v>0.52</v>
      </c>
      <c r="O1715" s="3" t="s">
        <v>3035</v>
      </c>
      <c r="P1715" s="3" t="s">
        <v>716</v>
      </c>
      <c r="Q1715" s="3" t="s">
        <v>1019</v>
      </c>
      <c r="R1715" s="3" t="s">
        <v>1283</v>
      </c>
      <c r="S1715" s="3">
        <v>14609</v>
      </c>
      <c r="T1715" s="4">
        <v>42122</v>
      </c>
      <c r="U1715" s="4">
        <v>42124</v>
      </c>
      <c r="V1715" s="3">
        <v>1474.8703999999998</v>
      </c>
      <c r="W1715" s="3">
        <v>8</v>
      </c>
      <c r="X1715" s="3">
        <v>2426.36</v>
      </c>
      <c r="Y1715" s="5">
        <v>86346</v>
      </c>
    </row>
    <row r="1716" spans="1:25" ht="12.75" customHeight="1" x14ac:dyDescent="0.25">
      <c r="A1716" s="3">
        <v>19042</v>
      </c>
      <c r="B1716" s="3" t="s">
        <v>981</v>
      </c>
      <c r="C1716" s="3">
        <v>0.06</v>
      </c>
      <c r="D1716" s="3">
        <v>49.99</v>
      </c>
      <c r="E1716" s="3">
        <v>19.989999999999998</v>
      </c>
      <c r="F1716" s="3">
        <v>3012</v>
      </c>
      <c r="G1716" s="3" t="s">
        <v>2902</v>
      </c>
      <c r="H1716" s="3" t="s">
        <v>710</v>
      </c>
      <c r="I1716" s="3" t="s">
        <v>720</v>
      </c>
      <c r="J1716" s="3" t="s">
        <v>722</v>
      </c>
      <c r="K1716" s="3" t="s">
        <v>725</v>
      </c>
      <c r="L1716" s="3" t="s">
        <v>739</v>
      </c>
      <c r="M1716" s="3" t="s">
        <v>757</v>
      </c>
      <c r="N1716" s="3">
        <v>0.45</v>
      </c>
      <c r="O1716" s="3" t="s">
        <v>3035</v>
      </c>
      <c r="P1716" s="3" t="s">
        <v>716</v>
      </c>
      <c r="Q1716" s="3" t="s">
        <v>1019</v>
      </c>
      <c r="R1716" s="3" t="s">
        <v>1283</v>
      </c>
      <c r="S1716" s="3">
        <v>14609</v>
      </c>
      <c r="T1716" s="4">
        <v>42122</v>
      </c>
      <c r="U1716" s="4">
        <v>42124</v>
      </c>
      <c r="V1716" s="3">
        <v>19.78</v>
      </c>
      <c r="W1716" s="3">
        <v>17</v>
      </c>
      <c r="X1716" s="3">
        <v>824</v>
      </c>
      <c r="Y1716" s="5">
        <v>86346</v>
      </c>
    </row>
    <row r="1717" spans="1:25" ht="12.75" customHeight="1" x14ac:dyDescent="0.25">
      <c r="A1717" s="3">
        <v>19043</v>
      </c>
      <c r="B1717" s="3" t="s">
        <v>981</v>
      </c>
      <c r="C1717" s="3">
        <v>0.1</v>
      </c>
      <c r="D1717" s="3">
        <v>104.85</v>
      </c>
      <c r="E1717" s="3">
        <v>4.6500000000000004</v>
      </c>
      <c r="F1717" s="3">
        <v>3012</v>
      </c>
      <c r="G1717" s="3" t="s">
        <v>2902</v>
      </c>
      <c r="H1717" s="3" t="s">
        <v>710</v>
      </c>
      <c r="I1717" s="3" t="s">
        <v>720</v>
      </c>
      <c r="J1717" s="3" t="s">
        <v>721</v>
      </c>
      <c r="K1717" s="3" t="s">
        <v>726</v>
      </c>
      <c r="L1717" s="3" t="s">
        <v>739</v>
      </c>
      <c r="M1717" s="3" t="s">
        <v>929</v>
      </c>
      <c r="N1717" s="3">
        <v>0.37</v>
      </c>
      <c r="O1717" s="3" t="s">
        <v>3035</v>
      </c>
      <c r="P1717" s="3" t="s">
        <v>716</v>
      </c>
      <c r="Q1717" s="3" t="s">
        <v>1019</v>
      </c>
      <c r="R1717" s="3" t="s">
        <v>1283</v>
      </c>
      <c r="S1717" s="3">
        <v>14609</v>
      </c>
      <c r="T1717" s="4">
        <v>42122</v>
      </c>
      <c r="U1717" s="4">
        <v>42123</v>
      </c>
      <c r="V1717" s="3">
        <v>929.7956999999999</v>
      </c>
      <c r="W1717" s="3">
        <v>14</v>
      </c>
      <c r="X1717" s="3">
        <v>1347.53</v>
      </c>
      <c r="Y1717" s="5">
        <v>86346</v>
      </c>
    </row>
    <row r="1718" spans="1:25" ht="12.75" customHeight="1" x14ac:dyDescent="0.25">
      <c r="A1718" s="3">
        <v>22064</v>
      </c>
      <c r="B1718" s="3" t="s">
        <v>981</v>
      </c>
      <c r="C1718" s="3">
        <v>0.01</v>
      </c>
      <c r="D1718" s="3">
        <v>5.58</v>
      </c>
      <c r="E1718" s="3">
        <v>5.3</v>
      </c>
      <c r="F1718" s="3">
        <v>3017</v>
      </c>
      <c r="G1718" s="3" t="s">
        <v>2903</v>
      </c>
      <c r="H1718" s="3" t="s">
        <v>710</v>
      </c>
      <c r="I1718" s="3" t="s">
        <v>720</v>
      </c>
      <c r="J1718" s="3" t="s">
        <v>721</v>
      </c>
      <c r="K1718" s="3" t="s">
        <v>728</v>
      </c>
      <c r="L1718" s="3" t="s">
        <v>739</v>
      </c>
      <c r="M1718" s="3" t="s">
        <v>255</v>
      </c>
      <c r="N1718" s="3">
        <v>0.35</v>
      </c>
      <c r="O1718" s="3" t="s">
        <v>3035</v>
      </c>
      <c r="P1718" s="3" t="s">
        <v>715</v>
      </c>
      <c r="Q1718" s="3" t="s">
        <v>1037</v>
      </c>
      <c r="R1718" s="3" t="s">
        <v>1539</v>
      </c>
      <c r="S1718" s="3">
        <v>92024</v>
      </c>
      <c r="T1718" s="4">
        <v>42013</v>
      </c>
      <c r="U1718" s="4">
        <v>42014</v>
      </c>
      <c r="V1718" s="3">
        <v>-7.25</v>
      </c>
      <c r="W1718" s="3">
        <v>1</v>
      </c>
      <c r="X1718" s="3">
        <v>11.16</v>
      </c>
      <c r="Y1718" s="5">
        <v>89071</v>
      </c>
    </row>
    <row r="1719" spans="1:25" ht="12.75" customHeight="1" x14ac:dyDescent="0.25">
      <c r="A1719" s="3">
        <v>22065</v>
      </c>
      <c r="B1719" s="3" t="s">
        <v>981</v>
      </c>
      <c r="C1719" s="3">
        <v>0.03</v>
      </c>
      <c r="D1719" s="3">
        <v>3.98</v>
      </c>
      <c r="E1719" s="3">
        <v>0.7</v>
      </c>
      <c r="F1719" s="3">
        <v>3017</v>
      </c>
      <c r="G1719" s="3" t="s">
        <v>2903</v>
      </c>
      <c r="H1719" s="3" t="s">
        <v>710</v>
      </c>
      <c r="I1719" s="3" t="s">
        <v>720</v>
      </c>
      <c r="J1719" s="3" t="s">
        <v>721</v>
      </c>
      <c r="K1719" s="3" t="s">
        <v>724</v>
      </c>
      <c r="L1719" s="3" t="s">
        <v>738</v>
      </c>
      <c r="M1719" s="3" t="s">
        <v>428</v>
      </c>
      <c r="N1719" s="3">
        <v>0.52</v>
      </c>
      <c r="O1719" s="3" t="s">
        <v>3035</v>
      </c>
      <c r="P1719" s="3" t="s">
        <v>715</v>
      </c>
      <c r="Q1719" s="3" t="s">
        <v>1037</v>
      </c>
      <c r="R1719" s="3" t="s">
        <v>1539</v>
      </c>
      <c r="S1719" s="3">
        <v>92024</v>
      </c>
      <c r="T1719" s="4">
        <v>42013</v>
      </c>
      <c r="U1719" s="4">
        <v>42014</v>
      </c>
      <c r="V1719" s="3">
        <v>31.201799999999995</v>
      </c>
      <c r="W1719" s="3">
        <v>11</v>
      </c>
      <c r="X1719" s="3">
        <v>45.22</v>
      </c>
      <c r="Y1719" s="5">
        <v>89071</v>
      </c>
    </row>
    <row r="1720" spans="1:25" ht="12.75" customHeight="1" x14ac:dyDescent="0.25">
      <c r="A1720" s="3">
        <v>18950</v>
      </c>
      <c r="B1720" s="3" t="s">
        <v>980</v>
      </c>
      <c r="C1720" s="3">
        <v>0.01</v>
      </c>
      <c r="D1720" s="3">
        <v>4.9800000000000004</v>
      </c>
      <c r="E1720" s="3">
        <v>4.75</v>
      </c>
      <c r="F1720" s="3">
        <v>3035</v>
      </c>
      <c r="G1720" s="3" t="s">
        <v>2904</v>
      </c>
      <c r="H1720" s="3" t="s">
        <v>710</v>
      </c>
      <c r="I1720" s="3" t="s">
        <v>717</v>
      </c>
      <c r="J1720" s="3" t="s">
        <v>721</v>
      </c>
      <c r="K1720" s="3" t="s">
        <v>726</v>
      </c>
      <c r="L1720" s="3" t="s">
        <v>739</v>
      </c>
      <c r="M1720" s="3" t="s">
        <v>951</v>
      </c>
      <c r="N1720" s="3">
        <v>0.36</v>
      </c>
      <c r="O1720" s="3" t="s">
        <v>3035</v>
      </c>
      <c r="P1720" s="3" t="s">
        <v>714</v>
      </c>
      <c r="Q1720" s="3" t="s">
        <v>1008</v>
      </c>
      <c r="R1720" s="3" t="s">
        <v>1379</v>
      </c>
      <c r="S1720" s="3">
        <v>60148</v>
      </c>
      <c r="T1720" s="4">
        <v>42019</v>
      </c>
      <c r="U1720" s="4">
        <v>42024</v>
      </c>
      <c r="V1720" s="3">
        <v>-75.900400000000005</v>
      </c>
      <c r="W1720" s="3">
        <v>10</v>
      </c>
      <c r="X1720" s="3">
        <v>52.93</v>
      </c>
      <c r="Y1720" s="5">
        <v>89128</v>
      </c>
    </row>
    <row r="1721" spans="1:25" ht="12.75" customHeight="1" x14ac:dyDescent="0.25">
      <c r="A1721" s="3">
        <v>18951</v>
      </c>
      <c r="B1721" s="3" t="s">
        <v>980</v>
      </c>
      <c r="C1721" s="3">
        <v>0.04</v>
      </c>
      <c r="D1721" s="3">
        <v>6.35</v>
      </c>
      <c r="E1721" s="3">
        <v>1.02</v>
      </c>
      <c r="F1721" s="3">
        <v>3035</v>
      </c>
      <c r="G1721" s="3" t="s">
        <v>2904</v>
      </c>
      <c r="H1721" s="3" t="s">
        <v>710</v>
      </c>
      <c r="I1721" s="3" t="s">
        <v>717</v>
      </c>
      <c r="J1721" s="3" t="s">
        <v>721</v>
      </c>
      <c r="K1721" s="3" t="s">
        <v>726</v>
      </c>
      <c r="L1721" s="3" t="s">
        <v>738</v>
      </c>
      <c r="M1721" s="3" t="s">
        <v>149</v>
      </c>
      <c r="N1721" s="3">
        <v>0.39</v>
      </c>
      <c r="O1721" s="3" t="s">
        <v>3035</v>
      </c>
      <c r="P1721" s="3" t="s">
        <v>714</v>
      </c>
      <c r="Q1721" s="3" t="s">
        <v>1008</v>
      </c>
      <c r="R1721" s="3" t="s">
        <v>1379</v>
      </c>
      <c r="S1721" s="3">
        <v>60148</v>
      </c>
      <c r="T1721" s="4">
        <v>42019</v>
      </c>
      <c r="U1721" s="4">
        <v>42024</v>
      </c>
      <c r="V1721" s="3">
        <v>52.170899999999996</v>
      </c>
      <c r="W1721" s="3">
        <v>12</v>
      </c>
      <c r="X1721" s="3">
        <v>75.61</v>
      </c>
      <c r="Y1721" s="5">
        <v>89128</v>
      </c>
    </row>
    <row r="1722" spans="1:25" ht="12.75" customHeight="1" x14ac:dyDescent="0.25">
      <c r="A1722" s="3">
        <v>19849</v>
      </c>
      <c r="B1722" s="3" t="s">
        <v>979</v>
      </c>
      <c r="C1722" s="3">
        <v>0.02</v>
      </c>
      <c r="D1722" s="3">
        <v>12.99</v>
      </c>
      <c r="E1722" s="3">
        <v>14.37</v>
      </c>
      <c r="F1722" s="3">
        <v>3036</v>
      </c>
      <c r="G1722" s="3" t="s">
        <v>2905</v>
      </c>
      <c r="H1722" s="3" t="s">
        <v>710</v>
      </c>
      <c r="I1722" s="3" t="s">
        <v>717</v>
      </c>
      <c r="J1722" s="3" t="s">
        <v>723</v>
      </c>
      <c r="K1722" s="3" t="s">
        <v>732</v>
      </c>
      <c r="L1722" s="3" t="s">
        <v>744</v>
      </c>
      <c r="M1722" s="3" t="s">
        <v>837</v>
      </c>
      <c r="N1722" s="3">
        <v>0.73</v>
      </c>
      <c r="O1722" s="3" t="s">
        <v>3035</v>
      </c>
      <c r="P1722" s="3" t="s">
        <v>714</v>
      </c>
      <c r="Q1722" s="3" t="s">
        <v>1101</v>
      </c>
      <c r="R1722" s="3" t="s">
        <v>1166</v>
      </c>
      <c r="S1722" s="3">
        <v>58554</v>
      </c>
      <c r="T1722" s="4">
        <v>42020</v>
      </c>
      <c r="U1722" s="4">
        <v>42022</v>
      </c>
      <c r="V1722" s="3">
        <v>-159.86000000000001</v>
      </c>
      <c r="W1722" s="3">
        <v>5</v>
      </c>
      <c r="X1722" s="3">
        <v>67.64</v>
      </c>
      <c r="Y1722" s="5">
        <v>89129</v>
      </c>
    </row>
    <row r="1723" spans="1:25" ht="12.75" customHeight="1" x14ac:dyDescent="0.25">
      <c r="A1723" s="3">
        <v>19850</v>
      </c>
      <c r="B1723" s="3" t="s">
        <v>979</v>
      </c>
      <c r="C1723" s="3">
        <v>0.05</v>
      </c>
      <c r="D1723" s="3">
        <v>35.44</v>
      </c>
      <c r="E1723" s="3">
        <v>7.5</v>
      </c>
      <c r="F1723" s="3">
        <v>3036</v>
      </c>
      <c r="G1723" s="3" t="s">
        <v>2905</v>
      </c>
      <c r="H1723" s="3" t="s">
        <v>710</v>
      </c>
      <c r="I1723" s="3" t="s">
        <v>717</v>
      </c>
      <c r="J1723" s="3" t="s">
        <v>721</v>
      </c>
      <c r="K1723" s="3" t="s">
        <v>726</v>
      </c>
      <c r="L1723" s="3" t="s">
        <v>739</v>
      </c>
      <c r="M1723" s="3" t="s">
        <v>108</v>
      </c>
      <c r="N1723" s="3">
        <v>0.38</v>
      </c>
      <c r="O1723" s="3" t="s">
        <v>3035</v>
      </c>
      <c r="P1723" s="3" t="s">
        <v>714</v>
      </c>
      <c r="Q1723" s="3" t="s">
        <v>1101</v>
      </c>
      <c r="R1723" s="3" t="s">
        <v>1166</v>
      </c>
      <c r="S1723" s="3">
        <v>58554</v>
      </c>
      <c r="T1723" s="4">
        <v>42020</v>
      </c>
      <c r="U1723" s="4">
        <v>42022</v>
      </c>
      <c r="V1723" s="3">
        <v>165.88979999999998</v>
      </c>
      <c r="W1723" s="3">
        <v>7</v>
      </c>
      <c r="X1723" s="3">
        <v>240.42</v>
      </c>
      <c r="Y1723" s="5">
        <v>89129</v>
      </c>
    </row>
    <row r="1724" spans="1:25" ht="12.75" customHeight="1" x14ac:dyDescent="0.25">
      <c r="A1724" s="3">
        <v>19851</v>
      </c>
      <c r="B1724" s="3" t="s">
        <v>979</v>
      </c>
      <c r="C1724" s="3">
        <v>0.02</v>
      </c>
      <c r="D1724" s="3">
        <v>12.98</v>
      </c>
      <c r="E1724" s="3">
        <v>3.14</v>
      </c>
      <c r="F1724" s="3">
        <v>3036</v>
      </c>
      <c r="G1724" s="3" t="s">
        <v>2905</v>
      </c>
      <c r="H1724" s="3" t="s">
        <v>710</v>
      </c>
      <c r="I1724" s="3" t="s">
        <v>717</v>
      </c>
      <c r="J1724" s="3" t="s">
        <v>721</v>
      </c>
      <c r="K1724" s="3" t="s">
        <v>104</v>
      </c>
      <c r="L1724" s="3" t="s">
        <v>741</v>
      </c>
      <c r="M1724" s="3" t="s">
        <v>320</v>
      </c>
      <c r="N1724" s="3">
        <v>0.6</v>
      </c>
      <c r="O1724" s="3" t="s">
        <v>3035</v>
      </c>
      <c r="P1724" s="3" t="s">
        <v>714</v>
      </c>
      <c r="Q1724" s="3" t="s">
        <v>1101</v>
      </c>
      <c r="R1724" s="3" t="s">
        <v>1166</v>
      </c>
      <c r="S1724" s="3">
        <v>58554</v>
      </c>
      <c r="T1724" s="4">
        <v>42020</v>
      </c>
      <c r="U1724" s="4">
        <v>42023</v>
      </c>
      <c r="V1724" s="3">
        <v>75.010000000000005</v>
      </c>
      <c r="W1724" s="3">
        <v>14</v>
      </c>
      <c r="X1724" s="3">
        <v>184.4</v>
      </c>
      <c r="Y1724" s="5">
        <v>89129</v>
      </c>
    </row>
    <row r="1725" spans="1:25" ht="12.75" customHeight="1" x14ac:dyDescent="0.25">
      <c r="A1725" s="3">
        <v>22201</v>
      </c>
      <c r="B1725" s="3" t="s">
        <v>981</v>
      </c>
      <c r="C1725" s="3">
        <v>0.08</v>
      </c>
      <c r="D1725" s="3">
        <v>178.47</v>
      </c>
      <c r="E1725" s="3">
        <v>19.989999999999998</v>
      </c>
      <c r="F1725" s="3">
        <v>3036</v>
      </c>
      <c r="G1725" s="3" t="s">
        <v>2905</v>
      </c>
      <c r="H1725" s="3" t="s">
        <v>710</v>
      </c>
      <c r="I1725" s="3" t="s">
        <v>717</v>
      </c>
      <c r="J1725" s="3" t="s">
        <v>721</v>
      </c>
      <c r="K1725" s="3" t="s">
        <v>730</v>
      </c>
      <c r="L1725" s="3" t="s">
        <v>739</v>
      </c>
      <c r="M1725" s="3" t="s">
        <v>682</v>
      </c>
      <c r="N1725" s="3">
        <v>0.55000000000000004</v>
      </c>
      <c r="O1725" s="3" t="s">
        <v>3035</v>
      </c>
      <c r="P1725" s="3" t="s">
        <v>714</v>
      </c>
      <c r="Q1725" s="3" t="s">
        <v>1101</v>
      </c>
      <c r="R1725" s="3" t="s">
        <v>1166</v>
      </c>
      <c r="S1725" s="3">
        <v>58554</v>
      </c>
      <c r="T1725" s="4">
        <v>42076</v>
      </c>
      <c r="U1725" s="4">
        <v>42079</v>
      </c>
      <c r="V1725" s="3">
        <v>2267.2199999999998</v>
      </c>
      <c r="W1725" s="3">
        <v>22</v>
      </c>
      <c r="X1725" s="3">
        <v>3802.01</v>
      </c>
      <c r="Y1725" s="5">
        <v>89130</v>
      </c>
    </row>
    <row r="1726" spans="1:25" ht="12.75" customHeight="1" x14ac:dyDescent="0.25">
      <c r="A1726" s="3">
        <v>19381</v>
      </c>
      <c r="B1726" s="3" t="s">
        <v>979</v>
      </c>
      <c r="C1726" s="3">
        <v>0.08</v>
      </c>
      <c r="D1726" s="3">
        <v>73.98</v>
      </c>
      <c r="E1726" s="3">
        <v>4</v>
      </c>
      <c r="F1726" s="3">
        <v>3041</v>
      </c>
      <c r="G1726" s="3" t="s">
        <v>2906</v>
      </c>
      <c r="H1726" s="3" t="s">
        <v>710</v>
      </c>
      <c r="I1726" s="3" t="s">
        <v>720</v>
      </c>
      <c r="J1726" s="3" t="s">
        <v>722</v>
      </c>
      <c r="K1726" s="3" t="s">
        <v>725</v>
      </c>
      <c r="L1726" s="3" t="s">
        <v>739</v>
      </c>
      <c r="M1726" s="3" t="s">
        <v>256</v>
      </c>
      <c r="N1726" s="3">
        <v>0.77</v>
      </c>
      <c r="O1726" s="3" t="s">
        <v>3035</v>
      </c>
      <c r="P1726" s="3" t="s">
        <v>714</v>
      </c>
      <c r="Q1726" s="3" t="s">
        <v>1047</v>
      </c>
      <c r="R1726" s="3" t="s">
        <v>1046</v>
      </c>
      <c r="S1726" s="3">
        <v>67846</v>
      </c>
      <c r="T1726" s="4">
        <v>42139</v>
      </c>
      <c r="U1726" s="4">
        <v>42142</v>
      </c>
      <c r="V1726" s="3">
        <v>97.159999999999926</v>
      </c>
      <c r="W1726" s="3">
        <v>17</v>
      </c>
      <c r="X1726" s="3">
        <v>1181.67</v>
      </c>
      <c r="Y1726" s="5">
        <v>86102</v>
      </c>
    </row>
    <row r="1727" spans="1:25" ht="12.75" customHeight="1" x14ac:dyDescent="0.25">
      <c r="A1727" s="3">
        <v>19382</v>
      </c>
      <c r="B1727" s="3" t="s">
        <v>979</v>
      </c>
      <c r="C1727" s="3">
        <v>0.02</v>
      </c>
      <c r="D1727" s="3">
        <v>3.68</v>
      </c>
      <c r="E1727" s="3">
        <v>1.32</v>
      </c>
      <c r="F1727" s="3">
        <v>3041</v>
      </c>
      <c r="G1727" s="3" t="s">
        <v>2906</v>
      </c>
      <c r="H1727" s="3" t="s">
        <v>710</v>
      </c>
      <c r="I1727" s="3" t="s">
        <v>720</v>
      </c>
      <c r="J1727" s="3" t="s">
        <v>721</v>
      </c>
      <c r="K1727" s="3" t="s">
        <v>104</v>
      </c>
      <c r="L1727" s="3" t="s">
        <v>738</v>
      </c>
      <c r="M1727" s="3" t="s">
        <v>443</v>
      </c>
      <c r="N1727" s="3">
        <v>0.83</v>
      </c>
      <c r="O1727" s="3" t="s">
        <v>3035</v>
      </c>
      <c r="P1727" s="3" t="s">
        <v>714</v>
      </c>
      <c r="Q1727" s="3" t="s">
        <v>1047</v>
      </c>
      <c r="R1727" s="3" t="s">
        <v>1046</v>
      </c>
      <c r="S1727" s="3">
        <v>67846</v>
      </c>
      <c r="T1727" s="4">
        <v>42139</v>
      </c>
      <c r="U1727" s="4">
        <v>42141</v>
      </c>
      <c r="V1727" s="3">
        <v>-20.65</v>
      </c>
      <c r="W1727" s="3">
        <v>8</v>
      </c>
      <c r="X1727" s="3">
        <v>29.93</v>
      </c>
      <c r="Y1727" s="5">
        <v>86102</v>
      </c>
    </row>
    <row r="1728" spans="1:25" ht="12.75" customHeight="1" x14ac:dyDescent="0.25">
      <c r="A1728" s="3">
        <v>20049</v>
      </c>
      <c r="B1728" s="3" t="s">
        <v>978</v>
      </c>
      <c r="C1728" s="3">
        <v>7.0000000000000007E-2</v>
      </c>
      <c r="D1728" s="3">
        <v>14.48</v>
      </c>
      <c r="E1728" s="3">
        <v>6.46</v>
      </c>
      <c r="F1728" s="3">
        <v>3042</v>
      </c>
      <c r="G1728" s="3" t="s">
        <v>2907</v>
      </c>
      <c r="H1728" s="3" t="s">
        <v>710</v>
      </c>
      <c r="I1728" s="3" t="s">
        <v>718</v>
      </c>
      <c r="J1728" s="3" t="s">
        <v>721</v>
      </c>
      <c r="K1728" s="3" t="s">
        <v>103</v>
      </c>
      <c r="L1728" s="3" t="s">
        <v>739</v>
      </c>
      <c r="M1728" s="3" t="s">
        <v>919</v>
      </c>
      <c r="N1728" s="3">
        <v>0.38</v>
      </c>
      <c r="O1728" s="3" t="s">
        <v>3035</v>
      </c>
      <c r="P1728" s="3" t="s">
        <v>714</v>
      </c>
      <c r="Q1728" s="3" t="s">
        <v>1047</v>
      </c>
      <c r="R1728" s="3" t="s">
        <v>1473</v>
      </c>
      <c r="S1728" s="3">
        <v>67501</v>
      </c>
      <c r="T1728" s="4">
        <v>42039</v>
      </c>
      <c r="U1728" s="4">
        <v>42040</v>
      </c>
      <c r="V1728" s="3">
        <v>67.864000000000004</v>
      </c>
      <c r="W1728" s="3">
        <v>12</v>
      </c>
      <c r="X1728" s="3">
        <v>171.33</v>
      </c>
      <c r="Y1728" s="5">
        <v>86101</v>
      </c>
    </row>
    <row r="1729" spans="1:25" ht="12.75" customHeight="1" x14ac:dyDescent="0.25">
      <c r="A1729" s="3">
        <v>21475</v>
      </c>
      <c r="B1729" s="3" t="s">
        <v>977</v>
      </c>
      <c r="C1729" s="3">
        <v>0</v>
      </c>
      <c r="D1729" s="3">
        <v>6.48</v>
      </c>
      <c r="E1729" s="3">
        <v>5.19</v>
      </c>
      <c r="F1729" s="3">
        <v>3045</v>
      </c>
      <c r="G1729" s="3" t="s">
        <v>2908</v>
      </c>
      <c r="H1729" s="3" t="s">
        <v>710</v>
      </c>
      <c r="I1729" s="3" t="s">
        <v>718</v>
      </c>
      <c r="J1729" s="3" t="s">
        <v>721</v>
      </c>
      <c r="K1729" s="3" t="s">
        <v>726</v>
      </c>
      <c r="L1729" s="3" t="s">
        <v>739</v>
      </c>
      <c r="M1729" s="3" t="s">
        <v>600</v>
      </c>
      <c r="N1729" s="3">
        <v>0.37</v>
      </c>
      <c r="O1729" s="3" t="s">
        <v>3035</v>
      </c>
      <c r="P1729" s="3" t="s">
        <v>714</v>
      </c>
      <c r="Q1729" s="3" t="s">
        <v>1047</v>
      </c>
      <c r="R1729" s="3" t="s">
        <v>1720</v>
      </c>
      <c r="S1729" s="3">
        <v>66048</v>
      </c>
      <c r="T1729" s="4">
        <v>42161</v>
      </c>
      <c r="U1729" s="4">
        <v>42162</v>
      </c>
      <c r="V1729" s="3">
        <v>-14.074999999999999</v>
      </c>
      <c r="W1729" s="3">
        <v>12</v>
      </c>
      <c r="X1729" s="3">
        <v>84.04</v>
      </c>
      <c r="Y1729" s="5">
        <v>86104</v>
      </c>
    </row>
    <row r="1730" spans="1:25" ht="12.75" customHeight="1" x14ac:dyDescent="0.25">
      <c r="A1730" s="3">
        <v>24415</v>
      </c>
      <c r="B1730" s="3" t="s">
        <v>977</v>
      </c>
      <c r="C1730" s="3">
        <v>0.05</v>
      </c>
      <c r="D1730" s="3">
        <v>120.98</v>
      </c>
      <c r="E1730" s="3">
        <v>30</v>
      </c>
      <c r="F1730" s="3">
        <v>3046</v>
      </c>
      <c r="G1730" s="3" t="s">
        <v>2909</v>
      </c>
      <c r="H1730" s="3" t="s">
        <v>712</v>
      </c>
      <c r="I1730" s="3" t="s">
        <v>718</v>
      </c>
      <c r="J1730" s="3" t="s">
        <v>723</v>
      </c>
      <c r="K1730" s="3" t="s">
        <v>727</v>
      </c>
      <c r="L1730" s="3" t="s">
        <v>740</v>
      </c>
      <c r="M1730" s="3" t="s">
        <v>127</v>
      </c>
      <c r="N1730" s="3">
        <v>0.64</v>
      </c>
      <c r="O1730" s="3" t="s">
        <v>3035</v>
      </c>
      <c r="P1730" s="3" t="s">
        <v>714</v>
      </c>
      <c r="Q1730" s="3" t="s">
        <v>1047</v>
      </c>
      <c r="R1730" s="3" t="s">
        <v>1169</v>
      </c>
      <c r="S1730" s="3">
        <v>66209</v>
      </c>
      <c r="T1730" s="4">
        <v>42047</v>
      </c>
      <c r="U1730" s="4">
        <v>42049</v>
      </c>
      <c r="V1730" s="3">
        <v>-78.759200000000007</v>
      </c>
      <c r="W1730" s="3">
        <v>2</v>
      </c>
      <c r="X1730" s="3">
        <v>251.06</v>
      </c>
      <c r="Y1730" s="5">
        <v>86103</v>
      </c>
    </row>
    <row r="1731" spans="1:25" ht="12.75" customHeight="1" x14ac:dyDescent="0.25">
      <c r="A1731" s="3">
        <v>23188</v>
      </c>
      <c r="B1731" s="3" t="s">
        <v>977</v>
      </c>
      <c r="C1731" s="3">
        <v>0.06</v>
      </c>
      <c r="D1731" s="3">
        <v>276.2</v>
      </c>
      <c r="E1731" s="3">
        <v>24.49</v>
      </c>
      <c r="F1731" s="3">
        <v>3048</v>
      </c>
      <c r="G1731" s="3" t="s">
        <v>2910</v>
      </c>
      <c r="H1731" s="3" t="s">
        <v>711</v>
      </c>
      <c r="I1731" s="3" t="s">
        <v>720</v>
      </c>
      <c r="J1731" s="3" t="s">
        <v>723</v>
      </c>
      <c r="K1731" s="3" t="s">
        <v>727</v>
      </c>
      <c r="L1731" s="3" t="s">
        <v>744</v>
      </c>
      <c r="M1731" s="3" t="s">
        <v>216</v>
      </c>
      <c r="O1731" s="3" t="s">
        <v>3035</v>
      </c>
      <c r="P1731" s="3" t="s">
        <v>715</v>
      </c>
      <c r="Q1731" s="3" t="s">
        <v>1037</v>
      </c>
      <c r="R1731" s="3" t="s">
        <v>1569</v>
      </c>
      <c r="S1731" s="3">
        <v>94704</v>
      </c>
      <c r="T1731" s="4">
        <v>42068</v>
      </c>
      <c r="U1731" s="4">
        <v>42070</v>
      </c>
      <c r="V1731" s="3">
        <v>1167.3800000000001</v>
      </c>
      <c r="W1731" s="3">
        <v>10</v>
      </c>
      <c r="X1731" s="3">
        <v>2610.56</v>
      </c>
      <c r="Y1731" s="5">
        <v>89789</v>
      </c>
    </row>
    <row r="1732" spans="1:25" ht="12.75" customHeight="1" x14ac:dyDescent="0.25">
      <c r="A1732" s="3">
        <v>25904</v>
      </c>
      <c r="B1732" s="3" t="s">
        <v>978</v>
      </c>
      <c r="C1732" s="3">
        <v>0.06</v>
      </c>
      <c r="D1732" s="3">
        <v>125.99</v>
      </c>
      <c r="E1732" s="3">
        <v>2.5</v>
      </c>
      <c r="F1732" s="3">
        <v>3053</v>
      </c>
      <c r="G1732" s="3" t="s">
        <v>2911</v>
      </c>
      <c r="H1732" s="3" t="s">
        <v>710</v>
      </c>
      <c r="I1732" s="3" t="s">
        <v>720</v>
      </c>
      <c r="J1732" s="3" t="s">
        <v>722</v>
      </c>
      <c r="K1732" s="3" t="s">
        <v>102</v>
      </c>
      <c r="L1732" s="3" t="s">
        <v>739</v>
      </c>
      <c r="M1732" s="3" t="s">
        <v>529</v>
      </c>
      <c r="N1732" s="3">
        <v>0.6</v>
      </c>
      <c r="O1732" s="3" t="s">
        <v>3035</v>
      </c>
      <c r="P1732" s="3" t="s">
        <v>713</v>
      </c>
      <c r="Q1732" s="3" t="s">
        <v>1080</v>
      </c>
      <c r="R1732" s="3" t="s">
        <v>1079</v>
      </c>
      <c r="S1732" s="3">
        <v>42071</v>
      </c>
      <c r="T1732" s="4">
        <v>42038</v>
      </c>
      <c r="U1732" s="4">
        <v>42040</v>
      </c>
      <c r="V1732" s="3">
        <v>402.06599999999997</v>
      </c>
      <c r="W1732" s="3">
        <v>11</v>
      </c>
      <c r="X1732" s="3">
        <v>1173.76</v>
      </c>
      <c r="Y1732" s="5">
        <v>86662</v>
      </c>
    </row>
    <row r="1733" spans="1:25" ht="12.75" customHeight="1" x14ac:dyDescent="0.25">
      <c r="A1733" s="3">
        <v>20516</v>
      </c>
      <c r="B1733" s="3" t="s">
        <v>978</v>
      </c>
      <c r="C1733" s="3">
        <v>7.0000000000000007E-2</v>
      </c>
      <c r="D1733" s="3">
        <v>8.33</v>
      </c>
      <c r="E1733" s="3">
        <v>1.99</v>
      </c>
      <c r="F1733" s="3">
        <v>3063</v>
      </c>
      <c r="G1733" s="3" t="s">
        <v>1903</v>
      </c>
      <c r="H1733" s="3" t="s">
        <v>710</v>
      </c>
      <c r="I1733" s="3" t="s">
        <v>719</v>
      </c>
      <c r="J1733" s="3" t="s">
        <v>722</v>
      </c>
      <c r="K1733" s="3" t="s">
        <v>725</v>
      </c>
      <c r="L1733" s="3" t="s">
        <v>741</v>
      </c>
      <c r="M1733" s="3" t="s">
        <v>770</v>
      </c>
      <c r="N1733" s="3">
        <v>0.52</v>
      </c>
      <c r="O1733" s="3" t="s">
        <v>3035</v>
      </c>
      <c r="P1733" s="3" t="s">
        <v>715</v>
      </c>
      <c r="Q1733" s="3" t="s">
        <v>737</v>
      </c>
      <c r="R1733" s="3" t="s">
        <v>1518</v>
      </c>
      <c r="S1733" s="3">
        <v>98034</v>
      </c>
      <c r="T1733" s="4">
        <v>42061</v>
      </c>
      <c r="U1733" s="4">
        <v>42063</v>
      </c>
      <c r="V1733" s="3">
        <v>11.95</v>
      </c>
      <c r="W1733" s="3">
        <v>6</v>
      </c>
      <c r="X1733" s="3">
        <v>50.28</v>
      </c>
      <c r="Y1733" s="5">
        <v>88447</v>
      </c>
    </row>
    <row r="1734" spans="1:25" ht="12.75" customHeight="1" x14ac:dyDescent="0.25">
      <c r="A1734" s="3">
        <v>20517</v>
      </c>
      <c r="B1734" s="3" t="s">
        <v>978</v>
      </c>
      <c r="C1734" s="3">
        <v>0.03</v>
      </c>
      <c r="D1734" s="3">
        <v>499.99</v>
      </c>
      <c r="E1734" s="3">
        <v>24.49</v>
      </c>
      <c r="F1734" s="3">
        <v>3063</v>
      </c>
      <c r="G1734" s="3" t="s">
        <v>1903</v>
      </c>
      <c r="H1734" s="3" t="s">
        <v>710</v>
      </c>
      <c r="I1734" s="3" t="s">
        <v>719</v>
      </c>
      <c r="J1734" s="3" t="s">
        <v>722</v>
      </c>
      <c r="K1734" s="3" t="s">
        <v>105</v>
      </c>
      <c r="L1734" s="3" t="s">
        <v>744</v>
      </c>
      <c r="M1734" s="3" t="s">
        <v>346</v>
      </c>
      <c r="N1734" s="3">
        <v>0.36</v>
      </c>
      <c r="O1734" s="3" t="s">
        <v>3035</v>
      </c>
      <c r="P1734" s="3" t="s">
        <v>715</v>
      </c>
      <c r="Q1734" s="3" t="s">
        <v>737</v>
      </c>
      <c r="R1734" s="3" t="s">
        <v>1518</v>
      </c>
      <c r="S1734" s="3">
        <v>98034</v>
      </c>
      <c r="T1734" s="4">
        <v>42061</v>
      </c>
      <c r="U1734" s="4">
        <v>42062</v>
      </c>
      <c r="V1734" s="3">
        <v>1773.6104999999998</v>
      </c>
      <c r="W1734" s="3">
        <v>5</v>
      </c>
      <c r="X1734" s="3">
        <v>2570.4499999999998</v>
      </c>
      <c r="Y1734" s="5">
        <v>88447</v>
      </c>
    </row>
    <row r="1735" spans="1:25" ht="12.75" customHeight="1" x14ac:dyDescent="0.25">
      <c r="A1735" s="3">
        <v>19652</v>
      </c>
      <c r="B1735" s="3" t="s">
        <v>979</v>
      </c>
      <c r="C1735" s="3">
        <v>0.03</v>
      </c>
      <c r="D1735" s="3">
        <v>20.99</v>
      </c>
      <c r="E1735" s="3">
        <v>0.99</v>
      </c>
      <c r="F1735" s="3">
        <v>3063</v>
      </c>
      <c r="G1735" s="3" t="s">
        <v>1903</v>
      </c>
      <c r="H1735" s="3" t="s">
        <v>710</v>
      </c>
      <c r="I1735" s="3" t="s">
        <v>719</v>
      </c>
      <c r="J1735" s="3" t="s">
        <v>722</v>
      </c>
      <c r="K1735" s="3" t="s">
        <v>102</v>
      </c>
      <c r="L1735" s="3" t="s">
        <v>738</v>
      </c>
      <c r="M1735" s="3" t="s">
        <v>270</v>
      </c>
      <c r="N1735" s="3">
        <v>0.56999999999999995</v>
      </c>
      <c r="O1735" s="3" t="s">
        <v>3035</v>
      </c>
      <c r="P1735" s="3" t="s">
        <v>715</v>
      </c>
      <c r="Q1735" s="3" t="s">
        <v>737</v>
      </c>
      <c r="R1735" s="3" t="s">
        <v>1518</v>
      </c>
      <c r="S1735" s="3">
        <v>98034</v>
      </c>
      <c r="T1735" s="4">
        <v>42148</v>
      </c>
      <c r="U1735" s="4">
        <v>42150</v>
      </c>
      <c r="V1735" s="3">
        <v>4.1822000000000052</v>
      </c>
      <c r="W1735" s="3">
        <v>9</v>
      </c>
      <c r="X1735" s="3">
        <v>158.87</v>
      </c>
      <c r="Y1735" s="5">
        <v>88449</v>
      </c>
    </row>
    <row r="1736" spans="1:25" ht="12.75" customHeight="1" x14ac:dyDescent="0.25">
      <c r="A1736" s="3">
        <v>23811</v>
      </c>
      <c r="B1736" s="3" t="s">
        <v>980</v>
      </c>
      <c r="C1736" s="3">
        <v>0.03</v>
      </c>
      <c r="D1736" s="3">
        <v>6.45</v>
      </c>
      <c r="E1736" s="3">
        <v>1.34</v>
      </c>
      <c r="F1736" s="3">
        <v>3064</v>
      </c>
      <c r="G1736" s="3" t="s">
        <v>2912</v>
      </c>
      <c r="H1736" s="3" t="s">
        <v>710</v>
      </c>
      <c r="I1736" s="3" t="s">
        <v>719</v>
      </c>
      <c r="J1736" s="3" t="s">
        <v>721</v>
      </c>
      <c r="K1736" s="3" t="s">
        <v>726</v>
      </c>
      <c r="L1736" s="3" t="s">
        <v>738</v>
      </c>
      <c r="M1736" s="3" t="s">
        <v>412</v>
      </c>
      <c r="N1736" s="3">
        <v>0.36</v>
      </c>
      <c r="O1736" s="3" t="s">
        <v>3035</v>
      </c>
      <c r="P1736" s="3" t="s">
        <v>715</v>
      </c>
      <c r="Q1736" s="3" t="s">
        <v>737</v>
      </c>
      <c r="R1736" s="3" t="s">
        <v>1442</v>
      </c>
      <c r="S1736" s="3">
        <v>98503</v>
      </c>
      <c r="T1736" s="4">
        <v>42018</v>
      </c>
      <c r="U1736" s="4">
        <v>42023</v>
      </c>
      <c r="V1736" s="3">
        <v>39.129899999999999</v>
      </c>
      <c r="W1736" s="3">
        <v>9</v>
      </c>
      <c r="X1736" s="3">
        <v>56.71</v>
      </c>
      <c r="Y1736" s="5">
        <v>88448</v>
      </c>
    </row>
    <row r="1737" spans="1:25" ht="12.75" customHeight="1" x14ac:dyDescent="0.25">
      <c r="A1737" s="3">
        <v>25239</v>
      </c>
      <c r="B1737" s="3" t="s">
        <v>979</v>
      </c>
      <c r="C1737" s="3">
        <v>0.06</v>
      </c>
      <c r="D1737" s="3">
        <v>355.98</v>
      </c>
      <c r="E1737" s="3">
        <v>58.92</v>
      </c>
      <c r="F1737" s="3">
        <v>3067</v>
      </c>
      <c r="G1737" s="3" t="s">
        <v>2913</v>
      </c>
      <c r="H1737" s="3" t="s">
        <v>712</v>
      </c>
      <c r="I1737" s="3" t="s">
        <v>719</v>
      </c>
      <c r="J1737" s="3" t="s">
        <v>723</v>
      </c>
      <c r="K1737" s="3" t="s">
        <v>727</v>
      </c>
      <c r="L1737" s="3" t="s">
        <v>740</v>
      </c>
      <c r="M1737" s="3" t="s">
        <v>588</v>
      </c>
      <c r="N1737" s="3">
        <v>0.64</v>
      </c>
      <c r="O1737" s="3" t="s">
        <v>3035</v>
      </c>
      <c r="P1737" s="3" t="s">
        <v>716</v>
      </c>
      <c r="Q1737" s="3" t="s">
        <v>1065</v>
      </c>
      <c r="R1737" s="3" t="s">
        <v>1843</v>
      </c>
      <c r="S1737" s="3">
        <v>44515</v>
      </c>
      <c r="T1737" s="4">
        <v>42065</v>
      </c>
      <c r="U1737" s="4">
        <v>42066</v>
      </c>
      <c r="V1737" s="3">
        <v>1660.92</v>
      </c>
      <c r="W1737" s="3">
        <v>14</v>
      </c>
      <c r="X1737" s="3">
        <v>5086.08</v>
      </c>
      <c r="Y1737" s="5">
        <v>91376</v>
      </c>
    </row>
    <row r="1738" spans="1:25" ht="12.75" customHeight="1" x14ac:dyDescent="0.25">
      <c r="A1738" s="3">
        <v>21027</v>
      </c>
      <c r="B1738" s="3" t="s">
        <v>977</v>
      </c>
      <c r="C1738" s="3">
        <v>0.03</v>
      </c>
      <c r="D1738" s="3">
        <v>120.98</v>
      </c>
      <c r="E1738" s="3">
        <v>30</v>
      </c>
      <c r="F1738" s="3">
        <v>3069</v>
      </c>
      <c r="G1738" s="3" t="s">
        <v>2914</v>
      </c>
      <c r="H1738" s="3" t="s">
        <v>712</v>
      </c>
      <c r="I1738" s="3" t="s">
        <v>719</v>
      </c>
      <c r="J1738" s="3" t="s">
        <v>723</v>
      </c>
      <c r="K1738" s="3" t="s">
        <v>727</v>
      </c>
      <c r="L1738" s="3" t="s">
        <v>740</v>
      </c>
      <c r="M1738" s="3" t="s">
        <v>127</v>
      </c>
      <c r="N1738" s="3">
        <v>0.64</v>
      </c>
      <c r="O1738" s="3" t="s">
        <v>3035</v>
      </c>
      <c r="P1738" s="3" t="s">
        <v>714</v>
      </c>
      <c r="Q1738" s="3" t="s">
        <v>1039</v>
      </c>
      <c r="R1738" s="3" t="s">
        <v>1691</v>
      </c>
      <c r="S1738" s="3">
        <v>55128</v>
      </c>
      <c r="T1738" s="4">
        <v>42156</v>
      </c>
      <c r="U1738" s="4">
        <v>42158</v>
      </c>
      <c r="V1738" s="3">
        <v>638.02800000000002</v>
      </c>
      <c r="W1738" s="3">
        <v>15</v>
      </c>
      <c r="X1738" s="3">
        <v>1894.45</v>
      </c>
      <c r="Y1738" s="5">
        <v>88191</v>
      </c>
    </row>
    <row r="1739" spans="1:25" ht="12.75" customHeight="1" x14ac:dyDescent="0.25">
      <c r="A1739" s="3">
        <v>21028</v>
      </c>
      <c r="B1739" s="3" t="s">
        <v>977</v>
      </c>
      <c r="C1739" s="3">
        <v>0.01</v>
      </c>
      <c r="D1739" s="3">
        <v>15.68</v>
      </c>
      <c r="E1739" s="3">
        <v>3.73</v>
      </c>
      <c r="F1739" s="3">
        <v>3069</v>
      </c>
      <c r="G1739" s="3" t="s">
        <v>2914</v>
      </c>
      <c r="H1739" s="3" t="s">
        <v>710</v>
      </c>
      <c r="I1739" s="3" t="s">
        <v>719</v>
      </c>
      <c r="J1739" s="3" t="s">
        <v>723</v>
      </c>
      <c r="K1739" s="3" t="s">
        <v>732</v>
      </c>
      <c r="L1739" s="3" t="s">
        <v>741</v>
      </c>
      <c r="M1739" s="3" t="s">
        <v>939</v>
      </c>
      <c r="N1739" s="3">
        <v>0.46</v>
      </c>
      <c r="O1739" s="3" t="s">
        <v>3035</v>
      </c>
      <c r="P1739" s="3" t="s">
        <v>714</v>
      </c>
      <c r="Q1739" s="3" t="s">
        <v>1039</v>
      </c>
      <c r="R1739" s="3" t="s">
        <v>1691</v>
      </c>
      <c r="S1739" s="3">
        <v>55128</v>
      </c>
      <c r="T1739" s="4">
        <v>42156</v>
      </c>
      <c r="U1739" s="4">
        <v>42158</v>
      </c>
      <c r="V1739" s="3">
        <v>138.49679999999998</v>
      </c>
      <c r="W1739" s="3">
        <v>12</v>
      </c>
      <c r="X1739" s="3">
        <v>200.72</v>
      </c>
      <c r="Y1739" s="5">
        <v>88191</v>
      </c>
    </row>
    <row r="1740" spans="1:25" ht="12.75" customHeight="1" x14ac:dyDescent="0.25">
      <c r="A1740" s="3">
        <v>22213</v>
      </c>
      <c r="B1740" s="3" t="s">
        <v>981</v>
      </c>
      <c r="C1740" s="3">
        <v>0.09</v>
      </c>
      <c r="D1740" s="3">
        <v>1.82</v>
      </c>
      <c r="E1740" s="3">
        <v>0.83</v>
      </c>
      <c r="F1740" s="3">
        <v>3069</v>
      </c>
      <c r="G1740" s="3" t="s">
        <v>2914</v>
      </c>
      <c r="H1740" s="3" t="s">
        <v>710</v>
      </c>
      <c r="I1740" s="3" t="s">
        <v>719</v>
      </c>
      <c r="J1740" s="3" t="s">
        <v>721</v>
      </c>
      <c r="K1740" s="3" t="s">
        <v>724</v>
      </c>
      <c r="L1740" s="3" t="s">
        <v>738</v>
      </c>
      <c r="M1740" s="3" t="s">
        <v>422</v>
      </c>
      <c r="N1740" s="3">
        <v>0.56999999999999995</v>
      </c>
      <c r="O1740" s="3" t="s">
        <v>3035</v>
      </c>
      <c r="P1740" s="3" t="s">
        <v>714</v>
      </c>
      <c r="Q1740" s="3" t="s">
        <v>1039</v>
      </c>
      <c r="R1740" s="3" t="s">
        <v>1691</v>
      </c>
      <c r="S1740" s="3">
        <v>55128</v>
      </c>
      <c r="T1740" s="4">
        <v>42049</v>
      </c>
      <c r="U1740" s="4">
        <v>42050</v>
      </c>
      <c r="V1740" s="3">
        <v>-6.734</v>
      </c>
      <c r="W1740" s="3">
        <v>22</v>
      </c>
      <c r="X1740" s="3">
        <v>36.82</v>
      </c>
      <c r="Y1740" s="5">
        <v>88192</v>
      </c>
    </row>
    <row r="1741" spans="1:25" ht="12.75" customHeight="1" x14ac:dyDescent="0.25">
      <c r="A1741" s="3">
        <v>2063</v>
      </c>
      <c r="B1741" s="3" t="s">
        <v>980</v>
      </c>
      <c r="C1741" s="3">
        <v>0.06</v>
      </c>
      <c r="D1741" s="3">
        <v>19.23</v>
      </c>
      <c r="E1741" s="3">
        <v>6.15</v>
      </c>
      <c r="F1741" s="3">
        <v>3075</v>
      </c>
      <c r="G1741" s="3" t="s">
        <v>2915</v>
      </c>
      <c r="H1741" s="3" t="s">
        <v>710</v>
      </c>
      <c r="I1741" s="3" t="s">
        <v>720</v>
      </c>
      <c r="J1741" s="3" t="s">
        <v>723</v>
      </c>
      <c r="K1741" s="3" t="s">
        <v>732</v>
      </c>
      <c r="L1741" s="3" t="s">
        <v>741</v>
      </c>
      <c r="M1741" s="3" t="s">
        <v>249</v>
      </c>
      <c r="N1741" s="3">
        <v>0.44</v>
      </c>
      <c r="O1741" s="3" t="s">
        <v>3035</v>
      </c>
      <c r="P1741" s="3" t="s">
        <v>715</v>
      </c>
      <c r="Q1741" s="3" t="s">
        <v>1037</v>
      </c>
      <c r="R1741" s="3" t="s">
        <v>1003</v>
      </c>
      <c r="S1741" s="3">
        <v>90061</v>
      </c>
      <c r="T1741" s="4">
        <v>42063</v>
      </c>
      <c r="U1741" s="4">
        <v>42063</v>
      </c>
      <c r="V1741" s="3">
        <v>-25.38</v>
      </c>
      <c r="W1741" s="3">
        <v>4</v>
      </c>
      <c r="X1741" s="3">
        <v>84.6</v>
      </c>
      <c r="Y1741" s="5">
        <v>14756</v>
      </c>
    </row>
    <row r="1742" spans="1:25" ht="12.75" customHeight="1" x14ac:dyDescent="0.25">
      <c r="A1742" s="3">
        <v>19739</v>
      </c>
      <c r="B1742" s="3" t="s">
        <v>978</v>
      </c>
      <c r="C1742" s="3">
        <v>0</v>
      </c>
      <c r="D1742" s="3">
        <v>137.47999999999999</v>
      </c>
      <c r="E1742" s="3">
        <v>32.18</v>
      </c>
      <c r="F1742" s="3">
        <v>3076</v>
      </c>
      <c r="G1742" s="3" t="s">
        <v>2916</v>
      </c>
      <c r="H1742" s="3" t="s">
        <v>712</v>
      </c>
      <c r="I1742" s="3" t="s">
        <v>718</v>
      </c>
      <c r="J1742" s="3" t="s">
        <v>723</v>
      </c>
      <c r="K1742" s="3" t="s">
        <v>734</v>
      </c>
      <c r="L1742" s="3" t="s">
        <v>742</v>
      </c>
      <c r="M1742" s="3" t="s">
        <v>918</v>
      </c>
      <c r="N1742" s="3">
        <v>0.78</v>
      </c>
      <c r="O1742" s="3" t="s">
        <v>3035</v>
      </c>
      <c r="P1742" s="3" t="s">
        <v>716</v>
      </c>
      <c r="Q1742" s="3" t="s">
        <v>1065</v>
      </c>
      <c r="R1742" s="3" t="s">
        <v>1256</v>
      </c>
      <c r="S1742" s="3">
        <v>44224</v>
      </c>
      <c r="T1742" s="4">
        <v>42011</v>
      </c>
      <c r="U1742" s="4">
        <v>42012</v>
      </c>
      <c r="V1742" s="3">
        <v>-203.27</v>
      </c>
      <c r="W1742" s="3">
        <v>2</v>
      </c>
      <c r="X1742" s="3">
        <v>296.75</v>
      </c>
      <c r="Y1742" s="5">
        <v>88241</v>
      </c>
    </row>
    <row r="1743" spans="1:25" ht="12.75" customHeight="1" x14ac:dyDescent="0.25">
      <c r="A1743" s="3">
        <v>23816</v>
      </c>
      <c r="B1743" s="3" t="s">
        <v>978</v>
      </c>
      <c r="C1743" s="3">
        <v>7.0000000000000007E-2</v>
      </c>
      <c r="D1743" s="3">
        <v>300.97000000000003</v>
      </c>
      <c r="E1743" s="3">
        <v>7.18</v>
      </c>
      <c r="F1743" s="3">
        <v>3077</v>
      </c>
      <c r="G1743" s="3" t="s">
        <v>2917</v>
      </c>
      <c r="H1743" s="3" t="s">
        <v>710</v>
      </c>
      <c r="I1743" s="3" t="s">
        <v>718</v>
      </c>
      <c r="J1743" s="3" t="s">
        <v>722</v>
      </c>
      <c r="K1743" s="3" t="s">
        <v>725</v>
      </c>
      <c r="L1743" s="3" t="s">
        <v>739</v>
      </c>
      <c r="M1743" s="3" t="s">
        <v>604</v>
      </c>
      <c r="N1743" s="3">
        <v>0.48</v>
      </c>
      <c r="O1743" s="3" t="s">
        <v>3035</v>
      </c>
      <c r="P1743" s="3" t="s">
        <v>716</v>
      </c>
      <c r="Q1743" s="3" t="s">
        <v>1065</v>
      </c>
      <c r="R1743" s="3" t="s">
        <v>1701</v>
      </c>
      <c r="S1743" s="3">
        <v>44136</v>
      </c>
      <c r="T1743" s="4">
        <v>42131</v>
      </c>
      <c r="U1743" s="4">
        <v>42133</v>
      </c>
      <c r="V1743" s="3">
        <v>-807.59</v>
      </c>
      <c r="W1743" s="3">
        <v>2</v>
      </c>
      <c r="X1743" s="3">
        <v>582.20000000000005</v>
      </c>
      <c r="Y1743" s="5">
        <v>88239</v>
      </c>
    </row>
    <row r="1744" spans="1:25" ht="12.75" customHeight="1" x14ac:dyDescent="0.25">
      <c r="A1744" s="3">
        <v>25489</v>
      </c>
      <c r="B1744" s="3" t="s">
        <v>979</v>
      </c>
      <c r="C1744" s="3">
        <v>0.04</v>
      </c>
      <c r="D1744" s="3">
        <v>35.44</v>
      </c>
      <c r="E1744" s="3">
        <v>5.09</v>
      </c>
      <c r="F1744" s="3">
        <v>3078</v>
      </c>
      <c r="G1744" s="3" t="s">
        <v>2918</v>
      </c>
      <c r="H1744" s="3" t="s">
        <v>710</v>
      </c>
      <c r="I1744" s="3" t="s">
        <v>718</v>
      </c>
      <c r="J1744" s="3" t="s">
        <v>721</v>
      </c>
      <c r="K1744" s="3" t="s">
        <v>726</v>
      </c>
      <c r="L1744" s="3" t="s">
        <v>739</v>
      </c>
      <c r="M1744" s="3" t="s">
        <v>430</v>
      </c>
      <c r="N1744" s="3">
        <v>0.38</v>
      </c>
      <c r="O1744" s="3" t="s">
        <v>3035</v>
      </c>
      <c r="P1744" s="3" t="s">
        <v>716</v>
      </c>
      <c r="Q1744" s="3" t="s">
        <v>1065</v>
      </c>
      <c r="R1744" s="3" t="s">
        <v>1886</v>
      </c>
      <c r="S1744" s="3">
        <v>43615</v>
      </c>
      <c r="T1744" s="4">
        <v>42166</v>
      </c>
      <c r="U1744" s="4">
        <v>42166</v>
      </c>
      <c r="V1744" s="3">
        <v>118.6317</v>
      </c>
      <c r="W1744" s="3">
        <v>5</v>
      </c>
      <c r="X1744" s="3">
        <v>171.93</v>
      </c>
      <c r="Y1744" s="5">
        <v>88240</v>
      </c>
    </row>
    <row r="1745" spans="1:25" ht="12.75" customHeight="1" x14ac:dyDescent="0.25">
      <c r="A1745" s="3">
        <v>25490</v>
      </c>
      <c r="B1745" s="3" t="s">
        <v>979</v>
      </c>
      <c r="C1745" s="3">
        <v>0.08</v>
      </c>
      <c r="D1745" s="3">
        <v>3.98</v>
      </c>
      <c r="E1745" s="3">
        <v>0.7</v>
      </c>
      <c r="F1745" s="3">
        <v>3078</v>
      </c>
      <c r="G1745" s="3" t="s">
        <v>2918</v>
      </c>
      <c r="H1745" s="3" t="s">
        <v>710</v>
      </c>
      <c r="I1745" s="3" t="s">
        <v>718</v>
      </c>
      <c r="J1745" s="3" t="s">
        <v>721</v>
      </c>
      <c r="K1745" s="3" t="s">
        <v>724</v>
      </c>
      <c r="L1745" s="3" t="s">
        <v>738</v>
      </c>
      <c r="M1745" s="3" t="s">
        <v>428</v>
      </c>
      <c r="N1745" s="3">
        <v>0.52</v>
      </c>
      <c r="O1745" s="3" t="s">
        <v>3035</v>
      </c>
      <c r="P1745" s="3" t="s">
        <v>716</v>
      </c>
      <c r="Q1745" s="3" t="s">
        <v>1065</v>
      </c>
      <c r="R1745" s="3" t="s">
        <v>1886</v>
      </c>
      <c r="S1745" s="3">
        <v>43615</v>
      </c>
      <c r="T1745" s="4">
        <v>42166</v>
      </c>
      <c r="U1745" s="4">
        <v>42169</v>
      </c>
      <c r="V1745" s="3">
        <v>23.304000000000002</v>
      </c>
      <c r="W1745" s="3">
        <v>9</v>
      </c>
      <c r="X1745" s="3">
        <v>35.19</v>
      </c>
      <c r="Y1745" s="5">
        <v>88240</v>
      </c>
    </row>
    <row r="1746" spans="1:25" ht="12.75" customHeight="1" x14ac:dyDescent="0.25">
      <c r="A1746" s="3">
        <v>5816</v>
      </c>
      <c r="B1746" s="3" t="s">
        <v>978</v>
      </c>
      <c r="C1746" s="3">
        <v>7.0000000000000007E-2</v>
      </c>
      <c r="D1746" s="3">
        <v>300.97000000000003</v>
      </c>
      <c r="E1746" s="3">
        <v>7.18</v>
      </c>
      <c r="F1746" s="3">
        <v>3079</v>
      </c>
      <c r="G1746" s="3" t="s">
        <v>2919</v>
      </c>
      <c r="H1746" s="3" t="s">
        <v>710</v>
      </c>
      <c r="I1746" s="3" t="s">
        <v>718</v>
      </c>
      <c r="J1746" s="3" t="s">
        <v>722</v>
      </c>
      <c r="K1746" s="3" t="s">
        <v>725</v>
      </c>
      <c r="L1746" s="3" t="s">
        <v>739</v>
      </c>
      <c r="M1746" s="3" t="s">
        <v>604</v>
      </c>
      <c r="N1746" s="3">
        <v>0.48</v>
      </c>
      <c r="O1746" s="3" t="s">
        <v>3035</v>
      </c>
      <c r="P1746" s="3" t="s">
        <v>716</v>
      </c>
      <c r="Q1746" s="3" t="s">
        <v>1071</v>
      </c>
      <c r="R1746" s="3" t="s">
        <v>995</v>
      </c>
      <c r="S1746" s="3">
        <v>19112</v>
      </c>
      <c r="T1746" s="4">
        <v>42131</v>
      </c>
      <c r="U1746" s="4">
        <v>42133</v>
      </c>
      <c r="V1746" s="3">
        <v>-807.59</v>
      </c>
      <c r="W1746" s="3">
        <v>7</v>
      </c>
      <c r="X1746" s="3">
        <v>2037.69</v>
      </c>
      <c r="Y1746" s="5">
        <v>41253</v>
      </c>
    </row>
    <row r="1747" spans="1:25" ht="12.75" customHeight="1" x14ac:dyDescent="0.25">
      <c r="A1747" s="3">
        <v>7489</v>
      </c>
      <c r="B1747" s="3" t="s">
        <v>979</v>
      </c>
      <c r="C1747" s="3">
        <v>0.04</v>
      </c>
      <c r="D1747" s="3">
        <v>35.44</v>
      </c>
      <c r="E1747" s="3">
        <v>5.09</v>
      </c>
      <c r="F1747" s="3">
        <v>3079</v>
      </c>
      <c r="G1747" s="3" t="s">
        <v>2919</v>
      </c>
      <c r="H1747" s="3" t="s">
        <v>710</v>
      </c>
      <c r="I1747" s="3" t="s">
        <v>718</v>
      </c>
      <c r="J1747" s="3" t="s">
        <v>721</v>
      </c>
      <c r="K1747" s="3" t="s">
        <v>726</v>
      </c>
      <c r="L1747" s="3" t="s">
        <v>739</v>
      </c>
      <c r="M1747" s="3" t="s">
        <v>430</v>
      </c>
      <c r="N1747" s="3">
        <v>0.38</v>
      </c>
      <c r="O1747" s="3" t="s">
        <v>3035</v>
      </c>
      <c r="P1747" s="3" t="s">
        <v>716</v>
      </c>
      <c r="Q1747" s="3" t="s">
        <v>1071</v>
      </c>
      <c r="R1747" s="3" t="s">
        <v>995</v>
      </c>
      <c r="S1747" s="3">
        <v>19112</v>
      </c>
      <c r="T1747" s="4">
        <v>42166</v>
      </c>
      <c r="U1747" s="4">
        <v>42166</v>
      </c>
      <c r="V1747" s="3">
        <v>150.72</v>
      </c>
      <c r="W1747" s="3">
        <v>21</v>
      </c>
      <c r="X1747" s="3">
        <v>722.1</v>
      </c>
      <c r="Y1747" s="5">
        <v>53476</v>
      </c>
    </row>
    <row r="1748" spans="1:25" ht="12.75" customHeight="1" x14ac:dyDescent="0.25">
      <c r="A1748" s="3">
        <v>7490</v>
      </c>
      <c r="B1748" s="3" t="s">
        <v>979</v>
      </c>
      <c r="C1748" s="3">
        <v>0.08</v>
      </c>
      <c r="D1748" s="3">
        <v>3.98</v>
      </c>
      <c r="E1748" s="3">
        <v>0.7</v>
      </c>
      <c r="F1748" s="3">
        <v>3079</v>
      </c>
      <c r="G1748" s="3" t="s">
        <v>2919</v>
      </c>
      <c r="H1748" s="3" t="s">
        <v>710</v>
      </c>
      <c r="I1748" s="3" t="s">
        <v>718</v>
      </c>
      <c r="J1748" s="3" t="s">
        <v>721</v>
      </c>
      <c r="K1748" s="3" t="s">
        <v>724</v>
      </c>
      <c r="L1748" s="3" t="s">
        <v>738</v>
      </c>
      <c r="M1748" s="3" t="s">
        <v>428</v>
      </c>
      <c r="N1748" s="3">
        <v>0.52</v>
      </c>
      <c r="O1748" s="3" t="s">
        <v>3035</v>
      </c>
      <c r="P1748" s="3" t="s">
        <v>716</v>
      </c>
      <c r="Q1748" s="3" t="s">
        <v>1071</v>
      </c>
      <c r="R1748" s="3" t="s">
        <v>995</v>
      </c>
      <c r="S1748" s="3">
        <v>19112</v>
      </c>
      <c r="T1748" s="4">
        <v>42166</v>
      </c>
      <c r="U1748" s="4">
        <v>42169</v>
      </c>
      <c r="V1748" s="3">
        <v>19.420000000000002</v>
      </c>
      <c r="W1748" s="3">
        <v>36</v>
      </c>
      <c r="X1748" s="3">
        <v>140.78</v>
      </c>
      <c r="Y1748" s="5">
        <v>53476</v>
      </c>
    </row>
    <row r="1749" spans="1:25" ht="12.75" customHeight="1" x14ac:dyDescent="0.25">
      <c r="A1749" s="3">
        <v>7491</v>
      </c>
      <c r="B1749" s="3" t="s">
        <v>979</v>
      </c>
      <c r="C1749" s="3">
        <v>0.01</v>
      </c>
      <c r="D1749" s="3">
        <v>1.76</v>
      </c>
      <c r="E1749" s="3">
        <v>0.7</v>
      </c>
      <c r="F1749" s="3">
        <v>3079</v>
      </c>
      <c r="G1749" s="3" t="s">
        <v>2919</v>
      </c>
      <c r="H1749" s="3" t="s">
        <v>710</v>
      </c>
      <c r="I1749" s="3" t="s">
        <v>718</v>
      </c>
      <c r="J1749" s="3" t="s">
        <v>721</v>
      </c>
      <c r="K1749" s="3" t="s">
        <v>724</v>
      </c>
      <c r="L1749" s="3" t="s">
        <v>738</v>
      </c>
      <c r="M1749" s="3" t="s">
        <v>813</v>
      </c>
      <c r="N1749" s="3">
        <v>0.56000000000000005</v>
      </c>
      <c r="O1749" s="3" t="s">
        <v>3035</v>
      </c>
      <c r="P1749" s="3" t="s">
        <v>716</v>
      </c>
      <c r="Q1749" s="3" t="s">
        <v>1071</v>
      </c>
      <c r="R1749" s="3" t="s">
        <v>995</v>
      </c>
      <c r="S1749" s="3">
        <v>19112</v>
      </c>
      <c r="T1749" s="4">
        <v>42166</v>
      </c>
      <c r="U1749" s="4">
        <v>42167</v>
      </c>
      <c r="V1749" s="3">
        <v>3.13</v>
      </c>
      <c r="W1749" s="3">
        <v>71</v>
      </c>
      <c r="X1749" s="3">
        <v>129.72</v>
      </c>
      <c r="Y1749" s="5">
        <v>53476</v>
      </c>
    </row>
    <row r="1750" spans="1:25" ht="12.75" customHeight="1" x14ac:dyDescent="0.25">
      <c r="A1750" s="3">
        <v>7492</v>
      </c>
      <c r="B1750" s="3" t="s">
        <v>979</v>
      </c>
      <c r="C1750" s="3">
        <v>0.01</v>
      </c>
      <c r="D1750" s="3">
        <v>193.17</v>
      </c>
      <c r="E1750" s="3">
        <v>19.989999999999998</v>
      </c>
      <c r="F1750" s="3">
        <v>3079</v>
      </c>
      <c r="G1750" s="3" t="s">
        <v>2919</v>
      </c>
      <c r="H1750" s="3" t="s">
        <v>711</v>
      </c>
      <c r="I1750" s="3" t="s">
        <v>718</v>
      </c>
      <c r="J1750" s="3" t="s">
        <v>721</v>
      </c>
      <c r="K1750" s="3" t="s">
        <v>730</v>
      </c>
      <c r="L1750" s="3" t="s">
        <v>739</v>
      </c>
      <c r="M1750" s="3" t="s">
        <v>677</v>
      </c>
      <c r="N1750" s="3">
        <v>0.71</v>
      </c>
      <c r="O1750" s="3" t="s">
        <v>3035</v>
      </c>
      <c r="P1750" s="3" t="s">
        <v>716</v>
      </c>
      <c r="Q1750" s="3" t="s">
        <v>1071</v>
      </c>
      <c r="R1750" s="3" t="s">
        <v>995</v>
      </c>
      <c r="S1750" s="3">
        <v>19112</v>
      </c>
      <c r="T1750" s="4">
        <v>42166</v>
      </c>
      <c r="U1750" s="4">
        <v>42166</v>
      </c>
      <c r="V1750" s="3">
        <v>1141.07</v>
      </c>
      <c r="W1750" s="3">
        <v>63</v>
      </c>
      <c r="X1750" s="3">
        <v>12190.98</v>
      </c>
      <c r="Y1750" s="5">
        <v>53476</v>
      </c>
    </row>
    <row r="1751" spans="1:25" ht="12.75" customHeight="1" x14ac:dyDescent="0.25">
      <c r="A1751" s="3">
        <v>1739</v>
      </c>
      <c r="B1751" s="3" t="s">
        <v>978</v>
      </c>
      <c r="C1751" s="3">
        <v>0</v>
      </c>
      <c r="D1751" s="3">
        <v>137.47999999999999</v>
      </c>
      <c r="E1751" s="3">
        <v>32.18</v>
      </c>
      <c r="F1751" s="3">
        <v>3079</v>
      </c>
      <c r="G1751" s="3" t="s">
        <v>2919</v>
      </c>
      <c r="H1751" s="3" t="s">
        <v>712</v>
      </c>
      <c r="I1751" s="3" t="s">
        <v>718</v>
      </c>
      <c r="J1751" s="3" t="s">
        <v>723</v>
      </c>
      <c r="K1751" s="3" t="s">
        <v>734</v>
      </c>
      <c r="L1751" s="3" t="s">
        <v>742</v>
      </c>
      <c r="M1751" s="3" t="s">
        <v>918</v>
      </c>
      <c r="N1751" s="3">
        <v>0.78</v>
      </c>
      <c r="O1751" s="3" t="s">
        <v>3035</v>
      </c>
      <c r="P1751" s="3" t="s">
        <v>716</v>
      </c>
      <c r="Q1751" s="3" t="s">
        <v>1071</v>
      </c>
      <c r="R1751" s="3" t="s">
        <v>995</v>
      </c>
      <c r="S1751" s="3">
        <v>19112</v>
      </c>
      <c r="T1751" s="4">
        <v>42011</v>
      </c>
      <c r="U1751" s="4">
        <v>42012</v>
      </c>
      <c r="V1751" s="3">
        <v>-203.27</v>
      </c>
      <c r="W1751" s="3">
        <v>10</v>
      </c>
      <c r="X1751" s="3">
        <v>1483.76</v>
      </c>
      <c r="Y1751" s="5">
        <v>12480</v>
      </c>
    </row>
    <row r="1752" spans="1:25" ht="12.75" customHeight="1" x14ac:dyDescent="0.25">
      <c r="A1752" s="3">
        <v>6807</v>
      </c>
      <c r="B1752" s="3" t="s">
        <v>981</v>
      </c>
      <c r="C1752" s="3">
        <v>0</v>
      </c>
      <c r="D1752" s="3">
        <v>2.21</v>
      </c>
      <c r="E1752" s="3">
        <v>1</v>
      </c>
      <c r="F1752" s="3">
        <v>3079</v>
      </c>
      <c r="G1752" s="3" t="s">
        <v>2919</v>
      </c>
      <c r="H1752" s="3" t="s">
        <v>711</v>
      </c>
      <c r="I1752" s="3" t="s">
        <v>718</v>
      </c>
      <c r="J1752" s="3" t="s">
        <v>721</v>
      </c>
      <c r="K1752" s="3" t="s">
        <v>724</v>
      </c>
      <c r="L1752" s="3" t="s">
        <v>738</v>
      </c>
      <c r="M1752" s="3" t="s">
        <v>46</v>
      </c>
      <c r="N1752" s="3">
        <v>0.38</v>
      </c>
      <c r="O1752" s="3" t="s">
        <v>3035</v>
      </c>
      <c r="P1752" s="3" t="s">
        <v>716</v>
      </c>
      <c r="Q1752" s="3" t="s">
        <v>1071</v>
      </c>
      <c r="R1752" s="3" t="s">
        <v>995</v>
      </c>
      <c r="S1752" s="3">
        <v>19112</v>
      </c>
      <c r="T1752" s="4">
        <v>42165</v>
      </c>
      <c r="U1752" s="4">
        <v>42166</v>
      </c>
      <c r="V1752" s="3">
        <v>10.01</v>
      </c>
      <c r="W1752" s="3">
        <v>33</v>
      </c>
      <c r="X1752" s="3">
        <v>87.18</v>
      </c>
      <c r="Y1752" s="5">
        <v>48483</v>
      </c>
    </row>
    <row r="1753" spans="1:25" ht="12.75" customHeight="1" x14ac:dyDescent="0.25">
      <c r="A1753" s="3">
        <v>19756</v>
      </c>
      <c r="B1753" s="3" t="s">
        <v>977</v>
      </c>
      <c r="C1753" s="3">
        <v>0</v>
      </c>
      <c r="D1753" s="3">
        <v>65.989999999999995</v>
      </c>
      <c r="E1753" s="3">
        <v>5.99</v>
      </c>
      <c r="F1753" s="3">
        <v>3084</v>
      </c>
      <c r="G1753" s="3" t="s">
        <v>2920</v>
      </c>
      <c r="H1753" s="3" t="s">
        <v>711</v>
      </c>
      <c r="I1753" s="3" t="s">
        <v>718</v>
      </c>
      <c r="J1753" s="3" t="s">
        <v>722</v>
      </c>
      <c r="K1753" s="3" t="s">
        <v>102</v>
      </c>
      <c r="L1753" s="3" t="s">
        <v>739</v>
      </c>
      <c r="M1753" s="3" t="s">
        <v>220</v>
      </c>
      <c r="N1753" s="3">
        <v>0.57999999999999996</v>
      </c>
      <c r="O1753" s="3" t="s">
        <v>3035</v>
      </c>
      <c r="P1753" s="3" t="s">
        <v>715</v>
      </c>
      <c r="Q1753" s="3" t="s">
        <v>737</v>
      </c>
      <c r="R1753" s="3" t="s">
        <v>1442</v>
      </c>
      <c r="S1753" s="3">
        <v>98503</v>
      </c>
      <c r="T1753" s="4">
        <v>42114</v>
      </c>
      <c r="U1753" s="4">
        <v>42116</v>
      </c>
      <c r="V1753" s="3">
        <v>313.81200000000001</v>
      </c>
      <c r="W1753" s="3">
        <v>14</v>
      </c>
      <c r="X1753" s="3">
        <v>798.89</v>
      </c>
      <c r="Y1753" s="5">
        <v>89879</v>
      </c>
    </row>
    <row r="1754" spans="1:25" ht="12.75" customHeight="1" x14ac:dyDescent="0.25">
      <c r="A1754" s="3">
        <v>20589</v>
      </c>
      <c r="B1754" s="3" t="s">
        <v>979</v>
      </c>
      <c r="C1754" s="3">
        <v>0.01</v>
      </c>
      <c r="D1754" s="3">
        <v>7.1</v>
      </c>
      <c r="E1754" s="3">
        <v>6.05</v>
      </c>
      <c r="F1754" s="3">
        <v>3084</v>
      </c>
      <c r="G1754" s="3" t="s">
        <v>2920</v>
      </c>
      <c r="H1754" s="3" t="s">
        <v>710</v>
      </c>
      <c r="I1754" s="3" t="s">
        <v>718</v>
      </c>
      <c r="J1754" s="3" t="s">
        <v>721</v>
      </c>
      <c r="K1754" s="3" t="s">
        <v>103</v>
      </c>
      <c r="L1754" s="3" t="s">
        <v>739</v>
      </c>
      <c r="M1754" s="3" t="s">
        <v>557</v>
      </c>
      <c r="N1754" s="3">
        <v>0.39</v>
      </c>
      <c r="O1754" s="3" t="s">
        <v>3035</v>
      </c>
      <c r="P1754" s="3" t="s">
        <v>715</v>
      </c>
      <c r="Q1754" s="3" t="s">
        <v>737</v>
      </c>
      <c r="R1754" s="3" t="s">
        <v>1442</v>
      </c>
      <c r="S1754" s="3">
        <v>98503</v>
      </c>
      <c r="T1754" s="4">
        <v>42179</v>
      </c>
      <c r="U1754" s="4">
        <v>42180</v>
      </c>
      <c r="V1754" s="3">
        <v>-39.186250000000001</v>
      </c>
      <c r="W1754" s="3">
        <v>18</v>
      </c>
      <c r="X1754" s="3">
        <v>133.19</v>
      </c>
      <c r="Y1754" s="5">
        <v>89880</v>
      </c>
    </row>
    <row r="1755" spans="1:25" ht="12.75" customHeight="1" x14ac:dyDescent="0.25">
      <c r="A1755" s="3">
        <v>20590</v>
      </c>
      <c r="B1755" s="3" t="s">
        <v>979</v>
      </c>
      <c r="C1755" s="3">
        <v>0.05</v>
      </c>
      <c r="D1755" s="3">
        <v>18.97</v>
      </c>
      <c r="E1755" s="3">
        <v>9.0299999999999994</v>
      </c>
      <c r="F1755" s="3">
        <v>3084</v>
      </c>
      <c r="G1755" s="3" t="s">
        <v>2920</v>
      </c>
      <c r="H1755" s="3" t="s">
        <v>710</v>
      </c>
      <c r="I1755" s="3" t="s">
        <v>718</v>
      </c>
      <c r="J1755" s="3" t="s">
        <v>721</v>
      </c>
      <c r="K1755" s="3" t="s">
        <v>726</v>
      </c>
      <c r="L1755" s="3" t="s">
        <v>739</v>
      </c>
      <c r="M1755" s="3" t="s">
        <v>491</v>
      </c>
      <c r="N1755" s="3">
        <v>0.37</v>
      </c>
      <c r="O1755" s="3" t="s">
        <v>3035</v>
      </c>
      <c r="P1755" s="3" t="s">
        <v>715</v>
      </c>
      <c r="Q1755" s="3" t="s">
        <v>737</v>
      </c>
      <c r="R1755" s="3" t="s">
        <v>1442</v>
      </c>
      <c r="S1755" s="3">
        <v>98503</v>
      </c>
      <c r="T1755" s="4">
        <v>42179</v>
      </c>
      <c r="U1755" s="4">
        <v>42180</v>
      </c>
      <c r="V1755" s="3">
        <v>-1.89</v>
      </c>
      <c r="W1755" s="3">
        <v>5</v>
      </c>
      <c r="X1755" s="3">
        <v>97.33</v>
      </c>
      <c r="Y1755" s="5">
        <v>89880</v>
      </c>
    </row>
    <row r="1756" spans="1:25" ht="12.75" customHeight="1" x14ac:dyDescent="0.25">
      <c r="A1756" s="3">
        <v>20008</v>
      </c>
      <c r="B1756" s="3" t="s">
        <v>977</v>
      </c>
      <c r="C1756" s="3">
        <v>0.05</v>
      </c>
      <c r="D1756" s="3">
        <v>39.99</v>
      </c>
      <c r="E1756" s="3">
        <v>10.25</v>
      </c>
      <c r="F1756" s="3">
        <v>3086</v>
      </c>
      <c r="G1756" s="3" t="s">
        <v>2921</v>
      </c>
      <c r="H1756" s="3" t="s">
        <v>711</v>
      </c>
      <c r="I1756" s="3" t="s">
        <v>719</v>
      </c>
      <c r="J1756" s="3" t="s">
        <v>722</v>
      </c>
      <c r="K1756" s="3" t="s">
        <v>725</v>
      </c>
      <c r="L1756" s="3" t="s">
        <v>739</v>
      </c>
      <c r="M1756" s="3" t="s">
        <v>515</v>
      </c>
      <c r="N1756" s="3">
        <v>0.55000000000000004</v>
      </c>
      <c r="O1756" s="3" t="s">
        <v>3035</v>
      </c>
      <c r="P1756" s="3" t="s">
        <v>713</v>
      </c>
      <c r="Q1756" s="3" t="s">
        <v>1034</v>
      </c>
      <c r="R1756" s="3" t="s">
        <v>1267</v>
      </c>
      <c r="S1756" s="3">
        <v>34287</v>
      </c>
      <c r="T1756" s="4">
        <v>42142</v>
      </c>
      <c r="U1756" s="4">
        <v>42143</v>
      </c>
      <c r="V1756" s="3">
        <v>4.29</v>
      </c>
      <c r="W1756" s="3">
        <v>3</v>
      </c>
      <c r="X1756" s="3">
        <v>130.91</v>
      </c>
      <c r="Y1756" s="5">
        <v>88380</v>
      </c>
    </row>
    <row r="1757" spans="1:25" ht="12.75" customHeight="1" x14ac:dyDescent="0.25">
      <c r="A1757" s="3">
        <v>21085</v>
      </c>
      <c r="B1757" s="3" t="s">
        <v>980</v>
      </c>
      <c r="C1757" s="3">
        <v>7.0000000000000007E-2</v>
      </c>
      <c r="D1757" s="3">
        <v>49.43</v>
      </c>
      <c r="E1757" s="3">
        <v>19.989999999999998</v>
      </c>
      <c r="F1757" s="3">
        <v>3089</v>
      </c>
      <c r="G1757" s="3" t="s">
        <v>2922</v>
      </c>
      <c r="H1757" s="3" t="s">
        <v>710</v>
      </c>
      <c r="I1757" s="3" t="s">
        <v>720</v>
      </c>
      <c r="J1757" s="3" t="s">
        <v>721</v>
      </c>
      <c r="K1757" s="3" t="s">
        <v>729</v>
      </c>
      <c r="L1757" s="3" t="s">
        <v>739</v>
      </c>
      <c r="M1757" s="3" t="s">
        <v>469</v>
      </c>
      <c r="N1757" s="3">
        <v>0.56999999999999995</v>
      </c>
      <c r="O1757" s="3" t="s">
        <v>3035</v>
      </c>
      <c r="P1757" s="3" t="s">
        <v>714</v>
      </c>
      <c r="Q1757" s="3" t="s">
        <v>1047</v>
      </c>
      <c r="R1757" s="3" t="s">
        <v>1169</v>
      </c>
      <c r="S1757" s="3">
        <v>66209</v>
      </c>
      <c r="T1757" s="4">
        <v>42028</v>
      </c>
      <c r="U1757" s="4">
        <v>42033</v>
      </c>
      <c r="V1757" s="3">
        <v>-122.77</v>
      </c>
      <c r="W1757" s="3">
        <v>6</v>
      </c>
      <c r="X1757" s="3">
        <v>281.82</v>
      </c>
      <c r="Y1757" s="5">
        <v>91219</v>
      </c>
    </row>
    <row r="1758" spans="1:25" ht="12.75" customHeight="1" x14ac:dyDescent="0.25">
      <c r="A1758" s="3">
        <v>20357</v>
      </c>
      <c r="B1758" s="3" t="s">
        <v>981</v>
      </c>
      <c r="C1758" s="3">
        <v>0.09</v>
      </c>
      <c r="D1758" s="3">
        <v>207.48</v>
      </c>
      <c r="E1758" s="3">
        <v>0.99</v>
      </c>
      <c r="F1758" s="3">
        <v>3095</v>
      </c>
      <c r="G1758" s="3" t="s">
        <v>2923</v>
      </c>
      <c r="H1758" s="3" t="s">
        <v>710</v>
      </c>
      <c r="I1758" s="3" t="s">
        <v>719</v>
      </c>
      <c r="J1758" s="3" t="s">
        <v>721</v>
      </c>
      <c r="K1758" s="3" t="s">
        <v>729</v>
      </c>
      <c r="L1758" s="3" t="s">
        <v>739</v>
      </c>
      <c r="M1758" s="3" t="s">
        <v>423</v>
      </c>
      <c r="N1758" s="3">
        <v>0.55000000000000004</v>
      </c>
      <c r="O1758" s="3" t="s">
        <v>3035</v>
      </c>
      <c r="P1758" s="3" t="s">
        <v>716</v>
      </c>
      <c r="Q1758" s="3" t="s">
        <v>1065</v>
      </c>
      <c r="R1758" s="3" t="s">
        <v>1406</v>
      </c>
      <c r="S1758" s="3">
        <v>45011</v>
      </c>
      <c r="T1758" s="4">
        <v>42023</v>
      </c>
      <c r="U1758" s="4">
        <v>42025</v>
      </c>
      <c r="V1758" s="3">
        <v>683.9556</v>
      </c>
      <c r="W1758" s="3">
        <v>5</v>
      </c>
      <c r="X1758" s="3">
        <v>991.24</v>
      </c>
      <c r="Y1758" s="5">
        <v>86220</v>
      </c>
    </row>
    <row r="1759" spans="1:25" ht="12.75" customHeight="1" x14ac:dyDescent="0.25">
      <c r="A1759" s="3">
        <v>21235</v>
      </c>
      <c r="B1759" s="3" t="s">
        <v>977</v>
      </c>
      <c r="C1759" s="3">
        <v>0.08</v>
      </c>
      <c r="D1759" s="3">
        <v>40.98</v>
      </c>
      <c r="E1759" s="3">
        <v>7.2</v>
      </c>
      <c r="F1759" s="3">
        <v>3096</v>
      </c>
      <c r="G1759" s="3" t="s">
        <v>2924</v>
      </c>
      <c r="H1759" s="3" t="s">
        <v>711</v>
      </c>
      <c r="I1759" s="3" t="s">
        <v>719</v>
      </c>
      <c r="J1759" s="3" t="s">
        <v>721</v>
      </c>
      <c r="K1759" s="3" t="s">
        <v>729</v>
      </c>
      <c r="L1759" s="3" t="s">
        <v>739</v>
      </c>
      <c r="M1759" s="3" t="s">
        <v>15</v>
      </c>
      <c r="N1759" s="3">
        <v>0.6</v>
      </c>
      <c r="O1759" s="3" t="s">
        <v>3035</v>
      </c>
      <c r="P1759" s="3" t="s">
        <v>716</v>
      </c>
      <c r="Q1759" s="3" t="s">
        <v>1065</v>
      </c>
      <c r="R1759" s="3" t="s">
        <v>1159</v>
      </c>
      <c r="S1759" s="3">
        <v>43026</v>
      </c>
      <c r="T1759" s="4">
        <v>42148</v>
      </c>
      <c r="U1759" s="4">
        <v>42149</v>
      </c>
      <c r="V1759" s="3">
        <v>-16.64</v>
      </c>
      <c r="W1759" s="3">
        <v>3</v>
      </c>
      <c r="X1759" s="3">
        <v>119.86</v>
      </c>
      <c r="Y1759" s="5">
        <v>86221</v>
      </c>
    </row>
    <row r="1760" spans="1:25" ht="12.75" customHeight="1" x14ac:dyDescent="0.25">
      <c r="A1760" s="3">
        <v>21236</v>
      </c>
      <c r="B1760" s="3" t="s">
        <v>977</v>
      </c>
      <c r="C1760" s="3">
        <v>0.08</v>
      </c>
      <c r="D1760" s="3">
        <v>8.1199999999999992</v>
      </c>
      <c r="E1760" s="3">
        <v>2.83</v>
      </c>
      <c r="F1760" s="3">
        <v>3096</v>
      </c>
      <c r="G1760" s="3" t="s">
        <v>2924</v>
      </c>
      <c r="H1760" s="3" t="s">
        <v>711</v>
      </c>
      <c r="I1760" s="3" t="s">
        <v>719</v>
      </c>
      <c r="J1760" s="3" t="s">
        <v>722</v>
      </c>
      <c r="K1760" s="3" t="s">
        <v>725</v>
      </c>
      <c r="L1760" s="3" t="s">
        <v>741</v>
      </c>
      <c r="M1760" s="3" t="s">
        <v>214</v>
      </c>
      <c r="N1760" s="3">
        <v>0.77</v>
      </c>
      <c r="O1760" s="3" t="s">
        <v>3035</v>
      </c>
      <c r="P1760" s="3" t="s">
        <v>716</v>
      </c>
      <c r="Q1760" s="3" t="s">
        <v>1065</v>
      </c>
      <c r="R1760" s="3" t="s">
        <v>1159</v>
      </c>
      <c r="S1760" s="3">
        <v>43026</v>
      </c>
      <c r="T1760" s="4">
        <v>42148</v>
      </c>
      <c r="U1760" s="4">
        <v>42149</v>
      </c>
      <c r="V1760" s="3">
        <v>-59.73</v>
      </c>
      <c r="W1760" s="3">
        <v>12</v>
      </c>
      <c r="X1760" s="3">
        <v>98.77</v>
      </c>
      <c r="Y1760" s="5">
        <v>86221</v>
      </c>
    </row>
    <row r="1761" spans="1:25" ht="12.75" customHeight="1" x14ac:dyDescent="0.25">
      <c r="A1761" s="3">
        <v>21237</v>
      </c>
      <c r="B1761" s="3" t="s">
        <v>977</v>
      </c>
      <c r="C1761" s="3">
        <v>0.02</v>
      </c>
      <c r="D1761" s="3">
        <v>262.11</v>
      </c>
      <c r="E1761" s="3">
        <v>62.74</v>
      </c>
      <c r="F1761" s="3">
        <v>3096</v>
      </c>
      <c r="G1761" s="3" t="s">
        <v>2924</v>
      </c>
      <c r="H1761" s="3" t="s">
        <v>712</v>
      </c>
      <c r="I1761" s="3" t="s">
        <v>719</v>
      </c>
      <c r="J1761" s="3" t="s">
        <v>723</v>
      </c>
      <c r="K1761" s="3" t="s">
        <v>731</v>
      </c>
      <c r="L1761" s="3" t="s">
        <v>742</v>
      </c>
      <c r="M1761" s="3" t="s">
        <v>961</v>
      </c>
      <c r="N1761" s="3">
        <v>0.75</v>
      </c>
      <c r="O1761" s="3" t="s">
        <v>3035</v>
      </c>
      <c r="P1761" s="3" t="s">
        <v>716</v>
      </c>
      <c r="Q1761" s="3" t="s">
        <v>1065</v>
      </c>
      <c r="R1761" s="3" t="s">
        <v>1159</v>
      </c>
      <c r="S1761" s="3">
        <v>43026</v>
      </c>
      <c r="T1761" s="4">
        <v>42148</v>
      </c>
      <c r="U1761" s="4">
        <v>42149</v>
      </c>
      <c r="V1761" s="3">
        <v>-633.44123700000023</v>
      </c>
      <c r="W1761" s="3">
        <v>9</v>
      </c>
      <c r="X1761" s="3">
        <v>2495.35</v>
      </c>
      <c r="Y1761" s="5">
        <v>86221</v>
      </c>
    </row>
    <row r="1762" spans="1:25" ht="12.75" customHeight="1" x14ac:dyDescent="0.25">
      <c r="A1762" s="3">
        <v>25999</v>
      </c>
      <c r="B1762" s="3" t="s">
        <v>981</v>
      </c>
      <c r="C1762" s="3">
        <v>0.04</v>
      </c>
      <c r="D1762" s="3">
        <v>33.89</v>
      </c>
      <c r="E1762" s="3">
        <v>5.0999999999999996</v>
      </c>
      <c r="F1762" s="3">
        <v>3096</v>
      </c>
      <c r="G1762" s="3" t="s">
        <v>2924</v>
      </c>
      <c r="H1762" s="3" t="s">
        <v>711</v>
      </c>
      <c r="I1762" s="3" t="s">
        <v>719</v>
      </c>
      <c r="J1762" s="3" t="s">
        <v>721</v>
      </c>
      <c r="K1762" s="3" t="s">
        <v>730</v>
      </c>
      <c r="L1762" s="3" t="s">
        <v>739</v>
      </c>
      <c r="M1762" s="3" t="s">
        <v>579</v>
      </c>
      <c r="N1762" s="3">
        <v>0.6</v>
      </c>
      <c r="O1762" s="3" t="s">
        <v>3035</v>
      </c>
      <c r="P1762" s="3" t="s">
        <v>716</v>
      </c>
      <c r="Q1762" s="3" t="s">
        <v>1065</v>
      </c>
      <c r="R1762" s="3" t="s">
        <v>1159</v>
      </c>
      <c r="S1762" s="3">
        <v>43026</v>
      </c>
      <c r="T1762" s="4">
        <v>42172</v>
      </c>
      <c r="U1762" s="4">
        <v>42173</v>
      </c>
      <c r="V1762" s="3">
        <v>72.984000000000009</v>
      </c>
      <c r="W1762" s="3">
        <v>6</v>
      </c>
      <c r="X1762" s="3">
        <v>200.83</v>
      </c>
      <c r="Y1762" s="5">
        <v>86222</v>
      </c>
    </row>
    <row r="1763" spans="1:25" ht="12.75" customHeight="1" x14ac:dyDescent="0.25">
      <c r="A1763" s="3">
        <v>19816</v>
      </c>
      <c r="B1763" s="3" t="s">
        <v>981</v>
      </c>
      <c r="C1763" s="3">
        <v>0.05</v>
      </c>
      <c r="D1763" s="3">
        <v>35.44</v>
      </c>
      <c r="E1763" s="3">
        <v>5.09</v>
      </c>
      <c r="F1763" s="3">
        <v>3098</v>
      </c>
      <c r="G1763" s="3" t="s">
        <v>2925</v>
      </c>
      <c r="H1763" s="3" t="s">
        <v>710</v>
      </c>
      <c r="I1763" s="3" t="s">
        <v>719</v>
      </c>
      <c r="J1763" s="3" t="s">
        <v>721</v>
      </c>
      <c r="K1763" s="3" t="s">
        <v>726</v>
      </c>
      <c r="L1763" s="3" t="s">
        <v>739</v>
      </c>
      <c r="M1763" s="3" t="s">
        <v>430</v>
      </c>
      <c r="N1763" s="3">
        <v>0.38</v>
      </c>
      <c r="O1763" s="3" t="s">
        <v>3035</v>
      </c>
      <c r="P1763" s="3" t="s">
        <v>716</v>
      </c>
      <c r="Q1763" s="3" t="s">
        <v>1019</v>
      </c>
      <c r="R1763" s="3" t="s">
        <v>1370</v>
      </c>
      <c r="S1763" s="3">
        <v>11967</v>
      </c>
      <c r="T1763" s="4">
        <v>42102</v>
      </c>
      <c r="U1763" s="4">
        <v>42103</v>
      </c>
      <c r="V1763" s="3">
        <v>240.17519999999996</v>
      </c>
      <c r="W1763" s="3">
        <v>10</v>
      </c>
      <c r="X1763" s="3">
        <v>348.08</v>
      </c>
      <c r="Y1763" s="5">
        <v>89314</v>
      </c>
    </row>
    <row r="1764" spans="1:25" ht="12.75" customHeight="1" x14ac:dyDescent="0.25">
      <c r="A1764" s="3">
        <v>22503</v>
      </c>
      <c r="B1764" s="3" t="s">
        <v>980</v>
      </c>
      <c r="C1764" s="3">
        <v>0</v>
      </c>
      <c r="D1764" s="3">
        <v>11.7</v>
      </c>
      <c r="E1764" s="3">
        <v>6.96</v>
      </c>
      <c r="F1764" s="3">
        <v>3098</v>
      </c>
      <c r="G1764" s="3" t="s">
        <v>2925</v>
      </c>
      <c r="H1764" s="3" t="s">
        <v>711</v>
      </c>
      <c r="I1764" s="3" t="s">
        <v>719</v>
      </c>
      <c r="J1764" s="3" t="s">
        <v>721</v>
      </c>
      <c r="K1764" s="3" t="s">
        <v>729</v>
      </c>
      <c r="L1764" s="3" t="s">
        <v>743</v>
      </c>
      <c r="M1764" s="3" t="s">
        <v>477</v>
      </c>
      <c r="N1764" s="3">
        <v>0.5</v>
      </c>
      <c r="O1764" s="3" t="s">
        <v>3035</v>
      </c>
      <c r="P1764" s="3" t="s">
        <v>716</v>
      </c>
      <c r="Q1764" s="3" t="s">
        <v>1019</v>
      </c>
      <c r="R1764" s="3" t="s">
        <v>1370</v>
      </c>
      <c r="S1764" s="3">
        <v>11967</v>
      </c>
      <c r="T1764" s="4">
        <v>42172</v>
      </c>
      <c r="U1764" s="4">
        <v>42174</v>
      </c>
      <c r="V1764" s="3">
        <v>-11.248000000000001</v>
      </c>
      <c r="W1764" s="3">
        <v>10</v>
      </c>
      <c r="X1764" s="3">
        <v>131.69</v>
      </c>
      <c r="Y1764" s="5">
        <v>89315</v>
      </c>
    </row>
    <row r="1765" spans="1:25" ht="12.75" customHeight="1" x14ac:dyDescent="0.25">
      <c r="A1765" s="3">
        <v>18930</v>
      </c>
      <c r="B1765" s="3" t="s">
        <v>980</v>
      </c>
      <c r="C1765" s="3">
        <v>0.06</v>
      </c>
      <c r="D1765" s="3">
        <v>2.89</v>
      </c>
      <c r="E1765" s="3">
        <v>0.5</v>
      </c>
      <c r="F1765" s="3">
        <v>3098</v>
      </c>
      <c r="G1765" s="3" t="s">
        <v>2925</v>
      </c>
      <c r="H1765" s="3" t="s">
        <v>710</v>
      </c>
      <c r="I1765" s="3" t="s">
        <v>719</v>
      </c>
      <c r="J1765" s="3" t="s">
        <v>721</v>
      </c>
      <c r="K1765" s="3" t="s">
        <v>735</v>
      </c>
      <c r="L1765" s="3" t="s">
        <v>739</v>
      </c>
      <c r="M1765" s="3" t="s">
        <v>414</v>
      </c>
      <c r="N1765" s="3">
        <v>0.38</v>
      </c>
      <c r="O1765" s="3" t="s">
        <v>3035</v>
      </c>
      <c r="P1765" s="3" t="s">
        <v>716</v>
      </c>
      <c r="Q1765" s="3" t="s">
        <v>1019</v>
      </c>
      <c r="R1765" s="3" t="s">
        <v>1370</v>
      </c>
      <c r="S1765" s="3">
        <v>11967</v>
      </c>
      <c r="T1765" s="4">
        <v>42063</v>
      </c>
      <c r="U1765" s="4">
        <v>42063</v>
      </c>
      <c r="V1765" s="3">
        <v>9.611699999999999</v>
      </c>
      <c r="W1765" s="3">
        <v>5</v>
      </c>
      <c r="X1765" s="3">
        <v>13.93</v>
      </c>
      <c r="Y1765" s="5">
        <v>89316</v>
      </c>
    </row>
    <row r="1766" spans="1:25" ht="12.75" customHeight="1" x14ac:dyDescent="0.25">
      <c r="A1766" s="3">
        <v>19805</v>
      </c>
      <c r="B1766" s="3" t="s">
        <v>981</v>
      </c>
      <c r="C1766" s="3">
        <v>7.0000000000000007E-2</v>
      </c>
      <c r="D1766" s="3">
        <v>35.99</v>
      </c>
      <c r="E1766" s="3">
        <v>5</v>
      </c>
      <c r="F1766" s="3">
        <v>3100</v>
      </c>
      <c r="G1766" s="3" t="s">
        <v>2926</v>
      </c>
      <c r="H1766" s="3" t="s">
        <v>710</v>
      </c>
      <c r="I1766" s="3" t="s">
        <v>719</v>
      </c>
      <c r="J1766" s="3" t="s">
        <v>722</v>
      </c>
      <c r="K1766" s="3" t="s">
        <v>102</v>
      </c>
      <c r="L1766" s="3" t="s">
        <v>738</v>
      </c>
      <c r="M1766" s="3" t="s">
        <v>231</v>
      </c>
      <c r="N1766" s="3">
        <v>0.82</v>
      </c>
      <c r="O1766" s="3" t="s">
        <v>3035</v>
      </c>
      <c r="P1766" s="3" t="s">
        <v>713</v>
      </c>
      <c r="Q1766" s="3" t="s">
        <v>1034</v>
      </c>
      <c r="R1766" s="3" t="s">
        <v>1457</v>
      </c>
      <c r="S1766" s="3">
        <v>33334</v>
      </c>
      <c r="T1766" s="4">
        <v>42088</v>
      </c>
      <c r="U1766" s="4">
        <v>42090</v>
      </c>
      <c r="V1766" s="3">
        <v>-299.81420000000003</v>
      </c>
      <c r="W1766" s="3">
        <v>1</v>
      </c>
      <c r="X1766" s="3">
        <v>31.71</v>
      </c>
      <c r="Y1766" s="5">
        <v>89988</v>
      </c>
    </row>
    <row r="1767" spans="1:25" ht="12.75" customHeight="1" x14ac:dyDescent="0.25">
      <c r="A1767" s="3">
        <v>18087</v>
      </c>
      <c r="B1767" s="3" t="s">
        <v>981</v>
      </c>
      <c r="C1767" s="3">
        <v>0.04</v>
      </c>
      <c r="D1767" s="3">
        <v>3.08</v>
      </c>
      <c r="E1767" s="3">
        <v>0.99</v>
      </c>
      <c r="F1767" s="3">
        <v>3105</v>
      </c>
      <c r="G1767" s="3" t="s">
        <v>2927</v>
      </c>
      <c r="H1767" s="3" t="s">
        <v>710</v>
      </c>
      <c r="I1767" s="3" t="s">
        <v>717</v>
      </c>
      <c r="J1767" s="3" t="s">
        <v>721</v>
      </c>
      <c r="K1767" s="3" t="s">
        <v>735</v>
      </c>
      <c r="L1767" s="3" t="s">
        <v>739</v>
      </c>
      <c r="M1767" s="3" t="s">
        <v>322</v>
      </c>
      <c r="N1767" s="3">
        <v>0.37</v>
      </c>
      <c r="O1767" s="3" t="s">
        <v>3035</v>
      </c>
      <c r="P1767" s="3" t="s">
        <v>713</v>
      </c>
      <c r="Q1767" s="3" t="s">
        <v>1080</v>
      </c>
      <c r="R1767" s="3" t="s">
        <v>1079</v>
      </c>
      <c r="S1767" s="3">
        <v>42071</v>
      </c>
      <c r="T1767" s="4">
        <v>42083</v>
      </c>
      <c r="U1767" s="4">
        <v>42084</v>
      </c>
      <c r="V1767" s="3">
        <v>13.799999999999999</v>
      </c>
      <c r="W1767" s="3">
        <v>19</v>
      </c>
      <c r="X1767" s="3">
        <v>60.01</v>
      </c>
      <c r="Y1767" s="5">
        <v>86327</v>
      </c>
    </row>
    <row r="1768" spans="1:25" ht="12.75" customHeight="1" x14ac:dyDescent="0.25">
      <c r="A1768" s="3">
        <v>18088</v>
      </c>
      <c r="B1768" s="3" t="s">
        <v>981</v>
      </c>
      <c r="C1768" s="3">
        <v>0.02</v>
      </c>
      <c r="D1768" s="3">
        <v>6.48</v>
      </c>
      <c r="E1768" s="3">
        <v>5.9</v>
      </c>
      <c r="F1768" s="3">
        <v>3105</v>
      </c>
      <c r="G1768" s="3" t="s">
        <v>2927</v>
      </c>
      <c r="H1768" s="3" t="s">
        <v>710</v>
      </c>
      <c r="I1768" s="3" t="s">
        <v>717</v>
      </c>
      <c r="J1768" s="3" t="s">
        <v>721</v>
      </c>
      <c r="K1768" s="3" t="s">
        <v>726</v>
      </c>
      <c r="L1768" s="3" t="s">
        <v>739</v>
      </c>
      <c r="M1768" s="3" t="s">
        <v>970</v>
      </c>
      <c r="N1768" s="3">
        <v>0.37</v>
      </c>
      <c r="O1768" s="3" t="s">
        <v>3035</v>
      </c>
      <c r="P1768" s="3" t="s">
        <v>713</v>
      </c>
      <c r="Q1768" s="3" t="s">
        <v>1080</v>
      </c>
      <c r="R1768" s="3" t="s">
        <v>1079</v>
      </c>
      <c r="S1768" s="3">
        <v>42071</v>
      </c>
      <c r="T1768" s="4">
        <v>42083</v>
      </c>
      <c r="U1768" s="4">
        <v>42084</v>
      </c>
      <c r="V1768" s="3">
        <v>4.3919999999999995</v>
      </c>
      <c r="W1768" s="3">
        <v>13</v>
      </c>
      <c r="X1768" s="3">
        <v>90.98</v>
      </c>
      <c r="Y1768" s="5">
        <v>86327</v>
      </c>
    </row>
    <row r="1769" spans="1:25" ht="12.75" customHeight="1" x14ac:dyDescent="0.25">
      <c r="A1769" s="3">
        <v>18089</v>
      </c>
      <c r="B1769" s="3" t="s">
        <v>981</v>
      </c>
      <c r="C1769" s="3">
        <v>0.04</v>
      </c>
      <c r="D1769" s="3">
        <v>125.99</v>
      </c>
      <c r="E1769" s="3">
        <v>4.2</v>
      </c>
      <c r="F1769" s="3">
        <v>3105</v>
      </c>
      <c r="G1769" s="3" t="s">
        <v>2927</v>
      </c>
      <c r="H1769" s="3" t="s">
        <v>710</v>
      </c>
      <c r="I1769" s="3" t="s">
        <v>717</v>
      </c>
      <c r="J1769" s="3" t="s">
        <v>722</v>
      </c>
      <c r="K1769" s="3" t="s">
        <v>102</v>
      </c>
      <c r="L1769" s="3" t="s">
        <v>739</v>
      </c>
      <c r="M1769" s="3" t="s">
        <v>445</v>
      </c>
      <c r="N1769" s="3">
        <v>0.59</v>
      </c>
      <c r="O1769" s="3" t="s">
        <v>3035</v>
      </c>
      <c r="P1769" s="3" t="s">
        <v>713</v>
      </c>
      <c r="Q1769" s="3" t="s">
        <v>1080</v>
      </c>
      <c r="R1769" s="3" t="s">
        <v>1079</v>
      </c>
      <c r="S1769" s="3">
        <v>42071</v>
      </c>
      <c r="T1769" s="4">
        <v>42083</v>
      </c>
      <c r="U1769" s="4">
        <v>42085</v>
      </c>
      <c r="V1769" s="3">
        <v>-236.25</v>
      </c>
      <c r="W1769" s="3">
        <v>12</v>
      </c>
      <c r="X1769" s="3">
        <v>1270.7</v>
      </c>
      <c r="Y1769" s="5">
        <v>86327</v>
      </c>
    </row>
    <row r="1770" spans="1:25" ht="12.75" customHeight="1" x14ac:dyDescent="0.25">
      <c r="A1770" s="3">
        <v>87</v>
      </c>
      <c r="B1770" s="3" t="s">
        <v>981</v>
      </c>
      <c r="C1770" s="3">
        <v>0.04</v>
      </c>
      <c r="D1770" s="3">
        <v>3.08</v>
      </c>
      <c r="E1770" s="3">
        <v>0.99</v>
      </c>
      <c r="F1770" s="3">
        <v>3106</v>
      </c>
      <c r="G1770" s="3" t="s">
        <v>2928</v>
      </c>
      <c r="H1770" s="3" t="s">
        <v>710</v>
      </c>
      <c r="I1770" s="3" t="s">
        <v>717</v>
      </c>
      <c r="J1770" s="3" t="s">
        <v>721</v>
      </c>
      <c r="K1770" s="3" t="s">
        <v>735</v>
      </c>
      <c r="L1770" s="3" t="s">
        <v>739</v>
      </c>
      <c r="M1770" s="3" t="s">
        <v>322</v>
      </c>
      <c r="N1770" s="3">
        <v>0.37</v>
      </c>
      <c r="O1770" s="3" t="s">
        <v>3035</v>
      </c>
      <c r="P1770" s="3" t="s">
        <v>714</v>
      </c>
      <c r="Q1770" s="3" t="s">
        <v>1015</v>
      </c>
      <c r="R1770" s="3" t="s">
        <v>996</v>
      </c>
      <c r="S1770" s="3">
        <v>77041</v>
      </c>
      <c r="T1770" s="4">
        <v>42083</v>
      </c>
      <c r="U1770" s="4">
        <v>42084</v>
      </c>
      <c r="V1770" s="3">
        <v>36.020000000000003</v>
      </c>
      <c r="W1770" s="3">
        <v>75</v>
      </c>
      <c r="X1770" s="3">
        <v>236.87</v>
      </c>
      <c r="Y1770" s="5">
        <v>548</v>
      </c>
    </row>
    <row r="1771" spans="1:25" ht="12.75" customHeight="1" x14ac:dyDescent="0.25">
      <c r="A1771" s="3">
        <v>88</v>
      </c>
      <c r="B1771" s="3" t="s">
        <v>981</v>
      </c>
      <c r="C1771" s="3">
        <v>0.02</v>
      </c>
      <c r="D1771" s="3">
        <v>6.48</v>
      </c>
      <c r="E1771" s="3">
        <v>5.9</v>
      </c>
      <c r="F1771" s="3">
        <v>3106</v>
      </c>
      <c r="G1771" s="3" t="s">
        <v>2928</v>
      </c>
      <c r="H1771" s="3" t="s">
        <v>710</v>
      </c>
      <c r="I1771" s="3" t="s">
        <v>717</v>
      </c>
      <c r="J1771" s="3" t="s">
        <v>721</v>
      </c>
      <c r="K1771" s="3" t="s">
        <v>726</v>
      </c>
      <c r="L1771" s="3" t="s">
        <v>739</v>
      </c>
      <c r="M1771" s="3" t="s">
        <v>970</v>
      </c>
      <c r="N1771" s="3">
        <v>0.37</v>
      </c>
      <c r="O1771" s="3" t="s">
        <v>3035</v>
      </c>
      <c r="P1771" s="3" t="s">
        <v>714</v>
      </c>
      <c r="Q1771" s="3" t="s">
        <v>1015</v>
      </c>
      <c r="R1771" s="3" t="s">
        <v>996</v>
      </c>
      <c r="S1771" s="3">
        <v>77041</v>
      </c>
      <c r="T1771" s="4">
        <v>42083</v>
      </c>
      <c r="U1771" s="4">
        <v>42084</v>
      </c>
      <c r="V1771" s="3">
        <v>-50.64</v>
      </c>
      <c r="W1771" s="3">
        <v>53</v>
      </c>
      <c r="X1771" s="3">
        <v>370.91</v>
      </c>
      <c r="Y1771" s="5">
        <v>548</v>
      </c>
    </row>
    <row r="1772" spans="1:25" ht="12.75" customHeight="1" x14ac:dyDescent="0.25">
      <c r="A1772" s="3">
        <v>89</v>
      </c>
      <c r="B1772" s="3" t="s">
        <v>981</v>
      </c>
      <c r="C1772" s="3">
        <v>0.04</v>
      </c>
      <c r="D1772" s="3">
        <v>125.99</v>
      </c>
      <c r="E1772" s="3">
        <v>4.2</v>
      </c>
      <c r="F1772" s="3">
        <v>3106</v>
      </c>
      <c r="G1772" s="3" t="s">
        <v>2928</v>
      </c>
      <c r="H1772" s="3" t="s">
        <v>710</v>
      </c>
      <c r="I1772" s="3" t="s">
        <v>717</v>
      </c>
      <c r="J1772" s="3" t="s">
        <v>722</v>
      </c>
      <c r="K1772" s="3" t="s">
        <v>102</v>
      </c>
      <c r="L1772" s="3" t="s">
        <v>739</v>
      </c>
      <c r="M1772" s="3" t="s">
        <v>445</v>
      </c>
      <c r="N1772" s="3">
        <v>0.59</v>
      </c>
      <c r="O1772" s="3" t="s">
        <v>3035</v>
      </c>
      <c r="P1772" s="3" t="s">
        <v>714</v>
      </c>
      <c r="Q1772" s="3" t="s">
        <v>1015</v>
      </c>
      <c r="R1772" s="3" t="s">
        <v>996</v>
      </c>
      <c r="S1772" s="3">
        <v>77041</v>
      </c>
      <c r="T1772" s="4">
        <v>42083</v>
      </c>
      <c r="U1772" s="4">
        <v>42085</v>
      </c>
      <c r="V1772" s="3">
        <v>510.48900000000003</v>
      </c>
      <c r="W1772" s="3">
        <v>47</v>
      </c>
      <c r="X1772" s="3">
        <v>4976.92</v>
      </c>
      <c r="Y1772" s="5">
        <v>548</v>
      </c>
    </row>
    <row r="1773" spans="1:25" ht="12.75" customHeight="1" x14ac:dyDescent="0.25">
      <c r="A1773" s="3">
        <v>21120</v>
      </c>
      <c r="B1773" s="3" t="s">
        <v>979</v>
      </c>
      <c r="C1773" s="3">
        <v>7.0000000000000007E-2</v>
      </c>
      <c r="D1773" s="3">
        <v>34.54</v>
      </c>
      <c r="E1773" s="3">
        <v>14.72</v>
      </c>
      <c r="F1773" s="3">
        <v>3113</v>
      </c>
      <c r="G1773" s="3" t="s">
        <v>2929</v>
      </c>
      <c r="H1773" s="3" t="s">
        <v>710</v>
      </c>
      <c r="I1773" s="3" t="s">
        <v>720</v>
      </c>
      <c r="J1773" s="3" t="s">
        <v>721</v>
      </c>
      <c r="K1773" s="3" t="s">
        <v>103</v>
      </c>
      <c r="L1773" s="3" t="s">
        <v>739</v>
      </c>
      <c r="M1773" s="3" t="s">
        <v>437</v>
      </c>
      <c r="N1773" s="3">
        <v>0.37</v>
      </c>
      <c r="O1773" s="3" t="s">
        <v>3035</v>
      </c>
      <c r="P1773" s="3" t="s">
        <v>713</v>
      </c>
      <c r="Q1773" s="3" t="s">
        <v>1127</v>
      </c>
      <c r="R1773" s="3" t="s">
        <v>1533</v>
      </c>
      <c r="S1773" s="3">
        <v>70560</v>
      </c>
      <c r="T1773" s="4">
        <v>42141</v>
      </c>
      <c r="U1773" s="4">
        <v>42142</v>
      </c>
      <c r="V1773" s="3">
        <v>-20.182259999999999</v>
      </c>
      <c r="W1773" s="3">
        <v>17</v>
      </c>
      <c r="X1773" s="3">
        <v>574.97</v>
      </c>
      <c r="Y1773" s="5">
        <v>86860</v>
      </c>
    </row>
    <row r="1774" spans="1:25" ht="12.75" customHeight="1" x14ac:dyDescent="0.25">
      <c r="A1774" s="3">
        <v>21121</v>
      </c>
      <c r="B1774" s="3" t="s">
        <v>979</v>
      </c>
      <c r="C1774" s="3">
        <v>0.02</v>
      </c>
      <c r="D1774" s="3">
        <v>12.28</v>
      </c>
      <c r="E1774" s="3">
        <v>6.47</v>
      </c>
      <c r="F1774" s="3">
        <v>3113</v>
      </c>
      <c r="G1774" s="3" t="s">
        <v>2929</v>
      </c>
      <c r="H1774" s="3" t="s">
        <v>710</v>
      </c>
      <c r="I1774" s="3" t="s">
        <v>720</v>
      </c>
      <c r="J1774" s="3" t="s">
        <v>721</v>
      </c>
      <c r="K1774" s="3" t="s">
        <v>726</v>
      </c>
      <c r="L1774" s="3" t="s">
        <v>739</v>
      </c>
      <c r="M1774" s="3" t="s">
        <v>183</v>
      </c>
      <c r="N1774" s="3">
        <v>0.38</v>
      </c>
      <c r="O1774" s="3" t="s">
        <v>3035</v>
      </c>
      <c r="P1774" s="3" t="s">
        <v>713</v>
      </c>
      <c r="Q1774" s="3" t="s">
        <v>1127</v>
      </c>
      <c r="R1774" s="3" t="s">
        <v>1533</v>
      </c>
      <c r="S1774" s="3">
        <v>70560</v>
      </c>
      <c r="T1774" s="4">
        <v>42141</v>
      </c>
      <c r="U1774" s="4">
        <v>42141</v>
      </c>
      <c r="V1774" s="3">
        <v>-156.97220000000002</v>
      </c>
      <c r="W1774" s="3">
        <v>9</v>
      </c>
      <c r="X1774" s="3">
        <v>115.22</v>
      </c>
      <c r="Y1774" s="5">
        <v>86860</v>
      </c>
    </row>
    <row r="1775" spans="1:25" ht="12.75" customHeight="1" x14ac:dyDescent="0.25">
      <c r="A1775" s="3">
        <v>21122</v>
      </c>
      <c r="B1775" s="3" t="s">
        <v>979</v>
      </c>
      <c r="C1775" s="3">
        <v>0.06</v>
      </c>
      <c r="D1775" s="3">
        <v>34.58</v>
      </c>
      <c r="E1775" s="3">
        <v>8.99</v>
      </c>
      <c r="F1775" s="3">
        <v>3113</v>
      </c>
      <c r="G1775" s="3" t="s">
        <v>2929</v>
      </c>
      <c r="H1775" s="3" t="s">
        <v>711</v>
      </c>
      <c r="I1775" s="3" t="s">
        <v>720</v>
      </c>
      <c r="J1775" s="3" t="s">
        <v>721</v>
      </c>
      <c r="K1775" s="3" t="s">
        <v>724</v>
      </c>
      <c r="L1775" s="3" t="s">
        <v>741</v>
      </c>
      <c r="M1775" s="3" t="s">
        <v>159</v>
      </c>
      <c r="N1775" s="3">
        <v>0.56000000000000005</v>
      </c>
      <c r="O1775" s="3" t="s">
        <v>3035</v>
      </c>
      <c r="P1775" s="3" t="s">
        <v>713</v>
      </c>
      <c r="Q1775" s="3" t="s">
        <v>1127</v>
      </c>
      <c r="R1775" s="3" t="s">
        <v>1533</v>
      </c>
      <c r="S1775" s="3">
        <v>70560</v>
      </c>
      <c r="T1775" s="4">
        <v>42141</v>
      </c>
      <c r="U1775" s="4">
        <v>42143</v>
      </c>
      <c r="V1775" s="3">
        <v>384.5043</v>
      </c>
      <c r="W1775" s="3">
        <v>13</v>
      </c>
      <c r="X1775" s="3">
        <v>456.58</v>
      </c>
      <c r="Y1775" s="5">
        <v>86860</v>
      </c>
    </row>
    <row r="1776" spans="1:25" ht="12.75" customHeight="1" x14ac:dyDescent="0.25">
      <c r="A1776" s="3">
        <v>20795</v>
      </c>
      <c r="B1776" s="3" t="s">
        <v>981</v>
      </c>
      <c r="C1776" s="3">
        <v>0.08</v>
      </c>
      <c r="D1776" s="3">
        <v>349.45</v>
      </c>
      <c r="E1776" s="3">
        <v>60</v>
      </c>
      <c r="F1776" s="3">
        <v>3119</v>
      </c>
      <c r="G1776" s="3" t="s">
        <v>2930</v>
      </c>
      <c r="H1776" s="3" t="s">
        <v>712</v>
      </c>
      <c r="I1776" s="3" t="s">
        <v>720</v>
      </c>
      <c r="J1776" s="3" t="s">
        <v>723</v>
      </c>
      <c r="K1776" s="3" t="s">
        <v>731</v>
      </c>
      <c r="L1776" s="3" t="s">
        <v>740</v>
      </c>
      <c r="M1776" s="3" t="s">
        <v>923</v>
      </c>
      <c r="O1776" s="3" t="s">
        <v>3035</v>
      </c>
      <c r="P1776" s="3" t="s">
        <v>713</v>
      </c>
      <c r="Q1776" s="3" t="s">
        <v>1034</v>
      </c>
      <c r="R1776" s="3" t="s">
        <v>1075</v>
      </c>
      <c r="S1776" s="3">
        <v>32839</v>
      </c>
      <c r="T1776" s="4">
        <v>42185</v>
      </c>
      <c r="U1776" s="4">
        <v>42187</v>
      </c>
      <c r="V1776" s="3">
        <v>513.08399999999995</v>
      </c>
      <c r="W1776" s="3">
        <v>11</v>
      </c>
      <c r="X1776" s="3">
        <v>3772.19</v>
      </c>
      <c r="Y1776" s="5">
        <v>86432</v>
      </c>
    </row>
    <row r="1777" spans="1:25" ht="12.75" customHeight="1" x14ac:dyDescent="0.25">
      <c r="A1777" s="3">
        <v>25473</v>
      </c>
      <c r="B1777" s="3" t="s">
        <v>979</v>
      </c>
      <c r="C1777" s="3">
        <v>0.08</v>
      </c>
      <c r="D1777" s="3">
        <v>315.98</v>
      </c>
      <c r="E1777" s="3">
        <v>19.989999999999998</v>
      </c>
      <c r="F1777" s="3">
        <v>3120</v>
      </c>
      <c r="G1777" s="3" t="s">
        <v>2931</v>
      </c>
      <c r="H1777" s="3" t="s">
        <v>710</v>
      </c>
      <c r="I1777" s="3" t="s">
        <v>717</v>
      </c>
      <c r="J1777" s="3" t="s">
        <v>721</v>
      </c>
      <c r="K1777" s="3" t="s">
        <v>103</v>
      </c>
      <c r="L1777" s="3" t="s">
        <v>739</v>
      </c>
      <c r="M1777" s="3" t="s">
        <v>886</v>
      </c>
      <c r="N1777" s="3">
        <v>0.38</v>
      </c>
      <c r="O1777" s="3" t="s">
        <v>3035</v>
      </c>
      <c r="P1777" s="3" t="s">
        <v>713</v>
      </c>
      <c r="Q1777" s="3" t="s">
        <v>1127</v>
      </c>
      <c r="R1777" s="3" t="s">
        <v>1485</v>
      </c>
      <c r="S1777" s="3">
        <v>70117</v>
      </c>
      <c r="T1777" s="4">
        <v>42169</v>
      </c>
      <c r="U1777" s="4">
        <v>42169</v>
      </c>
      <c r="V1777" s="3">
        <v>44.519999999999996</v>
      </c>
      <c r="W1777" s="3">
        <v>9</v>
      </c>
      <c r="X1777" s="3">
        <v>2642.48</v>
      </c>
      <c r="Y1777" s="5">
        <v>90160</v>
      </c>
    </row>
    <row r="1778" spans="1:25" ht="12.75" customHeight="1" x14ac:dyDescent="0.25">
      <c r="A1778" s="3">
        <v>23764</v>
      </c>
      <c r="B1778" s="3" t="s">
        <v>980</v>
      </c>
      <c r="C1778" s="3">
        <v>0.02</v>
      </c>
      <c r="D1778" s="3">
        <v>7.1</v>
      </c>
      <c r="E1778" s="3">
        <v>6.05</v>
      </c>
      <c r="F1778" s="3">
        <v>3123</v>
      </c>
      <c r="G1778" s="3" t="s">
        <v>2932</v>
      </c>
      <c r="H1778" s="3" t="s">
        <v>710</v>
      </c>
      <c r="I1778" s="3" t="s">
        <v>717</v>
      </c>
      <c r="J1778" s="3" t="s">
        <v>721</v>
      </c>
      <c r="K1778" s="3" t="s">
        <v>103</v>
      </c>
      <c r="L1778" s="3" t="s">
        <v>739</v>
      </c>
      <c r="M1778" s="3" t="s">
        <v>557</v>
      </c>
      <c r="N1778" s="3">
        <v>0.39</v>
      </c>
      <c r="O1778" s="3" t="s">
        <v>3035</v>
      </c>
      <c r="P1778" s="3" t="s">
        <v>714</v>
      </c>
      <c r="Q1778" s="3" t="s">
        <v>1008</v>
      </c>
      <c r="R1778" s="3" t="s">
        <v>1791</v>
      </c>
      <c r="S1778" s="3">
        <v>60160</v>
      </c>
      <c r="T1778" s="4">
        <v>42011</v>
      </c>
      <c r="U1778" s="4">
        <v>42013</v>
      </c>
      <c r="V1778" s="3">
        <v>-48.875</v>
      </c>
      <c r="W1778" s="3">
        <v>8</v>
      </c>
      <c r="X1778" s="3">
        <v>61.5</v>
      </c>
      <c r="Y1778" s="5">
        <v>87287</v>
      </c>
    </row>
    <row r="1779" spans="1:25" ht="12.75" customHeight="1" x14ac:dyDescent="0.25">
      <c r="A1779" s="3">
        <v>25060</v>
      </c>
      <c r="B1779" s="3" t="s">
        <v>979</v>
      </c>
      <c r="C1779" s="3">
        <v>0.05</v>
      </c>
      <c r="D1779" s="3">
        <v>120.98</v>
      </c>
      <c r="E1779" s="3">
        <v>9.07</v>
      </c>
      <c r="F1779" s="3">
        <v>3124</v>
      </c>
      <c r="G1779" s="3" t="s">
        <v>2933</v>
      </c>
      <c r="H1779" s="3" t="s">
        <v>710</v>
      </c>
      <c r="I1779" s="3" t="s">
        <v>717</v>
      </c>
      <c r="J1779" s="3" t="s">
        <v>721</v>
      </c>
      <c r="K1779" s="3" t="s">
        <v>103</v>
      </c>
      <c r="L1779" s="3" t="s">
        <v>739</v>
      </c>
      <c r="M1779" s="3" t="s">
        <v>71</v>
      </c>
      <c r="N1779" s="3">
        <v>0.35</v>
      </c>
      <c r="O1779" s="3" t="s">
        <v>3035</v>
      </c>
      <c r="P1779" s="3" t="s">
        <v>714</v>
      </c>
      <c r="Q1779" s="3" t="s">
        <v>1008</v>
      </c>
      <c r="R1779" s="3" t="s">
        <v>1866</v>
      </c>
      <c r="S1779" s="3">
        <v>61265</v>
      </c>
      <c r="T1779" s="4">
        <v>42154</v>
      </c>
      <c r="U1779" s="4">
        <v>42155</v>
      </c>
      <c r="V1779" s="3">
        <v>881.04719999999998</v>
      </c>
      <c r="W1779" s="3">
        <v>11</v>
      </c>
      <c r="X1779" s="3">
        <v>1276.8800000000001</v>
      </c>
      <c r="Y1779" s="5">
        <v>87286</v>
      </c>
    </row>
    <row r="1780" spans="1:25" ht="12.75" customHeight="1" x14ac:dyDescent="0.25">
      <c r="A1780" s="3">
        <v>25352</v>
      </c>
      <c r="B1780" s="3" t="s">
        <v>977</v>
      </c>
      <c r="C1780" s="3">
        <v>0.08</v>
      </c>
      <c r="D1780" s="3">
        <v>120.97</v>
      </c>
      <c r="E1780" s="3">
        <v>26.3</v>
      </c>
      <c r="F1780" s="3">
        <v>3125</v>
      </c>
      <c r="G1780" s="3" t="s">
        <v>2934</v>
      </c>
      <c r="H1780" s="3" t="s">
        <v>712</v>
      </c>
      <c r="I1780" s="3" t="s">
        <v>717</v>
      </c>
      <c r="J1780" s="3" t="s">
        <v>722</v>
      </c>
      <c r="K1780" s="3" t="s">
        <v>736</v>
      </c>
      <c r="L1780" s="3" t="s">
        <v>740</v>
      </c>
      <c r="M1780" s="3" t="s">
        <v>298</v>
      </c>
      <c r="N1780" s="3">
        <v>0.38</v>
      </c>
      <c r="O1780" s="3" t="s">
        <v>3035</v>
      </c>
      <c r="P1780" s="3" t="s">
        <v>714</v>
      </c>
      <c r="Q1780" s="3" t="s">
        <v>1008</v>
      </c>
      <c r="R1780" s="3" t="s">
        <v>1121</v>
      </c>
      <c r="S1780" s="3">
        <v>60056</v>
      </c>
      <c r="T1780" s="4">
        <v>42009</v>
      </c>
      <c r="U1780" s="4">
        <v>42011</v>
      </c>
      <c r="V1780" s="3">
        <v>-233.840688</v>
      </c>
      <c r="W1780" s="3">
        <v>2</v>
      </c>
      <c r="X1780" s="3">
        <v>233.58</v>
      </c>
      <c r="Y1780" s="5">
        <v>87285</v>
      </c>
    </row>
    <row r="1781" spans="1:25" ht="12.75" customHeight="1" x14ac:dyDescent="0.25">
      <c r="A1781" s="3">
        <v>24457</v>
      </c>
      <c r="B1781" s="3" t="s">
        <v>980</v>
      </c>
      <c r="C1781" s="3">
        <v>0.08</v>
      </c>
      <c r="D1781" s="3">
        <v>3.69</v>
      </c>
      <c r="E1781" s="3">
        <v>2.5</v>
      </c>
      <c r="F1781" s="3">
        <v>3128</v>
      </c>
      <c r="G1781" s="3" t="s">
        <v>2935</v>
      </c>
      <c r="H1781" s="3" t="s">
        <v>710</v>
      </c>
      <c r="I1781" s="3" t="s">
        <v>718</v>
      </c>
      <c r="J1781" s="3" t="s">
        <v>721</v>
      </c>
      <c r="K1781" s="3" t="s">
        <v>728</v>
      </c>
      <c r="L1781" s="3" t="s">
        <v>739</v>
      </c>
      <c r="M1781" s="3" t="s">
        <v>968</v>
      </c>
      <c r="N1781" s="3">
        <v>0.39</v>
      </c>
      <c r="O1781" s="3" t="s">
        <v>3035</v>
      </c>
      <c r="P1781" s="3" t="s">
        <v>713</v>
      </c>
      <c r="Q1781" s="3" t="s">
        <v>1127</v>
      </c>
      <c r="R1781" s="3" t="s">
        <v>1432</v>
      </c>
      <c r="S1781" s="3">
        <v>71109</v>
      </c>
      <c r="T1781" s="4">
        <v>42180</v>
      </c>
      <c r="U1781" s="4">
        <v>42185</v>
      </c>
      <c r="V1781" s="3">
        <v>-139.07600000000002</v>
      </c>
      <c r="W1781" s="3">
        <v>9</v>
      </c>
      <c r="X1781" s="3">
        <v>31.98</v>
      </c>
      <c r="Y1781" s="5">
        <v>89810</v>
      </c>
    </row>
    <row r="1782" spans="1:25" ht="12.75" customHeight="1" x14ac:dyDescent="0.25">
      <c r="A1782" s="3">
        <v>20483</v>
      </c>
      <c r="B1782" s="3" t="s">
        <v>977</v>
      </c>
      <c r="C1782" s="3">
        <v>0.1</v>
      </c>
      <c r="D1782" s="3">
        <v>180.98</v>
      </c>
      <c r="E1782" s="3">
        <v>26.2</v>
      </c>
      <c r="F1782" s="3">
        <v>3132</v>
      </c>
      <c r="G1782" s="3" t="s">
        <v>2936</v>
      </c>
      <c r="H1782" s="3" t="s">
        <v>712</v>
      </c>
      <c r="I1782" s="3" t="s">
        <v>720</v>
      </c>
      <c r="J1782" s="3" t="s">
        <v>723</v>
      </c>
      <c r="K1782" s="3" t="s">
        <v>727</v>
      </c>
      <c r="L1782" s="3" t="s">
        <v>740</v>
      </c>
      <c r="M1782" s="3" t="s">
        <v>900</v>
      </c>
      <c r="N1782" s="3">
        <v>0.59</v>
      </c>
      <c r="O1782" s="3" t="s">
        <v>3035</v>
      </c>
      <c r="P1782" s="3" t="s">
        <v>714</v>
      </c>
      <c r="Q1782" s="3" t="s">
        <v>1008</v>
      </c>
      <c r="R1782" s="3" t="s">
        <v>1421</v>
      </c>
      <c r="S1782" s="3">
        <v>60060</v>
      </c>
      <c r="T1782" s="4">
        <v>42177</v>
      </c>
      <c r="U1782" s="4">
        <v>42178</v>
      </c>
      <c r="V1782" s="3">
        <v>-64.664000000000001</v>
      </c>
      <c r="W1782" s="3">
        <v>3</v>
      </c>
      <c r="X1782" s="3">
        <v>519.41999999999996</v>
      </c>
      <c r="Y1782" s="5">
        <v>86790</v>
      </c>
    </row>
    <row r="1783" spans="1:25" ht="12.75" customHeight="1" x14ac:dyDescent="0.25">
      <c r="A1783" s="3">
        <v>19258</v>
      </c>
      <c r="B1783" s="3" t="s">
        <v>978</v>
      </c>
      <c r="C1783" s="3">
        <v>0.04</v>
      </c>
      <c r="D1783" s="3">
        <v>62.05</v>
      </c>
      <c r="E1783" s="3">
        <v>3.99</v>
      </c>
      <c r="F1783" s="3">
        <v>3132</v>
      </c>
      <c r="G1783" s="3" t="s">
        <v>2936</v>
      </c>
      <c r="H1783" s="3" t="s">
        <v>710</v>
      </c>
      <c r="I1783" s="3" t="s">
        <v>720</v>
      </c>
      <c r="J1783" s="3" t="s">
        <v>721</v>
      </c>
      <c r="K1783" s="3" t="s">
        <v>729</v>
      </c>
      <c r="L1783" s="3" t="s">
        <v>739</v>
      </c>
      <c r="M1783" s="3" t="s">
        <v>787</v>
      </c>
      <c r="N1783" s="3">
        <v>0.55000000000000004</v>
      </c>
      <c r="O1783" s="3" t="s">
        <v>3035</v>
      </c>
      <c r="P1783" s="3" t="s">
        <v>714</v>
      </c>
      <c r="Q1783" s="3" t="s">
        <v>1008</v>
      </c>
      <c r="R1783" s="3" t="s">
        <v>1421</v>
      </c>
      <c r="S1783" s="3">
        <v>60060</v>
      </c>
      <c r="T1783" s="4">
        <v>42141</v>
      </c>
      <c r="U1783" s="4">
        <v>42142</v>
      </c>
      <c r="V1783" s="3">
        <v>1644.0767999999998</v>
      </c>
      <c r="W1783" s="3">
        <v>40</v>
      </c>
      <c r="X1783" s="3">
        <v>2382.7199999999998</v>
      </c>
      <c r="Y1783" s="5">
        <v>86794</v>
      </c>
    </row>
    <row r="1784" spans="1:25" ht="12.75" customHeight="1" x14ac:dyDescent="0.25">
      <c r="A1784" s="3">
        <v>22459</v>
      </c>
      <c r="B1784" s="3" t="s">
        <v>978</v>
      </c>
      <c r="C1784" s="3">
        <v>0.1</v>
      </c>
      <c r="D1784" s="3">
        <v>5.81</v>
      </c>
      <c r="E1784" s="3">
        <v>8.49</v>
      </c>
      <c r="F1784" s="3">
        <v>3133</v>
      </c>
      <c r="G1784" s="3" t="s">
        <v>2937</v>
      </c>
      <c r="H1784" s="3" t="s">
        <v>710</v>
      </c>
      <c r="I1784" s="3" t="s">
        <v>720</v>
      </c>
      <c r="J1784" s="3" t="s">
        <v>721</v>
      </c>
      <c r="K1784" s="3" t="s">
        <v>103</v>
      </c>
      <c r="L1784" s="3" t="s">
        <v>739</v>
      </c>
      <c r="M1784" s="3" t="s">
        <v>914</v>
      </c>
      <c r="N1784" s="3">
        <v>0.39</v>
      </c>
      <c r="O1784" s="3" t="s">
        <v>3035</v>
      </c>
      <c r="P1784" s="3" t="s">
        <v>714</v>
      </c>
      <c r="Q1784" s="3" t="s">
        <v>1008</v>
      </c>
      <c r="R1784" s="3" t="s">
        <v>1739</v>
      </c>
      <c r="S1784" s="3">
        <v>60540</v>
      </c>
      <c r="T1784" s="4">
        <v>42020</v>
      </c>
      <c r="U1784" s="4">
        <v>42021</v>
      </c>
      <c r="V1784" s="3">
        <v>-350.43950000000001</v>
      </c>
      <c r="W1784" s="3">
        <v>12</v>
      </c>
      <c r="X1784" s="3">
        <v>64.959999999999994</v>
      </c>
      <c r="Y1784" s="5">
        <v>86789</v>
      </c>
    </row>
    <row r="1785" spans="1:25" ht="12.75" customHeight="1" x14ac:dyDescent="0.25">
      <c r="A1785" s="3">
        <v>22460</v>
      </c>
      <c r="B1785" s="3" t="s">
        <v>978</v>
      </c>
      <c r="C1785" s="3">
        <v>0.03</v>
      </c>
      <c r="D1785" s="3">
        <v>1.81</v>
      </c>
      <c r="E1785" s="3">
        <v>0.75</v>
      </c>
      <c r="F1785" s="3">
        <v>3133</v>
      </c>
      <c r="G1785" s="3" t="s">
        <v>2937</v>
      </c>
      <c r="H1785" s="3" t="s">
        <v>710</v>
      </c>
      <c r="I1785" s="3" t="s">
        <v>720</v>
      </c>
      <c r="J1785" s="3" t="s">
        <v>721</v>
      </c>
      <c r="K1785" s="3" t="s">
        <v>733</v>
      </c>
      <c r="L1785" s="3" t="s">
        <v>738</v>
      </c>
      <c r="M1785" s="3" t="s">
        <v>825</v>
      </c>
      <c r="N1785" s="3">
        <v>0.52</v>
      </c>
      <c r="O1785" s="3" t="s">
        <v>3035</v>
      </c>
      <c r="P1785" s="3" t="s">
        <v>714</v>
      </c>
      <c r="Q1785" s="3" t="s">
        <v>1008</v>
      </c>
      <c r="R1785" s="3" t="s">
        <v>1739</v>
      </c>
      <c r="S1785" s="3">
        <v>60540</v>
      </c>
      <c r="T1785" s="4">
        <v>42020</v>
      </c>
      <c r="U1785" s="4">
        <v>42021</v>
      </c>
      <c r="V1785" s="3">
        <v>4.2027999999999999</v>
      </c>
      <c r="W1785" s="3">
        <v>10</v>
      </c>
      <c r="X1785" s="3">
        <v>19.14</v>
      </c>
      <c r="Y1785" s="5">
        <v>86789</v>
      </c>
    </row>
    <row r="1786" spans="1:25" ht="12.75" customHeight="1" x14ac:dyDescent="0.25">
      <c r="A1786" s="3">
        <v>21719</v>
      </c>
      <c r="B1786" s="3" t="s">
        <v>981</v>
      </c>
      <c r="C1786" s="3">
        <v>0.08</v>
      </c>
      <c r="D1786" s="3">
        <v>5.4</v>
      </c>
      <c r="E1786" s="3">
        <v>7.78</v>
      </c>
      <c r="F1786" s="3">
        <v>3133</v>
      </c>
      <c r="G1786" s="3" t="s">
        <v>2937</v>
      </c>
      <c r="H1786" s="3" t="s">
        <v>710</v>
      </c>
      <c r="I1786" s="3" t="s">
        <v>720</v>
      </c>
      <c r="J1786" s="3" t="s">
        <v>721</v>
      </c>
      <c r="K1786" s="3" t="s">
        <v>103</v>
      </c>
      <c r="L1786" s="3" t="s">
        <v>739</v>
      </c>
      <c r="M1786" s="3" t="s">
        <v>523</v>
      </c>
      <c r="N1786" s="3">
        <v>0.37</v>
      </c>
      <c r="O1786" s="3" t="s">
        <v>3035</v>
      </c>
      <c r="P1786" s="3" t="s">
        <v>714</v>
      </c>
      <c r="Q1786" s="3" t="s">
        <v>1008</v>
      </c>
      <c r="R1786" s="3" t="s">
        <v>1739</v>
      </c>
      <c r="S1786" s="3">
        <v>60540</v>
      </c>
      <c r="T1786" s="4">
        <v>42067</v>
      </c>
      <c r="U1786" s="4">
        <v>42067</v>
      </c>
      <c r="V1786" s="3">
        <v>-44.067999999999998</v>
      </c>
      <c r="W1786" s="3">
        <v>4</v>
      </c>
      <c r="X1786" s="3">
        <v>25.35</v>
      </c>
      <c r="Y1786" s="5">
        <v>86792</v>
      </c>
    </row>
    <row r="1787" spans="1:25" ht="12.75" customHeight="1" x14ac:dyDescent="0.25">
      <c r="A1787" s="3">
        <v>21720</v>
      </c>
      <c r="B1787" s="3" t="s">
        <v>981</v>
      </c>
      <c r="C1787" s="3">
        <v>0.09</v>
      </c>
      <c r="D1787" s="3">
        <v>8.4600000000000009</v>
      </c>
      <c r="E1787" s="3">
        <v>8.99</v>
      </c>
      <c r="F1787" s="3">
        <v>3133</v>
      </c>
      <c r="G1787" s="3" t="s">
        <v>2937</v>
      </c>
      <c r="H1787" s="3" t="s">
        <v>711</v>
      </c>
      <c r="I1787" s="3" t="s">
        <v>720</v>
      </c>
      <c r="J1787" s="3" t="s">
        <v>722</v>
      </c>
      <c r="K1787" s="3" t="s">
        <v>725</v>
      </c>
      <c r="L1787" s="3" t="s">
        <v>741</v>
      </c>
      <c r="M1787" s="3" t="s">
        <v>658</v>
      </c>
      <c r="N1787" s="3">
        <v>0.79</v>
      </c>
      <c r="O1787" s="3" t="s">
        <v>3035</v>
      </c>
      <c r="P1787" s="3" t="s">
        <v>714</v>
      </c>
      <c r="Q1787" s="3" t="s">
        <v>1008</v>
      </c>
      <c r="R1787" s="3" t="s">
        <v>1739</v>
      </c>
      <c r="S1787" s="3">
        <v>60540</v>
      </c>
      <c r="T1787" s="4">
        <v>42067</v>
      </c>
      <c r="U1787" s="4">
        <v>42070</v>
      </c>
      <c r="V1787" s="3">
        <v>-100.51</v>
      </c>
      <c r="W1787" s="3">
        <v>5</v>
      </c>
      <c r="X1787" s="3">
        <v>45.03</v>
      </c>
      <c r="Y1787" s="5">
        <v>86792</v>
      </c>
    </row>
    <row r="1788" spans="1:25" ht="12.75" customHeight="1" x14ac:dyDescent="0.25">
      <c r="A1788" s="3">
        <v>21721</v>
      </c>
      <c r="B1788" s="3" t="s">
        <v>981</v>
      </c>
      <c r="C1788" s="3">
        <v>0.21</v>
      </c>
      <c r="D1788" s="3">
        <v>14.98</v>
      </c>
      <c r="E1788" s="3">
        <v>8.99</v>
      </c>
      <c r="F1788" s="3">
        <v>3133</v>
      </c>
      <c r="G1788" s="3" t="s">
        <v>2937</v>
      </c>
      <c r="H1788" s="3" t="s">
        <v>710</v>
      </c>
      <c r="I1788" s="3" t="s">
        <v>720</v>
      </c>
      <c r="J1788" s="3" t="s">
        <v>723</v>
      </c>
      <c r="K1788" s="3" t="s">
        <v>732</v>
      </c>
      <c r="L1788" s="3" t="s">
        <v>741</v>
      </c>
      <c r="M1788" s="3" t="s">
        <v>471</v>
      </c>
      <c r="N1788" s="3">
        <v>0.39</v>
      </c>
      <c r="O1788" s="3" t="s">
        <v>3035</v>
      </c>
      <c r="P1788" s="3" t="s">
        <v>714</v>
      </c>
      <c r="Q1788" s="3" t="s">
        <v>1008</v>
      </c>
      <c r="R1788" s="3" t="s">
        <v>1739</v>
      </c>
      <c r="S1788" s="3">
        <v>60540</v>
      </c>
      <c r="T1788" s="4">
        <v>42067</v>
      </c>
      <c r="U1788" s="4">
        <v>42068</v>
      </c>
      <c r="V1788" s="3">
        <v>-17.75</v>
      </c>
      <c r="W1788" s="3">
        <v>10</v>
      </c>
      <c r="X1788" s="3">
        <v>153.87</v>
      </c>
      <c r="Y1788" s="5">
        <v>86792</v>
      </c>
    </row>
    <row r="1789" spans="1:25" ht="12.75" customHeight="1" x14ac:dyDescent="0.25">
      <c r="A1789" s="3">
        <v>21722</v>
      </c>
      <c r="B1789" s="3" t="s">
        <v>981</v>
      </c>
      <c r="C1789" s="3">
        <v>0.04</v>
      </c>
      <c r="D1789" s="3">
        <v>155.99</v>
      </c>
      <c r="E1789" s="3">
        <v>8.08</v>
      </c>
      <c r="F1789" s="3">
        <v>3133</v>
      </c>
      <c r="G1789" s="3" t="s">
        <v>2937</v>
      </c>
      <c r="H1789" s="3" t="s">
        <v>710</v>
      </c>
      <c r="I1789" s="3" t="s">
        <v>720</v>
      </c>
      <c r="J1789" s="3" t="s">
        <v>722</v>
      </c>
      <c r="K1789" s="3" t="s">
        <v>102</v>
      </c>
      <c r="L1789" s="3" t="s">
        <v>739</v>
      </c>
      <c r="M1789" s="3" t="s">
        <v>64</v>
      </c>
      <c r="N1789" s="3">
        <v>0.6</v>
      </c>
      <c r="O1789" s="3" t="s">
        <v>3035</v>
      </c>
      <c r="P1789" s="3" t="s">
        <v>714</v>
      </c>
      <c r="Q1789" s="3" t="s">
        <v>1008</v>
      </c>
      <c r="R1789" s="3" t="s">
        <v>1739</v>
      </c>
      <c r="S1789" s="3">
        <v>60540</v>
      </c>
      <c r="T1789" s="4">
        <v>42067</v>
      </c>
      <c r="U1789" s="4">
        <v>42068</v>
      </c>
      <c r="V1789" s="3">
        <v>1374.9480000000001</v>
      </c>
      <c r="W1789" s="3">
        <v>22</v>
      </c>
      <c r="X1789" s="3">
        <v>2800.33</v>
      </c>
      <c r="Y1789" s="5">
        <v>86792</v>
      </c>
    </row>
    <row r="1790" spans="1:25" ht="12.75" customHeight="1" x14ac:dyDescent="0.25">
      <c r="A1790" s="3">
        <v>23898</v>
      </c>
      <c r="B1790" s="3" t="s">
        <v>981</v>
      </c>
      <c r="C1790" s="3">
        <v>0.03</v>
      </c>
      <c r="D1790" s="3">
        <v>150.88999999999999</v>
      </c>
      <c r="E1790" s="3">
        <v>60.2</v>
      </c>
      <c r="F1790" s="3">
        <v>3136</v>
      </c>
      <c r="G1790" s="3" t="s">
        <v>2938</v>
      </c>
      <c r="H1790" s="3" t="s">
        <v>712</v>
      </c>
      <c r="I1790" s="3" t="s">
        <v>719</v>
      </c>
      <c r="J1790" s="3" t="s">
        <v>723</v>
      </c>
      <c r="K1790" s="3" t="s">
        <v>727</v>
      </c>
      <c r="L1790" s="3" t="s">
        <v>740</v>
      </c>
      <c r="M1790" s="3" t="s">
        <v>424</v>
      </c>
      <c r="N1790" s="3">
        <v>0.77</v>
      </c>
      <c r="O1790" s="3" t="s">
        <v>3035</v>
      </c>
      <c r="P1790" s="3" t="s">
        <v>716</v>
      </c>
      <c r="Q1790" s="3" t="s">
        <v>1030</v>
      </c>
      <c r="R1790" s="3" t="s">
        <v>1055</v>
      </c>
      <c r="S1790" s="3">
        <v>4073</v>
      </c>
      <c r="T1790" s="4">
        <v>42057</v>
      </c>
      <c r="U1790" s="4">
        <v>42057</v>
      </c>
      <c r="V1790" s="3">
        <v>-677.87199999999996</v>
      </c>
      <c r="W1790" s="3">
        <v>23</v>
      </c>
      <c r="X1790" s="3">
        <v>3596.03</v>
      </c>
      <c r="Y1790" s="5">
        <v>86791</v>
      </c>
    </row>
    <row r="1791" spans="1:25" ht="12.75" customHeight="1" x14ac:dyDescent="0.25">
      <c r="A1791" s="3">
        <v>24691</v>
      </c>
      <c r="B1791" s="3" t="s">
        <v>979</v>
      </c>
      <c r="C1791" s="3">
        <v>0.09</v>
      </c>
      <c r="D1791" s="3">
        <v>304.99</v>
      </c>
      <c r="E1791" s="3">
        <v>19.989999999999998</v>
      </c>
      <c r="F1791" s="3">
        <v>3137</v>
      </c>
      <c r="G1791" s="3" t="s">
        <v>2939</v>
      </c>
      <c r="H1791" s="3" t="s">
        <v>710</v>
      </c>
      <c r="I1791" s="3" t="s">
        <v>720</v>
      </c>
      <c r="J1791" s="3" t="s">
        <v>721</v>
      </c>
      <c r="K1791" s="3" t="s">
        <v>103</v>
      </c>
      <c r="L1791" s="3" t="s">
        <v>739</v>
      </c>
      <c r="M1791" s="3" t="s">
        <v>79</v>
      </c>
      <c r="N1791" s="3">
        <v>0.4</v>
      </c>
      <c r="O1791" s="3" t="s">
        <v>3035</v>
      </c>
      <c r="P1791" s="3" t="s">
        <v>716</v>
      </c>
      <c r="Q1791" s="3" t="s">
        <v>1045</v>
      </c>
      <c r="R1791" s="3" t="s">
        <v>1803</v>
      </c>
      <c r="S1791" s="3">
        <v>3246</v>
      </c>
      <c r="T1791" s="4">
        <v>42163</v>
      </c>
      <c r="U1791" s="4">
        <v>42164</v>
      </c>
      <c r="V1791" s="3">
        <v>1623.9494999999999</v>
      </c>
      <c r="W1791" s="3">
        <v>8</v>
      </c>
      <c r="X1791" s="3">
        <v>2353.5500000000002</v>
      </c>
      <c r="Y1791" s="5">
        <v>86795</v>
      </c>
    </row>
    <row r="1792" spans="1:25" ht="12.75" customHeight="1" x14ac:dyDescent="0.25">
      <c r="A1792" s="3">
        <v>23706</v>
      </c>
      <c r="B1792" s="3" t="s">
        <v>979</v>
      </c>
      <c r="C1792" s="3">
        <v>0.05</v>
      </c>
      <c r="D1792" s="3">
        <v>4.0599999999999996</v>
      </c>
      <c r="E1792" s="3">
        <v>6.89</v>
      </c>
      <c r="F1792" s="3">
        <v>3138</v>
      </c>
      <c r="G1792" s="3" t="s">
        <v>2940</v>
      </c>
      <c r="H1792" s="3" t="s">
        <v>711</v>
      </c>
      <c r="I1792" s="3" t="s">
        <v>720</v>
      </c>
      <c r="J1792" s="3" t="s">
        <v>721</v>
      </c>
      <c r="K1792" s="3" t="s">
        <v>729</v>
      </c>
      <c r="L1792" s="3" t="s">
        <v>739</v>
      </c>
      <c r="M1792" s="3" t="s">
        <v>175</v>
      </c>
      <c r="N1792" s="3">
        <v>0.6</v>
      </c>
      <c r="O1792" s="3" t="s">
        <v>3035</v>
      </c>
      <c r="P1792" s="3" t="s">
        <v>716</v>
      </c>
      <c r="Q1792" s="3" t="s">
        <v>1045</v>
      </c>
      <c r="R1792" s="3" t="s">
        <v>1634</v>
      </c>
      <c r="S1792" s="3">
        <v>3053</v>
      </c>
      <c r="T1792" s="4">
        <v>42174</v>
      </c>
      <c r="U1792" s="4">
        <v>42176</v>
      </c>
      <c r="V1792" s="3">
        <v>-122.83499999999999</v>
      </c>
      <c r="W1792" s="3">
        <v>22</v>
      </c>
      <c r="X1792" s="3">
        <v>92.57</v>
      </c>
      <c r="Y1792" s="5">
        <v>86796</v>
      </c>
    </row>
    <row r="1793" spans="1:25" ht="12.75" customHeight="1" x14ac:dyDescent="0.25">
      <c r="A1793" s="3">
        <v>23427</v>
      </c>
      <c r="B1793" s="3" t="s">
        <v>981</v>
      </c>
      <c r="C1793" s="3">
        <v>0.09</v>
      </c>
      <c r="D1793" s="3">
        <v>280.98</v>
      </c>
      <c r="E1793" s="3">
        <v>57</v>
      </c>
      <c r="F1793" s="3">
        <v>3139</v>
      </c>
      <c r="G1793" s="3" t="s">
        <v>2941</v>
      </c>
      <c r="H1793" s="3" t="s">
        <v>712</v>
      </c>
      <c r="I1793" s="3" t="s">
        <v>717</v>
      </c>
      <c r="J1793" s="3" t="s">
        <v>723</v>
      </c>
      <c r="K1793" s="3" t="s">
        <v>727</v>
      </c>
      <c r="L1793" s="3" t="s">
        <v>740</v>
      </c>
      <c r="M1793" s="3" t="s">
        <v>35</v>
      </c>
      <c r="N1793" s="3">
        <v>0.78</v>
      </c>
      <c r="O1793" s="3" t="s">
        <v>3035</v>
      </c>
      <c r="P1793" s="3" t="s">
        <v>716</v>
      </c>
      <c r="Q1793" s="3" t="s">
        <v>1028</v>
      </c>
      <c r="R1793" s="3" t="s">
        <v>1754</v>
      </c>
      <c r="S1793" s="3">
        <v>7016</v>
      </c>
      <c r="T1793" s="4">
        <v>42126</v>
      </c>
      <c r="U1793" s="4">
        <v>42129</v>
      </c>
      <c r="V1793" s="3">
        <v>252.48800000000028</v>
      </c>
      <c r="W1793" s="3">
        <v>31</v>
      </c>
      <c r="X1793" s="3">
        <v>7974.21</v>
      </c>
      <c r="Y1793" s="5">
        <v>86793</v>
      </c>
    </row>
    <row r="1794" spans="1:25" ht="12.75" customHeight="1" x14ac:dyDescent="0.25">
      <c r="A1794" s="3">
        <v>18917</v>
      </c>
      <c r="B1794" s="3" t="s">
        <v>980</v>
      </c>
      <c r="C1794" s="3">
        <v>0.09</v>
      </c>
      <c r="D1794" s="3">
        <v>6.84</v>
      </c>
      <c r="E1794" s="3">
        <v>8.3699999999999992</v>
      </c>
      <c r="F1794" s="3">
        <v>3141</v>
      </c>
      <c r="G1794" s="3" t="s">
        <v>2942</v>
      </c>
      <c r="H1794" s="3" t="s">
        <v>710</v>
      </c>
      <c r="I1794" s="3" t="s">
        <v>719</v>
      </c>
      <c r="J1794" s="3" t="s">
        <v>721</v>
      </c>
      <c r="K1794" s="3" t="s">
        <v>104</v>
      </c>
      <c r="L1794" s="3" t="s">
        <v>741</v>
      </c>
      <c r="M1794" s="3" t="s">
        <v>577</v>
      </c>
      <c r="N1794" s="3">
        <v>0.57999999999999996</v>
      </c>
      <c r="O1794" s="3" t="s">
        <v>3035</v>
      </c>
      <c r="P1794" s="3" t="s">
        <v>714</v>
      </c>
      <c r="Q1794" s="3" t="s">
        <v>1015</v>
      </c>
      <c r="R1794" s="3" t="s">
        <v>1084</v>
      </c>
      <c r="S1794" s="3">
        <v>77506</v>
      </c>
      <c r="T1794" s="4">
        <v>42156</v>
      </c>
      <c r="U1794" s="4">
        <v>42163</v>
      </c>
      <c r="V1794" s="3">
        <v>-88.584999999999994</v>
      </c>
      <c r="W1794" s="3">
        <v>13</v>
      </c>
      <c r="X1794" s="3">
        <v>87.1</v>
      </c>
      <c r="Y1794" s="5">
        <v>86369</v>
      </c>
    </row>
    <row r="1795" spans="1:25" ht="12.75" customHeight="1" x14ac:dyDescent="0.25">
      <c r="A1795" s="3">
        <v>18918</v>
      </c>
      <c r="B1795" s="3" t="s">
        <v>980</v>
      </c>
      <c r="C1795" s="3">
        <v>7.0000000000000007E-2</v>
      </c>
      <c r="D1795" s="3">
        <v>48.91</v>
      </c>
      <c r="E1795" s="3">
        <v>35</v>
      </c>
      <c r="F1795" s="3">
        <v>3141</v>
      </c>
      <c r="G1795" s="3" t="s">
        <v>2942</v>
      </c>
      <c r="H1795" s="3" t="s">
        <v>711</v>
      </c>
      <c r="I1795" s="3" t="s">
        <v>719</v>
      </c>
      <c r="J1795" s="3" t="s">
        <v>721</v>
      </c>
      <c r="K1795" s="3" t="s">
        <v>730</v>
      </c>
      <c r="L1795" s="3" t="s">
        <v>744</v>
      </c>
      <c r="M1795" s="3" t="s">
        <v>274</v>
      </c>
      <c r="N1795" s="3">
        <v>0.83</v>
      </c>
      <c r="O1795" s="3" t="s">
        <v>3035</v>
      </c>
      <c r="P1795" s="3" t="s">
        <v>714</v>
      </c>
      <c r="Q1795" s="3" t="s">
        <v>1015</v>
      </c>
      <c r="R1795" s="3" t="s">
        <v>1084</v>
      </c>
      <c r="S1795" s="3">
        <v>77506</v>
      </c>
      <c r="T1795" s="4">
        <v>42156</v>
      </c>
      <c r="U1795" s="4">
        <v>42158</v>
      </c>
      <c r="V1795" s="3">
        <v>-485.68</v>
      </c>
      <c r="W1795" s="3">
        <v>15</v>
      </c>
      <c r="X1795" s="3">
        <v>736.86</v>
      </c>
      <c r="Y1795" s="5">
        <v>86369</v>
      </c>
    </row>
    <row r="1796" spans="1:25" ht="12.75" customHeight="1" x14ac:dyDescent="0.25">
      <c r="A1796" s="3">
        <v>26039</v>
      </c>
      <c r="B1796" s="3" t="s">
        <v>978</v>
      </c>
      <c r="C1796" s="3">
        <v>0.02</v>
      </c>
      <c r="D1796" s="3">
        <v>15.42</v>
      </c>
      <c r="E1796" s="3">
        <v>5.41</v>
      </c>
      <c r="F1796" s="3">
        <v>3143</v>
      </c>
      <c r="G1796" s="3" t="s">
        <v>2943</v>
      </c>
      <c r="H1796" s="3" t="s">
        <v>710</v>
      </c>
      <c r="I1796" s="3" t="s">
        <v>719</v>
      </c>
      <c r="J1796" s="3" t="s">
        <v>721</v>
      </c>
      <c r="K1796" s="3" t="s">
        <v>730</v>
      </c>
      <c r="L1796" s="3" t="s">
        <v>739</v>
      </c>
      <c r="M1796" s="3" t="s">
        <v>432</v>
      </c>
      <c r="N1796" s="3">
        <v>0.59</v>
      </c>
      <c r="O1796" s="3" t="s">
        <v>3035</v>
      </c>
      <c r="P1796" s="3" t="s">
        <v>714</v>
      </c>
      <c r="Q1796" s="3" t="s">
        <v>1015</v>
      </c>
      <c r="R1796" s="3" t="s">
        <v>1014</v>
      </c>
      <c r="S1796" s="3">
        <v>78660</v>
      </c>
      <c r="T1796" s="4">
        <v>42087</v>
      </c>
      <c r="U1796" s="4">
        <v>42088</v>
      </c>
      <c r="V1796" s="3">
        <v>-16.37</v>
      </c>
      <c r="W1796" s="3">
        <v>2</v>
      </c>
      <c r="X1796" s="3">
        <v>33.840000000000003</v>
      </c>
      <c r="Y1796" s="5">
        <v>86368</v>
      </c>
    </row>
    <row r="1797" spans="1:25" ht="12.75" customHeight="1" x14ac:dyDescent="0.25">
      <c r="A1797" s="3">
        <v>19193</v>
      </c>
      <c r="B1797" s="3" t="s">
        <v>981</v>
      </c>
      <c r="C1797" s="3">
        <v>0.03</v>
      </c>
      <c r="D1797" s="3">
        <v>3.36</v>
      </c>
      <c r="E1797" s="3">
        <v>6.27</v>
      </c>
      <c r="F1797" s="3">
        <v>3146</v>
      </c>
      <c r="G1797" s="3" t="s">
        <v>2944</v>
      </c>
      <c r="H1797" s="3" t="s">
        <v>710</v>
      </c>
      <c r="I1797" s="3" t="s">
        <v>720</v>
      </c>
      <c r="J1797" s="3" t="s">
        <v>721</v>
      </c>
      <c r="K1797" s="3" t="s">
        <v>103</v>
      </c>
      <c r="L1797" s="3" t="s">
        <v>739</v>
      </c>
      <c r="M1797" s="3" t="s">
        <v>56</v>
      </c>
      <c r="N1797" s="3">
        <v>0.4</v>
      </c>
      <c r="O1797" s="3" t="s">
        <v>3035</v>
      </c>
      <c r="P1797" s="3" t="s">
        <v>714</v>
      </c>
      <c r="Q1797" s="3" t="s">
        <v>1015</v>
      </c>
      <c r="R1797" s="3" t="s">
        <v>1149</v>
      </c>
      <c r="S1797" s="3">
        <v>78577</v>
      </c>
      <c r="T1797" s="4">
        <v>42008</v>
      </c>
      <c r="U1797" s="4">
        <v>42009</v>
      </c>
      <c r="V1797" s="3">
        <v>-94.258600000000001</v>
      </c>
      <c r="W1797" s="3">
        <v>4</v>
      </c>
      <c r="X1797" s="3">
        <v>14.9</v>
      </c>
      <c r="Y1797" s="5">
        <v>85850</v>
      </c>
    </row>
    <row r="1798" spans="1:25" ht="12.75" customHeight="1" x14ac:dyDescent="0.25">
      <c r="A1798" s="3">
        <v>19194</v>
      </c>
      <c r="B1798" s="3" t="s">
        <v>981</v>
      </c>
      <c r="C1798" s="3">
        <v>7.0000000000000007E-2</v>
      </c>
      <c r="D1798" s="3">
        <v>3.71</v>
      </c>
      <c r="E1798" s="3">
        <v>1.93</v>
      </c>
      <c r="F1798" s="3">
        <v>3146</v>
      </c>
      <c r="G1798" s="3" t="s">
        <v>2944</v>
      </c>
      <c r="H1798" s="3" t="s">
        <v>711</v>
      </c>
      <c r="I1798" s="3" t="s">
        <v>720</v>
      </c>
      <c r="J1798" s="3" t="s">
        <v>721</v>
      </c>
      <c r="K1798" s="3" t="s">
        <v>726</v>
      </c>
      <c r="L1798" s="3" t="s">
        <v>738</v>
      </c>
      <c r="M1798" s="3" t="s">
        <v>608</v>
      </c>
      <c r="N1798" s="3">
        <v>0.35</v>
      </c>
      <c r="O1798" s="3" t="s">
        <v>3035</v>
      </c>
      <c r="P1798" s="3" t="s">
        <v>714</v>
      </c>
      <c r="Q1798" s="3" t="s">
        <v>1015</v>
      </c>
      <c r="R1798" s="3" t="s">
        <v>1149</v>
      </c>
      <c r="S1798" s="3">
        <v>78577</v>
      </c>
      <c r="T1798" s="4">
        <v>42008</v>
      </c>
      <c r="U1798" s="4">
        <v>42010</v>
      </c>
      <c r="V1798" s="3">
        <v>6.3308</v>
      </c>
      <c r="W1798" s="3">
        <v>11</v>
      </c>
      <c r="X1798" s="3">
        <v>39.64</v>
      </c>
      <c r="Y1798" s="5">
        <v>85850</v>
      </c>
    </row>
    <row r="1799" spans="1:25" ht="12.75" customHeight="1" x14ac:dyDescent="0.25">
      <c r="A1799" s="3">
        <v>24200</v>
      </c>
      <c r="B1799" s="3" t="s">
        <v>978</v>
      </c>
      <c r="C1799" s="3">
        <v>0.06</v>
      </c>
      <c r="D1799" s="3">
        <v>19.989999999999998</v>
      </c>
      <c r="E1799" s="3">
        <v>11.17</v>
      </c>
      <c r="F1799" s="3">
        <v>3148</v>
      </c>
      <c r="G1799" s="3" t="s">
        <v>2945</v>
      </c>
      <c r="H1799" s="3" t="s">
        <v>710</v>
      </c>
      <c r="I1799" s="3" t="s">
        <v>720</v>
      </c>
      <c r="J1799" s="3" t="s">
        <v>723</v>
      </c>
      <c r="K1799" s="3" t="s">
        <v>732</v>
      </c>
      <c r="L1799" s="3" t="s">
        <v>744</v>
      </c>
      <c r="M1799" s="3" t="s">
        <v>630</v>
      </c>
      <c r="N1799" s="3">
        <v>0.6</v>
      </c>
      <c r="O1799" s="3" t="s">
        <v>3035</v>
      </c>
      <c r="P1799" s="3" t="s">
        <v>715</v>
      </c>
      <c r="Q1799" s="3" t="s">
        <v>1061</v>
      </c>
      <c r="R1799" s="3" t="s">
        <v>1420</v>
      </c>
      <c r="S1799" s="3">
        <v>83854</v>
      </c>
      <c r="T1799" s="4">
        <v>42018</v>
      </c>
      <c r="U1799" s="4">
        <v>42018</v>
      </c>
      <c r="V1799" s="3">
        <v>-66.823599999999999</v>
      </c>
      <c r="W1799" s="3">
        <v>7</v>
      </c>
      <c r="X1799" s="3">
        <v>139.49</v>
      </c>
      <c r="Y1799" s="5">
        <v>89716</v>
      </c>
    </row>
    <row r="1800" spans="1:25" ht="12.75" customHeight="1" x14ac:dyDescent="0.25">
      <c r="A1800" s="3">
        <v>24202</v>
      </c>
      <c r="B1800" s="3" t="s">
        <v>978</v>
      </c>
      <c r="C1800" s="3">
        <v>0.06</v>
      </c>
      <c r="D1800" s="3">
        <v>320.98</v>
      </c>
      <c r="E1800" s="3">
        <v>58.95</v>
      </c>
      <c r="F1800" s="3">
        <v>3149</v>
      </c>
      <c r="G1800" s="3" t="s">
        <v>2946</v>
      </c>
      <c r="H1800" s="3" t="s">
        <v>712</v>
      </c>
      <c r="I1800" s="3" t="s">
        <v>720</v>
      </c>
      <c r="J1800" s="3" t="s">
        <v>723</v>
      </c>
      <c r="K1800" s="3" t="s">
        <v>727</v>
      </c>
      <c r="L1800" s="3" t="s">
        <v>740</v>
      </c>
      <c r="M1800" s="3" t="s">
        <v>47</v>
      </c>
      <c r="N1800" s="3">
        <v>0.56999999999999995</v>
      </c>
      <c r="O1800" s="3" t="s">
        <v>3035</v>
      </c>
      <c r="P1800" s="3" t="s">
        <v>715</v>
      </c>
      <c r="Q1800" s="3" t="s">
        <v>1061</v>
      </c>
      <c r="R1800" s="3" t="s">
        <v>1228</v>
      </c>
      <c r="S1800" s="3">
        <v>83440</v>
      </c>
      <c r="T1800" s="4">
        <v>42018</v>
      </c>
      <c r="U1800" s="4">
        <v>42020</v>
      </c>
      <c r="V1800" s="3">
        <v>971.62200000000007</v>
      </c>
      <c r="W1800" s="3">
        <v>6</v>
      </c>
      <c r="X1800" s="3">
        <v>1952.43</v>
      </c>
      <c r="Y1800" s="5">
        <v>89716</v>
      </c>
    </row>
    <row r="1801" spans="1:25" ht="12.75" customHeight="1" x14ac:dyDescent="0.25">
      <c r="A1801" s="3">
        <v>19625</v>
      </c>
      <c r="B1801" s="3" t="s">
        <v>979</v>
      </c>
      <c r="C1801" s="3">
        <v>0.01</v>
      </c>
      <c r="D1801" s="3">
        <v>145.97999999999999</v>
      </c>
      <c r="E1801" s="3">
        <v>46.2</v>
      </c>
      <c r="F1801" s="3">
        <v>3151</v>
      </c>
      <c r="G1801" s="3" t="s">
        <v>2947</v>
      </c>
      <c r="H1801" s="3" t="s">
        <v>712</v>
      </c>
      <c r="I1801" s="3" t="s">
        <v>720</v>
      </c>
      <c r="J1801" s="3" t="s">
        <v>723</v>
      </c>
      <c r="K1801" s="3" t="s">
        <v>731</v>
      </c>
      <c r="L1801" s="3" t="s">
        <v>742</v>
      </c>
      <c r="M1801" s="3" t="s">
        <v>155</v>
      </c>
      <c r="N1801" s="3">
        <v>0.69</v>
      </c>
      <c r="O1801" s="3" t="s">
        <v>3035</v>
      </c>
      <c r="P1801" s="3" t="s">
        <v>715</v>
      </c>
      <c r="Q1801" s="3" t="s">
        <v>1037</v>
      </c>
      <c r="R1801" s="3" t="s">
        <v>1287</v>
      </c>
      <c r="S1801" s="3">
        <v>92277</v>
      </c>
      <c r="T1801" s="4">
        <v>42158</v>
      </c>
      <c r="U1801" s="4">
        <v>42158</v>
      </c>
      <c r="V1801" s="3">
        <v>-134.512</v>
      </c>
      <c r="W1801" s="3">
        <v>9</v>
      </c>
      <c r="X1801" s="3">
        <v>1370.79</v>
      </c>
      <c r="Y1801" s="5">
        <v>88543</v>
      </c>
    </row>
    <row r="1802" spans="1:25" ht="12.75" customHeight="1" x14ac:dyDescent="0.25">
      <c r="A1802" s="3">
        <v>19618</v>
      </c>
      <c r="B1802" s="3" t="s">
        <v>981</v>
      </c>
      <c r="C1802" s="3">
        <v>0.01</v>
      </c>
      <c r="D1802" s="3">
        <v>3502.14</v>
      </c>
      <c r="E1802" s="3">
        <v>8.73</v>
      </c>
      <c r="F1802" s="3">
        <v>3151</v>
      </c>
      <c r="G1802" s="3" t="s">
        <v>2947</v>
      </c>
      <c r="H1802" s="3" t="s">
        <v>712</v>
      </c>
      <c r="I1802" s="3" t="s">
        <v>720</v>
      </c>
      <c r="J1802" s="3" t="s">
        <v>722</v>
      </c>
      <c r="K1802" s="3" t="s">
        <v>736</v>
      </c>
      <c r="L1802" s="3" t="s">
        <v>742</v>
      </c>
      <c r="M1802" s="3" t="s">
        <v>783</v>
      </c>
      <c r="N1802" s="3">
        <v>0.56999999999999995</v>
      </c>
      <c r="O1802" s="3" t="s">
        <v>3035</v>
      </c>
      <c r="P1802" s="3" t="s">
        <v>715</v>
      </c>
      <c r="Q1802" s="3" t="s">
        <v>1037</v>
      </c>
      <c r="R1802" s="3" t="s">
        <v>1287</v>
      </c>
      <c r="S1802" s="3">
        <v>92277</v>
      </c>
      <c r="T1802" s="4">
        <v>42039</v>
      </c>
      <c r="U1802" s="4">
        <v>42040</v>
      </c>
      <c r="V1802" s="3">
        <v>-4075.9339920000002</v>
      </c>
      <c r="W1802" s="3">
        <v>1</v>
      </c>
      <c r="X1802" s="3">
        <v>3501.79</v>
      </c>
      <c r="Y1802" s="5">
        <v>88544</v>
      </c>
    </row>
    <row r="1803" spans="1:25" ht="12.75" customHeight="1" x14ac:dyDescent="0.25">
      <c r="A1803" s="3">
        <v>19619</v>
      </c>
      <c r="B1803" s="3" t="s">
        <v>981</v>
      </c>
      <c r="C1803" s="3">
        <v>0.06</v>
      </c>
      <c r="D1803" s="3">
        <v>15.73</v>
      </c>
      <c r="E1803" s="3">
        <v>7.42</v>
      </c>
      <c r="F1803" s="3">
        <v>3151</v>
      </c>
      <c r="G1803" s="3" t="s">
        <v>2947</v>
      </c>
      <c r="H1803" s="3" t="s">
        <v>710</v>
      </c>
      <c r="I1803" s="3" t="s">
        <v>720</v>
      </c>
      <c r="J1803" s="3" t="s">
        <v>721</v>
      </c>
      <c r="K1803" s="3" t="s">
        <v>104</v>
      </c>
      <c r="L1803" s="3" t="s">
        <v>741</v>
      </c>
      <c r="M1803" s="3" t="s">
        <v>296</v>
      </c>
      <c r="N1803" s="3">
        <v>0.56000000000000005</v>
      </c>
      <c r="O1803" s="3" t="s">
        <v>3035</v>
      </c>
      <c r="P1803" s="3" t="s">
        <v>715</v>
      </c>
      <c r="Q1803" s="3" t="s">
        <v>1037</v>
      </c>
      <c r="R1803" s="3" t="s">
        <v>1287</v>
      </c>
      <c r="S1803" s="3">
        <v>92277</v>
      </c>
      <c r="T1803" s="4">
        <v>42039</v>
      </c>
      <c r="U1803" s="4">
        <v>42040</v>
      </c>
      <c r="V1803" s="3">
        <v>-18.558799999999998</v>
      </c>
      <c r="W1803" s="3">
        <v>4</v>
      </c>
      <c r="X1803" s="3">
        <v>63.04</v>
      </c>
      <c r="Y1803" s="5">
        <v>88544</v>
      </c>
    </row>
    <row r="1804" spans="1:25" ht="12.75" customHeight="1" x14ac:dyDescent="0.25">
      <c r="A1804" s="3">
        <v>23322</v>
      </c>
      <c r="B1804" s="3" t="s">
        <v>979</v>
      </c>
      <c r="C1804" s="3">
        <v>0.05</v>
      </c>
      <c r="D1804" s="3">
        <v>25.99</v>
      </c>
      <c r="E1804" s="3">
        <v>5.37</v>
      </c>
      <c r="F1804" s="3">
        <v>3151</v>
      </c>
      <c r="G1804" s="3" t="s">
        <v>2947</v>
      </c>
      <c r="H1804" s="3" t="s">
        <v>711</v>
      </c>
      <c r="I1804" s="3" t="s">
        <v>720</v>
      </c>
      <c r="J1804" s="3" t="s">
        <v>721</v>
      </c>
      <c r="K1804" s="3" t="s">
        <v>724</v>
      </c>
      <c r="L1804" s="3" t="s">
        <v>739</v>
      </c>
      <c r="M1804" s="3" t="s">
        <v>180</v>
      </c>
      <c r="N1804" s="3">
        <v>0.56000000000000005</v>
      </c>
      <c r="O1804" s="3" t="s">
        <v>3035</v>
      </c>
      <c r="P1804" s="3" t="s">
        <v>715</v>
      </c>
      <c r="Q1804" s="3" t="s">
        <v>1037</v>
      </c>
      <c r="R1804" s="3" t="s">
        <v>1287</v>
      </c>
      <c r="S1804" s="3">
        <v>92277</v>
      </c>
      <c r="T1804" s="4">
        <v>42051</v>
      </c>
      <c r="U1804" s="4">
        <v>42053</v>
      </c>
      <c r="V1804" s="3">
        <v>220.35719999999998</v>
      </c>
      <c r="W1804" s="3">
        <v>18</v>
      </c>
      <c r="X1804" s="3">
        <v>451.35</v>
      </c>
      <c r="Y1804" s="5">
        <v>88545</v>
      </c>
    </row>
    <row r="1805" spans="1:25" ht="12.75" customHeight="1" x14ac:dyDescent="0.25">
      <c r="A1805" s="3">
        <v>24723</v>
      </c>
      <c r="B1805" s="3" t="s">
        <v>978</v>
      </c>
      <c r="C1805" s="3">
        <v>0.04</v>
      </c>
      <c r="D1805" s="3">
        <v>17.239999999999998</v>
      </c>
      <c r="E1805" s="3">
        <v>3.26</v>
      </c>
      <c r="F1805" s="3">
        <v>3151</v>
      </c>
      <c r="G1805" s="3" t="s">
        <v>2947</v>
      </c>
      <c r="H1805" s="3" t="s">
        <v>710</v>
      </c>
      <c r="I1805" s="3" t="s">
        <v>717</v>
      </c>
      <c r="J1805" s="3" t="s">
        <v>721</v>
      </c>
      <c r="K1805" s="3" t="s">
        <v>104</v>
      </c>
      <c r="L1805" s="3" t="s">
        <v>741</v>
      </c>
      <c r="M1805" s="3" t="s">
        <v>680</v>
      </c>
      <c r="N1805" s="3">
        <v>0.56000000000000005</v>
      </c>
      <c r="O1805" s="3" t="s">
        <v>3035</v>
      </c>
      <c r="P1805" s="3" t="s">
        <v>715</v>
      </c>
      <c r="Q1805" s="3" t="s">
        <v>1037</v>
      </c>
      <c r="R1805" s="3" t="s">
        <v>1287</v>
      </c>
      <c r="S1805" s="3">
        <v>92277</v>
      </c>
      <c r="T1805" s="4">
        <v>42063</v>
      </c>
      <c r="U1805" s="4">
        <v>42063</v>
      </c>
      <c r="V1805" s="3">
        <v>47.73</v>
      </c>
      <c r="W1805" s="3">
        <v>7</v>
      </c>
      <c r="X1805" s="3">
        <v>119.6</v>
      </c>
      <c r="Y1805" s="5">
        <v>88546</v>
      </c>
    </row>
    <row r="1806" spans="1:25" ht="12.75" customHeight="1" x14ac:dyDescent="0.25">
      <c r="A1806" s="3">
        <v>24329</v>
      </c>
      <c r="B1806" s="3" t="s">
        <v>978</v>
      </c>
      <c r="C1806" s="3">
        <v>0.02</v>
      </c>
      <c r="D1806" s="3">
        <v>5.98</v>
      </c>
      <c r="E1806" s="3">
        <v>1.49</v>
      </c>
      <c r="F1806" s="3">
        <v>3151</v>
      </c>
      <c r="G1806" s="3" t="s">
        <v>2947</v>
      </c>
      <c r="H1806" s="3" t="s">
        <v>710</v>
      </c>
      <c r="I1806" s="3" t="s">
        <v>720</v>
      </c>
      <c r="J1806" s="3" t="s">
        <v>721</v>
      </c>
      <c r="K1806" s="3" t="s">
        <v>103</v>
      </c>
      <c r="L1806" s="3" t="s">
        <v>739</v>
      </c>
      <c r="M1806" s="3" t="s">
        <v>561</v>
      </c>
      <c r="N1806" s="3">
        <v>0.39</v>
      </c>
      <c r="O1806" s="3" t="s">
        <v>3035</v>
      </c>
      <c r="P1806" s="3" t="s">
        <v>715</v>
      </c>
      <c r="Q1806" s="3" t="s">
        <v>1037</v>
      </c>
      <c r="R1806" s="3" t="s">
        <v>1287</v>
      </c>
      <c r="S1806" s="3">
        <v>92277</v>
      </c>
      <c r="T1806" s="4">
        <v>42074</v>
      </c>
      <c r="U1806" s="4">
        <v>42075</v>
      </c>
      <c r="V1806" s="3">
        <v>28.526000000000003</v>
      </c>
      <c r="W1806" s="3">
        <v>10</v>
      </c>
      <c r="X1806" s="3">
        <v>59.9</v>
      </c>
      <c r="Y1806" s="5">
        <v>88547</v>
      </c>
    </row>
    <row r="1807" spans="1:25" ht="12.75" customHeight="1" x14ac:dyDescent="0.25">
      <c r="A1807" s="3">
        <v>21734</v>
      </c>
      <c r="B1807" s="3" t="s">
        <v>977</v>
      </c>
      <c r="C1807" s="3">
        <v>0.01</v>
      </c>
      <c r="D1807" s="3">
        <v>99.23</v>
      </c>
      <c r="E1807" s="3">
        <v>8.99</v>
      </c>
      <c r="F1807" s="3">
        <v>3151</v>
      </c>
      <c r="G1807" s="3" t="s">
        <v>2947</v>
      </c>
      <c r="H1807" s="3" t="s">
        <v>710</v>
      </c>
      <c r="I1807" s="3" t="s">
        <v>720</v>
      </c>
      <c r="J1807" s="3" t="s">
        <v>723</v>
      </c>
      <c r="K1807" s="3" t="s">
        <v>732</v>
      </c>
      <c r="L1807" s="3" t="s">
        <v>741</v>
      </c>
      <c r="M1807" s="3" t="s">
        <v>542</v>
      </c>
      <c r="N1807" s="3">
        <v>0.35</v>
      </c>
      <c r="O1807" s="3" t="s">
        <v>3035</v>
      </c>
      <c r="P1807" s="3" t="s">
        <v>715</v>
      </c>
      <c r="Q1807" s="3" t="s">
        <v>1037</v>
      </c>
      <c r="R1807" s="3" t="s">
        <v>1287</v>
      </c>
      <c r="S1807" s="3">
        <v>92277</v>
      </c>
      <c r="T1807" s="4">
        <v>42092</v>
      </c>
      <c r="U1807" s="4">
        <v>42096</v>
      </c>
      <c r="V1807" s="3">
        <v>-87.46</v>
      </c>
      <c r="W1807" s="3">
        <v>1</v>
      </c>
      <c r="X1807" s="3">
        <v>99.22</v>
      </c>
      <c r="Y1807" s="5">
        <v>88548</v>
      </c>
    </row>
    <row r="1808" spans="1:25" ht="12.75" customHeight="1" x14ac:dyDescent="0.25">
      <c r="A1808" s="3">
        <v>21436</v>
      </c>
      <c r="B1808" s="3" t="s">
        <v>977</v>
      </c>
      <c r="C1808" s="3">
        <v>0.08</v>
      </c>
      <c r="D1808" s="3">
        <v>150.97999999999999</v>
      </c>
      <c r="E1808" s="3">
        <v>13.99</v>
      </c>
      <c r="F1808" s="3">
        <v>3154</v>
      </c>
      <c r="G1808" s="3" t="s">
        <v>2948</v>
      </c>
      <c r="H1808" s="3" t="s">
        <v>711</v>
      </c>
      <c r="I1808" s="3" t="s">
        <v>720</v>
      </c>
      <c r="J1808" s="3" t="s">
        <v>722</v>
      </c>
      <c r="K1808" s="3" t="s">
        <v>736</v>
      </c>
      <c r="L1808" s="3" t="s">
        <v>743</v>
      </c>
      <c r="M1808" s="3" t="s">
        <v>89</v>
      </c>
      <c r="N1808" s="3">
        <v>0.38</v>
      </c>
      <c r="O1808" s="3" t="s">
        <v>3035</v>
      </c>
      <c r="P1808" s="3" t="s">
        <v>713</v>
      </c>
      <c r="Q1808" s="3" t="s">
        <v>1034</v>
      </c>
      <c r="R1808" s="3" t="s">
        <v>1295</v>
      </c>
      <c r="S1808" s="3">
        <v>33710</v>
      </c>
      <c r="T1808" s="4">
        <v>42030</v>
      </c>
      <c r="U1808" s="4">
        <v>42031</v>
      </c>
      <c r="V1808" s="3">
        <v>-3.9479999999999995</v>
      </c>
      <c r="W1808" s="3">
        <v>8</v>
      </c>
      <c r="X1808" s="3">
        <v>1183.82</v>
      </c>
      <c r="Y1808" s="5">
        <v>86899</v>
      </c>
    </row>
    <row r="1809" spans="1:25" ht="12.75" customHeight="1" x14ac:dyDescent="0.25">
      <c r="A1809" s="3">
        <v>20253</v>
      </c>
      <c r="B1809" s="3" t="s">
        <v>981</v>
      </c>
      <c r="C1809" s="3">
        <v>0.03</v>
      </c>
      <c r="D1809" s="3">
        <v>17.7</v>
      </c>
      <c r="E1809" s="3">
        <v>9.4700000000000006</v>
      </c>
      <c r="F1809" s="3">
        <v>3154</v>
      </c>
      <c r="G1809" s="3" t="s">
        <v>2948</v>
      </c>
      <c r="H1809" s="3" t="s">
        <v>710</v>
      </c>
      <c r="I1809" s="3" t="s">
        <v>719</v>
      </c>
      <c r="J1809" s="3" t="s">
        <v>721</v>
      </c>
      <c r="K1809" s="3" t="s">
        <v>730</v>
      </c>
      <c r="L1809" s="3" t="s">
        <v>739</v>
      </c>
      <c r="M1809" s="3" t="s">
        <v>222</v>
      </c>
      <c r="N1809" s="3">
        <v>0.59</v>
      </c>
      <c r="O1809" s="3" t="s">
        <v>3035</v>
      </c>
      <c r="P1809" s="3" t="s">
        <v>713</v>
      </c>
      <c r="Q1809" s="3" t="s">
        <v>1034</v>
      </c>
      <c r="R1809" s="3" t="s">
        <v>1295</v>
      </c>
      <c r="S1809" s="3">
        <v>33710</v>
      </c>
      <c r="T1809" s="4">
        <v>42152</v>
      </c>
      <c r="U1809" s="4">
        <v>42154</v>
      </c>
      <c r="V1809" s="3">
        <v>28.182599999999997</v>
      </c>
      <c r="W1809" s="3">
        <v>11</v>
      </c>
      <c r="X1809" s="3">
        <v>201.77</v>
      </c>
      <c r="Y1809" s="5">
        <v>86900</v>
      </c>
    </row>
    <row r="1810" spans="1:25" ht="12.75" customHeight="1" x14ac:dyDescent="0.25">
      <c r="A1810" s="3">
        <v>18635</v>
      </c>
      <c r="B1810" s="3" t="s">
        <v>981</v>
      </c>
      <c r="C1810" s="3">
        <v>0.04</v>
      </c>
      <c r="D1810" s="3">
        <v>21.38</v>
      </c>
      <c r="E1810" s="3">
        <v>8.99</v>
      </c>
      <c r="F1810" s="3">
        <v>3154</v>
      </c>
      <c r="G1810" s="3" t="s">
        <v>2948</v>
      </c>
      <c r="H1810" s="3" t="s">
        <v>710</v>
      </c>
      <c r="I1810" s="3" t="s">
        <v>720</v>
      </c>
      <c r="J1810" s="3" t="s">
        <v>721</v>
      </c>
      <c r="K1810" s="3" t="s">
        <v>724</v>
      </c>
      <c r="L1810" s="3" t="s">
        <v>741</v>
      </c>
      <c r="M1810" s="3" t="s">
        <v>156</v>
      </c>
      <c r="N1810" s="3">
        <v>0.59</v>
      </c>
      <c r="O1810" s="3" t="s">
        <v>3035</v>
      </c>
      <c r="P1810" s="3" t="s">
        <v>713</v>
      </c>
      <c r="Q1810" s="3" t="s">
        <v>1034</v>
      </c>
      <c r="R1810" s="3" t="s">
        <v>1295</v>
      </c>
      <c r="S1810" s="3">
        <v>33710</v>
      </c>
      <c r="T1810" s="4">
        <v>42093</v>
      </c>
      <c r="U1810" s="4">
        <v>42093</v>
      </c>
      <c r="V1810" s="3">
        <v>-51.66</v>
      </c>
      <c r="W1810" s="3">
        <v>21</v>
      </c>
      <c r="X1810" s="3">
        <v>443.66</v>
      </c>
      <c r="Y1810" s="5">
        <v>86901</v>
      </c>
    </row>
    <row r="1811" spans="1:25" ht="12.75" customHeight="1" x14ac:dyDescent="0.25">
      <c r="A1811" s="3">
        <v>23392</v>
      </c>
      <c r="B1811" s="3" t="s">
        <v>981</v>
      </c>
      <c r="C1811" s="3">
        <v>0.02</v>
      </c>
      <c r="D1811" s="3">
        <v>60.22</v>
      </c>
      <c r="E1811" s="3">
        <v>3.5</v>
      </c>
      <c r="F1811" s="3">
        <v>3155</v>
      </c>
      <c r="G1811" s="3" t="s">
        <v>2949</v>
      </c>
      <c r="H1811" s="3" t="s">
        <v>710</v>
      </c>
      <c r="I1811" s="3" t="s">
        <v>720</v>
      </c>
      <c r="J1811" s="3" t="s">
        <v>721</v>
      </c>
      <c r="K1811" s="3" t="s">
        <v>729</v>
      </c>
      <c r="L1811" s="3" t="s">
        <v>739</v>
      </c>
      <c r="M1811" s="3" t="s">
        <v>311</v>
      </c>
      <c r="N1811" s="3">
        <v>0.56999999999999995</v>
      </c>
      <c r="O1811" s="3" t="s">
        <v>3035</v>
      </c>
      <c r="P1811" s="3" t="s">
        <v>713</v>
      </c>
      <c r="Q1811" s="3" t="s">
        <v>1034</v>
      </c>
      <c r="R1811" s="3" t="s">
        <v>1055</v>
      </c>
      <c r="S1811" s="3">
        <v>32771</v>
      </c>
      <c r="T1811" s="4">
        <v>42024</v>
      </c>
      <c r="U1811" s="4">
        <v>42025</v>
      </c>
      <c r="V1811" s="3">
        <v>-193.91399999999999</v>
      </c>
      <c r="W1811" s="3">
        <v>9</v>
      </c>
      <c r="X1811" s="3">
        <v>541.76</v>
      </c>
      <c r="Y1811" s="5">
        <v>86898</v>
      </c>
    </row>
    <row r="1812" spans="1:25" ht="12.75" customHeight="1" x14ac:dyDescent="0.25">
      <c r="A1812" s="3">
        <v>21437</v>
      </c>
      <c r="B1812" s="3" t="s">
        <v>977</v>
      </c>
      <c r="C1812" s="3">
        <v>0.03</v>
      </c>
      <c r="D1812" s="3">
        <v>25.98</v>
      </c>
      <c r="E1812" s="3">
        <v>14.36</v>
      </c>
      <c r="F1812" s="3">
        <v>3155</v>
      </c>
      <c r="G1812" s="3" t="s">
        <v>2949</v>
      </c>
      <c r="H1812" s="3" t="s">
        <v>712</v>
      </c>
      <c r="I1812" s="3" t="s">
        <v>720</v>
      </c>
      <c r="J1812" s="3" t="s">
        <v>723</v>
      </c>
      <c r="K1812" s="3" t="s">
        <v>727</v>
      </c>
      <c r="L1812" s="3" t="s">
        <v>740</v>
      </c>
      <c r="M1812" s="3" t="s">
        <v>649</v>
      </c>
      <c r="N1812" s="3">
        <v>0.6</v>
      </c>
      <c r="O1812" s="3" t="s">
        <v>3035</v>
      </c>
      <c r="P1812" s="3" t="s">
        <v>713</v>
      </c>
      <c r="Q1812" s="3" t="s">
        <v>1034</v>
      </c>
      <c r="R1812" s="3" t="s">
        <v>1055</v>
      </c>
      <c r="S1812" s="3">
        <v>32771</v>
      </c>
      <c r="T1812" s="4">
        <v>42030</v>
      </c>
      <c r="U1812" s="4">
        <v>42031</v>
      </c>
      <c r="V1812" s="3">
        <v>57.545999999999999</v>
      </c>
      <c r="W1812" s="3">
        <v>4</v>
      </c>
      <c r="X1812" s="3">
        <v>107.66</v>
      </c>
      <c r="Y1812" s="5">
        <v>86899</v>
      </c>
    </row>
    <row r="1813" spans="1:25" ht="12.75" customHeight="1" x14ac:dyDescent="0.25">
      <c r="A1813" s="3">
        <v>21438</v>
      </c>
      <c r="B1813" s="3" t="s">
        <v>977</v>
      </c>
      <c r="C1813" s="3">
        <v>0.1</v>
      </c>
      <c r="D1813" s="3">
        <v>32.479999999999997</v>
      </c>
      <c r="E1813" s="3">
        <v>35</v>
      </c>
      <c r="F1813" s="3">
        <v>3155</v>
      </c>
      <c r="G1813" s="3" t="s">
        <v>2949</v>
      </c>
      <c r="H1813" s="3" t="s">
        <v>710</v>
      </c>
      <c r="I1813" s="3" t="s">
        <v>720</v>
      </c>
      <c r="J1813" s="3" t="s">
        <v>721</v>
      </c>
      <c r="K1813" s="3" t="s">
        <v>730</v>
      </c>
      <c r="L1813" s="3" t="s">
        <v>744</v>
      </c>
      <c r="M1813" s="3" t="s">
        <v>962</v>
      </c>
      <c r="N1813" s="3">
        <v>0.81</v>
      </c>
      <c r="O1813" s="3" t="s">
        <v>3035</v>
      </c>
      <c r="P1813" s="3" t="s">
        <v>713</v>
      </c>
      <c r="Q1813" s="3" t="s">
        <v>1034</v>
      </c>
      <c r="R1813" s="3" t="s">
        <v>1055</v>
      </c>
      <c r="S1813" s="3">
        <v>32771</v>
      </c>
      <c r="T1813" s="4">
        <v>42030</v>
      </c>
      <c r="U1813" s="4">
        <v>42031</v>
      </c>
      <c r="V1813" s="3">
        <v>-333.42540000000002</v>
      </c>
      <c r="W1813" s="3">
        <v>10</v>
      </c>
      <c r="X1813" s="3">
        <v>318.83</v>
      </c>
      <c r="Y1813" s="5">
        <v>86899</v>
      </c>
    </row>
    <row r="1814" spans="1:25" ht="12.75" customHeight="1" x14ac:dyDescent="0.25">
      <c r="A1814" s="3">
        <v>22015</v>
      </c>
      <c r="B1814" s="3" t="s">
        <v>981</v>
      </c>
      <c r="C1814" s="3">
        <v>0.05</v>
      </c>
      <c r="D1814" s="3">
        <v>159.99</v>
      </c>
      <c r="E1814" s="3">
        <v>5.5</v>
      </c>
      <c r="F1814" s="3">
        <v>3155</v>
      </c>
      <c r="G1814" s="3" t="s">
        <v>2949</v>
      </c>
      <c r="H1814" s="3" t="s">
        <v>710</v>
      </c>
      <c r="I1814" s="3" t="s">
        <v>719</v>
      </c>
      <c r="J1814" s="3" t="s">
        <v>722</v>
      </c>
      <c r="K1814" s="3" t="s">
        <v>725</v>
      </c>
      <c r="L1814" s="3" t="s">
        <v>739</v>
      </c>
      <c r="M1814" s="3" t="s">
        <v>177</v>
      </c>
      <c r="N1814" s="3">
        <v>0.49</v>
      </c>
      <c r="O1814" s="3" t="s">
        <v>3035</v>
      </c>
      <c r="P1814" s="3" t="s">
        <v>713</v>
      </c>
      <c r="Q1814" s="3" t="s">
        <v>1034</v>
      </c>
      <c r="R1814" s="3" t="s">
        <v>1055</v>
      </c>
      <c r="S1814" s="3">
        <v>32771</v>
      </c>
      <c r="T1814" s="4">
        <v>42113</v>
      </c>
      <c r="U1814" s="4">
        <v>42115</v>
      </c>
      <c r="V1814" s="3">
        <v>12.264000000000001</v>
      </c>
      <c r="W1814" s="3">
        <v>23</v>
      </c>
      <c r="X1814" s="3">
        <v>3600.65</v>
      </c>
      <c r="Y1814" s="5">
        <v>86902</v>
      </c>
    </row>
    <row r="1815" spans="1:25" ht="12.75" customHeight="1" x14ac:dyDescent="0.25">
      <c r="A1815" s="3">
        <v>19374</v>
      </c>
      <c r="B1815" s="3" t="s">
        <v>979</v>
      </c>
      <c r="C1815" s="3">
        <v>7.0000000000000007E-2</v>
      </c>
      <c r="D1815" s="3">
        <v>280.98</v>
      </c>
      <c r="E1815" s="3">
        <v>57</v>
      </c>
      <c r="F1815" s="3">
        <v>3167</v>
      </c>
      <c r="G1815" s="3" t="s">
        <v>2950</v>
      </c>
      <c r="H1815" s="3" t="s">
        <v>712</v>
      </c>
      <c r="I1815" s="3" t="s">
        <v>720</v>
      </c>
      <c r="J1815" s="3" t="s">
        <v>723</v>
      </c>
      <c r="K1815" s="3" t="s">
        <v>727</v>
      </c>
      <c r="L1815" s="3" t="s">
        <v>740</v>
      </c>
      <c r="M1815" s="3" t="s">
        <v>35</v>
      </c>
      <c r="N1815" s="3">
        <v>0.78</v>
      </c>
      <c r="O1815" s="3" t="s">
        <v>3035</v>
      </c>
      <c r="P1815" s="3" t="s">
        <v>713</v>
      </c>
      <c r="Q1815" s="3" t="s">
        <v>1034</v>
      </c>
      <c r="R1815" s="3" t="s">
        <v>1467</v>
      </c>
      <c r="S1815" s="3">
        <v>32004</v>
      </c>
      <c r="T1815" s="4">
        <v>42174</v>
      </c>
      <c r="U1815" s="4">
        <v>42175</v>
      </c>
      <c r="V1815" s="3">
        <v>-283.9914</v>
      </c>
      <c r="W1815" s="3">
        <v>14</v>
      </c>
      <c r="X1815" s="3">
        <v>3936.61</v>
      </c>
      <c r="Y1815" s="5">
        <v>86491</v>
      </c>
    </row>
    <row r="1816" spans="1:25" ht="12.75" customHeight="1" x14ac:dyDescent="0.25">
      <c r="A1816" s="3">
        <v>19375</v>
      </c>
      <c r="B1816" s="3" t="s">
        <v>979</v>
      </c>
      <c r="C1816" s="3">
        <v>0</v>
      </c>
      <c r="D1816" s="3">
        <v>4.9800000000000004</v>
      </c>
      <c r="E1816" s="3">
        <v>7.44</v>
      </c>
      <c r="F1816" s="3">
        <v>3167</v>
      </c>
      <c r="G1816" s="3" t="s">
        <v>2950</v>
      </c>
      <c r="H1816" s="3" t="s">
        <v>710</v>
      </c>
      <c r="I1816" s="3" t="s">
        <v>720</v>
      </c>
      <c r="J1816" s="3" t="s">
        <v>721</v>
      </c>
      <c r="K1816" s="3" t="s">
        <v>726</v>
      </c>
      <c r="L1816" s="3" t="s">
        <v>739</v>
      </c>
      <c r="M1816" s="3" t="s">
        <v>703</v>
      </c>
      <c r="N1816" s="3">
        <v>0.36</v>
      </c>
      <c r="O1816" s="3" t="s">
        <v>3035</v>
      </c>
      <c r="P1816" s="3" t="s">
        <v>713</v>
      </c>
      <c r="Q1816" s="3" t="s">
        <v>1034</v>
      </c>
      <c r="R1816" s="3" t="s">
        <v>1467</v>
      </c>
      <c r="S1816" s="3">
        <v>32004</v>
      </c>
      <c r="T1816" s="4">
        <v>42174</v>
      </c>
      <c r="U1816" s="4">
        <v>42176</v>
      </c>
      <c r="V1816" s="3">
        <v>-195.34200000000001</v>
      </c>
      <c r="W1816" s="3">
        <v>15</v>
      </c>
      <c r="X1816" s="3">
        <v>78.31</v>
      </c>
      <c r="Y1816" s="5">
        <v>86491</v>
      </c>
    </row>
    <row r="1817" spans="1:25" ht="12.75" customHeight="1" x14ac:dyDescent="0.25">
      <c r="A1817" s="3">
        <v>19376</v>
      </c>
      <c r="B1817" s="3" t="s">
        <v>979</v>
      </c>
      <c r="C1817" s="3">
        <v>0.1</v>
      </c>
      <c r="D1817" s="3">
        <v>3.98</v>
      </c>
      <c r="E1817" s="3">
        <v>0.83</v>
      </c>
      <c r="F1817" s="3">
        <v>3167</v>
      </c>
      <c r="G1817" s="3" t="s">
        <v>2950</v>
      </c>
      <c r="H1817" s="3" t="s">
        <v>710</v>
      </c>
      <c r="I1817" s="3" t="s">
        <v>720</v>
      </c>
      <c r="J1817" s="3" t="s">
        <v>721</v>
      </c>
      <c r="K1817" s="3" t="s">
        <v>724</v>
      </c>
      <c r="L1817" s="3" t="s">
        <v>738</v>
      </c>
      <c r="M1817" s="3" t="s">
        <v>421</v>
      </c>
      <c r="N1817" s="3">
        <v>0.51</v>
      </c>
      <c r="O1817" s="3" t="s">
        <v>3035</v>
      </c>
      <c r="P1817" s="3" t="s">
        <v>713</v>
      </c>
      <c r="Q1817" s="3" t="s">
        <v>1034</v>
      </c>
      <c r="R1817" s="3" t="s">
        <v>1467</v>
      </c>
      <c r="S1817" s="3">
        <v>32004</v>
      </c>
      <c r="T1817" s="4">
        <v>42174</v>
      </c>
      <c r="U1817" s="4">
        <v>42176</v>
      </c>
      <c r="V1817" s="3">
        <v>-89.70920000000001</v>
      </c>
      <c r="W1817" s="3">
        <v>11</v>
      </c>
      <c r="X1817" s="3">
        <v>42.46</v>
      </c>
      <c r="Y1817" s="5">
        <v>86491</v>
      </c>
    </row>
    <row r="1818" spans="1:25" ht="12.75" customHeight="1" x14ac:dyDescent="0.25">
      <c r="A1818" s="3">
        <v>25683</v>
      </c>
      <c r="B1818" s="3" t="s">
        <v>981</v>
      </c>
      <c r="C1818" s="3">
        <v>0.08</v>
      </c>
      <c r="D1818" s="3">
        <v>7.28</v>
      </c>
      <c r="E1818" s="3">
        <v>11.15</v>
      </c>
      <c r="F1818" s="3">
        <v>3169</v>
      </c>
      <c r="G1818" s="3" t="s">
        <v>2951</v>
      </c>
      <c r="H1818" s="3" t="s">
        <v>711</v>
      </c>
      <c r="I1818" s="3" t="s">
        <v>718</v>
      </c>
      <c r="J1818" s="3" t="s">
        <v>721</v>
      </c>
      <c r="K1818" s="3" t="s">
        <v>726</v>
      </c>
      <c r="L1818" s="3" t="s">
        <v>739</v>
      </c>
      <c r="M1818" s="3" t="s">
        <v>121</v>
      </c>
      <c r="N1818" s="3">
        <v>0.37</v>
      </c>
      <c r="O1818" s="3" t="s">
        <v>3035</v>
      </c>
      <c r="P1818" s="3" t="s">
        <v>713</v>
      </c>
      <c r="Q1818" s="3" t="s">
        <v>1034</v>
      </c>
      <c r="R1818" s="3" t="s">
        <v>1891</v>
      </c>
      <c r="S1818" s="3">
        <v>32127</v>
      </c>
      <c r="T1818" s="4">
        <v>42107</v>
      </c>
      <c r="U1818" s="4">
        <v>42108</v>
      </c>
      <c r="V1818" s="3">
        <v>-44.415000000000006</v>
      </c>
      <c r="W1818" s="3">
        <v>1</v>
      </c>
      <c r="X1818" s="3">
        <v>14.66</v>
      </c>
      <c r="Y1818" s="5">
        <v>86490</v>
      </c>
    </row>
    <row r="1819" spans="1:25" ht="12.75" customHeight="1" x14ac:dyDescent="0.25">
      <c r="A1819" s="3">
        <v>26055</v>
      </c>
      <c r="B1819" s="3" t="s">
        <v>978</v>
      </c>
      <c r="C1819" s="3">
        <v>0.1</v>
      </c>
      <c r="D1819" s="3">
        <v>7.28</v>
      </c>
      <c r="E1819" s="3">
        <v>5.47</v>
      </c>
      <c r="F1819" s="3">
        <v>3170</v>
      </c>
      <c r="G1819" s="3" t="s">
        <v>2952</v>
      </c>
      <c r="H1819" s="3" t="s">
        <v>710</v>
      </c>
      <c r="I1819" s="3" t="s">
        <v>720</v>
      </c>
      <c r="J1819" s="3" t="s">
        <v>721</v>
      </c>
      <c r="K1819" s="3" t="s">
        <v>726</v>
      </c>
      <c r="L1819" s="3" t="s">
        <v>739</v>
      </c>
      <c r="M1819" s="3" t="s">
        <v>325</v>
      </c>
      <c r="N1819" s="3">
        <v>0.35</v>
      </c>
      <c r="O1819" s="3" t="s">
        <v>3035</v>
      </c>
      <c r="P1819" s="3" t="s">
        <v>713</v>
      </c>
      <c r="Q1819" s="3" t="s">
        <v>1034</v>
      </c>
      <c r="R1819" s="3" t="s">
        <v>1333</v>
      </c>
      <c r="S1819" s="3">
        <v>34952</v>
      </c>
      <c r="T1819" s="4">
        <v>42048</v>
      </c>
      <c r="U1819" s="4">
        <v>42048</v>
      </c>
      <c r="V1819" s="3">
        <v>167.334</v>
      </c>
      <c r="W1819" s="3">
        <v>12</v>
      </c>
      <c r="X1819" s="3">
        <v>83.14</v>
      </c>
      <c r="Y1819" s="5">
        <v>86489</v>
      </c>
    </row>
    <row r="1820" spans="1:25" ht="12.75" customHeight="1" x14ac:dyDescent="0.25">
      <c r="A1820" s="3">
        <v>21961</v>
      </c>
      <c r="B1820" s="3" t="s">
        <v>977</v>
      </c>
      <c r="C1820" s="3">
        <v>0.06</v>
      </c>
      <c r="D1820" s="3">
        <v>10.97</v>
      </c>
      <c r="E1820" s="3">
        <v>6.5</v>
      </c>
      <c r="F1820" s="3">
        <v>3176</v>
      </c>
      <c r="G1820" s="3" t="s">
        <v>2953</v>
      </c>
      <c r="H1820" s="3" t="s">
        <v>710</v>
      </c>
      <c r="I1820" s="3" t="s">
        <v>719</v>
      </c>
      <c r="J1820" s="3" t="s">
        <v>722</v>
      </c>
      <c r="K1820" s="3" t="s">
        <v>725</v>
      </c>
      <c r="L1820" s="3" t="s">
        <v>739</v>
      </c>
      <c r="M1820" s="3" t="s">
        <v>509</v>
      </c>
      <c r="N1820" s="3">
        <v>0.64</v>
      </c>
      <c r="O1820" s="3" t="s">
        <v>3035</v>
      </c>
      <c r="P1820" s="3" t="s">
        <v>713</v>
      </c>
      <c r="Q1820" s="3" t="s">
        <v>1034</v>
      </c>
      <c r="R1820" s="3" t="s">
        <v>1317</v>
      </c>
      <c r="S1820" s="3">
        <v>32216</v>
      </c>
      <c r="T1820" s="4">
        <v>42128</v>
      </c>
      <c r="U1820" s="4">
        <v>42130</v>
      </c>
      <c r="V1820" s="3">
        <v>65.597999999999999</v>
      </c>
      <c r="W1820" s="3">
        <v>19</v>
      </c>
      <c r="X1820" s="3">
        <v>215.25</v>
      </c>
      <c r="Y1820" s="5">
        <v>90820</v>
      </c>
    </row>
    <row r="1821" spans="1:25" ht="12.75" customHeight="1" x14ac:dyDescent="0.25">
      <c r="A1821" s="3">
        <v>20964</v>
      </c>
      <c r="B1821" s="3" t="s">
        <v>980</v>
      </c>
      <c r="C1821" s="3">
        <v>0.02</v>
      </c>
      <c r="D1821" s="3">
        <v>58.14</v>
      </c>
      <c r="E1821" s="3">
        <v>36.61</v>
      </c>
      <c r="F1821" s="3">
        <v>3176</v>
      </c>
      <c r="G1821" s="3" t="s">
        <v>2953</v>
      </c>
      <c r="H1821" s="3" t="s">
        <v>712</v>
      </c>
      <c r="I1821" s="3" t="s">
        <v>719</v>
      </c>
      <c r="J1821" s="3" t="s">
        <v>723</v>
      </c>
      <c r="K1821" s="3" t="s">
        <v>734</v>
      </c>
      <c r="L1821" s="3" t="s">
        <v>742</v>
      </c>
      <c r="M1821" s="3" t="s">
        <v>480</v>
      </c>
      <c r="N1821" s="3">
        <v>0.61</v>
      </c>
      <c r="O1821" s="3" t="s">
        <v>3035</v>
      </c>
      <c r="P1821" s="3" t="s">
        <v>713</v>
      </c>
      <c r="Q1821" s="3" t="s">
        <v>1034</v>
      </c>
      <c r="R1821" s="3" t="s">
        <v>1317</v>
      </c>
      <c r="S1821" s="3">
        <v>32216</v>
      </c>
      <c r="T1821" s="4">
        <v>42180</v>
      </c>
      <c r="U1821" s="4">
        <v>42186</v>
      </c>
      <c r="V1821" s="3">
        <v>0.25800000000000001</v>
      </c>
      <c r="W1821" s="3">
        <v>22</v>
      </c>
      <c r="X1821" s="3">
        <v>1358.02</v>
      </c>
      <c r="Y1821" s="5">
        <v>90821</v>
      </c>
    </row>
    <row r="1822" spans="1:25" ht="12.75" customHeight="1" x14ac:dyDescent="0.25">
      <c r="A1822" s="3">
        <v>20965</v>
      </c>
      <c r="B1822" s="3" t="s">
        <v>980</v>
      </c>
      <c r="C1822" s="3">
        <v>0.03</v>
      </c>
      <c r="D1822" s="3">
        <v>15.57</v>
      </c>
      <c r="E1822" s="3">
        <v>1.39</v>
      </c>
      <c r="F1822" s="3">
        <v>3176</v>
      </c>
      <c r="G1822" s="3" t="s">
        <v>2953</v>
      </c>
      <c r="H1822" s="3" t="s">
        <v>710</v>
      </c>
      <c r="I1822" s="3" t="s">
        <v>719</v>
      </c>
      <c r="J1822" s="3" t="s">
        <v>721</v>
      </c>
      <c r="K1822" s="3" t="s">
        <v>728</v>
      </c>
      <c r="L1822" s="3" t="s">
        <v>739</v>
      </c>
      <c r="M1822" s="3" t="s">
        <v>812</v>
      </c>
      <c r="N1822" s="3">
        <v>0.38</v>
      </c>
      <c r="O1822" s="3" t="s">
        <v>3035</v>
      </c>
      <c r="P1822" s="3" t="s">
        <v>713</v>
      </c>
      <c r="Q1822" s="3" t="s">
        <v>1034</v>
      </c>
      <c r="R1822" s="3" t="s">
        <v>1317</v>
      </c>
      <c r="S1822" s="3">
        <v>32216</v>
      </c>
      <c r="T1822" s="4">
        <v>42180</v>
      </c>
      <c r="U1822" s="4">
        <v>42186</v>
      </c>
      <c r="V1822" s="3">
        <v>63.222000000000001</v>
      </c>
      <c r="W1822" s="3">
        <v>22</v>
      </c>
      <c r="X1822" s="3">
        <v>358.84</v>
      </c>
      <c r="Y1822" s="5">
        <v>90821</v>
      </c>
    </row>
    <row r="1823" spans="1:25" ht="12.75" customHeight="1" x14ac:dyDescent="0.25">
      <c r="A1823" s="3">
        <v>24493</v>
      </c>
      <c r="B1823" s="3" t="s">
        <v>979</v>
      </c>
      <c r="C1823" s="3">
        <v>0.1</v>
      </c>
      <c r="D1823" s="3">
        <v>62.18</v>
      </c>
      <c r="E1823" s="3">
        <v>10.84</v>
      </c>
      <c r="F1823" s="3">
        <v>3177</v>
      </c>
      <c r="G1823" s="3" t="s">
        <v>2954</v>
      </c>
      <c r="H1823" s="3" t="s">
        <v>710</v>
      </c>
      <c r="I1823" s="3" t="s">
        <v>719</v>
      </c>
      <c r="J1823" s="3" t="s">
        <v>723</v>
      </c>
      <c r="K1823" s="3" t="s">
        <v>732</v>
      </c>
      <c r="L1823" s="3" t="s">
        <v>743</v>
      </c>
      <c r="M1823" s="3" t="s">
        <v>59</v>
      </c>
      <c r="N1823" s="3">
        <v>0.63</v>
      </c>
      <c r="O1823" s="3" t="s">
        <v>3035</v>
      </c>
      <c r="P1823" s="3" t="s">
        <v>713</v>
      </c>
      <c r="Q1823" s="3" t="s">
        <v>1034</v>
      </c>
      <c r="R1823" s="3" t="s">
        <v>1571</v>
      </c>
      <c r="S1823" s="3">
        <v>33458</v>
      </c>
      <c r="T1823" s="4">
        <v>42077</v>
      </c>
      <c r="U1823" s="4">
        <v>42079</v>
      </c>
      <c r="V1823" s="3">
        <v>-29.666000000000004</v>
      </c>
      <c r="W1823" s="3">
        <v>9</v>
      </c>
      <c r="X1823" s="3">
        <v>511.57</v>
      </c>
      <c r="Y1823" s="5">
        <v>90818</v>
      </c>
    </row>
    <row r="1824" spans="1:25" ht="12.75" customHeight="1" x14ac:dyDescent="0.25">
      <c r="A1824" s="3">
        <v>22086</v>
      </c>
      <c r="B1824" s="3" t="s">
        <v>981</v>
      </c>
      <c r="C1824" s="3">
        <v>0.06</v>
      </c>
      <c r="D1824" s="3">
        <v>1.68</v>
      </c>
      <c r="E1824" s="3">
        <v>1</v>
      </c>
      <c r="F1824" s="3">
        <v>3177</v>
      </c>
      <c r="G1824" s="3" t="s">
        <v>2954</v>
      </c>
      <c r="H1824" s="3" t="s">
        <v>710</v>
      </c>
      <c r="I1824" s="3" t="s">
        <v>719</v>
      </c>
      <c r="J1824" s="3" t="s">
        <v>721</v>
      </c>
      <c r="K1824" s="3" t="s">
        <v>724</v>
      </c>
      <c r="L1824" s="3" t="s">
        <v>738</v>
      </c>
      <c r="M1824" s="3" t="s">
        <v>464</v>
      </c>
      <c r="N1824" s="3">
        <v>0.35</v>
      </c>
      <c r="O1824" s="3" t="s">
        <v>3035</v>
      </c>
      <c r="P1824" s="3" t="s">
        <v>713</v>
      </c>
      <c r="Q1824" s="3" t="s">
        <v>1034</v>
      </c>
      <c r="R1824" s="3" t="s">
        <v>1571</v>
      </c>
      <c r="S1824" s="3">
        <v>33458</v>
      </c>
      <c r="T1824" s="4">
        <v>42094</v>
      </c>
      <c r="U1824" s="4">
        <v>42096</v>
      </c>
      <c r="V1824" s="3">
        <v>-1319.5</v>
      </c>
      <c r="W1824" s="3">
        <v>5</v>
      </c>
      <c r="X1824" s="3">
        <v>8.65</v>
      </c>
      <c r="Y1824" s="5">
        <v>90819</v>
      </c>
    </row>
    <row r="1825" spans="1:25" ht="12.75" customHeight="1" x14ac:dyDescent="0.25">
      <c r="A1825" s="3">
        <v>21554</v>
      </c>
      <c r="B1825" s="3" t="s">
        <v>980</v>
      </c>
      <c r="C1825" s="3">
        <v>7.0000000000000007E-2</v>
      </c>
      <c r="D1825" s="3">
        <v>35.44</v>
      </c>
      <c r="E1825" s="3">
        <v>7.5</v>
      </c>
      <c r="F1825" s="3">
        <v>3179</v>
      </c>
      <c r="G1825" s="3" t="s">
        <v>2955</v>
      </c>
      <c r="H1825" s="3" t="s">
        <v>710</v>
      </c>
      <c r="I1825" s="3" t="s">
        <v>720</v>
      </c>
      <c r="J1825" s="3" t="s">
        <v>721</v>
      </c>
      <c r="K1825" s="3" t="s">
        <v>726</v>
      </c>
      <c r="L1825" s="3" t="s">
        <v>739</v>
      </c>
      <c r="M1825" s="3" t="s">
        <v>108</v>
      </c>
      <c r="N1825" s="3">
        <v>0.38</v>
      </c>
      <c r="O1825" s="3" t="s">
        <v>3035</v>
      </c>
      <c r="P1825" s="3" t="s">
        <v>714</v>
      </c>
      <c r="Q1825" s="3" t="s">
        <v>1039</v>
      </c>
      <c r="R1825" s="3" t="s">
        <v>1136</v>
      </c>
      <c r="S1825" s="3">
        <v>55060</v>
      </c>
      <c r="T1825" s="4">
        <v>42167</v>
      </c>
      <c r="U1825" s="4">
        <v>42174</v>
      </c>
      <c r="V1825" s="3">
        <v>262.2</v>
      </c>
      <c r="W1825" s="3">
        <v>11</v>
      </c>
      <c r="X1825" s="3">
        <v>380</v>
      </c>
      <c r="Y1825" s="5">
        <v>86989</v>
      </c>
    </row>
    <row r="1826" spans="1:25" ht="12.75" customHeight="1" x14ac:dyDescent="0.25">
      <c r="A1826" s="3">
        <v>24464</v>
      </c>
      <c r="B1826" s="3" t="s">
        <v>977</v>
      </c>
      <c r="C1826" s="3">
        <v>0.08</v>
      </c>
      <c r="D1826" s="3">
        <v>170.98</v>
      </c>
      <c r="E1826" s="3">
        <v>35.89</v>
      </c>
      <c r="F1826" s="3">
        <v>3187</v>
      </c>
      <c r="G1826" s="3" t="s">
        <v>2956</v>
      </c>
      <c r="H1826" s="3" t="s">
        <v>712</v>
      </c>
      <c r="I1826" s="3" t="s">
        <v>718</v>
      </c>
      <c r="J1826" s="3" t="s">
        <v>723</v>
      </c>
      <c r="K1826" s="3" t="s">
        <v>734</v>
      </c>
      <c r="L1826" s="3" t="s">
        <v>742</v>
      </c>
      <c r="M1826" s="3" t="s">
        <v>98</v>
      </c>
      <c r="N1826" s="3">
        <v>0.66</v>
      </c>
      <c r="O1826" s="3" t="s">
        <v>3035</v>
      </c>
      <c r="P1826" s="3" t="s">
        <v>713</v>
      </c>
      <c r="Q1826" s="3" t="s">
        <v>1034</v>
      </c>
      <c r="R1826" s="3" t="s">
        <v>1870</v>
      </c>
      <c r="S1826" s="3">
        <v>33569</v>
      </c>
      <c r="T1826" s="4">
        <v>42065</v>
      </c>
      <c r="U1826" s="4">
        <v>42067</v>
      </c>
      <c r="V1826" s="3">
        <v>-119.812</v>
      </c>
      <c r="W1826" s="3">
        <v>1</v>
      </c>
      <c r="X1826" s="3">
        <v>199.48</v>
      </c>
      <c r="Y1826" s="5">
        <v>89025</v>
      </c>
    </row>
    <row r="1827" spans="1:25" ht="12.75" customHeight="1" x14ac:dyDescent="0.25">
      <c r="A1827" s="3">
        <v>20127</v>
      </c>
      <c r="B1827" s="3" t="s">
        <v>981</v>
      </c>
      <c r="C1827" s="3">
        <v>0.01</v>
      </c>
      <c r="D1827" s="3">
        <v>20.99</v>
      </c>
      <c r="E1827" s="3">
        <v>4.8099999999999996</v>
      </c>
      <c r="F1827" s="3">
        <v>3191</v>
      </c>
      <c r="G1827" s="3" t="s">
        <v>2957</v>
      </c>
      <c r="H1827" s="3" t="s">
        <v>710</v>
      </c>
      <c r="I1827" s="3" t="s">
        <v>720</v>
      </c>
      <c r="J1827" s="3" t="s">
        <v>722</v>
      </c>
      <c r="K1827" s="3" t="s">
        <v>102</v>
      </c>
      <c r="L1827" s="3" t="s">
        <v>743</v>
      </c>
      <c r="M1827" s="3" t="s">
        <v>530</v>
      </c>
      <c r="N1827" s="3">
        <v>0.57999999999999996</v>
      </c>
      <c r="O1827" s="3" t="s">
        <v>3035</v>
      </c>
      <c r="P1827" s="3" t="s">
        <v>714</v>
      </c>
      <c r="Q1827" s="3" t="s">
        <v>1031</v>
      </c>
      <c r="R1827" s="3" t="s">
        <v>1578</v>
      </c>
      <c r="S1827" s="3">
        <v>54481</v>
      </c>
      <c r="T1827" s="4">
        <v>42081</v>
      </c>
      <c r="U1827" s="4">
        <v>42081</v>
      </c>
      <c r="V1827" s="3">
        <v>-9.1079999999999988</v>
      </c>
      <c r="W1827" s="3">
        <v>5</v>
      </c>
      <c r="X1827" s="3">
        <v>93.81</v>
      </c>
      <c r="Y1827" s="5">
        <v>86447</v>
      </c>
    </row>
    <row r="1828" spans="1:25" ht="12.75" customHeight="1" x14ac:dyDescent="0.25">
      <c r="A1828" s="3">
        <v>20303</v>
      </c>
      <c r="B1828" s="3" t="s">
        <v>977</v>
      </c>
      <c r="C1828" s="3">
        <v>0.09</v>
      </c>
      <c r="D1828" s="3">
        <v>35.94</v>
      </c>
      <c r="E1828" s="3">
        <v>6.66</v>
      </c>
      <c r="F1828" s="3">
        <v>3191</v>
      </c>
      <c r="G1828" s="3" t="s">
        <v>2957</v>
      </c>
      <c r="H1828" s="3" t="s">
        <v>710</v>
      </c>
      <c r="I1828" s="3" t="s">
        <v>720</v>
      </c>
      <c r="J1828" s="3" t="s">
        <v>721</v>
      </c>
      <c r="K1828" s="3" t="s">
        <v>728</v>
      </c>
      <c r="L1828" s="3" t="s">
        <v>739</v>
      </c>
      <c r="M1828" s="3" t="s">
        <v>219</v>
      </c>
      <c r="N1828" s="3">
        <v>0.4</v>
      </c>
      <c r="O1828" s="3" t="s">
        <v>3035</v>
      </c>
      <c r="P1828" s="3" t="s">
        <v>714</v>
      </c>
      <c r="Q1828" s="3" t="s">
        <v>1031</v>
      </c>
      <c r="R1828" s="3" t="s">
        <v>1578</v>
      </c>
      <c r="S1828" s="3">
        <v>54481</v>
      </c>
      <c r="T1828" s="4">
        <v>42104</v>
      </c>
      <c r="U1828" s="4">
        <v>42106</v>
      </c>
      <c r="V1828" s="3">
        <v>172.56439999999998</v>
      </c>
      <c r="W1828" s="3">
        <v>9</v>
      </c>
      <c r="X1828" s="3">
        <v>312.22000000000003</v>
      </c>
      <c r="Y1828" s="5">
        <v>86448</v>
      </c>
    </row>
    <row r="1829" spans="1:25" ht="12.75" customHeight="1" x14ac:dyDescent="0.25">
      <c r="A1829" s="3">
        <v>22846</v>
      </c>
      <c r="B1829" s="3" t="s">
        <v>978</v>
      </c>
      <c r="C1829" s="3">
        <v>0.1</v>
      </c>
      <c r="D1829" s="3">
        <v>4.9800000000000004</v>
      </c>
      <c r="E1829" s="3">
        <v>7.54</v>
      </c>
      <c r="F1829" s="3">
        <v>3194</v>
      </c>
      <c r="G1829" s="3" t="s">
        <v>2958</v>
      </c>
      <c r="H1829" s="3" t="s">
        <v>710</v>
      </c>
      <c r="I1829" s="3" t="s">
        <v>719</v>
      </c>
      <c r="J1829" s="3" t="s">
        <v>721</v>
      </c>
      <c r="K1829" s="3" t="s">
        <v>726</v>
      </c>
      <c r="L1829" s="3" t="s">
        <v>739</v>
      </c>
      <c r="M1829" s="3" t="s">
        <v>518</v>
      </c>
      <c r="N1829" s="3">
        <v>0.38</v>
      </c>
      <c r="O1829" s="3" t="s">
        <v>3035</v>
      </c>
      <c r="P1829" s="3" t="s">
        <v>713</v>
      </c>
      <c r="Q1829" s="3" t="s">
        <v>1034</v>
      </c>
      <c r="R1829" s="3" t="s">
        <v>1579</v>
      </c>
      <c r="S1829" s="3">
        <v>34609</v>
      </c>
      <c r="T1829" s="4">
        <v>42073</v>
      </c>
      <c r="U1829" s="4">
        <v>42074</v>
      </c>
      <c r="V1829" s="3">
        <v>45.077999999999996</v>
      </c>
      <c r="W1829" s="3">
        <v>9</v>
      </c>
      <c r="X1829" s="3">
        <v>43.84</v>
      </c>
      <c r="Y1829" s="5">
        <v>89805</v>
      </c>
    </row>
    <row r="1830" spans="1:25" ht="12.75" customHeight="1" x14ac:dyDescent="0.25">
      <c r="A1830" s="3">
        <v>22847</v>
      </c>
      <c r="B1830" s="3" t="s">
        <v>978</v>
      </c>
      <c r="C1830" s="3">
        <v>0</v>
      </c>
      <c r="D1830" s="3">
        <v>22.84</v>
      </c>
      <c r="E1830" s="3">
        <v>8.18</v>
      </c>
      <c r="F1830" s="3">
        <v>3194</v>
      </c>
      <c r="G1830" s="3" t="s">
        <v>2958</v>
      </c>
      <c r="H1830" s="3" t="s">
        <v>710</v>
      </c>
      <c r="I1830" s="3" t="s">
        <v>719</v>
      </c>
      <c r="J1830" s="3" t="s">
        <v>721</v>
      </c>
      <c r="K1830" s="3" t="s">
        <v>726</v>
      </c>
      <c r="L1830" s="3" t="s">
        <v>739</v>
      </c>
      <c r="M1830" s="3" t="s">
        <v>259</v>
      </c>
      <c r="N1830" s="3">
        <v>0.39</v>
      </c>
      <c r="O1830" s="3" t="s">
        <v>3035</v>
      </c>
      <c r="P1830" s="3" t="s">
        <v>713</v>
      </c>
      <c r="Q1830" s="3" t="s">
        <v>1034</v>
      </c>
      <c r="R1830" s="3" t="s">
        <v>1579</v>
      </c>
      <c r="S1830" s="3">
        <v>34609</v>
      </c>
      <c r="T1830" s="4">
        <v>42073</v>
      </c>
      <c r="U1830" s="4">
        <v>42075</v>
      </c>
      <c r="V1830" s="3">
        <v>-110.376</v>
      </c>
      <c r="W1830" s="3">
        <v>6</v>
      </c>
      <c r="X1830" s="3">
        <v>141.74</v>
      </c>
      <c r="Y1830" s="5">
        <v>89805</v>
      </c>
    </row>
    <row r="1831" spans="1:25" ht="12.75" customHeight="1" x14ac:dyDescent="0.25">
      <c r="A1831" s="3">
        <v>3406</v>
      </c>
      <c r="B1831" s="3" t="s">
        <v>979</v>
      </c>
      <c r="C1831" s="3">
        <v>0.03</v>
      </c>
      <c r="D1831" s="3">
        <v>200.97</v>
      </c>
      <c r="E1831" s="3">
        <v>15.59</v>
      </c>
      <c r="F1831" s="3">
        <v>3196</v>
      </c>
      <c r="G1831" s="3" t="s">
        <v>2959</v>
      </c>
      <c r="H1831" s="3" t="s">
        <v>712</v>
      </c>
      <c r="I1831" s="3" t="s">
        <v>717</v>
      </c>
      <c r="J1831" s="3" t="s">
        <v>722</v>
      </c>
      <c r="K1831" s="3" t="s">
        <v>736</v>
      </c>
      <c r="L1831" s="3" t="s">
        <v>740</v>
      </c>
      <c r="M1831" s="3" t="s">
        <v>612</v>
      </c>
      <c r="N1831" s="3">
        <v>0.36</v>
      </c>
      <c r="O1831" s="3" t="s">
        <v>3035</v>
      </c>
      <c r="P1831" s="3" t="s">
        <v>715</v>
      </c>
      <c r="Q1831" s="3" t="s">
        <v>1037</v>
      </c>
      <c r="R1831" s="3" t="s">
        <v>984</v>
      </c>
      <c r="S1831" s="3">
        <v>94109</v>
      </c>
      <c r="T1831" s="4">
        <v>42037</v>
      </c>
      <c r="U1831" s="4">
        <v>42038</v>
      </c>
      <c r="V1831" s="3">
        <v>1951.3</v>
      </c>
      <c r="W1831" s="3">
        <v>43</v>
      </c>
      <c r="X1831" s="3">
        <v>8717.75</v>
      </c>
      <c r="Y1831" s="5">
        <v>24294</v>
      </c>
    </row>
    <row r="1832" spans="1:25" ht="12.75" customHeight="1" x14ac:dyDescent="0.25">
      <c r="A1832" s="3">
        <v>21406</v>
      </c>
      <c r="B1832" s="3" t="s">
        <v>979</v>
      </c>
      <c r="C1832" s="3">
        <v>0.03</v>
      </c>
      <c r="D1832" s="3">
        <v>200.97</v>
      </c>
      <c r="E1832" s="3">
        <v>15.59</v>
      </c>
      <c r="F1832" s="3">
        <v>3197</v>
      </c>
      <c r="G1832" s="3" t="s">
        <v>2960</v>
      </c>
      <c r="H1832" s="3" t="s">
        <v>712</v>
      </c>
      <c r="I1832" s="3" t="s">
        <v>717</v>
      </c>
      <c r="J1832" s="3" t="s">
        <v>722</v>
      </c>
      <c r="K1832" s="3" t="s">
        <v>736</v>
      </c>
      <c r="L1832" s="3" t="s">
        <v>740</v>
      </c>
      <c r="M1832" s="3" t="s">
        <v>612</v>
      </c>
      <c r="N1832" s="3">
        <v>0.36</v>
      </c>
      <c r="O1832" s="3" t="s">
        <v>3035</v>
      </c>
      <c r="P1832" s="3" t="s">
        <v>714</v>
      </c>
      <c r="Q1832" s="3" t="s">
        <v>1008</v>
      </c>
      <c r="R1832" s="3" t="s">
        <v>1593</v>
      </c>
      <c r="S1832" s="3">
        <v>60062</v>
      </c>
      <c r="T1832" s="4">
        <v>42037</v>
      </c>
      <c r="U1832" s="4">
        <v>42038</v>
      </c>
      <c r="V1832" s="3">
        <v>1538.7827999999997</v>
      </c>
      <c r="W1832" s="3">
        <v>11</v>
      </c>
      <c r="X1832" s="3">
        <v>2230.12</v>
      </c>
      <c r="Y1832" s="5">
        <v>90850</v>
      </c>
    </row>
    <row r="1833" spans="1:25" ht="12.75" customHeight="1" x14ac:dyDescent="0.25">
      <c r="A1833" s="3">
        <v>18437</v>
      </c>
      <c r="B1833" s="3" t="s">
        <v>980</v>
      </c>
      <c r="C1833" s="3">
        <v>7.0000000000000007E-2</v>
      </c>
      <c r="D1833" s="3">
        <v>5.98</v>
      </c>
      <c r="E1833" s="3">
        <v>0.96</v>
      </c>
      <c r="F1833" s="3">
        <v>3205</v>
      </c>
      <c r="G1833" s="3" t="s">
        <v>2961</v>
      </c>
      <c r="H1833" s="3" t="s">
        <v>710</v>
      </c>
      <c r="I1833" s="3" t="s">
        <v>719</v>
      </c>
      <c r="J1833" s="3" t="s">
        <v>721</v>
      </c>
      <c r="K1833" s="3" t="s">
        <v>724</v>
      </c>
      <c r="L1833" s="3" t="s">
        <v>738</v>
      </c>
      <c r="M1833" s="3" t="s">
        <v>268</v>
      </c>
      <c r="N1833" s="3">
        <v>0.6</v>
      </c>
      <c r="O1833" s="3" t="s">
        <v>3035</v>
      </c>
      <c r="P1833" s="3" t="s">
        <v>715</v>
      </c>
      <c r="Q1833" s="3" t="s">
        <v>1061</v>
      </c>
      <c r="R1833" s="3" t="s">
        <v>1228</v>
      </c>
      <c r="S1833" s="3">
        <v>83440</v>
      </c>
      <c r="T1833" s="4">
        <v>42093</v>
      </c>
      <c r="U1833" s="4">
        <v>42097</v>
      </c>
      <c r="V1833" s="3">
        <v>32.83</v>
      </c>
      <c r="W1833" s="3">
        <v>10</v>
      </c>
      <c r="X1833" s="3">
        <v>56.4</v>
      </c>
      <c r="Y1833" s="5">
        <v>87933</v>
      </c>
    </row>
    <row r="1834" spans="1:25" ht="12.75" customHeight="1" x14ac:dyDescent="0.25">
      <c r="A1834" s="3">
        <v>18438</v>
      </c>
      <c r="B1834" s="3" t="s">
        <v>980</v>
      </c>
      <c r="C1834" s="3">
        <v>0.01</v>
      </c>
      <c r="D1834" s="3">
        <v>39.979999999999997</v>
      </c>
      <c r="E1834" s="3">
        <v>4</v>
      </c>
      <c r="F1834" s="3">
        <v>3206</v>
      </c>
      <c r="G1834" s="3" t="s">
        <v>2962</v>
      </c>
      <c r="H1834" s="3" t="s">
        <v>710</v>
      </c>
      <c r="I1834" s="3" t="s">
        <v>719</v>
      </c>
      <c r="J1834" s="3" t="s">
        <v>722</v>
      </c>
      <c r="K1834" s="3" t="s">
        <v>725</v>
      </c>
      <c r="L1834" s="3" t="s">
        <v>739</v>
      </c>
      <c r="M1834" s="3" t="s">
        <v>203</v>
      </c>
      <c r="N1834" s="3">
        <v>0.7</v>
      </c>
      <c r="O1834" s="3" t="s">
        <v>3035</v>
      </c>
      <c r="P1834" s="3" t="s">
        <v>715</v>
      </c>
      <c r="Q1834" s="3" t="s">
        <v>1061</v>
      </c>
      <c r="R1834" s="3" t="s">
        <v>1229</v>
      </c>
      <c r="S1834" s="3">
        <v>83301</v>
      </c>
      <c r="T1834" s="4">
        <v>42093</v>
      </c>
      <c r="U1834" s="4">
        <v>42098</v>
      </c>
      <c r="V1834" s="3">
        <v>51.590000000000053</v>
      </c>
      <c r="W1834" s="3">
        <v>6</v>
      </c>
      <c r="X1834" s="3">
        <v>257.52</v>
      </c>
      <c r="Y1834" s="5">
        <v>87933</v>
      </c>
    </row>
    <row r="1835" spans="1:25" ht="12.75" customHeight="1" x14ac:dyDescent="0.25">
      <c r="A1835" s="3">
        <v>21229</v>
      </c>
      <c r="B1835" s="3" t="s">
        <v>979</v>
      </c>
      <c r="C1835" s="3">
        <v>0.06</v>
      </c>
      <c r="D1835" s="3">
        <v>218.08</v>
      </c>
      <c r="E1835" s="3">
        <v>18.059999999999999</v>
      </c>
      <c r="F1835" s="3">
        <v>3206</v>
      </c>
      <c r="G1835" s="3" t="s">
        <v>2962</v>
      </c>
      <c r="H1835" s="3" t="s">
        <v>711</v>
      </c>
      <c r="I1835" s="3" t="s">
        <v>719</v>
      </c>
      <c r="J1835" s="3" t="s">
        <v>723</v>
      </c>
      <c r="K1835" s="3" t="s">
        <v>727</v>
      </c>
      <c r="L1835" s="3" t="s">
        <v>744</v>
      </c>
      <c r="M1835" s="3" t="s">
        <v>815</v>
      </c>
      <c r="N1835" s="3">
        <v>0.56999999999999995</v>
      </c>
      <c r="O1835" s="3" t="s">
        <v>3035</v>
      </c>
      <c r="P1835" s="3" t="s">
        <v>715</v>
      </c>
      <c r="Q1835" s="3" t="s">
        <v>1061</v>
      </c>
      <c r="R1835" s="3" t="s">
        <v>1229</v>
      </c>
      <c r="S1835" s="3">
        <v>83301</v>
      </c>
      <c r="T1835" s="4">
        <v>42145</v>
      </c>
      <c r="U1835" s="4">
        <v>42147</v>
      </c>
      <c r="V1835" s="3">
        <v>969.42</v>
      </c>
      <c r="W1835" s="3">
        <v>7</v>
      </c>
      <c r="X1835" s="3">
        <v>1488.51</v>
      </c>
      <c r="Y1835" s="5">
        <v>87934</v>
      </c>
    </row>
    <row r="1836" spans="1:25" ht="12.75" customHeight="1" x14ac:dyDescent="0.25">
      <c r="A1836" s="3">
        <v>20156</v>
      </c>
      <c r="B1836" s="3" t="s">
        <v>979</v>
      </c>
      <c r="C1836" s="3">
        <v>0.05</v>
      </c>
      <c r="D1836" s="3">
        <v>35.44</v>
      </c>
      <c r="E1836" s="3">
        <v>5.09</v>
      </c>
      <c r="F1836" s="3">
        <v>3206</v>
      </c>
      <c r="G1836" s="3" t="s">
        <v>2962</v>
      </c>
      <c r="H1836" s="3" t="s">
        <v>710</v>
      </c>
      <c r="I1836" s="3" t="s">
        <v>719</v>
      </c>
      <c r="J1836" s="3" t="s">
        <v>721</v>
      </c>
      <c r="K1836" s="3" t="s">
        <v>726</v>
      </c>
      <c r="L1836" s="3" t="s">
        <v>739</v>
      </c>
      <c r="M1836" s="3" t="s">
        <v>430</v>
      </c>
      <c r="N1836" s="3">
        <v>0.38</v>
      </c>
      <c r="O1836" s="3" t="s">
        <v>3035</v>
      </c>
      <c r="P1836" s="3" t="s">
        <v>715</v>
      </c>
      <c r="Q1836" s="3" t="s">
        <v>1061</v>
      </c>
      <c r="R1836" s="3" t="s">
        <v>1229</v>
      </c>
      <c r="S1836" s="3">
        <v>83301</v>
      </c>
      <c r="T1836" s="4">
        <v>42152</v>
      </c>
      <c r="U1836" s="4">
        <v>42153</v>
      </c>
      <c r="V1836" s="3">
        <v>553.33169999999996</v>
      </c>
      <c r="W1836" s="3">
        <v>23</v>
      </c>
      <c r="X1836" s="3">
        <v>801.93</v>
      </c>
      <c r="Y1836" s="5">
        <v>87935</v>
      </c>
    </row>
    <row r="1837" spans="1:25" ht="12.75" customHeight="1" x14ac:dyDescent="0.25">
      <c r="A1837" s="3">
        <v>24637</v>
      </c>
      <c r="B1837" s="3" t="s">
        <v>981</v>
      </c>
      <c r="C1837" s="3">
        <v>0.03</v>
      </c>
      <c r="D1837" s="3">
        <v>4.9800000000000004</v>
      </c>
      <c r="E1837" s="3">
        <v>4.62</v>
      </c>
      <c r="F1837" s="3">
        <v>3209</v>
      </c>
      <c r="G1837" s="3" t="s">
        <v>2963</v>
      </c>
      <c r="H1837" s="3" t="s">
        <v>711</v>
      </c>
      <c r="I1837" s="3" t="s">
        <v>720</v>
      </c>
      <c r="J1837" s="3" t="s">
        <v>722</v>
      </c>
      <c r="K1837" s="3" t="s">
        <v>725</v>
      </c>
      <c r="L1837" s="3" t="s">
        <v>741</v>
      </c>
      <c r="M1837" s="3" t="s">
        <v>521</v>
      </c>
      <c r="N1837" s="3">
        <v>0.64</v>
      </c>
      <c r="O1837" s="3" t="s">
        <v>3035</v>
      </c>
      <c r="P1837" s="3" t="s">
        <v>715</v>
      </c>
      <c r="Q1837" s="3" t="s">
        <v>1037</v>
      </c>
      <c r="R1837" s="3" t="s">
        <v>1689</v>
      </c>
      <c r="S1837" s="3">
        <v>90210</v>
      </c>
      <c r="T1837" s="4">
        <v>42183</v>
      </c>
      <c r="U1837" s="4">
        <v>42184</v>
      </c>
      <c r="V1837" s="3">
        <v>-30.45</v>
      </c>
      <c r="W1837" s="3">
        <v>8</v>
      </c>
      <c r="X1837" s="3">
        <v>44.24</v>
      </c>
      <c r="Y1837" s="5">
        <v>90739</v>
      </c>
    </row>
    <row r="1838" spans="1:25" ht="12.75" customHeight="1" x14ac:dyDescent="0.25">
      <c r="A1838" s="3">
        <v>22804</v>
      </c>
      <c r="B1838" s="3" t="s">
        <v>977</v>
      </c>
      <c r="C1838" s="3">
        <v>0.1</v>
      </c>
      <c r="D1838" s="3">
        <v>7.31</v>
      </c>
      <c r="E1838" s="3">
        <v>0.49</v>
      </c>
      <c r="F1838" s="3">
        <v>3211</v>
      </c>
      <c r="G1838" s="3" t="s">
        <v>2964</v>
      </c>
      <c r="H1838" s="3" t="s">
        <v>710</v>
      </c>
      <c r="I1838" s="3" t="s">
        <v>720</v>
      </c>
      <c r="J1838" s="3" t="s">
        <v>721</v>
      </c>
      <c r="K1838" s="3" t="s">
        <v>735</v>
      </c>
      <c r="L1838" s="3" t="s">
        <v>739</v>
      </c>
      <c r="M1838" s="3" t="s">
        <v>36</v>
      </c>
      <c r="N1838" s="3">
        <v>0.38</v>
      </c>
      <c r="O1838" s="3" t="s">
        <v>3035</v>
      </c>
      <c r="P1838" s="3" t="s">
        <v>714</v>
      </c>
      <c r="Q1838" s="3" t="s">
        <v>1008</v>
      </c>
      <c r="R1838" s="3" t="s">
        <v>1285</v>
      </c>
      <c r="S1838" s="3">
        <v>60101</v>
      </c>
      <c r="T1838" s="4">
        <v>42050</v>
      </c>
      <c r="U1838" s="4">
        <v>42051</v>
      </c>
      <c r="V1838" s="3">
        <v>55.020599999999995</v>
      </c>
      <c r="W1838" s="3">
        <v>12</v>
      </c>
      <c r="X1838" s="3">
        <v>79.739999999999995</v>
      </c>
      <c r="Y1838" s="5">
        <v>91522</v>
      </c>
    </row>
    <row r="1839" spans="1:25" ht="12.75" customHeight="1" x14ac:dyDescent="0.25">
      <c r="A1839" s="3">
        <v>22805</v>
      </c>
      <c r="B1839" s="3" t="s">
        <v>977</v>
      </c>
      <c r="C1839" s="3">
        <v>0.1</v>
      </c>
      <c r="D1839" s="3">
        <v>20.99</v>
      </c>
      <c r="E1839" s="3">
        <v>2.5</v>
      </c>
      <c r="F1839" s="3">
        <v>3211</v>
      </c>
      <c r="G1839" s="3" t="s">
        <v>2964</v>
      </c>
      <c r="H1839" s="3" t="s">
        <v>710</v>
      </c>
      <c r="I1839" s="3" t="s">
        <v>720</v>
      </c>
      <c r="J1839" s="3" t="s">
        <v>722</v>
      </c>
      <c r="K1839" s="3" t="s">
        <v>102</v>
      </c>
      <c r="L1839" s="3" t="s">
        <v>738</v>
      </c>
      <c r="M1839" s="3" t="s">
        <v>486</v>
      </c>
      <c r="N1839" s="3">
        <v>0.81</v>
      </c>
      <c r="O1839" s="3" t="s">
        <v>3035</v>
      </c>
      <c r="P1839" s="3" t="s">
        <v>714</v>
      </c>
      <c r="Q1839" s="3" t="s">
        <v>1008</v>
      </c>
      <c r="R1839" s="3" t="s">
        <v>1285</v>
      </c>
      <c r="S1839" s="3">
        <v>60101</v>
      </c>
      <c r="T1839" s="4">
        <v>42050</v>
      </c>
      <c r="U1839" s="4">
        <v>42051</v>
      </c>
      <c r="V1839" s="3">
        <v>-43.65504</v>
      </c>
      <c r="W1839" s="3">
        <v>23</v>
      </c>
      <c r="X1839" s="3">
        <v>392.45</v>
      </c>
      <c r="Y1839" s="5">
        <v>91522</v>
      </c>
    </row>
    <row r="1840" spans="1:25" ht="12.75" customHeight="1" x14ac:dyDescent="0.25">
      <c r="A1840" s="3">
        <v>23736</v>
      </c>
      <c r="B1840" s="3" t="s">
        <v>979</v>
      </c>
      <c r="C1840" s="3">
        <v>0.03</v>
      </c>
      <c r="D1840" s="3">
        <v>6.68</v>
      </c>
      <c r="E1840" s="3">
        <v>1.5</v>
      </c>
      <c r="F1840" s="3">
        <v>3221</v>
      </c>
      <c r="G1840" s="3" t="s">
        <v>2965</v>
      </c>
      <c r="H1840" s="3" t="s">
        <v>710</v>
      </c>
      <c r="I1840" s="3" t="s">
        <v>720</v>
      </c>
      <c r="J1840" s="3" t="s">
        <v>721</v>
      </c>
      <c r="K1840" s="3" t="s">
        <v>724</v>
      </c>
      <c r="L1840" s="3" t="s">
        <v>738</v>
      </c>
      <c r="M1840" s="3" t="s">
        <v>479</v>
      </c>
      <c r="N1840" s="3">
        <v>0.48</v>
      </c>
      <c r="O1840" s="3" t="s">
        <v>3035</v>
      </c>
      <c r="P1840" s="3" t="s">
        <v>713</v>
      </c>
      <c r="Q1840" s="3" t="s">
        <v>1034</v>
      </c>
      <c r="R1840" s="3" t="s">
        <v>1580</v>
      </c>
      <c r="S1840" s="3">
        <v>33322</v>
      </c>
      <c r="T1840" s="4">
        <v>42106</v>
      </c>
      <c r="U1840" s="4">
        <v>42107</v>
      </c>
      <c r="V1840" s="3">
        <v>-577.30400000000009</v>
      </c>
      <c r="W1840" s="3">
        <v>7</v>
      </c>
      <c r="X1840" s="3">
        <v>48.32</v>
      </c>
      <c r="Y1840" s="5">
        <v>90815</v>
      </c>
    </row>
    <row r="1841" spans="1:25" ht="12.75" customHeight="1" x14ac:dyDescent="0.25">
      <c r="A1841" s="3">
        <v>25605</v>
      </c>
      <c r="B1841" s="3" t="s">
        <v>977</v>
      </c>
      <c r="C1841" s="3">
        <v>0.04</v>
      </c>
      <c r="D1841" s="3">
        <v>39.479999999999997</v>
      </c>
      <c r="E1841" s="3">
        <v>1.99</v>
      </c>
      <c r="F1841" s="3">
        <v>3222</v>
      </c>
      <c r="G1841" s="3" t="s">
        <v>2966</v>
      </c>
      <c r="H1841" s="3" t="s">
        <v>711</v>
      </c>
      <c r="I1841" s="3" t="s">
        <v>720</v>
      </c>
      <c r="J1841" s="3" t="s">
        <v>722</v>
      </c>
      <c r="K1841" s="3" t="s">
        <v>725</v>
      </c>
      <c r="L1841" s="3" t="s">
        <v>741</v>
      </c>
      <c r="M1841" s="3" t="s">
        <v>337</v>
      </c>
      <c r="N1841" s="3">
        <v>0.54</v>
      </c>
      <c r="O1841" s="3" t="s">
        <v>3035</v>
      </c>
      <c r="P1841" s="3" t="s">
        <v>713</v>
      </c>
      <c r="Q1841" s="3" t="s">
        <v>1034</v>
      </c>
      <c r="R1841" s="3" t="s">
        <v>1528</v>
      </c>
      <c r="S1841" s="3">
        <v>32303</v>
      </c>
      <c r="T1841" s="4">
        <v>42082</v>
      </c>
      <c r="U1841" s="4">
        <v>42082</v>
      </c>
      <c r="V1841" s="3">
        <v>-1535.4864000000002</v>
      </c>
      <c r="W1841" s="3">
        <v>8</v>
      </c>
      <c r="X1841" s="3">
        <v>332.16</v>
      </c>
      <c r="Y1841" s="5">
        <v>90814</v>
      </c>
    </row>
    <row r="1842" spans="1:25" ht="12.75" customHeight="1" x14ac:dyDescent="0.25">
      <c r="A1842" s="3">
        <v>25606</v>
      </c>
      <c r="B1842" s="3" t="s">
        <v>977</v>
      </c>
      <c r="C1842" s="3">
        <v>0</v>
      </c>
      <c r="D1842" s="3">
        <v>8.1199999999999992</v>
      </c>
      <c r="E1842" s="3">
        <v>2.83</v>
      </c>
      <c r="F1842" s="3">
        <v>3222</v>
      </c>
      <c r="G1842" s="3" t="s">
        <v>2966</v>
      </c>
      <c r="H1842" s="3" t="s">
        <v>710</v>
      </c>
      <c r="I1842" s="3" t="s">
        <v>720</v>
      </c>
      <c r="J1842" s="3" t="s">
        <v>722</v>
      </c>
      <c r="K1842" s="3" t="s">
        <v>725</v>
      </c>
      <c r="L1842" s="3" t="s">
        <v>741</v>
      </c>
      <c r="M1842" s="3" t="s">
        <v>214</v>
      </c>
      <c r="N1842" s="3">
        <v>0.77</v>
      </c>
      <c r="O1842" s="3" t="s">
        <v>3035</v>
      </c>
      <c r="P1842" s="3" t="s">
        <v>713</v>
      </c>
      <c r="Q1842" s="3" t="s">
        <v>1034</v>
      </c>
      <c r="R1842" s="3" t="s">
        <v>1528</v>
      </c>
      <c r="S1842" s="3">
        <v>32303</v>
      </c>
      <c r="T1842" s="4">
        <v>42082</v>
      </c>
      <c r="U1842" s="4">
        <v>42083</v>
      </c>
      <c r="V1842" s="3">
        <v>-159.32</v>
      </c>
      <c r="W1842" s="3">
        <v>17</v>
      </c>
      <c r="X1842" s="3">
        <v>147.62</v>
      </c>
      <c r="Y1842" s="5">
        <v>90814</v>
      </c>
    </row>
    <row r="1843" spans="1:25" ht="12.75" customHeight="1" x14ac:dyDescent="0.25">
      <c r="A1843" s="3">
        <v>19517</v>
      </c>
      <c r="B1843" s="3" t="s">
        <v>981</v>
      </c>
      <c r="C1843" s="3">
        <v>0.06</v>
      </c>
      <c r="D1843" s="3">
        <v>60.98</v>
      </c>
      <c r="E1843" s="3">
        <v>30</v>
      </c>
      <c r="F1843" s="3">
        <v>3224</v>
      </c>
      <c r="G1843" s="3" t="s">
        <v>2967</v>
      </c>
      <c r="H1843" s="3" t="s">
        <v>712</v>
      </c>
      <c r="I1843" s="3" t="s">
        <v>718</v>
      </c>
      <c r="J1843" s="3" t="s">
        <v>723</v>
      </c>
      <c r="K1843" s="3" t="s">
        <v>727</v>
      </c>
      <c r="L1843" s="3" t="s">
        <v>740</v>
      </c>
      <c r="M1843" s="3" t="s">
        <v>415</v>
      </c>
      <c r="N1843" s="3">
        <v>0.7</v>
      </c>
      <c r="O1843" s="3" t="s">
        <v>3035</v>
      </c>
      <c r="P1843" s="3" t="s">
        <v>713</v>
      </c>
      <c r="Q1843" s="3" t="s">
        <v>1027</v>
      </c>
      <c r="R1843" s="3" t="s">
        <v>1094</v>
      </c>
      <c r="S1843" s="3">
        <v>37066</v>
      </c>
      <c r="T1843" s="4">
        <v>42095</v>
      </c>
      <c r="U1843" s="4">
        <v>42096</v>
      </c>
      <c r="V1843" s="3">
        <v>-74.088000000000008</v>
      </c>
      <c r="W1843" s="3">
        <v>2</v>
      </c>
      <c r="X1843" s="3">
        <v>125.9</v>
      </c>
      <c r="Y1843" s="5">
        <v>86508</v>
      </c>
    </row>
    <row r="1844" spans="1:25" ht="12.75" customHeight="1" x14ac:dyDescent="0.25">
      <c r="A1844" s="3">
        <v>22291</v>
      </c>
      <c r="B1844" s="3" t="s">
        <v>979</v>
      </c>
      <c r="C1844" s="3">
        <v>0.1</v>
      </c>
      <c r="D1844" s="3">
        <v>208.16</v>
      </c>
      <c r="E1844" s="3">
        <v>68.02</v>
      </c>
      <c r="F1844" s="3">
        <v>3225</v>
      </c>
      <c r="G1844" s="3" t="s">
        <v>2968</v>
      </c>
      <c r="H1844" s="3" t="s">
        <v>712</v>
      </c>
      <c r="I1844" s="3" t="s">
        <v>718</v>
      </c>
      <c r="J1844" s="3" t="s">
        <v>721</v>
      </c>
      <c r="K1844" s="3" t="s">
        <v>729</v>
      </c>
      <c r="L1844" s="3" t="s">
        <v>740</v>
      </c>
      <c r="M1844" s="3" t="s">
        <v>118</v>
      </c>
      <c r="N1844" s="3">
        <v>0.57999999999999996</v>
      </c>
      <c r="O1844" s="3" t="s">
        <v>3035</v>
      </c>
      <c r="P1844" s="3" t="s">
        <v>713</v>
      </c>
      <c r="Q1844" s="3" t="s">
        <v>1027</v>
      </c>
      <c r="R1844" s="3" t="s">
        <v>1633</v>
      </c>
      <c r="S1844" s="3">
        <v>38138</v>
      </c>
      <c r="T1844" s="4">
        <v>42018</v>
      </c>
      <c r="U1844" s="4">
        <v>42018</v>
      </c>
      <c r="V1844" s="3">
        <v>-137.52199999999999</v>
      </c>
      <c r="W1844" s="3">
        <v>4</v>
      </c>
      <c r="X1844" s="3">
        <v>768.81</v>
      </c>
      <c r="Y1844" s="5">
        <v>86507</v>
      </c>
    </row>
    <row r="1845" spans="1:25" ht="12.75" customHeight="1" x14ac:dyDescent="0.25">
      <c r="A1845" s="3">
        <v>22292</v>
      </c>
      <c r="B1845" s="3" t="s">
        <v>979</v>
      </c>
      <c r="C1845" s="3">
        <v>7.0000000000000007E-2</v>
      </c>
      <c r="D1845" s="3">
        <v>90.48</v>
      </c>
      <c r="E1845" s="3">
        <v>19.989999999999998</v>
      </c>
      <c r="F1845" s="3">
        <v>3226</v>
      </c>
      <c r="G1845" s="3" t="s">
        <v>2969</v>
      </c>
      <c r="H1845" s="3" t="s">
        <v>710</v>
      </c>
      <c r="I1845" s="3" t="s">
        <v>718</v>
      </c>
      <c r="J1845" s="3" t="s">
        <v>721</v>
      </c>
      <c r="K1845" s="3" t="s">
        <v>728</v>
      </c>
      <c r="L1845" s="3" t="s">
        <v>739</v>
      </c>
      <c r="M1845" s="3" t="s">
        <v>32</v>
      </c>
      <c r="N1845" s="3">
        <v>0.4</v>
      </c>
      <c r="O1845" s="3" t="s">
        <v>3035</v>
      </c>
      <c r="P1845" s="3" t="s">
        <v>713</v>
      </c>
      <c r="Q1845" s="3" t="s">
        <v>1027</v>
      </c>
      <c r="R1845" s="3" t="s">
        <v>1477</v>
      </c>
      <c r="S1845" s="3">
        <v>37075</v>
      </c>
      <c r="T1845" s="4">
        <v>42018</v>
      </c>
      <c r="U1845" s="4">
        <v>42019</v>
      </c>
      <c r="V1845" s="3">
        <v>-11.815999999999999</v>
      </c>
      <c r="W1845" s="3">
        <v>2</v>
      </c>
      <c r="X1845" s="3">
        <v>183.39</v>
      </c>
      <c r="Y1845" s="5">
        <v>86507</v>
      </c>
    </row>
    <row r="1846" spans="1:25" ht="12.75" customHeight="1" x14ac:dyDescent="0.25">
      <c r="A1846" s="3">
        <v>22293</v>
      </c>
      <c r="B1846" s="3" t="s">
        <v>979</v>
      </c>
      <c r="C1846" s="3">
        <v>0.01</v>
      </c>
      <c r="D1846" s="3">
        <v>9.48</v>
      </c>
      <c r="E1846" s="3">
        <v>7.29</v>
      </c>
      <c r="F1846" s="3">
        <v>3226</v>
      </c>
      <c r="G1846" s="3" t="s">
        <v>2969</v>
      </c>
      <c r="H1846" s="3" t="s">
        <v>711</v>
      </c>
      <c r="I1846" s="3" t="s">
        <v>718</v>
      </c>
      <c r="J1846" s="3" t="s">
        <v>723</v>
      </c>
      <c r="K1846" s="3" t="s">
        <v>732</v>
      </c>
      <c r="L1846" s="3" t="s">
        <v>741</v>
      </c>
      <c r="M1846" s="3" t="s">
        <v>628</v>
      </c>
      <c r="N1846" s="3">
        <v>0.45</v>
      </c>
      <c r="O1846" s="3" t="s">
        <v>3035</v>
      </c>
      <c r="P1846" s="3" t="s">
        <v>713</v>
      </c>
      <c r="Q1846" s="3" t="s">
        <v>1027</v>
      </c>
      <c r="R1846" s="3" t="s">
        <v>1477</v>
      </c>
      <c r="S1846" s="3">
        <v>37075</v>
      </c>
      <c r="T1846" s="4">
        <v>42018</v>
      </c>
      <c r="U1846" s="4">
        <v>42020</v>
      </c>
      <c r="V1846" s="3">
        <v>238.93379999999999</v>
      </c>
      <c r="W1846" s="3">
        <v>1</v>
      </c>
      <c r="X1846" s="3">
        <v>12.9</v>
      </c>
      <c r="Y1846" s="5">
        <v>86507</v>
      </c>
    </row>
    <row r="1847" spans="1:25" ht="12.75" customHeight="1" x14ac:dyDescent="0.25">
      <c r="A1847" s="3">
        <v>22294</v>
      </c>
      <c r="B1847" s="3" t="s">
        <v>979</v>
      </c>
      <c r="C1847" s="3">
        <v>0.02</v>
      </c>
      <c r="D1847" s="3">
        <v>4.28</v>
      </c>
      <c r="E1847" s="3">
        <v>0.94</v>
      </c>
      <c r="F1847" s="3">
        <v>3226</v>
      </c>
      <c r="G1847" s="3" t="s">
        <v>2969</v>
      </c>
      <c r="H1847" s="3" t="s">
        <v>710</v>
      </c>
      <c r="I1847" s="3" t="s">
        <v>718</v>
      </c>
      <c r="J1847" s="3" t="s">
        <v>721</v>
      </c>
      <c r="K1847" s="3" t="s">
        <v>724</v>
      </c>
      <c r="L1847" s="3" t="s">
        <v>738</v>
      </c>
      <c r="M1847" s="3" t="s">
        <v>707</v>
      </c>
      <c r="N1847" s="3">
        <v>0.56000000000000005</v>
      </c>
      <c r="O1847" s="3" t="s">
        <v>3035</v>
      </c>
      <c r="P1847" s="3" t="s">
        <v>713</v>
      </c>
      <c r="Q1847" s="3" t="s">
        <v>1027</v>
      </c>
      <c r="R1847" s="3" t="s">
        <v>1477</v>
      </c>
      <c r="S1847" s="3">
        <v>37075</v>
      </c>
      <c r="T1847" s="4">
        <v>42018</v>
      </c>
      <c r="U1847" s="4">
        <v>42019</v>
      </c>
      <c r="V1847" s="3">
        <v>-105.126</v>
      </c>
      <c r="W1847" s="3">
        <v>4</v>
      </c>
      <c r="X1847" s="3">
        <v>17.89</v>
      </c>
      <c r="Y1847" s="5">
        <v>86507</v>
      </c>
    </row>
    <row r="1848" spans="1:25" ht="12.75" customHeight="1" x14ac:dyDescent="0.25">
      <c r="A1848" s="3">
        <v>24343</v>
      </c>
      <c r="B1848" s="3" t="s">
        <v>978</v>
      </c>
      <c r="C1848" s="3">
        <v>0.06</v>
      </c>
      <c r="D1848" s="3">
        <v>22.24</v>
      </c>
      <c r="E1848" s="3">
        <v>1.99</v>
      </c>
      <c r="F1848" s="3">
        <v>3226</v>
      </c>
      <c r="G1848" s="3" t="s">
        <v>2969</v>
      </c>
      <c r="H1848" s="3" t="s">
        <v>710</v>
      </c>
      <c r="I1848" s="3" t="s">
        <v>718</v>
      </c>
      <c r="J1848" s="3" t="s">
        <v>722</v>
      </c>
      <c r="K1848" s="3" t="s">
        <v>725</v>
      </c>
      <c r="L1848" s="3" t="s">
        <v>741</v>
      </c>
      <c r="M1848" s="3" t="s">
        <v>61</v>
      </c>
      <c r="N1848" s="3">
        <v>0.43</v>
      </c>
      <c r="O1848" s="3" t="s">
        <v>3035</v>
      </c>
      <c r="P1848" s="3" t="s">
        <v>713</v>
      </c>
      <c r="Q1848" s="3" t="s">
        <v>1027</v>
      </c>
      <c r="R1848" s="3" t="s">
        <v>1477</v>
      </c>
      <c r="S1848" s="3">
        <v>37075</v>
      </c>
      <c r="T1848" s="4">
        <v>42183</v>
      </c>
      <c r="U1848" s="4">
        <v>42185</v>
      </c>
      <c r="V1848" s="3">
        <v>95.387999999999991</v>
      </c>
      <c r="W1848" s="3">
        <v>12</v>
      </c>
      <c r="X1848" s="3">
        <v>255.88</v>
      </c>
      <c r="Y1848" s="5">
        <v>86509</v>
      </c>
    </row>
    <row r="1849" spans="1:25" ht="12.75" customHeight="1" x14ac:dyDescent="0.25">
      <c r="A1849" s="3">
        <v>18940</v>
      </c>
      <c r="B1849" s="3" t="s">
        <v>979</v>
      </c>
      <c r="C1849" s="3">
        <v>0.01</v>
      </c>
      <c r="D1849" s="3">
        <v>24.95</v>
      </c>
      <c r="E1849" s="3">
        <v>2.99</v>
      </c>
      <c r="F1849" s="3">
        <v>3229</v>
      </c>
      <c r="G1849" s="3" t="s">
        <v>2970</v>
      </c>
      <c r="H1849" s="3" t="s">
        <v>710</v>
      </c>
      <c r="I1849" s="3" t="s">
        <v>718</v>
      </c>
      <c r="J1849" s="3" t="s">
        <v>721</v>
      </c>
      <c r="K1849" s="3" t="s">
        <v>103</v>
      </c>
      <c r="L1849" s="3" t="s">
        <v>739</v>
      </c>
      <c r="M1849" s="3" t="s">
        <v>211</v>
      </c>
      <c r="N1849" s="3">
        <v>0.39</v>
      </c>
      <c r="O1849" s="3" t="s">
        <v>3035</v>
      </c>
      <c r="P1849" s="3" t="s">
        <v>714</v>
      </c>
      <c r="Q1849" s="3" t="s">
        <v>1031</v>
      </c>
      <c r="R1849" s="3" t="s">
        <v>1183</v>
      </c>
      <c r="S1849" s="3">
        <v>54880</v>
      </c>
      <c r="T1849" s="4">
        <v>42025</v>
      </c>
      <c r="U1849" s="4">
        <v>42026</v>
      </c>
      <c r="V1849" s="3">
        <v>261.38579999999996</v>
      </c>
      <c r="W1849" s="3">
        <v>15</v>
      </c>
      <c r="X1849" s="3">
        <v>378.82</v>
      </c>
      <c r="Y1849" s="5">
        <v>87435</v>
      </c>
    </row>
    <row r="1850" spans="1:25" ht="12.75" customHeight="1" x14ac:dyDescent="0.25">
      <c r="A1850" s="3">
        <v>18941</v>
      </c>
      <c r="B1850" s="3" t="s">
        <v>979</v>
      </c>
      <c r="C1850" s="3">
        <v>0</v>
      </c>
      <c r="D1850" s="3">
        <v>15.98</v>
      </c>
      <c r="E1850" s="3">
        <v>8.99</v>
      </c>
      <c r="F1850" s="3">
        <v>3230</v>
      </c>
      <c r="G1850" s="3" t="s">
        <v>2971</v>
      </c>
      <c r="H1850" s="3" t="s">
        <v>710</v>
      </c>
      <c r="I1850" s="3" t="s">
        <v>718</v>
      </c>
      <c r="J1850" s="3" t="s">
        <v>722</v>
      </c>
      <c r="K1850" s="3" t="s">
        <v>725</v>
      </c>
      <c r="L1850" s="3" t="s">
        <v>741</v>
      </c>
      <c r="M1850" s="3" t="s">
        <v>14</v>
      </c>
      <c r="N1850" s="3">
        <v>0.64</v>
      </c>
      <c r="O1850" s="3" t="s">
        <v>3035</v>
      </c>
      <c r="P1850" s="3" t="s">
        <v>714</v>
      </c>
      <c r="Q1850" s="3" t="s">
        <v>1031</v>
      </c>
      <c r="R1850" s="3" t="s">
        <v>1374</v>
      </c>
      <c r="S1850" s="3">
        <v>53186</v>
      </c>
      <c r="T1850" s="4">
        <v>42025</v>
      </c>
      <c r="U1850" s="4">
        <v>42027</v>
      </c>
      <c r="V1850" s="3">
        <v>-135.46</v>
      </c>
      <c r="W1850" s="3">
        <v>9</v>
      </c>
      <c r="X1850" s="3">
        <v>152.18</v>
      </c>
      <c r="Y1850" s="5">
        <v>87435</v>
      </c>
    </row>
    <row r="1851" spans="1:25" ht="12.75" customHeight="1" x14ac:dyDescent="0.25">
      <c r="A1851" s="3">
        <v>19062</v>
      </c>
      <c r="B1851" s="3" t="s">
        <v>981</v>
      </c>
      <c r="C1851" s="3">
        <v>0.06</v>
      </c>
      <c r="D1851" s="3">
        <v>4.91</v>
      </c>
      <c r="E1851" s="3">
        <v>5.68</v>
      </c>
      <c r="F1851" s="3">
        <v>3230</v>
      </c>
      <c r="G1851" s="3" t="s">
        <v>2971</v>
      </c>
      <c r="H1851" s="3" t="s">
        <v>711</v>
      </c>
      <c r="I1851" s="3" t="s">
        <v>718</v>
      </c>
      <c r="J1851" s="3" t="s">
        <v>721</v>
      </c>
      <c r="K1851" s="3" t="s">
        <v>103</v>
      </c>
      <c r="L1851" s="3" t="s">
        <v>739</v>
      </c>
      <c r="M1851" s="3" t="s">
        <v>384</v>
      </c>
      <c r="N1851" s="3">
        <v>0.36</v>
      </c>
      <c r="O1851" s="3" t="s">
        <v>3035</v>
      </c>
      <c r="P1851" s="3" t="s">
        <v>714</v>
      </c>
      <c r="Q1851" s="3" t="s">
        <v>1031</v>
      </c>
      <c r="R1851" s="3" t="s">
        <v>1374</v>
      </c>
      <c r="S1851" s="3">
        <v>53186</v>
      </c>
      <c r="T1851" s="4">
        <v>42168</v>
      </c>
      <c r="U1851" s="4">
        <v>42168</v>
      </c>
      <c r="V1851" s="3">
        <v>-31.68825</v>
      </c>
      <c r="W1851" s="3">
        <v>10</v>
      </c>
      <c r="X1851" s="3">
        <v>53.89</v>
      </c>
      <c r="Y1851" s="5">
        <v>87436</v>
      </c>
    </row>
    <row r="1852" spans="1:25" ht="12.75" customHeight="1" x14ac:dyDescent="0.25">
      <c r="A1852" s="3">
        <v>19063</v>
      </c>
      <c r="B1852" s="3" t="s">
        <v>981</v>
      </c>
      <c r="C1852" s="3">
        <v>7.0000000000000007E-2</v>
      </c>
      <c r="D1852" s="3">
        <v>48.94</v>
      </c>
      <c r="E1852" s="3">
        <v>5.86</v>
      </c>
      <c r="F1852" s="3">
        <v>3230</v>
      </c>
      <c r="G1852" s="3" t="s">
        <v>2971</v>
      </c>
      <c r="H1852" s="3" t="s">
        <v>711</v>
      </c>
      <c r="I1852" s="3" t="s">
        <v>718</v>
      </c>
      <c r="J1852" s="3" t="s">
        <v>721</v>
      </c>
      <c r="K1852" s="3" t="s">
        <v>726</v>
      </c>
      <c r="L1852" s="3" t="s">
        <v>739</v>
      </c>
      <c r="M1852" s="3" t="s">
        <v>398</v>
      </c>
      <c r="N1852" s="3">
        <v>0.35</v>
      </c>
      <c r="O1852" s="3" t="s">
        <v>3035</v>
      </c>
      <c r="P1852" s="3" t="s">
        <v>714</v>
      </c>
      <c r="Q1852" s="3" t="s">
        <v>1031</v>
      </c>
      <c r="R1852" s="3" t="s">
        <v>1374</v>
      </c>
      <c r="S1852" s="3">
        <v>53186</v>
      </c>
      <c r="T1852" s="4">
        <v>42168</v>
      </c>
      <c r="U1852" s="4">
        <v>42169</v>
      </c>
      <c r="V1852" s="3">
        <v>690.70379999999989</v>
      </c>
      <c r="W1852" s="3">
        <v>21</v>
      </c>
      <c r="X1852" s="3">
        <v>1001.02</v>
      </c>
      <c r="Y1852" s="5">
        <v>87436</v>
      </c>
    </row>
    <row r="1853" spans="1:25" ht="12.75" customHeight="1" x14ac:dyDescent="0.25">
      <c r="A1853" s="3">
        <v>19179</v>
      </c>
      <c r="B1853" s="3" t="s">
        <v>980</v>
      </c>
      <c r="C1853" s="3">
        <v>0.06</v>
      </c>
      <c r="D1853" s="3">
        <v>115.99</v>
      </c>
      <c r="E1853" s="3">
        <v>5.92</v>
      </c>
      <c r="F1853" s="3">
        <v>3238</v>
      </c>
      <c r="G1853" s="3" t="s">
        <v>2972</v>
      </c>
      <c r="H1853" s="3" t="s">
        <v>710</v>
      </c>
      <c r="I1853" s="3" t="s">
        <v>720</v>
      </c>
      <c r="J1853" s="3" t="s">
        <v>722</v>
      </c>
      <c r="K1853" s="3" t="s">
        <v>102</v>
      </c>
      <c r="L1853" s="3" t="s">
        <v>739</v>
      </c>
      <c r="M1853" s="3" t="s">
        <v>755</v>
      </c>
      <c r="N1853" s="3">
        <v>0.57999999999999996</v>
      </c>
      <c r="O1853" s="3" t="s">
        <v>3035</v>
      </c>
      <c r="P1853" s="3" t="s">
        <v>715</v>
      </c>
      <c r="Q1853" s="3" t="s">
        <v>1013</v>
      </c>
      <c r="R1853" s="3" t="s">
        <v>1400</v>
      </c>
      <c r="S1853" s="3">
        <v>97330</v>
      </c>
      <c r="T1853" s="4">
        <v>42159</v>
      </c>
      <c r="U1853" s="4">
        <v>42161</v>
      </c>
      <c r="V1853" s="3">
        <v>-13.068000000000001</v>
      </c>
      <c r="W1853" s="3">
        <v>5</v>
      </c>
      <c r="X1853" s="3">
        <v>495.82</v>
      </c>
      <c r="Y1853" s="5">
        <v>89564</v>
      </c>
    </row>
    <row r="1854" spans="1:25" ht="12.75" customHeight="1" x14ac:dyDescent="0.25">
      <c r="A1854" s="3">
        <v>23084</v>
      </c>
      <c r="B1854" s="3" t="s">
        <v>977</v>
      </c>
      <c r="C1854" s="3">
        <v>0</v>
      </c>
      <c r="D1854" s="3">
        <v>7.28</v>
      </c>
      <c r="E1854" s="3">
        <v>3.52</v>
      </c>
      <c r="F1854" s="3">
        <v>3243</v>
      </c>
      <c r="G1854" s="3" t="s">
        <v>2973</v>
      </c>
      <c r="H1854" s="3" t="s">
        <v>710</v>
      </c>
      <c r="I1854" s="3" t="s">
        <v>718</v>
      </c>
      <c r="J1854" s="3" t="s">
        <v>722</v>
      </c>
      <c r="K1854" s="3" t="s">
        <v>725</v>
      </c>
      <c r="L1854" s="3" t="s">
        <v>741</v>
      </c>
      <c r="M1854" s="3" t="s">
        <v>933</v>
      </c>
      <c r="N1854" s="3">
        <v>0.68</v>
      </c>
      <c r="O1854" s="3" t="s">
        <v>3035</v>
      </c>
      <c r="P1854" s="3" t="s">
        <v>716</v>
      </c>
      <c r="Q1854" s="3" t="s">
        <v>1123</v>
      </c>
      <c r="R1854" s="3" t="s">
        <v>1330</v>
      </c>
      <c r="S1854" s="3">
        <v>6010</v>
      </c>
      <c r="T1854" s="4">
        <v>42165</v>
      </c>
      <c r="U1854" s="4">
        <v>42165</v>
      </c>
      <c r="V1854" s="3">
        <v>-25.103999999999999</v>
      </c>
      <c r="W1854" s="3">
        <v>3</v>
      </c>
      <c r="X1854" s="3">
        <v>24.44</v>
      </c>
      <c r="Y1854" s="5">
        <v>88329</v>
      </c>
    </row>
    <row r="1855" spans="1:25" ht="12.75" customHeight="1" x14ac:dyDescent="0.25">
      <c r="A1855" s="3">
        <v>23267</v>
      </c>
      <c r="B1855" s="3" t="s">
        <v>980</v>
      </c>
      <c r="C1855" s="3">
        <v>0.06</v>
      </c>
      <c r="D1855" s="3">
        <v>5.18</v>
      </c>
      <c r="E1855" s="3">
        <v>2.04</v>
      </c>
      <c r="F1855" s="3">
        <v>3246</v>
      </c>
      <c r="G1855" s="3" t="s">
        <v>2974</v>
      </c>
      <c r="H1855" s="3" t="s">
        <v>710</v>
      </c>
      <c r="I1855" s="3" t="s">
        <v>718</v>
      </c>
      <c r="J1855" s="3" t="s">
        <v>721</v>
      </c>
      <c r="K1855" s="3" t="s">
        <v>726</v>
      </c>
      <c r="L1855" s="3" t="s">
        <v>738</v>
      </c>
      <c r="M1855" s="3" t="s">
        <v>170</v>
      </c>
      <c r="N1855" s="3">
        <v>0.36</v>
      </c>
      <c r="O1855" s="3" t="s">
        <v>3035</v>
      </c>
      <c r="P1855" s="3" t="s">
        <v>716</v>
      </c>
      <c r="Q1855" s="3" t="s">
        <v>1045</v>
      </c>
      <c r="R1855" s="3" t="s">
        <v>1044</v>
      </c>
      <c r="S1855" s="3">
        <v>3051</v>
      </c>
      <c r="T1855" s="4">
        <v>42095</v>
      </c>
      <c r="U1855" s="4">
        <v>42095</v>
      </c>
      <c r="V1855" s="3">
        <v>1.9504000000000001</v>
      </c>
      <c r="W1855" s="3">
        <v>4</v>
      </c>
      <c r="X1855" s="3">
        <v>21.86</v>
      </c>
      <c r="Y1855" s="5">
        <v>88330</v>
      </c>
    </row>
    <row r="1856" spans="1:25" ht="12.75" customHeight="1" x14ac:dyDescent="0.25">
      <c r="A1856" s="3">
        <v>18265</v>
      </c>
      <c r="B1856" s="3" t="s">
        <v>977</v>
      </c>
      <c r="C1856" s="3">
        <v>7.0000000000000007E-2</v>
      </c>
      <c r="D1856" s="3">
        <v>2.78</v>
      </c>
      <c r="E1856" s="3">
        <v>1.49</v>
      </c>
      <c r="F1856" s="3">
        <v>3248</v>
      </c>
      <c r="G1856" s="3" t="s">
        <v>2975</v>
      </c>
      <c r="H1856" s="3" t="s">
        <v>710</v>
      </c>
      <c r="I1856" s="3" t="s">
        <v>718</v>
      </c>
      <c r="J1856" s="3" t="s">
        <v>721</v>
      </c>
      <c r="K1856" s="3" t="s">
        <v>103</v>
      </c>
      <c r="L1856" s="3" t="s">
        <v>739</v>
      </c>
      <c r="M1856" s="3" t="s">
        <v>973</v>
      </c>
      <c r="N1856" s="3">
        <v>0.36</v>
      </c>
      <c r="O1856" s="3" t="s">
        <v>3035</v>
      </c>
      <c r="P1856" s="3" t="s">
        <v>713</v>
      </c>
      <c r="Q1856" s="3" t="s">
        <v>1127</v>
      </c>
      <c r="R1856" s="3" t="s">
        <v>1167</v>
      </c>
      <c r="S1856" s="3">
        <v>70458</v>
      </c>
      <c r="T1856" s="4">
        <v>42131</v>
      </c>
      <c r="U1856" s="4">
        <v>42132</v>
      </c>
      <c r="V1856" s="3">
        <v>-340.53109999999998</v>
      </c>
      <c r="W1856" s="3">
        <v>17</v>
      </c>
      <c r="X1856" s="3">
        <v>47.12</v>
      </c>
      <c r="Y1856" s="5">
        <v>87297</v>
      </c>
    </row>
    <row r="1857" spans="1:25" ht="12.75" customHeight="1" x14ac:dyDescent="0.25">
      <c r="A1857" s="3">
        <v>25820</v>
      </c>
      <c r="B1857" s="3" t="s">
        <v>977</v>
      </c>
      <c r="C1857" s="3">
        <v>0.03</v>
      </c>
      <c r="D1857" s="3">
        <v>42.8</v>
      </c>
      <c r="E1857" s="3">
        <v>2.99</v>
      </c>
      <c r="F1857" s="3">
        <v>3249</v>
      </c>
      <c r="G1857" s="3" t="s">
        <v>2976</v>
      </c>
      <c r="H1857" s="3" t="s">
        <v>710</v>
      </c>
      <c r="I1857" s="3" t="s">
        <v>720</v>
      </c>
      <c r="J1857" s="3" t="s">
        <v>721</v>
      </c>
      <c r="K1857" s="3" t="s">
        <v>103</v>
      </c>
      <c r="L1857" s="3" t="s">
        <v>739</v>
      </c>
      <c r="M1857" s="3" t="s">
        <v>871</v>
      </c>
      <c r="N1857" s="3">
        <v>0.36</v>
      </c>
      <c r="O1857" s="3" t="s">
        <v>3035</v>
      </c>
      <c r="P1857" s="3" t="s">
        <v>716</v>
      </c>
      <c r="Q1857" s="3" t="s">
        <v>1057</v>
      </c>
      <c r="R1857" s="3" t="s">
        <v>1857</v>
      </c>
      <c r="S1857" s="3">
        <v>21403</v>
      </c>
      <c r="T1857" s="4">
        <v>42147</v>
      </c>
      <c r="U1857" s="4">
        <v>42148</v>
      </c>
      <c r="V1857" s="3">
        <v>462.92099999999994</v>
      </c>
      <c r="W1857" s="3">
        <v>16</v>
      </c>
      <c r="X1857" s="3">
        <v>670.9</v>
      </c>
      <c r="Y1857" s="5">
        <v>87298</v>
      </c>
    </row>
    <row r="1858" spans="1:25" ht="12.75" customHeight="1" x14ac:dyDescent="0.25">
      <c r="A1858" s="3">
        <v>5511</v>
      </c>
      <c r="B1858" s="3" t="s">
        <v>981</v>
      </c>
      <c r="C1858" s="3">
        <v>0.02</v>
      </c>
      <c r="D1858" s="3">
        <v>5.28</v>
      </c>
      <c r="E1858" s="3">
        <v>6.26</v>
      </c>
      <c r="F1858" s="3">
        <v>3251</v>
      </c>
      <c r="G1858" s="3" t="s">
        <v>2977</v>
      </c>
      <c r="H1858" s="3" t="s">
        <v>710</v>
      </c>
      <c r="I1858" s="3" t="s">
        <v>720</v>
      </c>
      <c r="J1858" s="3" t="s">
        <v>721</v>
      </c>
      <c r="K1858" s="3" t="s">
        <v>726</v>
      </c>
      <c r="L1858" s="3" t="s">
        <v>739</v>
      </c>
      <c r="M1858" s="3" t="s">
        <v>760</v>
      </c>
      <c r="N1858" s="3">
        <v>0.4</v>
      </c>
      <c r="O1858" s="3" t="s">
        <v>3035</v>
      </c>
      <c r="P1858" s="3" t="s">
        <v>716</v>
      </c>
      <c r="Q1858" s="3" t="s">
        <v>1019</v>
      </c>
      <c r="R1858" s="3" t="s">
        <v>1004</v>
      </c>
      <c r="S1858" s="3">
        <v>10112</v>
      </c>
      <c r="T1858" s="4">
        <v>42166</v>
      </c>
      <c r="U1858" s="4">
        <v>42167</v>
      </c>
      <c r="V1858" s="3">
        <v>-131.16</v>
      </c>
      <c r="W1858" s="3">
        <v>76</v>
      </c>
      <c r="X1858" s="3">
        <v>412.72</v>
      </c>
      <c r="Y1858" s="5">
        <v>39076</v>
      </c>
    </row>
    <row r="1859" spans="1:25" ht="12.75" customHeight="1" x14ac:dyDescent="0.25">
      <c r="A1859" s="3">
        <v>23324</v>
      </c>
      <c r="B1859" s="3" t="s">
        <v>981</v>
      </c>
      <c r="C1859" s="3">
        <v>0.01</v>
      </c>
      <c r="D1859" s="3">
        <v>11.34</v>
      </c>
      <c r="E1859" s="3">
        <v>5.01</v>
      </c>
      <c r="F1859" s="3">
        <v>3252</v>
      </c>
      <c r="G1859" s="3" t="s">
        <v>2978</v>
      </c>
      <c r="H1859" s="3" t="s">
        <v>710</v>
      </c>
      <c r="I1859" s="3" t="s">
        <v>718</v>
      </c>
      <c r="J1859" s="3" t="s">
        <v>721</v>
      </c>
      <c r="K1859" s="3" t="s">
        <v>726</v>
      </c>
      <c r="L1859" s="3" t="s">
        <v>739</v>
      </c>
      <c r="M1859" s="3" t="s">
        <v>62</v>
      </c>
      <c r="N1859" s="3">
        <v>0.36</v>
      </c>
      <c r="O1859" s="3" t="s">
        <v>3035</v>
      </c>
      <c r="P1859" s="3" t="s">
        <v>716</v>
      </c>
      <c r="Q1859" s="3" t="s">
        <v>1019</v>
      </c>
      <c r="R1859" s="3" t="s">
        <v>1653</v>
      </c>
      <c r="S1859" s="3">
        <v>12306</v>
      </c>
      <c r="T1859" s="4">
        <v>42093</v>
      </c>
      <c r="U1859" s="4">
        <v>42095</v>
      </c>
      <c r="V1859" s="3">
        <v>-11.83</v>
      </c>
      <c r="W1859" s="3">
        <v>1</v>
      </c>
      <c r="X1859" s="3">
        <v>14.52</v>
      </c>
      <c r="Y1859" s="5">
        <v>87296</v>
      </c>
    </row>
    <row r="1860" spans="1:25" ht="12.75" customHeight="1" x14ac:dyDescent="0.25">
      <c r="A1860" s="3">
        <v>23511</v>
      </c>
      <c r="B1860" s="3" t="s">
        <v>981</v>
      </c>
      <c r="C1860" s="3">
        <v>0.02</v>
      </c>
      <c r="D1860" s="3">
        <v>5.28</v>
      </c>
      <c r="E1860" s="3">
        <v>6.26</v>
      </c>
      <c r="F1860" s="3">
        <v>3252</v>
      </c>
      <c r="G1860" s="3" t="s">
        <v>2978</v>
      </c>
      <c r="H1860" s="3" t="s">
        <v>710</v>
      </c>
      <c r="I1860" s="3" t="s">
        <v>720</v>
      </c>
      <c r="J1860" s="3" t="s">
        <v>721</v>
      </c>
      <c r="K1860" s="3" t="s">
        <v>726</v>
      </c>
      <c r="L1860" s="3" t="s">
        <v>739</v>
      </c>
      <c r="M1860" s="3" t="s">
        <v>760</v>
      </c>
      <c r="N1860" s="3">
        <v>0.4</v>
      </c>
      <c r="O1860" s="3" t="s">
        <v>3035</v>
      </c>
      <c r="P1860" s="3" t="s">
        <v>716</v>
      </c>
      <c r="Q1860" s="3" t="s">
        <v>1019</v>
      </c>
      <c r="R1860" s="3" t="s">
        <v>1653</v>
      </c>
      <c r="S1860" s="3">
        <v>12306</v>
      </c>
      <c r="T1860" s="4">
        <v>42166</v>
      </c>
      <c r="U1860" s="4">
        <v>42167</v>
      </c>
      <c r="V1860" s="3">
        <v>-65.58</v>
      </c>
      <c r="W1860" s="3">
        <v>19</v>
      </c>
      <c r="X1860" s="3">
        <v>103.18</v>
      </c>
      <c r="Y1860" s="5">
        <v>87299</v>
      </c>
    </row>
    <row r="1861" spans="1:25" ht="12.75" customHeight="1" x14ac:dyDescent="0.25">
      <c r="A1861" s="3">
        <v>21046</v>
      </c>
      <c r="B1861" s="3" t="s">
        <v>981</v>
      </c>
      <c r="C1861" s="3">
        <v>0.06</v>
      </c>
      <c r="D1861" s="3">
        <v>47.98</v>
      </c>
      <c r="E1861" s="3">
        <v>3.61</v>
      </c>
      <c r="F1861" s="3">
        <v>3255</v>
      </c>
      <c r="G1861" s="3" t="s">
        <v>2979</v>
      </c>
      <c r="H1861" s="3" t="s">
        <v>710</v>
      </c>
      <c r="I1861" s="3" t="s">
        <v>717</v>
      </c>
      <c r="J1861" s="3" t="s">
        <v>722</v>
      </c>
      <c r="K1861" s="3" t="s">
        <v>725</v>
      </c>
      <c r="L1861" s="3" t="s">
        <v>741</v>
      </c>
      <c r="M1861" s="3" t="s">
        <v>386</v>
      </c>
      <c r="N1861" s="3">
        <v>0.71</v>
      </c>
      <c r="O1861" s="3" t="s">
        <v>3035</v>
      </c>
      <c r="P1861" s="3" t="s">
        <v>713</v>
      </c>
      <c r="Q1861" s="3" t="s">
        <v>1034</v>
      </c>
      <c r="R1861" s="3" t="s">
        <v>1033</v>
      </c>
      <c r="S1861" s="3">
        <v>33319</v>
      </c>
      <c r="T1861" s="4">
        <v>42053</v>
      </c>
      <c r="U1861" s="4">
        <v>42055</v>
      </c>
      <c r="V1861" s="3">
        <v>596.80799999999999</v>
      </c>
      <c r="W1861" s="3">
        <v>2</v>
      </c>
      <c r="X1861" s="3">
        <v>97.96</v>
      </c>
      <c r="Y1861" s="5">
        <v>90488</v>
      </c>
    </row>
    <row r="1862" spans="1:25" ht="12.75" customHeight="1" x14ac:dyDescent="0.25">
      <c r="A1862" s="3">
        <v>18728</v>
      </c>
      <c r="B1862" s="3" t="s">
        <v>979</v>
      </c>
      <c r="C1862" s="3">
        <v>0.01</v>
      </c>
      <c r="D1862" s="3">
        <v>349.45</v>
      </c>
      <c r="E1862" s="3">
        <v>60</v>
      </c>
      <c r="F1862" s="3">
        <v>3257</v>
      </c>
      <c r="G1862" s="3" t="s">
        <v>2980</v>
      </c>
      <c r="H1862" s="3" t="s">
        <v>712</v>
      </c>
      <c r="I1862" s="3" t="s">
        <v>719</v>
      </c>
      <c r="J1862" s="3" t="s">
        <v>723</v>
      </c>
      <c r="K1862" s="3" t="s">
        <v>731</v>
      </c>
      <c r="L1862" s="3" t="s">
        <v>740</v>
      </c>
      <c r="M1862" s="3" t="s">
        <v>923</v>
      </c>
      <c r="O1862" s="3" t="s">
        <v>3035</v>
      </c>
      <c r="P1862" s="3" t="s">
        <v>715</v>
      </c>
      <c r="Q1862" s="3" t="s">
        <v>737</v>
      </c>
      <c r="R1862" s="3" t="s">
        <v>1319</v>
      </c>
      <c r="S1862" s="3">
        <v>98632</v>
      </c>
      <c r="T1862" s="4">
        <v>42150</v>
      </c>
      <c r="U1862" s="4">
        <v>42151</v>
      </c>
      <c r="V1862" s="3">
        <v>3739.3928999999998</v>
      </c>
      <c r="W1862" s="3">
        <v>15</v>
      </c>
      <c r="X1862" s="3">
        <v>5419.41</v>
      </c>
      <c r="Y1862" s="5">
        <v>88825</v>
      </c>
    </row>
    <row r="1863" spans="1:25" ht="12.75" customHeight="1" x14ac:dyDescent="0.25">
      <c r="A1863" s="3">
        <v>21852</v>
      </c>
      <c r="B1863" s="3" t="s">
        <v>978</v>
      </c>
      <c r="C1863" s="3">
        <v>0</v>
      </c>
      <c r="D1863" s="3">
        <v>25.38</v>
      </c>
      <c r="E1863" s="3">
        <v>8.99</v>
      </c>
      <c r="F1863" s="3">
        <v>3257</v>
      </c>
      <c r="G1863" s="3" t="s">
        <v>2980</v>
      </c>
      <c r="H1863" s="3" t="s">
        <v>710</v>
      </c>
      <c r="I1863" s="3" t="s">
        <v>719</v>
      </c>
      <c r="J1863" s="3" t="s">
        <v>723</v>
      </c>
      <c r="K1863" s="3" t="s">
        <v>732</v>
      </c>
      <c r="L1863" s="3" t="s">
        <v>741</v>
      </c>
      <c r="M1863" s="3" t="s">
        <v>90</v>
      </c>
      <c r="N1863" s="3">
        <v>0.5</v>
      </c>
      <c r="O1863" s="3" t="s">
        <v>3035</v>
      </c>
      <c r="P1863" s="3" t="s">
        <v>715</v>
      </c>
      <c r="Q1863" s="3" t="s">
        <v>737</v>
      </c>
      <c r="R1863" s="3" t="s">
        <v>1319</v>
      </c>
      <c r="S1863" s="3">
        <v>98632</v>
      </c>
      <c r="T1863" s="4">
        <v>42137</v>
      </c>
      <c r="U1863" s="4">
        <v>42139</v>
      </c>
      <c r="V1863" s="3">
        <v>470.33799999999997</v>
      </c>
      <c r="W1863" s="3">
        <v>26</v>
      </c>
      <c r="X1863" s="3">
        <v>700.41</v>
      </c>
      <c r="Y1863" s="5">
        <v>88826</v>
      </c>
    </row>
    <row r="1864" spans="1:25" ht="12.75" customHeight="1" x14ac:dyDescent="0.25">
      <c r="A1864" s="3">
        <v>23010</v>
      </c>
      <c r="B1864" s="3" t="s">
        <v>979</v>
      </c>
      <c r="C1864" s="3">
        <v>0.02</v>
      </c>
      <c r="D1864" s="3">
        <v>55.94</v>
      </c>
      <c r="E1864" s="3">
        <v>6.55</v>
      </c>
      <c r="F1864" s="3">
        <v>3258</v>
      </c>
      <c r="G1864" s="3" t="s">
        <v>2981</v>
      </c>
      <c r="H1864" s="3" t="s">
        <v>710</v>
      </c>
      <c r="I1864" s="3" t="s">
        <v>719</v>
      </c>
      <c r="J1864" s="3" t="s">
        <v>722</v>
      </c>
      <c r="K1864" s="3" t="s">
        <v>725</v>
      </c>
      <c r="L1864" s="3" t="s">
        <v>739</v>
      </c>
      <c r="M1864" s="3" t="s">
        <v>466</v>
      </c>
      <c r="N1864" s="3">
        <v>0.68</v>
      </c>
      <c r="O1864" s="3" t="s">
        <v>3035</v>
      </c>
      <c r="P1864" s="3" t="s">
        <v>715</v>
      </c>
      <c r="Q1864" s="3" t="s">
        <v>737</v>
      </c>
      <c r="R1864" s="3" t="s">
        <v>1795</v>
      </c>
      <c r="S1864" s="3">
        <v>98037</v>
      </c>
      <c r="T1864" s="4">
        <v>42084</v>
      </c>
      <c r="U1864" s="4">
        <v>42086</v>
      </c>
      <c r="V1864" s="3">
        <v>401.85</v>
      </c>
      <c r="W1864" s="3">
        <v>11</v>
      </c>
      <c r="X1864" s="3">
        <v>646.88</v>
      </c>
      <c r="Y1864" s="5">
        <v>88824</v>
      </c>
    </row>
    <row r="1865" spans="1:25" ht="12.75" customHeight="1" x14ac:dyDescent="0.25">
      <c r="A1865" s="3">
        <v>22576</v>
      </c>
      <c r="B1865" s="3" t="s">
        <v>979</v>
      </c>
      <c r="C1865" s="3">
        <v>7.0000000000000007E-2</v>
      </c>
      <c r="D1865" s="3">
        <v>105.34</v>
      </c>
      <c r="E1865" s="3">
        <v>24.49</v>
      </c>
      <c r="F1865" s="3">
        <v>3261</v>
      </c>
      <c r="G1865" s="3" t="s">
        <v>2982</v>
      </c>
      <c r="H1865" s="3" t="s">
        <v>711</v>
      </c>
      <c r="I1865" s="3" t="s">
        <v>719</v>
      </c>
      <c r="J1865" s="3" t="s">
        <v>723</v>
      </c>
      <c r="K1865" s="3" t="s">
        <v>732</v>
      </c>
      <c r="L1865" s="3" t="s">
        <v>744</v>
      </c>
      <c r="M1865" s="3" t="s">
        <v>752</v>
      </c>
      <c r="N1865" s="3">
        <v>0.61</v>
      </c>
      <c r="O1865" s="3" t="s">
        <v>3035</v>
      </c>
      <c r="P1865" s="3" t="s">
        <v>714</v>
      </c>
      <c r="Q1865" s="3" t="s">
        <v>1053</v>
      </c>
      <c r="R1865" s="3" t="s">
        <v>1503</v>
      </c>
      <c r="S1865" s="3">
        <v>49221</v>
      </c>
      <c r="T1865" s="4">
        <v>42180</v>
      </c>
      <c r="U1865" s="4">
        <v>42181</v>
      </c>
      <c r="V1865" s="3">
        <v>710.67239999999993</v>
      </c>
      <c r="W1865" s="3">
        <v>10</v>
      </c>
      <c r="X1865" s="3">
        <v>1029.96</v>
      </c>
      <c r="Y1865" s="5">
        <v>90296</v>
      </c>
    </row>
    <row r="1866" spans="1:25" ht="12.75" customHeight="1" x14ac:dyDescent="0.25">
      <c r="A1866" s="3">
        <v>19214</v>
      </c>
      <c r="B1866" s="3" t="s">
        <v>978</v>
      </c>
      <c r="C1866" s="3">
        <v>0.04</v>
      </c>
      <c r="D1866" s="3">
        <v>9.99</v>
      </c>
      <c r="E1866" s="3">
        <v>11.59</v>
      </c>
      <c r="F1866" s="3">
        <v>3264</v>
      </c>
      <c r="G1866" s="3" t="s">
        <v>2983</v>
      </c>
      <c r="H1866" s="3" t="s">
        <v>710</v>
      </c>
      <c r="I1866" s="3" t="s">
        <v>720</v>
      </c>
      <c r="J1866" s="3" t="s">
        <v>721</v>
      </c>
      <c r="K1866" s="3" t="s">
        <v>726</v>
      </c>
      <c r="L1866" s="3" t="s">
        <v>739</v>
      </c>
      <c r="M1866" s="3" t="s">
        <v>130</v>
      </c>
      <c r="N1866" s="3">
        <v>0.4</v>
      </c>
      <c r="O1866" s="3" t="s">
        <v>3035</v>
      </c>
      <c r="P1866" s="3" t="s">
        <v>715</v>
      </c>
      <c r="Q1866" s="3" t="s">
        <v>1037</v>
      </c>
      <c r="R1866" s="3" t="s">
        <v>1435</v>
      </c>
      <c r="S1866" s="3">
        <v>95501</v>
      </c>
      <c r="T1866" s="4">
        <v>42143</v>
      </c>
      <c r="U1866" s="4">
        <v>42145</v>
      </c>
      <c r="V1866" s="3">
        <v>-92.32</v>
      </c>
      <c r="W1866" s="3">
        <v>5</v>
      </c>
      <c r="X1866" s="3">
        <v>52.09</v>
      </c>
      <c r="Y1866" s="5">
        <v>89835</v>
      </c>
    </row>
    <row r="1867" spans="1:25" ht="12.75" customHeight="1" x14ac:dyDescent="0.25">
      <c r="A1867" s="3">
        <v>21459</v>
      </c>
      <c r="B1867" s="3" t="s">
        <v>981</v>
      </c>
      <c r="C1867" s="3">
        <v>0</v>
      </c>
      <c r="D1867" s="3">
        <v>122.99</v>
      </c>
      <c r="E1867" s="3">
        <v>70.2</v>
      </c>
      <c r="F1867" s="3">
        <v>3266</v>
      </c>
      <c r="G1867" s="3" t="s">
        <v>2984</v>
      </c>
      <c r="H1867" s="3" t="s">
        <v>712</v>
      </c>
      <c r="I1867" s="3" t="s">
        <v>720</v>
      </c>
      <c r="J1867" s="3" t="s">
        <v>723</v>
      </c>
      <c r="K1867" s="3" t="s">
        <v>727</v>
      </c>
      <c r="L1867" s="3" t="s">
        <v>740</v>
      </c>
      <c r="M1867" s="3" t="s">
        <v>109</v>
      </c>
      <c r="N1867" s="3">
        <v>0.74</v>
      </c>
      <c r="O1867" s="3" t="s">
        <v>3035</v>
      </c>
      <c r="P1867" s="3" t="s">
        <v>716</v>
      </c>
      <c r="Q1867" s="3" t="s">
        <v>1030</v>
      </c>
      <c r="R1867" s="3" t="s">
        <v>1055</v>
      </c>
      <c r="S1867" s="3">
        <v>4073</v>
      </c>
      <c r="T1867" s="4">
        <v>42032</v>
      </c>
      <c r="U1867" s="4">
        <v>42033</v>
      </c>
      <c r="V1867" s="3">
        <v>-1764.29</v>
      </c>
      <c r="W1867" s="3">
        <v>14</v>
      </c>
      <c r="X1867" s="3">
        <v>1794.88</v>
      </c>
      <c r="Y1867" s="5">
        <v>89836</v>
      </c>
    </row>
    <row r="1868" spans="1:25" ht="12.75" customHeight="1" x14ac:dyDescent="0.25">
      <c r="A1868" s="3">
        <v>21458</v>
      </c>
      <c r="B1868" s="3" t="s">
        <v>981</v>
      </c>
      <c r="C1868" s="3">
        <v>0.01</v>
      </c>
      <c r="D1868" s="3">
        <v>60.97</v>
      </c>
      <c r="E1868" s="3">
        <v>4.5</v>
      </c>
      <c r="F1868" s="3">
        <v>3269</v>
      </c>
      <c r="G1868" s="3" t="s">
        <v>2985</v>
      </c>
      <c r="H1868" s="3" t="s">
        <v>711</v>
      </c>
      <c r="I1868" s="3" t="s">
        <v>720</v>
      </c>
      <c r="J1868" s="3" t="s">
        <v>721</v>
      </c>
      <c r="K1868" s="3" t="s">
        <v>729</v>
      </c>
      <c r="L1868" s="3" t="s">
        <v>739</v>
      </c>
      <c r="M1868" s="3" t="s">
        <v>859</v>
      </c>
      <c r="N1868" s="3">
        <v>0.56000000000000005</v>
      </c>
      <c r="O1868" s="3" t="s">
        <v>3035</v>
      </c>
      <c r="P1868" s="3" t="s">
        <v>716</v>
      </c>
      <c r="Q1868" s="3" t="s">
        <v>1028</v>
      </c>
      <c r="R1868" s="3" t="s">
        <v>1724</v>
      </c>
      <c r="S1868" s="3">
        <v>7060</v>
      </c>
      <c r="T1868" s="4">
        <v>42032</v>
      </c>
      <c r="U1868" s="4">
        <v>42034</v>
      </c>
      <c r="V1868" s="3">
        <v>527.87759999999992</v>
      </c>
      <c r="W1868" s="3">
        <v>12</v>
      </c>
      <c r="X1868" s="3">
        <v>765.04</v>
      </c>
      <c r="Y1868" s="5">
        <v>89836</v>
      </c>
    </row>
    <row r="1869" spans="1:25" ht="12.75" customHeight="1" x14ac:dyDescent="0.25">
      <c r="A1869" s="3">
        <v>19047</v>
      </c>
      <c r="B1869" s="3" t="s">
        <v>980</v>
      </c>
      <c r="C1869" s="3">
        <v>0.02</v>
      </c>
      <c r="D1869" s="3">
        <v>13.48</v>
      </c>
      <c r="E1869" s="3">
        <v>4.51</v>
      </c>
      <c r="F1869" s="3">
        <v>3275</v>
      </c>
      <c r="G1869" s="3" t="s">
        <v>2986</v>
      </c>
      <c r="H1869" s="3" t="s">
        <v>710</v>
      </c>
      <c r="I1869" s="3" t="s">
        <v>717</v>
      </c>
      <c r="J1869" s="3" t="s">
        <v>721</v>
      </c>
      <c r="K1869" s="3" t="s">
        <v>730</v>
      </c>
      <c r="L1869" s="3" t="s">
        <v>739</v>
      </c>
      <c r="M1869" s="3" t="s">
        <v>465</v>
      </c>
      <c r="N1869" s="3">
        <v>0.59</v>
      </c>
      <c r="O1869" s="3" t="s">
        <v>3035</v>
      </c>
      <c r="P1869" s="3" t="s">
        <v>715</v>
      </c>
      <c r="Q1869" s="3" t="s">
        <v>737</v>
      </c>
      <c r="R1869" s="3" t="s">
        <v>1064</v>
      </c>
      <c r="S1869" s="3">
        <v>98273</v>
      </c>
      <c r="T1869" s="4">
        <v>42084</v>
      </c>
      <c r="U1869" s="4">
        <v>42086</v>
      </c>
      <c r="V1869" s="3">
        <v>34.520000000000003</v>
      </c>
      <c r="W1869" s="3">
        <v>9</v>
      </c>
      <c r="X1869" s="3">
        <v>127.12</v>
      </c>
      <c r="Y1869" s="5">
        <v>86233</v>
      </c>
    </row>
    <row r="1870" spans="1:25" ht="12.75" customHeight="1" x14ac:dyDescent="0.25">
      <c r="A1870" s="3">
        <v>19232</v>
      </c>
      <c r="B1870" s="3" t="s">
        <v>980</v>
      </c>
      <c r="C1870" s="3">
        <v>0.04</v>
      </c>
      <c r="D1870" s="3">
        <v>449.99</v>
      </c>
      <c r="E1870" s="3">
        <v>24.49</v>
      </c>
      <c r="F1870" s="3">
        <v>3275</v>
      </c>
      <c r="G1870" s="3" t="s">
        <v>2986</v>
      </c>
      <c r="H1870" s="3" t="s">
        <v>710</v>
      </c>
      <c r="I1870" s="3" t="s">
        <v>718</v>
      </c>
      <c r="J1870" s="3" t="s">
        <v>722</v>
      </c>
      <c r="K1870" s="3" t="s">
        <v>105</v>
      </c>
      <c r="L1870" s="3" t="s">
        <v>744</v>
      </c>
      <c r="M1870" s="3" t="s">
        <v>656</v>
      </c>
      <c r="N1870" s="3">
        <v>0.52</v>
      </c>
      <c r="O1870" s="3" t="s">
        <v>3035</v>
      </c>
      <c r="P1870" s="3" t="s">
        <v>715</v>
      </c>
      <c r="Q1870" s="3" t="s">
        <v>737</v>
      </c>
      <c r="R1870" s="3" t="s">
        <v>1064</v>
      </c>
      <c r="S1870" s="3">
        <v>98273</v>
      </c>
      <c r="T1870" s="4">
        <v>42005</v>
      </c>
      <c r="U1870" s="4">
        <v>42009</v>
      </c>
      <c r="V1870" s="3">
        <v>3576.8840999999998</v>
      </c>
      <c r="W1870" s="3">
        <v>12</v>
      </c>
      <c r="X1870" s="3">
        <v>5183.8900000000003</v>
      </c>
      <c r="Y1870" s="5">
        <v>86234</v>
      </c>
    </row>
    <row r="1871" spans="1:25" ht="12.75" customHeight="1" x14ac:dyDescent="0.25">
      <c r="A1871" s="3">
        <v>19233</v>
      </c>
      <c r="B1871" s="3" t="s">
        <v>980</v>
      </c>
      <c r="C1871" s="3">
        <v>0.01</v>
      </c>
      <c r="D1871" s="3">
        <v>5.84</v>
      </c>
      <c r="E1871" s="3">
        <v>1.2</v>
      </c>
      <c r="F1871" s="3">
        <v>3275</v>
      </c>
      <c r="G1871" s="3" t="s">
        <v>2986</v>
      </c>
      <c r="H1871" s="3" t="s">
        <v>710</v>
      </c>
      <c r="I1871" s="3" t="s">
        <v>718</v>
      </c>
      <c r="J1871" s="3" t="s">
        <v>721</v>
      </c>
      <c r="K1871" s="3" t="s">
        <v>724</v>
      </c>
      <c r="L1871" s="3" t="s">
        <v>738</v>
      </c>
      <c r="M1871" s="3" t="s">
        <v>39</v>
      </c>
      <c r="N1871" s="3">
        <v>0.55000000000000004</v>
      </c>
      <c r="O1871" s="3" t="s">
        <v>3035</v>
      </c>
      <c r="P1871" s="3" t="s">
        <v>715</v>
      </c>
      <c r="Q1871" s="3" t="s">
        <v>737</v>
      </c>
      <c r="R1871" s="3" t="s">
        <v>1064</v>
      </c>
      <c r="S1871" s="3">
        <v>98273</v>
      </c>
      <c r="T1871" s="4">
        <v>42005</v>
      </c>
      <c r="U1871" s="4">
        <v>42014</v>
      </c>
      <c r="V1871" s="3">
        <v>20.38</v>
      </c>
      <c r="W1871" s="3">
        <v>6</v>
      </c>
      <c r="X1871" s="3">
        <v>36.090000000000003</v>
      </c>
      <c r="Y1871" s="5">
        <v>86234</v>
      </c>
    </row>
    <row r="1872" spans="1:25" ht="12.75" customHeight="1" x14ac:dyDescent="0.25">
      <c r="A1872" s="3">
        <v>20039</v>
      </c>
      <c r="B1872" s="3" t="s">
        <v>977</v>
      </c>
      <c r="C1872" s="3">
        <v>0.06</v>
      </c>
      <c r="D1872" s="3">
        <v>89.83</v>
      </c>
      <c r="E1872" s="3">
        <v>35</v>
      </c>
      <c r="F1872" s="3">
        <v>3279</v>
      </c>
      <c r="G1872" s="3" t="s">
        <v>2987</v>
      </c>
      <c r="H1872" s="3" t="s">
        <v>710</v>
      </c>
      <c r="I1872" s="3" t="s">
        <v>717</v>
      </c>
      <c r="J1872" s="3" t="s">
        <v>721</v>
      </c>
      <c r="K1872" s="3" t="s">
        <v>730</v>
      </c>
      <c r="L1872" s="3" t="s">
        <v>744</v>
      </c>
      <c r="M1872" s="3" t="s">
        <v>753</v>
      </c>
      <c r="N1872" s="3">
        <v>0.83</v>
      </c>
      <c r="O1872" s="3" t="s">
        <v>3035</v>
      </c>
      <c r="P1872" s="3" t="s">
        <v>713</v>
      </c>
      <c r="Q1872" s="3" t="s">
        <v>1051</v>
      </c>
      <c r="R1872" s="3" t="s">
        <v>1056</v>
      </c>
      <c r="S1872" s="3">
        <v>29203</v>
      </c>
      <c r="T1872" s="4">
        <v>42100</v>
      </c>
      <c r="U1872" s="4">
        <v>42102</v>
      </c>
      <c r="V1872" s="3">
        <v>31.11</v>
      </c>
      <c r="W1872" s="3">
        <v>4</v>
      </c>
      <c r="X1872" s="3">
        <v>366.26</v>
      </c>
      <c r="Y1872" s="5">
        <v>90766</v>
      </c>
    </row>
    <row r="1873" spans="1:25" ht="12.75" customHeight="1" x14ac:dyDescent="0.25">
      <c r="A1873" s="3">
        <v>20040</v>
      </c>
      <c r="B1873" s="3" t="s">
        <v>977</v>
      </c>
      <c r="C1873" s="3">
        <v>0.1</v>
      </c>
      <c r="D1873" s="3">
        <v>13.43</v>
      </c>
      <c r="E1873" s="3">
        <v>5.5</v>
      </c>
      <c r="F1873" s="3">
        <v>3279</v>
      </c>
      <c r="G1873" s="3" t="s">
        <v>2987</v>
      </c>
      <c r="H1873" s="3" t="s">
        <v>710</v>
      </c>
      <c r="I1873" s="3" t="s">
        <v>717</v>
      </c>
      <c r="J1873" s="3" t="s">
        <v>721</v>
      </c>
      <c r="K1873" s="3" t="s">
        <v>730</v>
      </c>
      <c r="L1873" s="3" t="s">
        <v>739</v>
      </c>
      <c r="M1873" s="3" t="s">
        <v>881</v>
      </c>
      <c r="N1873" s="3">
        <v>0.56999999999999995</v>
      </c>
      <c r="O1873" s="3" t="s">
        <v>3035</v>
      </c>
      <c r="P1873" s="3" t="s">
        <v>713</v>
      </c>
      <c r="Q1873" s="3" t="s">
        <v>1051</v>
      </c>
      <c r="R1873" s="3" t="s">
        <v>1056</v>
      </c>
      <c r="S1873" s="3">
        <v>29203</v>
      </c>
      <c r="T1873" s="4">
        <v>42100</v>
      </c>
      <c r="U1873" s="4">
        <v>42102</v>
      </c>
      <c r="V1873" s="3">
        <v>358.29539999999997</v>
      </c>
      <c r="W1873" s="3">
        <v>12</v>
      </c>
      <c r="X1873" s="3">
        <v>157.99</v>
      </c>
      <c r="Y1873" s="5">
        <v>90766</v>
      </c>
    </row>
    <row r="1874" spans="1:25" ht="12.75" customHeight="1" x14ac:dyDescent="0.25">
      <c r="A1874" s="3">
        <v>20041</v>
      </c>
      <c r="B1874" s="3" t="s">
        <v>977</v>
      </c>
      <c r="C1874" s="3">
        <v>0.01</v>
      </c>
      <c r="D1874" s="3">
        <v>125.99</v>
      </c>
      <c r="E1874" s="3">
        <v>7.69</v>
      </c>
      <c r="F1874" s="3">
        <v>3279</v>
      </c>
      <c r="G1874" s="3" t="s">
        <v>2987</v>
      </c>
      <c r="H1874" s="3" t="s">
        <v>710</v>
      </c>
      <c r="I1874" s="3" t="s">
        <v>717</v>
      </c>
      <c r="J1874" s="3" t="s">
        <v>722</v>
      </c>
      <c r="K1874" s="3" t="s">
        <v>102</v>
      </c>
      <c r="L1874" s="3" t="s">
        <v>739</v>
      </c>
      <c r="M1874" s="3" t="s">
        <v>651</v>
      </c>
      <c r="N1874" s="3">
        <v>0.57999999999999996</v>
      </c>
      <c r="O1874" s="3" t="s">
        <v>3035</v>
      </c>
      <c r="P1874" s="3" t="s">
        <v>713</v>
      </c>
      <c r="Q1874" s="3" t="s">
        <v>1051</v>
      </c>
      <c r="R1874" s="3" t="s">
        <v>1056</v>
      </c>
      <c r="S1874" s="3">
        <v>29203</v>
      </c>
      <c r="T1874" s="4">
        <v>42100</v>
      </c>
      <c r="U1874" s="4">
        <v>42100</v>
      </c>
      <c r="V1874" s="3">
        <v>8.3219999999999992</v>
      </c>
      <c r="W1874" s="3">
        <v>11</v>
      </c>
      <c r="X1874" s="3">
        <v>1212.8800000000001</v>
      </c>
      <c r="Y1874" s="5">
        <v>90766</v>
      </c>
    </row>
    <row r="1875" spans="1:25" ht="12.75" customHeight="1" x14ac:dyDescent="0.25">
      <c r="A1875" s="3">
        <v>21620</v>
      </c>
      <c r="B1875" s="3" t="s">
        <v>978</v>
      </c>
      <c r="C1875" s="3">
        <v>0.01</v>
      </c>
      <c r="D1875" s="3">
        <v>45.99</v>
      </c>
      <c r="E1875" s="3">
        <v>4.99</v>
      </c>
      <c r="F1875" s="3">
        <v>3279</v>
      </c>
      <c r="G1875" s="3" t="s">
        <v>2987</v>
      </c>
      <c r="H1875" s="3" t="s">
        <v>710</v>
      </c>
      <c r="I1875" s="3" t="s">
        <v>717</v>
      </c>
      <c r="J1875" s="3" t="s">
        <v>722</v>
      </c>
      <c r="K1875" s="3" t="s">
        <v>102</v>
      </c>
      <c r="L1875" s="3" t="s">
        <v>739</v>
      </c>
      <c r="M1875" s="3" t="s">
        <v>132</v>
      </c>
      <c r="N1875" s="3">
        <v>0.56000000000000005</v>
      </c>
      <c r="O1875" s="3" t="s">
        <v>3035</v>
      </c>
      <c r="P1875" s="3" t="s">
        <v>713</v>
      </c>
      <c r="Q1875" s="3" t="s">
        <v>1051</v>
      </c>
      <c r="R1875" s="3" t="s">
        <v>1056</v>
      </c>
      <c r="S1875" s="3">
        <v>29203</v>
      </c>
      <c r="T1875" s="4">
        <v>42077</v>
      </c>
      <c r="U1875" s="4">
        <v>42079</v>
      </c>
      <c r="V1875" s="3">
        <v>24.018000000000001</v>
      </c>
      <c r="W1875" s="3">
        <v>3</v>
      </c>
      <c r="X1875" s="3">
        <v>125.19</v>
      </c>
      <c r="Y1875" s="5">
        <v>90767</v>
      </c>
    </row>
    <row r="1876" spans="1:25" ht="12.75" customHeight="1" x14ac:dyDescent="0.25">
      <c r="A1876" s="3">
        <v>23022</v>
      </c>
      <c r="B1876" s="3" t="s">
        <v>981</v>
      </c>
      <c r="C1876" s="3">
        <v>0.05</v>
      </c>
      <c r="D1876" s="3">
        <v>363.25</v>
      </c>
      <c r="E1876" s="3">
        <v>19.989999999999998</v>
      </c>
      <c r="F1876" s="3">
        <v>3283</v>
      </c>
      <c r="G1876" s="3" t="s">
        <v>2988</v>
      </c>
      <c r="H1876" s="3" t="s">
        <v>711</v>
      </c>
      <c r="I1876" s="3" t="s">
        <v>720</v>
      </c>
      <c r="J1876" s="3" t="s">
        <v>721</v>
      </c>
      <c r="K1876" s="3" t="s">
        <v>729</v>
      </c>
      <c r="L1876" s="3" t="s">
        <v>739</v>
      </c>
      <c r="M1876" s="3" t="s">
        <v>53</v>
      </c>
      <c r="N1876" s="3">
        <v>0.56999999999999995</v>
      </c>
      <c r="O1876" s="3" t="s">
        <v>3035</v>
      </c>
      <c r="P1876" s="3" t="s">
        <v>713</v>
      </c>
      <c r="Q1876" s="3" t="s">
        <v>1034</v>
      </c>
      <c r="R1876" s="3" t="s">
        <v>1747</v>
      </c>
      <c r="S1876" s="3">
        <v>33156</v>
      </c>
      <c r="T1876" s="4">
        <v>42115</v>
      </c>
      <c r="U1876" s="4">
        <v>42115</v>
      </c>
      <c r="V1876" s="3">
        <v>-269.75549999999998</v>
      </c>
      <c r="W1876" s="3">
        <v>5</v>
      </c>
      <c r="X1876" s="3">
        <v>1867.04</v>
      </c>
      <c r="Y1876" s="5">
        <v>90752</v>
      </c>
    </row>
    <row r="1877" spans="1:25" ht="12.75" customHeight="1" x14ac:dyDescent="0.25">
      <c r="A1877" s="3">
        <v>23211</v>
      </c>
      <c r="B1877" s="3" t="s">
        <v>977</v>
      </c>
      <c r="C1877" s="3">
        <v>0.03</v>
      </c>
      <c r="D1877" s="3">
        <v>17.48</v>
      </c>
      <c r="E1877" s="3">
        <v>1.99</v>
      </c>
      <c r="F1877" s="3">
        <v>3283</v>
      </c>
      <c r="G1877" s="3" t="s">
        <v>2988</v>
      </c>
      <c r="H1877" s="3" t="s">
        <v>710</v>
      </c>
      <c r="I1877" s="3" t="s">
        <v>720</v>
      </c>
      <c r="J1877" s="3" t="s">
        <v>722</v>
      </c>
      <c r="K1877" s="3" t="s">
        <v>725</v>
      </c>
      <c r="L1877" s="3" t="s">
        <v>741</v>
      </c>
      <c r="M1877" s="3" t="s">
        <v>4</v>
      </c>
      <c r="N1877" s="3">
        <v>0.45</v>
      </c>
      <c r="O1877" s="3" t="s">
        <v>3035</v>
      </c>
      <c r="P1877" s="3" t="s">
        <v>713</v>
      </c>
      <c r="Q1877" s="3" t="s">
        <v>1034</v>
      </c>
      <c r="R1877" s="3" t="s">
        <v>1747</v>
      </c>
      <c r="S1877" s="3">
        <v>33156</v>
      </c>
      <c r="T1877" s="4">
        <v>42134</v>
      </c>
      <c r="U1877" s="4">
        <v>42135</v>
      </c>
      <c r="V1877" s="3">
        <v>710.80739999999992</v>
      </c>
      <c r="W1877" s="3">
        <v>31</v>
      </c>
      <c r="X1877" s="3">
        <v>537.79999999999995</v>
      </c>
      <c r="Y1877" s="5">
        <v>90753</v>
      </c>
    </row>
    <row r="1878" spans="1:25" ht="12.75" customHeight="1" x14ac:dyDescent="0.25">
      <c r="A1878" s="3">
        <v>26141</v>
      </c>
      <c r="B1878" s="3" t="s">
        <v>977</v>
      </c>
      <c r="C1878" s="3">
        <v>0.05</v>
      </c>
      <c r="D1878" s="3">
        <v>19.23</v>
      </c>
      <c r="E1878" s="3">
        <v>6.15</v>
      </c>
      <c r="F1878" s="3">
        <v>3284</v>
      </c>
      <c r="G1878" s="3" t="s">
        <v>2989</v>
      </c>
      <c r="H1878" s="3" t="s">
        <v>711</v>
      </c>
      <c r="I1878" s="3" t="s">
        <v>720</v>
      </c>
      <c r="J1878" s="3" t="s">
        <v>723</v>
      </c>
      <c r="K1878" s="3" t="s">
        <v>732</v>
      </c>
      <c r="L1878" s="3" t="s">
        <v>741</v>
      </c>
      <c r="M1878" s="3" t="s">
        <v>249</v>
      </c>
      <c r="N1878" s="3">
        <v>0.44</v>
      </c>
      <c r="O1878" s="3" t="s">
        <v>3035</v>
      </c>
      <c r="P1878" s="3" t="s">
        <v>713</v>
      </c>
      <c r="Q1878" s="3" t="s">
        <v>1034</v>
      </c>
      <c r="R1878" s="3" t="s">
        <v>1212</v>
      </c>
      <c r="S1878" s="3">
        <v>34741</v>
      </c>
      <c r="T1878" s="4">
        <v>42055</v>
      </c>
      <c r="U1878" s="4">
        <v>42057</v>
      </c>
      <c r="V1878" s="3">
        <v>-2133.2780000000002</v>
      </c>
      <c r="W1878" s="3">
        <v>6</v>
      </c>
      <c r="X1878" s="3">
        <v>119.78</v>
      </c>
      <c r="Y1878" s="5">
        <v>90751</v>
      </c>
    </row>
    <row r="1879" spans="1:25" ht="12.75" customHeight="1" x14ac:dyDescent="0.25">
      <c r="A1879" s="3">
        <v>20350</v>
      </c>
      <c r="B1879" s="3" t="s">
        <v>979</v>
      </c>
      <c r="C1879" s="3">
        <v>0.06</v>
      </c>
      <c r="D1879" s="3">
        <v>1.7</v>
      </c>
      <c r="E1879" s="3">
        <v>1.99</v>
      </c>
      <c r="F1879" s="3">
        <v>3285</v>
      </c>
      <c r="G1879" s="3" t="s">
        <v>2990</v>
      </c>
      <c r="H1879" s="3" t="s">
        <v>710</v>
      </c>
      <c r="I1879" s="3" t="s">
        <v>719</v>
      </c>
      <c r="J1879" s="3" t="s">
        <v>722</v>
      </c>
      <c r="K1879" s="3" t="s">
        <v>725</v>
      </c>
      <c r="L1879" s="3" t="s">
        <v>741</v>
      </c>
      <c r="M1879" s="3" t="s">
        <v>70</v>
      </c>
      <c r="N1879" s="3">
        <v>0.51</v>
      </c>
      <c r="O1879" s="3" t="s">
        <v>3035</v>
      </c>
      <c r="P1879" s="3" t="s">
        <v>713</v>
      </c>
      <c r="Q1879" s="3" t="s">
        <v>1110</v>
      </c>
      <c r="R1879" s="3" t="s">
        <v>1615</v>
      </c>
      <c r="S1879" s="3">
        <v>20170</v>
      </c>
      <c r="T1879" s="4">
        <v>42010</v>
      </c>
      <c r="U1879" s="4">
        <v>42011</v>
      </c>
      <c r="V1879" s="3">
        <v>80.071200000000005</v>
      </c>
      <c r="W1879" s="3">
        <v>7</v>
      </c>
      <c r="X1879" s="3">
        <v>12.15</v>
      </c>
      <c r="Y1879" s="5">
        <v>90750</v>
      </c>
    </row>
    <row r="1880" spans="1:25" ht="12.75" customHeight="1" x14ac:dyDescent="0.25">
      <c r="A1880" s="3">
        <v>20351</v>
      </c>
      <c r="B1880" s="3" t="s">
        <v>979</v>
      </c>
      <c r="C1880" s="3">
        <v>0.01</v>
      </c>
      <c r="D1880" s="3">
        <v>30.98</v>
      </c>
      <c r="E1880" s="3">
        <v>5.09</v>
      </c>
      <c r="F1880" s="3">
        <v>3285</v>
      </c>
      <c r="G1880" s="3" t="s">
        <v>2990</v>
      </c>
      <c r="H1880" s="3" t="s">
        <v>710</v>
      </c>
      <c r="I1880" s="3" t="s">
        <v>719</v>
      </c>
      <c r="J1880" s="3" t="s">
        <v>721</v>
      </c>
      <c r="K1880" s="3" t="s">
        <v>726</v>
      </c>
      <c r="L1880" s="3" t="s">
        <v>739</v>
      </c>
      <c r="M1880" s="3" t="s">
        <v>545</v>
      </c>
      <c r="N1880" s="3">
        <v>0.4</v>
      </c>
      <c r="O1880" s="3" t="s">
        <v>3035</v>
      </c>
      <c r="P1880" s="3" t="s">
        <v>713</v>
      </c>
      <c r="Q1880" s="3" t="s">
        <v>1110</v>
      </c>
      <c r="R1880" s="3" t="s">
        <v>1615</v>
      </c>
      <c r="S1880" s="3">
        <v>20170</v>
      </c>
      <c r="T1880" s="4">
        <v>42010</v>
      </c>
      <c r="U1880" s="4">
        <v>42012</v>
      </c>
      <c r="V1880" s="3">
        <v>896.40599999999995</v>
      </c>
      <c r="W1880" s="3">
        <v>9</v>
      </c>
      <c r="X1880" s="3">
        <v>288.42</v>
      </c>
      <c r="Y1880" s="5">
        <v>90750</v>
      </c>
    </row>
    <row r="1881" spans="1:25" ht="12.75" customHeight="1" x14ac:dyDescent="0.25">
      <c r="A1881" s="3">
        <v>21567</v>
      </c>
      <c r="B1881" s="3" t="s">
        <v>980</v>
      </c>
      <c r="C1881" s="3">
        <v>0.08</v>
      </c>
      <c r="D1881" s="3">
        <v>30.56</v>
      </c>
      <c r="E1881" s="3">
        <v>2.99</v>
      </c>
      <c r="F1881" s="3">
        <v>3287</v>
      </c>
      <c r="G1881" s="3" t="s">
        <v>2991</v>
      </c>
      <c r="H1881" s="3" t="s">
        <v>710</v>
      </c>
      <c r="I1881" s="3" t="s">
        <v>718</v>
      </c>
      <c r="J1881" s="3" t="s">
        <v>721</v>
      </c>
      <c r="K1881" s="3" t="s">
        <v>103</v>
      </c>
      <c r="L1881" s="3" t="s">
        <v>739</v>
      </c>
      <c r="M1881" s="3" t="s">
        <v>679</v>
      </c>
      <c r="N1881" s="3">
        <v>0.35</v>
      </c>
      <c r="O1881" s="3" t="s">
        <v>3035</v>
      </c>
      <c r="P1881" s="3" t="s">
        <v>715</v>
      </c>
      <c r="Q1881" s="3" t="s">
        <v>1037</v>
      </c>
      <c r="R1881" s="3" t="s">
        <v>1675</v>
      </c>
      <c r="S1881" s="3">
        <v>95746</v>
      </c>
      <c r="T1881" s="4">
        <v>42149</v>
      </c>
      <c r="U1881" s="4">
        <v>42151</v>
      </c>
      <c r="V1881" s="3">
        <v>352.87979999999999</v>
      </c>
      <c r="W1881" s="3">
        <v>17</v>
      </c>
      <c r="X1881" s="3">
        <v>511.42</v>
      </c>
      <c r="Y1881" s="5">
        <v>89897</v>
      </c>
    </row>
    <row r="1882" spans="1:25" ht="12.75" customHeight="1" x14ac:dyDescent="0.25">
      <c r="A1882" s="3">
        <v>23198</v>
      </c>
      <c r="B1882" s="3" t="s">
        <v>980</v>
      </c>
      <c r="C1882" s="3">
        <v>0.04</v>
      </c>
      <c r="D1882" s="3">
        <v>33.89</v>
      </c>
      <c r="E1882" s="3">
        <v>5.0999999999999996</v>
      </c>
      <c r="F1882" s="3">
        <v>3303</v>
      </c>
      <c r="G1882" s="3" t="s">
        <v>2992</v>
      </c>
      <c r="H1882" s="3" t="s">
        <v>710</v>
      </c>
      <c r="I1882" s="3" t="s">
        <v>717</v>
      </c>
      <c r="J1882" s="3" t="s">
        <v>721</v>
      </c>
      <c r="K1882" s="3" t="s">
        <v>730</v>
      </c>
      <c r="L1882" s="3" t="s">
        <v>739</v>
      </c>
      <c r="M1882" s="3" t="s">
        <v>579</v>
      </c>
      <c r="N1882" s="3">
        <v>0.6</v>
      </c>
      <c r="O1882" s="3" t="s">
        <v>3035</v>
      </c>
      <c r="P1882" s="3" t="s">
        <v>713</v>
      </c>
      <c r="Q1882" s="3" t="s">
        <v>1034</v>
      </c>
      <c r="R1882" s="3" t="s">
        <v>1730</v>
      </c>
      <c r="S1882" s="3">
        <v>33461</v>
      </c>
      <c r="T1882" s="4">
        <v>42011</v>
      </c>
      <c r="U1882" s="4">
        <v>42016</v>
      </c>
      <c r="V1882" s="3">
        <v>68.675999999999988</v>
      </c>
      <c r="W1882" s="3">
        <v>6</v>
      </c>
      <c r="X1882" s="3">
        <v>200.64</v>
      </c>
      <c r="Y1882" s="5">
        <v>87795</v>
      </c>
    </row>
    <row r="1883" spans="1:25" ht="12.75" customHeight="1" x14ac:dyDescent="0.25">
      <c r="A1883" s="3">
        <v>20447</v>
      </c>
      <c r="B1883" s="3" t="s">
        <v>978</v>
      </c>
      <c r="C1883" s="3">
        <v>0.06</v>
      </c>
      <c r="D1883" s="3">
        <v>11.33</v>
      </c>
      <c r="E1883" s="3">
        <v>6.12</v>
      </c>
      <c r="F1883" s="3">
        <v>3306</v>
      </c>
      <c r="G1883" s="3" t="s">
        <v>2993</v>
      </c>
      <c r="H1883" s="3" t="s">
        <v>710</v>
      </c>
      <c r="I1883" s="3" t="s">
        <v>718</v>
      </c>
      <c r="J1883" s="3" t="s">
        <v>721</v>
      </c>
      <c r="K1883" s="3" t="s">
        <v>729</v>
      </c>
      <c r="L1883" s="3" t="s">
        <v>743</v>
      </c>
      <c r="M1883" s="3" t="s">
        <v>803</v>
      </c>
      <c r="N1883" s="3">
        <v>0.42</v>
      </c>
      <c r="O1883" s="3" t="s">
        <v>3035</v>
      </c>
      <c r="P1883" s="3" t="s">
        <v>716</v>
      </c>
      <c r="Q1883" s="3" t="s">
        <v>1123</v>
      </c>
      <c r="R1883" s="3" t="s">
        <v>1625</v>
      </c>
      <c r="S1883" s="3">
        <v>6320</v>
      </c>
      <c r="T1883" s="4">
        <v>42095</v>
      </c>
      <c r="U1883" s="4">
        <v>42097</v>
      </c>
      <c r="V1883" s="3">
        <v>-15.92</v>
      </c>
      <c r="W1883" s="3">
        <v>1</v>
      </c>
      <c r="X1883" s="3">
        <v>17.62</v>
      </c>
      <c r="Y1883" s="5">
        <v>90461</v>
      </c>
    </row>
    <row r="1884" spans="1:25" ht="12.75" customHeight="1" x14ac:dyDescent="0.25">
      <c r="A1884" s="3">
        <v>22732</v>
      </c>
      <c r="B1884" s="3" t="s">
        <v>980</v>
      </c>
      <c r="C1884" s="3">
        <v>7.0000000000000007E-2</v>
      </c>
      <c r="D1884" s="3">
        <v>16.739999999999998</v>
      </c>
      <c r="E1884" s="3">
        <v>7.04</v>
      </c>
      <c r="F1884" s="3">
        <v>3307</v>
      </c>
      <c r="G1884" s="3" t="s">
        <v>2994</v>
      </c>
      <c r="H1884" s="3" t="s">
        <v>710</v>
      </c>
      <c r="I1884" s="3" t="s">
        <v>718</v>
      </c>
      <c r="J1884" s="3" t="s">
        <v>721</v>
      </c>
      <c r="K1884" s="3" t="s">
        <v>730</v>
      </c>
      <c r="L1884" s="3" t="s">
        <v>739</v>
      </c>
      <c r="M1884" s="3" t="s">
        <v>21</v>
      </c>
      <c r="N1884" s="3">
        <v>0.81</v>
      </c>
      <c r="O1884" s="3" t="s">
        <v>3035</v>
      </c>
      <c r="P1884" s="3" t="s">
        <v>716</v>
      </c>
      <c r="Q1884" s="3" t="s">
        <v>1901</v>
      </c>
      <c r="R1884" s="3" t="s">
        <v>1813</v>
      </c>
      <c r="S1884" s="3">
        <v>1001</v>
      </c>
      <c r="T1884" s="4">
        <v>42030</v>
      </c>
      <c r="U1884" s="4">
        <v>42037</v>
      </c>
      <c r="V1884" s="3">
        <v>-114.2</v>
      </c>
      <c r="W1884" s="3">
        <v>5</v>
      </c>
      <c r="X1884" s="3">
        <v>80.58</v>
      </c>
      <c r="Y1884" s="5">
        <v>90462</v>
      </c>
    </row>
    <row r="1885" spans="1:25" ht="12.75" customHeight="1" x14ac:dyDescent="0.25">
      <c r="A1885" s="3">
        <v>23451</v>
      </c>
      <c r="B1885" s="3" t="s">
        <v>981</v>
      </c>
      <c r="C1885" s="3">
        <v>0.1</v>
      </c>
      <c r="D1885" s="3">
        <v>6.64</v>
      </c>
      <c r="E1885" s="3">
        <v>54.95</v>
      </c>
      <c r="F1885" s="3">
        <v>3309</v>
      </c>
      <c r="G1885" s="3" t="s">
        <v>2995</v>
      </c>
      <c r="H1885" s="3" t="s">
        <v>710</v>
      </c>
      <c r="I1885" s="3" t="s">
        <v>718</v>
      </c>
      <c r="J1885" s="3" t="s">
        <v>723</v>
      </c>
      <c r="K1885" s="3" t="s">
        <v>732</v>
      </c>
      <c r="L1885" s="3" t="s">
        <v>741</v>
      </c>
      <c r="M1885" s="3" t="s">
        <v>963</v>
      </c>
      <c r="N1885" s="3">
        <v>0.37</v>
      </c>
      <c r="O1885" s="3" t="s">
        <v>3035</v>
      </c>
      <c r="P1885" s="3" t="s">
        <v>716</v>
      </c>
      <c r="Q1885" s="3" t="s">
        <v>1901</v>
      </c>
      <c r="R1885" s="3" t="s">
        <v>1849</v>
      </c>
      <c r="S1885" s="3">
        <v>1760</v>
      </c>
      <c r="T1885" s="4">
        <v>42087</v>
      </c>
      <c r="U1885" s="4">
        <v>42089</v>
      </c>
      <c r="V1885" s="3">
        <v>-25</v>
      </c>
      <c r="W1885" s="3">
        <v>4</v>
      </c>
      <c r="X1885" s="3">
        <v>25.31</v>
      </c>
      <c r="Y1885" s="5">
        <v>90460</v>
      </c>
    </row>
    <row r="1886" spans="1:25" ht="12.75" customHeight="1" x14ac:dyDescent="0.25">
      <c r="A1886" s="3">
        <v>23452</v>
      </c>
      <c r="B1886" s="3" t="s">
        <v>981</v>
      </c>
      <c r="C1886" s="3">
        <v>0.05</v>
      </c>
      <c r="D1886" s="3">
        <v>90.48</v>
      </c>
      <c r="E1886" s="3">
        <v>19.989999999999998</v>
      </c>
      <c r="F1886" s="3">
        <v>3310</v>
      </c>
      <c r="G1886" s="3" t="s">
        <v>2996</v>
      </c>
      <c r="H1886" s="3" t="s">
        <v>710</v>
      </c>
      <c r="I1886" s="3" t="s">
        <v>718</v>
      </c>
      <c r="J1886" s="3" t="s">
        <v>721</v>
      </c>
      <c r="K1886" s="3" t="s">
        <v>728</v>
      </c>
      <c r="L1886" s="3" t="s">
        <v>739</v>
      </c>
      <c r="M1886" s="3" t="s">
        <v>32</v>
      </c>
      <c r="N1886" s="3">
        <v>0.4</v>
      </c>
      <c r="O1886" s="3" t="s">
        <v>3035</v>
      </c>
      <c r="P1886" s="3" t="s">
        <v>716</v>
      </c>
      <c r="Q1886" s="3" t="s">
        <v>1901</v>
      </c>
      <c r="R1886" s="3" t="s">
        <v>1850</v>
      </c>
      <c r="S1886" s="3">
        <v>2563</v>
      </c>
      <c r="T1886" s="4">
        <v>42087</v>
      </c>
      <c r="U1886" s="4">
        <v>42088</v>
      </c>
      <c r="V1886" s="3">
        <v>255.14819999999997</v>
      </c>
      <c r="W1886" s="3">
        <v>4</v>
      </c>
      <c r="X1886" s="3">
        <v>369.78</v>
      </c>
      <c r="Y1886" s="5">
        <v>90460</v>
      </c>
    </row>
    <row r="1887" spans="1:25" ht="12.75" customHeight="1" x14ac:dyDescent="0.25">
      <c r="A1887" s="3">
        <v>22734</v>
      </c>
      <c r="B1887" s="3" t="s">
        <v>980</v>
      </c>
      <c r="C1887" s="3">
        <v>0.06</v>
      </c>
      <c r="D1887" s="3">
        <v>6.45</v>
      </c>
      <c r="E1887" s="3">
        <v>1.34</v>
      </c>
      <c r="F1887" s="3">
        <v>3311</v>
      </c>
      <c r="G1887" s="3" t="s">
        <v>2997</v>
      </c>
      <c r="H1887" s="3" t="s">
        <v>710</v>
      </c>
      <c r="I1887" s="3" t="s">
        <v>718</v>
      </c>
      <c r="J1887" s="3" t="s">
        <v>721</v>
      </c>
      <c r="K1887" s="3" t="s">
        <v>726</v>
      </c>
      <c r="L1887" s="3" t="s">
        <v>738</v>
      </c>
      <c r="M1887" s="3" t="s">
        <v>412</v>
      </c>
      <c r="N1887" s="3">
        <v>0.36</v>
      </c>
      <c r="O1887" s="3" t="s">
        <v>3035</v>
      </c>
      <c r="P1887" s="3" t="s">
        <v>716</v>
      </c>
      <c r="Q1887" s="3" t="s">
        <v>1901</v>
      </c>
      <c r="R1887" s="3" t="s">
        <v>1109</v>
      </c>
      <c r="S1887" s="3">
        <v>1890</v>
      </c>
      <c r="T1887" s="4">
        <v>42030</v>
      </c>
      <c r="U1887" s="4">
        <v>42035</v>
      </c>
      <c r="V1887" s="3">
        <v>39.426600000000001</v>
      </c>
      <c r="W1887" s="3">
        <v>9</v>
      </c>
      <c r="X1887" s="3">
        <v>57.14</v>
      </c>
      <c r="Y1887" s="5">
        <v>90462</v>
      </c>
    </row>
    <row r="1888" spans="1:25" ht="12.75" customHeight="1" x14ac:dyDescent="0.25">
      <c r="A1888" s="3">
        <v>22733</v>
      </c>
      <c r="B1888" s="3" t="s">
        <v>980</v>
      </c>
      <c r="C1888" s="3">
        <v>0.05</v>
      </c>
      <c r="D1888" s="3">
        <v>122.99</v>
      </c>
      <c r="E1888" s="3">
        <v>70.2</v>
      </c>
      <c r="F1888" s="3">
        <v>3314</v>
      </c>
      <c r="G1888" s="3" t="s">
        <v>2998</v>
      </c>
      <c r="H1888" s="3" t="s">
        <v>712</v>
      </c>
      <c r="I1888" s="3" t="s">
        <v>718</v>
      </c>
      <c r="J1888" s="3" t="s">
        <v>723</v>
      </c>
      <c r="K1888" s="3" t="s">
        <v>727</v>
      </c>
      <c r="L1888" s="3" t="s">
        <v>740</v>
      </c>
      <c r="M1888" s="3" t="s">
        <v>109</v>
      </c>
      <c r="N1888" s="3">
        <v>0.74</v>
      </c>
      <c r="O1888" s="3" t="s">
        <v>3035</v>
      </c>
      <c r="P1888" s="3" t="s">
        <v>716</v>
      </c>
      <c r="Q1888" s="3" t="s">
        <v>1028</v>
      </c>
      <c r="R1888" s="3" t="s">
        <v>1453</v>
      </c>
      <c r="S1888" s="3">
        <v>7024</v>
      </c>
      <c r="T1888" s="4">
        <v>42030</v>
      </c>
      <c r="U1888" s="4">
        <v>42034</v>
      </c>
      <c r="V1888" s="3">
        <v>-722.23</v>
      </c>
      <c r="W1888" s="3">
        <v>4</v>
      </c>
      <c r="X1888" s="3">
        <v>498.31</v>
      </c>
      <c r="Y1888" s="5">
        <v>90462</v>
      </c>
    </row>
    <row r="1889" spans="1:25" ht="12.75" customHeight="1" x14ac:dyDescent="0.25">
      <c r="A1889" s="3">
        <v>19422</v>
      </c>
      <c r="B1889" s="3" t="s">
        <v>980</v>
      </c>
      <c r="C1889" s="3">
        <v>0.03</v>
      </c>
      <c r="D1889" s="3">
        <v>20.98</v>
      </c>
      <c r="E1889" s="3">
        <v>1.49</v>
      </c>
      <c r="F1889" s="3">
        <v>3319</v>
      </c>
      <c r="G1889" s="3" t="s">
        <v>2999</v>
      </c>
      <c r="H1889" s="3" t="s">
        <v>710</v>
      </c>
      <c r="I1889" s="3" t="s">
        <v>718</v>
      </c>
      <c r="J1889" s="3" t="s">
        <v>721</v>
      </c>
      <c r="K1889" s="3" t="s">
        <v>103</v>
      </c>
      <c r="L1889" s="3" t="s">
        <v>739</v>
      </c>
      <c r="M1889" s="3" t="s">
        <v>147</v>
      </c>
      <c r="N1889" s="3">
        <v>0.35</v>
      </c>
      <c r="O1889" s="3" t="s">
        <v>3035</v>
      </c>
      <c r="P1889" s="3" t="s">
        <v>713</v>
      </c>
      <c r="Q1889" s="3" t="s">
        <v>1027</v>
      </c>
      <c r="R1889" s="3" t="s">
        <v>1477</v>
      </c>
      <c r="S1889" s="3">
        <v>37075</v>
      </c>
      <c r="T1889" s="4">
        <v>42145</v>
      </c>
      <c r="U1889" s="4">
        <v>42145</v>
      </c>
      <c r="V1889" s="3">
        <v>30.023999999999997</v>
      </c>
      <c r="W1889" s="3">
        <v>20</v>
      </c>
      <c r="X1889" s="3">
        <v>431.43</v>
      </c>
      <c r="Y1889" s="5">
        <v>90104</v>
      </c>
    </row>
    <row r="1890" spans="1:25" ht="12.75" customHeight="1" x14ac:dyDescent="0.25">
      <c r="A1890" s="3">
        <v>20203</v>
      </c>
      <c r="B1890" s="3" t="s">
        <v>979</v>
      </c>
      <c r="C1890" s="3">
        <v>0.08</v>
      </c>
      <c r="D1890" s="3">
        <v>3.28</v>
      </c>
      <c r="E1890" s="3">
        <v>3.97</v>
      </c>
      <c r="F1890" s="3">
        <v>3320</v>
      </c>
      <c r="G1890" s="3" t="s">
        <v>3000</v>
      </c>
      <c r="H1890" s="3" t="s">
        <v>710</v>
      </c>
      <c r="I1890" s="3" t="s">
        <v>718</v>
      </c>
      <c r="J1890" s="3" t="s">
        <v>721</v>
      </c>
      <c r="K1890" s="3" t="s">
        <v>724</v>
      </c>
      <c r="L1890" s="3" t="s">
        <v>738</v>
      </c>
      <c r="M1890" s="3" t="s">
        <v>205</v>
      </c>
      <c r="N1890" s="3">
        <v>0.56000000000000005</v>
      </c>
      <c r="O1890" s="3" t="s">
        <v>3035</v>
      </c>
      <c r="P1890" s="3" t="s">
        <v>713</v>
      </c>
      <c r="Q1890" s="3" t="s">
        <v>1027</v>
      </c>
      <c r="R1890" s="3" t="s">
        <v>1308</v>
      </c>
      <c r="S1890" s="3">
        <v>38301</v>
      </c>
      <c r="T1890" s="4">
        <v>42121</v>
      </c>
      <c r="U1890" s="4">
        <v>42122</v>
      </c>
      <c r="V1890" s="3">
        <v>0.42660000000000337</v>
      </c>
      <c r="W1890" s="3">
        <v>18</v>
      </c>
      <c r="X1890" s="3">
        <v>57.24</v>
      </c>
      <c r="Y1890" s="5">
        <v>90103</v>
      </c>
    </row>
    <row r="1891" spans="1:25" ht="12.75" customHeight="1" x14ac:dyDescent="0.25">
      <c r="A1891" s="3">
        <v>20204</v>
      </c>
      <c r="B1891" s="3" t="s">
        <v>979</v>
      </c>
      <c r="C1891" s="3">
        <v>0.09</v>
      </c>
      <c r="D1891" s="3">
        <v>40.97</v>
      </c>
      <c r="E1891" s="3">
        <v>8.99</v>
      </c>
      <c r="F1891" s="3">
        <v>3320</v>
      </c>
      <c r="G1891" s="3" t="s">
        <v>3000</v>
      </c>
      <c r="H1891" s="3" t="s">
        <v>711</v>
      </c>
      <c r="I1891" s="3" t="s">
        <v>718</v>
      </c>
      <c r="J1891" s="3" t="s">
        <v>721</v>
      </c>
      <c r="K1891" s="3" t="s">
        <v>724</v>
      </c>
      <c r="L1891" s="3" t="s">
        <v>741</v>
      </c>
      <c r="M1891" s="3" t="s">
        <v>797</v>
      </c>
      <c r="N1891" s="3">
        <v>0.59</v>
      </c>
      <c r="O1891" s="3" t="s">
        <v>3035</v>
      </c>
      <c r="P1891" s="3" t="s">
        <v>713</v>
      </c>
      <c r="Q1891" s="3" t="s">
        <v>1027</v>
      </c>
      <c r="R1891" s="3" t="s">
        <v>1308</v>
      </c>
      <c r="S1891" s="3">
        <v>38301</v>
      </c>
      <c r="T1891" s="4">
        <v>42121</v>
      </c>
      <c r="U1891" s="4">
        <v>42123</v>
      </c>
      <c r="V1891" s="3">
        <v>66.215999999999994</v>
      </c>
      <c r="W1891" s="3">
        <v>22</v>
      </c>
      <c r="X1891" s="3">
        <v>824.7</v>
      </c>
      <c r="Y1891" s="5">
        <v>90103</v>
      </c>
    </row>
    <row r="1892" spans="1:25" x14ac:dyDescent="0.25">
      <c r="A1892" s="3">
        <v>25330</v>
      </c>
      <c r="B1892" s="3" t="s">
        <v>978</v>
      </c>
      <c r="C1892" s="3">
        <v>0.05</v>
      </c>
      <c r="D1892" s="3">
        <v>6.48</v>
      </c>
      <c r="E1892" s="3">
        <v>8.19</v>
      </c>
      <c r="F1892" s="3">
        <v>3324</v>
      </c>
      <c r="G1892" s="3" t="s">
        <v>3001</v>
      </c>
      <c r="H1892" s="3" t="s">
        <v>710</v>
      </c>
      <c r="I1892" s="3" t="s">
        <v>719</v>
      </c>
      <c r="J1892" s="3" t="s">
        <v>721</v>
      </c>
      <c r="K1892" s="3" t="s">
        <v>726</v>
      </c>
      <c r="L1892" s="3" t="s">
        <v>739</v>
      </c>
      <c r="M1892" s="3" t="s">
        <v>528</v>
      </c>
      <c r="N1892" s="3">
        <v>0.37</v>
      </c>
      <c r="O1892" s="3" t="s">
        <v>3035</v>
      </c>
      <c r="P1892" s="3" t="s">
        <v>715</v>
      </c>
      <c r="Q1892" s="3" t="s">
        <v>1023</v>
      </c>
      <c r="R1892" s="3" t="s">
        <v>1658</v>
      </c>
      <c r="S1892" s="3">
        <v>85335</v>
      </c>
      <c r="T1892" s="4">
        <v>42047</v>
      </c>
      <c r="U1892" s="4">
        <v>42050</v>
      </c>
      <c r="V1892" s="3">
        <v>-164.18</v>
      </c>
      <c r="W1892" s="3">
        <v>9</v>
      </c>
      <c r="X1892" s="3">
        <v>58.5</v>
      </c>
      <c r="Y1892" s="5">
        <v>90985</v>
      </c>
    </row>
    <row r="1893" spans="1:25" ht="12.75" customHeight="1" x14ac:dyDescent="0.25">
      <c r="A1893" s="3">
        <v>20488</v>
      </c>
      <c r="B1893" s="3" t="s">
        <v>980</v>
      </c>
      <c r="C1893" s="3">
        <v>0</v>
      </c>
      <c r="D1893" s="3">
        <v>8.74</v>
      </c>
      <c r="E1893" s="3">
        <v>8.2899999999999991</v>
      </c>
      <c r="F1893" s="3">
        <v>3325</v>
      </c>
      <c r="G1893" s="3" t="s">
        <v>3002</v>
      </c>
      <c r="H1893" s="3" t="s">
        <v>710</v>
      </c>
      <c r="I1893" s="3" t="s">
        <v>719</v>
      </c>
      <c r="J1893" s="3" t="s">
        <v>721</v>
      </c>
      <c r="K1893" s="3" t="s">
        <v>728</v>
      </c>
      <c r="L1893" s="3" t="s">
        <v>739</v>
      </c>
      <c r="M1893" s="3" t="s">
        <v>597</v>
      </c>
      <c r="N1893" s="3">
        <v>0.38</v>
      </c>
      <c r="O1893" s="3" t="s">
        <v>3035</v>
      </c>
      <c r="P1893" s="3" t="s">
        <v>715</v>
      </c>
      <c r="Q1893" s="3" t="s">
        <v>1013</v>
      </c>
      <c r="R1893" s="3" t="s">
        <v>1117</v>
      </c>
      <c r="S1893" s="3">
        <v>97420</v>
      </c>
      <c r="T1893" s="4">
        <v>42179</v>
      </c>
      <c r="U1893" s="4">
        <v>42181</v>
      </c>
      <c r="V1893" s="3">
        <v>-79.400000000000006</v>
      </c>
      <c r="W1893" s="3">
        <v>14</v>
      </c>
      <c r="X1893" s="3">
        <v>131.62</v>
      </c>
      <c r="Y1893" s="5">
        <v>90986</v>
      </c>
    </row>
    <row r="1894" spans="1:25" ht="12.75" customHeight="1" x14ac:dyDescent="0.25">
      <c r="A1894" s="3">
        <v>23476</v>
      </c>
      <c r="B1894" s="3" t="s">
        <v>981</v>
      </c>
      <c r="C1894" s="3">
        <v>7.0000000000000007E-2</v>
      </c>
      <c r="D1894" s="3">
        <v>5.58</v>
      </c>
      <c r="E1894" s="3">
        <v>1.99</v>
      </c>
      <c r="F1894" s="3">
        <v>3325</v>
      </c>
      <c r="G1894" s="3" t="s">
        <v>3002</v>
      </c>
      <c r="H1894" s="3" t="s">
        <v>710</v>
      </c>
      <c r="I1894" s="3" t="s">
        <v>719</v>
      </c>
      <c r="J1894" s="3" t="s">
        <v>721</v>
      </c>
      <c r="K1894" s="3" t="s">
        <v>724</v>
      </c>
      <c r="L1894" s="3" t="s">
        <v>738</v>
      </c>
      <c r="M1894" s="3" t="s">
        <v>272</v>
      </c>
      <c r="N1894" s="3">
        <v>0.46</v>
      </c>
      <c r="O1894" s="3" t="s">
        <v>3035</v>
      </c>
      <c r="P1894" s="3" t="s">
        <v>715</v>
      </c>
      <c r="Q1894" s="3" t="s">
        <v>1013</v>
      </c>
      <c r="R1894" s="3" t="s">
        <v>1117</v>
      </c>
      <c r="S1894" s="3">
        <v>97420</v>
      </c>
      <c r="T1894" s="4">
        <v>42118</v>
      </c>
      <c r="U1894" s="4">
        <v>42120</v>
      </c>
      <c r="V1894" s="3">
        <v>23.045999999999999</v>
      </c>
      <c r="W1894" s="3">
        <v>23</v>
      </c>
      <c r="X1894" s="3">
        <v>121.46</v>
      </c>
      <c r="Y1894" s="5">
        <v>90987</v>
      </c>
    </row>
    <row r="1895" spans="1:25" ht="12.75" customHeight="1" x14ac:dyDescent="0.25">
      <c r="A1895" s="3">
        <v>18259</v>
      </c>
      <c r="B1895" s="3" t="s">
        <v>979</v>
      </c>
      <c r="C1895" s="3">
        <v>0.06</v>
      </c>
      <c r="D1895" s="3">
        <v>113.98</v>
      </c>
      <c r="E1895" s="3">
        <v>30</v>
      </c>
      <c r="F1895" s="3">
        <v>3327</v>
      </c>
      <c r="G1895" s="3" t="s">
        <v>3003</v>
      </c>
      <c r="H1895" s="3" t="s">
        <v>712</v>
      </c>
      <c r="I1895" s="3" t="s">
        <v>718</v>
      </c>
      <c r="J1895" s="3" t="s">
        <v>723</v>
      </c>
      <c r="K1895" s="3" t="s">
        <v>727</v>
      </c>
      <c r="L1895" s="3" t="s">
        <v>740</v>
      </c>
      <c r="M1895" s="3" t="s">
        <v>234</v>
      </c>
      <c r="N1895" s="3">
        <v>0.69</v>
      </c>
      <c r="O1895" s="3" t="s">
        <v>3035</v>
      </c>
      <c r="P1895" s="3" t="s">
        <v>714</v>
      </c>
      <c r="Q1895" s="3" t="s">
        <v>1053</v>
      </c>
      <c r="R1895" s="3" t="s">
        <v>1164</v>
      </c>
      <c r="S1895" s="3">
        <v>48060</v>
      </c>
      <c r="T1895" s="4">
        <v>42069</v>
      </c>
      <c r="U1895" s="4">
        <v>42071</v>
      </c>
      <c r="V1895" s="3">
        <v>-127.3</v>
      </c>
      <c r="W1895" s="3">
        <v>3</v>
      </c>
      <c r="X1895" s="3">
        <v>356.14</v>
      </c>
      <c r="Y1895" s="5">
        <v>87272</v>
      </c>
    </row>
    <row r="1896" spans="1:25" ht="12.75" customHeight="1" x14ac:dyDescent="0.25">
      <c r="A1896" s="3">
        <v>18260</v>
      </c>
      <c r="B1896" s="3" t="s">
        <v>979</v>
      </c>
      <c r="C1896" s="3">
        <v>0.05</v>
      </c>
      <c r="D1896" s="3">
        <v>6.48</v>
      </c>
      <c r="E1896" s="3">
        <v>6.86</v>
      </c>
      <c r="F1896" s="3">
        <v>3327</v>
      </c>
      <c r="G1896" s="3" t="s">
        <v>3003</v>
      </c>
      <c r="H1896" s="3" t="s">
        <v>710</v>
      </c>
      <c r="I1896" s="3" t="s">
        <v>718</v>
      </c>
      <c r="J1896" s="3" t="s">
        <v>721</v>
      </c>
      <c r="K1896" s="3" t="s">
        <v>726</v>
      </c>
      <c r="L1896" s="3" t="s">
        <v>739</v>
      </c>
      <c r="M1896" s="3" t="s">
        <v>336</v>
      </c>
      <c r="N1896" s="3">
        <v>0.37</v>
      </c>
      <c r="O1896" s="3" t="s">
        <v>3035</v>
      </c>
      <c r="P1896" s="3" t="s">
        <v>714</v>
      </c>
      <c r="Q1896" s="3" t="s">
        <v>1053</v>
      </c>
      <c r="R1896" s="3" t="s">
        <v>1164</v>
      </c>
      <c r="S1896" s="3">
        <v>48060</v>
      </c>
      <c r="T1896" s="4">
        <v>42069</v>
      </c>
      <c r="U1896" s="4">
        <v>42071</v>
      </c>
      <c r="V1896" s="3">
        <v>-52.77</v>
      </c>
      <c r="W1896" s="3">
        <v>4</v>
      </c>
      <c r="X1896" s="3">
        <v>27.08</v>
      </c>
      <c r="Y1896" s="5">
        <v>87272</v>
      </c>
    </row>
    <row r="1897" spans="1:25" ht="12.75" customHeight="1" x14ac:dyDescent="0.25">
      <c r="A1897" s="3">
        <v>21588</v>
      </c>
      <c r="B1897" s="3" t="s">
        <v>978</v>
      </c>
      <c r="C1897" s="3">
        <v>0.09</v>
      </c>
      <c r="D1897" s="3">
        <v>5.98</v>
      </c>
      <c r="E1897" s="3">
        <v>4.6900000000000004</v>
      </c>
      <c r="F1897" s="3">
        <v>3331</v>
      </c>
      <c r="G1897" s="3" t="s">
        <v>3004</v>
      </c>
      <c r="H1897" s="3" t="s">
        <v>710</v>
      </c>
      <c r="I1897" s="3" t="s">
        <v>720</v>
      </c>
      <c r="J1897" s="3" t="s">
        <v>721</v>
      </c>
      <c r="K1897" s="3" t="s">
        <v>730</v>
      </c>
      <c r="L1897" s="3" t="s">
        <v>739</v>
      </c>
      <c r="M1897" s="3" t="s">
        <v>20</v>
      </c>
      <c r="N1897" s="3">
        <v>0.68</v>
      </c>
      <c r="O1897" s="3" t="s">
        <v>3035</v>
      </c>
      <c r="P1897" s="3" t="s">
        <v>713</v>
      </c>
      <c r="Q1897" s="3" t="s">
        <v>1034</v>
      </c>
      <c r="R1897" s="3" t="s">
        <v>1151</v>
      </c>
      <c r="S1897" s="3">
        <v>32174</v>
      </c>
      <c r="T1897" s="4">
        <v>42009</v>
      </c>
      <c r="U1897" s="4">
        <v>42010</v>
      </c>
      <c r="V1897" s="3">
        <v>-781.13419999999996</v>
      </c>
      <c r="W1897" s="3">
        <v>11</v>
      </c>
      <c r="X1897" s="3">
        <v>65.849999999999994</v>
      </c>
      <c r="Y1897" s="5">
        <v>86283</v>
      </c>
    </row>
    <row r="1898" spans="1:25" ht="12.75" customHeight="1" x14ac:dyDescent="0.25">
      <c r="A1898" s="3">
        <v>23294</v>
      </c>
      <c r="B1898" s="3" t="s">
        <v>979</v>
      </c>
      <c r="C1898" s="3">
        <v>0.02</v>
      </c>
      <c r="D1898" s="3">
        <v>4</v>
      </c>
      <c r="E1898" s="3">
        <v>1.3</v>
      </c>
      <c r="F1898" s="3">
        <v>3331</v>
      </c>
      <c r="G1898" s="3" t="s">
        <v>3004</v>
      </c>
      <c r="H1898" s="3" t="s">
        <v>710</v>
      </c>
      <c r="I1898" s="3" t="s">
        <v>720</v>
      </c>
      <c r="J1898" s="3" t="s">
        <v>721</v>
      </c>
      <c r="K1898" s="3" t="s">
        <v>726</v>
      </c>
      <c r="L1898" s="3" t="s">
        <v>738</v>
      </c>
      <c r="M1898" s="3" t="s">
        <v>749</v>
      </c>
      <c r="N1898" s="3">
        <v>0.37</v>
      </c>
      <c r="O1898" s="3" t="s">
        <v>3035</v>
      </c>
      <c r="P1898" s="3" t="s">
        <v>713</v>
      </c>
      <c r="Q1898" s="3" t="s">
        <v>1034</v>
      </c>
      <c r="R1898" s="3" t="s">
        <v>1151</v>
      </c>
      <c r="S1898" s="3">
        <v>32174</v>
      </c>
      <c r="T1898" s="4">
        <v>42013</v>
      </c>
      <c r="U1898" s="4">
        <v>42013</v>
      </c>
      <c r="V1898" s="3">
        <v>-23.295999999999999</v>
      </c>
      <c r="W1898" s="3">
        <v>12</v>
      </c>
      <c r="X1898" s="3">
        <v>50.71</v>
      </c>
      <c r="Y1898" s="5">
        <v>86284</v>
      </c>
    </row>
    <row r="1899" spans="1:25" ht="12.75" customHeight="1" x14ac:dyDescent="0.25">
      <c r="A1899" s="3">
        <v>21429</v>
      </c>
      <c r="B1899" s="3" t="s">
        <v>977</v>
      </c>
      <c r="C1899" s="3">
        <v>0.08</v>
      </c>
      <c r="D1899" s="3">
        <v>6.48</v>
      </c>
      <c r="E1899" s="3">
        <v>8.4</v>
      </c>
      <c r="F1899" s="3">
        <v>3338</v>
      </c>
      <c r="G1899" s="3" t="s">
        <v>3005</v>
      </c>
      <c r="H1899" s="3" t="s">
        <v>710</v>
      </c>
      <c r="I1899" s="3" t="s">
        <v>719</v>
      </c>
      <c r="J1899" s="3" t="s">
        <v>721</v>
      </c>
      <c r="K1899" s="3" t="s">
        <v>726</v>
      </c>
      <c r="L1899" s="3" t="s">
        <v>739</v>
      </c>
      <c r="M1899" s="3" t="s">
        <v>897</v>
      </c>
      <c r="N1899" s="3">
        <v>0.37</v>
      </c>
      <c r="O1899" s="3" t="s">
        <v>3035</v>
      </c>
      <c r="P1899" s="3" t="s">
        <v>713</v>
      </c>
      <c r="Q1899" s="3" t="s">
        <v>1034</v>
      </c>
      <c r="R1899" s="3" t="s">
        <v>1647</v>
      </c>
      <c r="S1899" s="3">
        <v>33614</v>
      </c>
      <c r="T1899" s="4">
        <v>42131</v>
      </c>
      <c r="U1899" s="4">
        <v>42131</v>
      </c>
      <c r="V1899" s="3">
        <v>58.811999999999998</v>
      </c>
      <c r="W1899" s="3">
        <v>7</v>
      </c>
      <c r="X1899" s="3">
        <v>45</v>
      </c>
      <c r="Y1899" s="5">
        <v>85979</v>
      </c>
    </row>
    <row r="1900" spans="1:25" ht="12.75" customHeight="1" x14ac:dyDescent="0.25">
      <c r="A1900" s="3">
        <v>25613</v>
      </c>
      <c r="B1900" s="3" t="s">
        <v>977</v>
      </c>
      <c r="C1900" s="3">
        <v>0.03</v>
      </c>
      <c r="D1900" s="3">
        <v>2.61</v>
      </c>
      <c r="E1900" s="3">
        <v>0.5</v>
      </c>
      <c r="F1900" s="3">
        <v>3339</v>
      </c>
      <c r="G1900" s="3" t="s">
        <v>3006</v>
      </c>
      <c r="H1900" s="3" t="s">
        <v>710</v>
      </c>
      <c r="I1900" s="3" t="s">
        <v>719</v>
      </c>
      <c r="J1900" s="3" t="s">
        <v>721</v>
      </c>
      <c r="K1900" s="3" t="s">
        <v>735</v>
      </c>
      <c r="L1900" s="3" t="s">
        <v>739</v>
      </c>
      <c r="M1900" s="3" t="s">
        <v>273</v>
      </c>
      <c r="N1900" s="3">
        <v>0.39</v>
      </c>
      <c r="O1900" s="3" t="s">
        <v>3035</v>
      </c>
      <c r="P1900" s="3" t="s">
        <v>713</v>
      </c>
      <c r="Q1900" s="3" t="s">
        <v>1034</v>
      </c>
      <c r="R1900" s="3" t="s">
        <v>1767</v>
      </c>
      <c r="S1900" s="3">
        <v>32780</v>
      </c>
      <c r="T1900" s="4">
        <v>42169</v>
      </c>
      <c r="U1900" s="4">
        <v>42170</v>
      </c>
      <c r="V1900" s="3">
        <v>4.0442999999999998</v>
      </c>
      <c r="W1900" s="3">
        <v>7</v>
      </c>
      <c r="X1900" s="3">
        <v>19.02</v>
      </c>
      <c r="Y1900" s="5">
        <v>85981</v>
      </c>
    </row>
    <row r="1901" spans="1:25" ht="12.75" customHeight="1" x14ac:dyDescent="0.25">
      <c r="A1901" s="3">
        <v>25614</v>
      </c>
      <c r="B1901" s="3" t="s">
        <v>977</v>
      </c>
      <c r="C1901" s="3">
        <v>0.01</v>
      </c>
      <c r="D1901" s="3">
        <v>11.66</v>
      </c>
      <c r="E1901" s="3">
        <v>7.95</v>
      </c>
      <c r="F1901" s="3">
        <v>3339</v>
      </c>
      <c r="G1901" s="3" t="s">
        <v>3006</v>
      </c>
      <c r="H1901" s="3" t="s">
        <v>710</v>
      </c>
      <c r="I1901" s="3" t="s">
        <v>719</v>
      </c>
      <c r="J1901" s="3" t="s">
        <v>721</v>
      </c>
      <c r="K1901" s="3" t="s">
        <v>724</v>
      </c>
      <c r="L1901" s="3" t="s">
        <v>741</v>
      </c>
      <c r="M1901" s="3" t="s">
        <v>0</v>
      </c>
      <c r="N1901" s="3">
        <v>0.57999999999999996</v>
      </c>
      <c r="O1901" s="3" t="s">
        <v>3035</v>
      </c>
      <c r="P1901" s="3" t="s">
        <v>713</v>
      </c>
      <c r="Q1901" s="3" t="s">
        <v>1034</v>
      </c>
      <c r="R1901" s="3" t="s">
        <v>1767</v>
      </c>
      <c r="S1901" s="3">
        <v>32780</v>
      </c>
      <c r="T1901" s="4">
        <v>42169</v>
      </c>
      <c r="U1901" s="4">
        <v>42170</v>
      </c>
      <c r="V1901" s="3">
        <v>-10.368400000000001</v>
      </c>
      <c r="W1901" s="3">
        <v>16</v>
      </c>
      <c r="X1901" s="3">
        <v>193.87</v>
      </c>
      <c r="Y1901" s="5">
        <v>85981</v>
      </c>
    </row>
    <row r="1902" spans="1:25" ht="12.75" customHeight="1" x14ac:dyDescent="0.25">
      <c r="A1902" s="3">
        <v>22857</v>
      </c>
      <c r="B1902" s="3" t="s">
        <v>978</v>
      </c>
      <c r="C1902" s="3">
        <v>0.08</v>
      </c>
      <c r="D1902" s="3">
        <v>125.99</v>
      </c>
      <c r="E1902" s="3">
        <v>4.2</v>
      </c>
      <c r="F1902" s="3">
        <v>3340</v>
      </c>
      <c r="G1902" s="3" t="s">
        <v>3007</v>
      </c>
      <c r="H1902" s="3" t="s">
        <v>710</v>
      </c>
      <c r="I1902" s="3" t="s">
        <v>719</v>
      </c>
      <c r="J1902" s="3" t="s">
        <v>722</v>
      </c>
      <c r="K1902" s="3" t="s">
        <v>102</v>
      </c>
      <c r="L1902" s="3" t="s">
        <v>739</v>
      </c>
      <c r="M1902" s="3" t="s">
        <v>114</v>
      </c>
      <c r="N1902" s="3">
        <v>0.56999999999999995</v>
      </c>
      <c r="O1902" s="3" t="s">
        <v>3035</v>
      </c>
      <c r="P1902" s="3" t="s">
        <v>715</v>
      </c>
      <c r="Q1902" s="3" t="s">
        <v>1013</v>
      </c>
      <c r="R1902" s="3" t="s">
        <v>1765</v>
      </c>
      <c r="S1902" s="3">
        <v>97060</v>
      </c>
      <c r="T1902" s="4">
        <v>42017</v>
      </c>
      <c r="U1902" s="4">
        <v>42018</v>
      </c>
      <c r="V1902" s="3">
        <v>989.81189999999992</v>
      </c>
      <c r="W1902" s="3">
        <v>14</v>
      </c>
      <c r="X1902" s="3">
        <v>1434.51</v>
      </c>
      <c r="Y1902" s="5">
        <v>85980</v>
      </c>
    </row>
    <row r="1903" spans="1:25" ht="12.75" customHeight="1" x14ac:dyDescent="0.25">
      <c r="A1903" s="3">
        <v>2986</v>
      </c>
      <c r="B1903" s="3" t="s">
        <v>981</v>
      </c>
      <c r="C1903" s="3">
        <v>0.03</v>
      </c>
      <c r="D1903" s="3">
        <v>194.3</v>
      </c>
      <c r="E1903" s="3">
        <v>11.54</v>
      </c>
      <c r="F1903" s="3">
        <v>3342</v>
      </c>
      <c r="G1903" s="3" t="s">
        <v>3008</v>
      </c>
      <c r="H1903" s="3" t="s">
        <v>710</v>
      </c>
      <c r="I1903" s="3" t="s">
        <v>717</v>
      </c>
      <c r="J1903" s="3" t="s">
        <v>723</v>
      </c>
      <c r="K1903" s="3" t="s">
        <v>732</v>
      </c>
      <c r="L1903" s="3" t="s">
        <v>744</v>
      </c>
      <c r="M1903" s="3" t="s">
        <v>931</v>
      </c>
      <c r="N1903" s="3">
        <v>0.59</v>
      </c>
      <c r="O1903" s="3" t="s">
        <v>3035</v>
      </c>
      <c r="P1903" s="3" t="s">
        <v>716</v>
      </c>
      <c r="Q1903" s="3" t="s">
        <v>1902</v>
      </c>
      <c r="R1903" s="3" t="s">
        <v>737</v>
      </c>
      <c r="S1903" s="3">
        <v>20006</v>
      </c>
      <c r="T1903" s="4">
        <v>42048</v>
      </c>
      <c r="U1903" s="4">
        <v>42050</v>
      </c>
      <c r="V1903" s="3">
        <v>2861.01</v>
      </c>
      <c r="W1903" s="3">
        <v>42</v>
      </c>
      <c r="X1903" s="3">
        <v>8549.0400000000009</v>
      </c>
      <c r="Y1903" s="5">
        <v>21572</v>
      </c>
    </row>
    <row r="1904" spans="1:25" ht="12.75" customHeight="1" x14ac:dyDescent="0.25">
      <c r="A1904" s="3">
        <v>20986</v>
      </c>
      <c r="B1904" s="3" t="s">
        <v>981</v>
      </c>
      <c r="C1904" s="3">
        <v>0.03</v>
      </c>
      <c r="D1904" s="3">
        <v>194.3</v>
      </c>
      <c r="E1904" s="3">
        <v>11.54</v>
      </c>
      <c r="F1904" s="3">
        <v>3344</v>
      </c>
      <c r="G1904" s="3" t="s">
        <v>3009</v>
      </c>
      <c r="H1904" s="3" t="s">
        <v>710</v>
      </c>
      <c r="I1904" s="3" t="s">
        <v>717</v>
      </c>
      <c r="J1904" s="3" t="s">
        <v>723</v>
      </c>
      <c r="K1904" s="3" t="s">
        <v>732</v>
      </c>
      <c r="L1904" s="3" t="s">
        <v>744</v>
      </c>
      <c r="M1904" s="3" t="s">
        <v>931</v>
      </c>
      <c r="N1904" s="3">
        <v>0.59</v>
      </c>
      <c r="O1904" s="3" t="s">
        <v>3035</v>
      </c>
      <c r="P1904" s="3" t="s">
        <v>714</v>
      </c>
      <c r="Q1904" s="3" t="s">
        <v>1053</v>
      </c>
      <c r="R1904" s="3" t="s">
        <v>1612</v>
      </c>
      <c r="S1904" s="3">
        <v>48307</v>
      </c>
      <c r="T1904" s="4">
        <v>42048</v>
      </c>
      <c r="U1904" s="4">
        <v>42050</v>
      </c>
      <c r="V1904" s="3">
        <v>1544.9307000000001</v>
      </c>
      <c r="W1904" s="3">
        <v>11</v>
      </c>
      <c r="X1904" s="3">
        <v>2239.0300000000002</v>
      </c>
      <c r="Y1904" s="5">
        <v>89928</v>
      </c>
    </row>
    <row r="1905" spans="1:25" ht="12.75" customHeight="1" x14ac:dyDescent="0.25">
      <c r="A1905" s="3">
        <v>18947</v>
      </c>
      <c r="B1905" s="3" t="s">
        <v>978</v>
      </c>
      <c r="C1905" s="3">
        <v>7.0000000000000007E-2</v>
      </c>
      <c r="D1905" s="3">
        <v>7.68</v>
      </c>
      <c r="E1905" s="3">
        <v>6.16</v>
      </c>
      <c r="F1905" s="3">
        <v>3347</v>
      </c>
      <c r="G1905" s="3" t="s">
        <v>3010</v>
      </c>
      <c r="H1905" s="3" t="s">
        <v>711</v>
      </c>
      <c r="I1905" s="3" t="s">
        <v>719</v>
      </c>
      <c r="J1905" s="3" t="s">
        <v>721</v>
      </c>
      <c r="K1905" s="3" t="s">
        <v>103</v>
      </c>
      <c r="L1905" s="3" t="s">
        <v>739</v>
      </c>
      <c r="M1905" s="3" t="s">
        <v>869</v>
      </c>
      <c r="N1905" s="3">
        <v>0.35</v>
      </c>
      <c r="O1905" s="3" t="s">
        <v>3035</v>
      </c>
      <c r="P1905" s="3" t="s">
        <v>713</v>
      </c>
      <c r="Q1905" s="3" t="s">
        <v>1034</v>
      </c>
      <c r="R1905" s="3" t="s">
        <v>1377</v>
      </c>
      <c r="S1905" s="3">
        <v>33411</v>
      </c>
      <c r="T1905" s="4">
        <v>42010</v>
      </c>
      <c r="U1905" s="4">
        <v>42012</v>
      </c>
      <c r="V1905" s="3">
        <v>125.9982</v>
      </c>
      <c r="W1905" s="3">
        <v>1</v>
      </c>
      <c r="X1905" s="3">
        <v>22.13</v>
      </c>
      <c r="Y1905" s="5">
        <v>89355</v>
      </c>
    </row>
    <row r="1906" spans="1:25" ht="12.75" customHeight="1" x14ac:dyDescent="0.25">
      <c r="A1906" s="3">
        <v>18948</v>
      </c>
      <c r="B1906" s="3" t="s">
        <v>978</v>
      </c>
      <c r="C1906" s="3">
        <v>0.05</v>
      </c>
      <c r="D1906" s="3">
        <v>6.64</v>
      </c>
      <c r="E1906" s="3">
        <v>4.95</v>
      </c>
      <c r="F1906" s="3">
        <v>3347</v>
      </c>
      <c r="G1906" s="3" t="s">
        <v>3010</v>
      </c>
      <c r="H1906" s="3" t="s">
        <v>711</v>
      </c>
      <c r="I1906" s="3" t="s">
        <v>719</v>
      </c>
      <c r="J1906" s="3" t="s">
        <v>723</v>
      </c>
      <c r="K1906" s="3" t="s">
        <v>732</v>
      </c>
      <c r="L1906" s="3" t="s">
        <v>741</v>
      </c>
      <c r="M1906" s="3" t="s">
        <v>963</v>
      </c>
      <c r="N1906" s="3">
        <v>0.37</v>
      </c>
      <c r="O1906" s="3" t="s">
        <v>3035</v>
      </c>
      <c r="P1906" s="3" t="s">
        <v>713</v>
      </c>
      <c r="Q1906" s="3" t="s">
        <v>1034</v>
      </c>
      <c r="R1906" s="3" t="s">
        <v>1377</v>
      </c>
      <c r="S1906" s="3">
        <v>33411</v>
      </c>
      <c r="T1906" s="4">
        <v>42010</v>
      </c>
      <c r="U1906" s="4">
        <v>42012</v>
      </c>
      <c r="V1906" s="3">
        <v>-92.929200000000009</v>
      </c>
      <c r="W1906" s="3">
        <v>5</v>
      </c>
      <c r="X1906" s="3">
        <v>34.17</v>
      </c>
      <c r="Y1906" s="5">
        <v>89355</v>
      </c>
    </row>
    <row r="1907" spans="1:25" ht="12.75" customHeight="1" x14ac:dyDescent="0.25">
      <c r="A1907" s="3">
        <v>19461</v>
      </c>
      <c r="B1907" s="3" t="s">
        <v>978</v>
      </c>
      <c r="C1907" s="3">
        <v>0.02</v>
      </c>
      <c r="D1907" s="3">
        <v>110.99</v>
      </c>
      <c r="E1907" s="3">
        <v>2.5</v>
      </c>
      <c r="F1907" s="3">
        <v>3347</v>
      </c>
      <c r="G1907" s="3" t="s">
        <v>3010</v>
      </c>
      <c r="H1907" s="3" t="s">
        <v>710</v>
      </c>
      <c r="I1907" s="3" t="s">
        <v>719</v>
      </c>
      <c r="J1907" s="3" t="s">
        <v>722</v>
      </c>
      <c r="K1907" s="3" t="s">
        <v>102</v>
      </c>
      <c r="L1907" s="3" t="s">
        <v>739</v>
      </c>
      <c r="M1907" s="3" t="s">
        <v>592</v>
      </c>
      <c r="N1907" s="3">
        <v>0.56999999999999995</v>
      </c>
      <c r="O1907" s="3" t="s">
        <v>3035</v>
      </c>
      <c r="P1907" s="3" t="s">
        <v>713</v>
      </c>
      <c r="Q1907" s="3" t="s">
        <v>1034</v>
      </c>
      <c r="R1907" s="3" t="s">
        <v>1377</v>
      </c>
      <c r="S1907" s="3">
        <v>33411</v>
      </c>
      <c r="T1907" s="4">
        <v>42031</v>
      </c>
      <c r="U1907" s="4">
        <v>42033</v>
      </c>
      <c r="V1907" s="3">
        <v>-39.808999999999997</v>
      </c>
      <c r="W1907" s="3">
        <v>1</v>
      </c>
      <c r="X1907" s="3">
        <v>94.3</v>
      </c>
      <c r="Y1907" s="5">
        <v>89356</v>
      </c>
    </row>
    <row r="1908" spans="1:25" ht="12.75" customHeight="1" x14ac:dyDescent="0.25">
      <c r="A1908" s="3">
        <v>21485</v>
      </c>
      <c r="B1908" s="3" t="s">
        <v>978</v>
      </c>
      <c r="C1908" s="3">
        <v>0.01</v>
      </c>
      <c r="D1908" s="3">
        <v>73.98</v>
      </c>
      <c r="E1908" s="3">
        <v>12.14</v>
      </c>
      <c r="F1908" s="3">
        <v>3350</v>
      </c>
      <c r="G1908" s="3" t="s">
        <v>3011</v>
      </c>
      <c r="H1908" s="3" t="s">
        <v>710</v>
      </c>
      <c r="I1908" s="3" t="s">
        <v>718</v>
      </c>
      <c r="J1908" s="3" t="s">
        <v>722</v>
      </c>
      <c r="K1908" s="3" t="s">
        <v>725</v>
      </c>
      <c r="L1908" s="3" t="s">
        <v>739</v>
      </c>
      <c r="M1908" s="3" t="s">
        <v>256</v>
      </c>
      <c r="N1908" s="3">
        <v>0.67</v>
      </c>
      <c r="O1908" s="3" t="s">
        <v>3035</v>
      </c>
      <c r="P1908" s="3" t="s">
        <v>715</v>
      </c>
      <c r="Q1908" s="3" t="s">
        <v>737</v>
      </c>
      <c r="R1908" s="3" t="s">
        <v>1726</v>
      </c>
      <c r="S1908" s="3">
        <v>98444</v>
      </c>
      <c r="T1908" s="4">
        <v>42027</v>
      </c>
      <c r="U1908" s="4">
        <v>42029</v>
      </c>
      <c r="V1908" s="3">
        <v>-29.065600000000003</v>
      </c>
      <c r="W1908" s="3">
        <v>5</v>
      </c>
      <c r="X1908" s="3">
        <v>384.22</v>
      </c>
      <c r="Y1908" s="5">
        <v>91296</v>
      </c>
    </row>
    <row r="1909" spans="1:25" ht="12.75" customHeight="1" x14ac:dyDescent="0.25">
      <c r="A1909" s="3">
        <v>23248</v>
      </c>
      <c r="B1909" s="3" t="s">
        <v>981</v>
      </c>
      <c r="C1909" s="3">
        <v>0.1</v>
      </c>
      <c r="D1909" s="3">
        <v>10.89</v>
      </c>
      <c r="E1909" s="3">
        <v>4.5</v>
      </c>
      <c r="F1909" s="3">
        <v>3351</v>
      </c>
      <c r="G1909" s="3" t="s">
        <v>3012</v>
      </c>
      <c r="H1909" s="3" t="s">
        <v>710</v>
      </c>
      <c r="I1909" s="3" t="s">
        <v>718</v>
      </c>
      <c r="J1909" s="3" t="s">
        <v>721</v>
      </c>
      <c r="K1909" s="3" t="s">
        <v>729</v>
      </c>
      <c r="L1909" s="3" t="s">
        <v>739</v>
      </c>
      <c r="M1909" s="3" t="s">
        <v>829</v>
      </c>
      <c r="N1909" s="3">
        <v>0.59</v>
      </c>
      <c r="O1909" s="3" t="s">
        <v>3035</v>
      </c>
      <c r="P1909" s="3" t="s">
        <v>715</v>
      </c>
      <c r="Q1909" s="3" t="s">
        <v>737</v>
      </c>
      <c r="R1909" s="3" t="s">
        <v>1836</v>
      </c>
      <c r="S1909" s="3">
        <v>99301</v>
      </c>
      <c r="T1909" s="4">
        <v>42039</v>
      </c>
      <c r="U1909" s="4">
        <v>42041</v>
      </c>
      <c r="V1909" s="3">
        <v>-19.2972</v>
      </c>
      <c r="W1909" s="3">
        <v>17</v>
      </c>
      <c r="X1909" s="3">
        <v>178.68</v>
      </c>
      <c r="Y1909" s="5">
        <v>91297</v>
      </c>
    </row>
    <row r="1910" spans="1:25" ht="12.75" customHeight="1" x14ac:dyDescent="0.25">
      <c r="A1910" s="3">
        <v>23474</v>
      </c>
      <c r="B1910" s="3" t="s">
        <v>977</v>
      </c>
      <c r="C1910" s="3">
        <v>0.06</v>
      </c>
      <c r="D1910" s="3">
        <v>6.7</v>
      </c>
      <c r="E1910" s="3">
        <v>1.56</v>
      </c>
      <c r="F1910" s="3">
        <v>3351</v>
      </c>
      <c r="G1910" s="3" t="s">
        <v>3012</v>
      </c>
      <c r="H1910" s="3" t="s">
        <v>711</v>
      </c>
      <c r="I1910" s="3" t="s">
        <v>718</v>
      </c>
      <c r="J1910" s="3" t="s">
        <v>721</v>
      </c>
      <c r="K1910" s="3" t="s">
        <v>724</v>
      </c>
      <c r="L1910" s="3" t="s">
        <v>738</v>
      </c>
      <c r="M1910" s="3" t="s">
        <v>261</v>
      </c>
      <c r="N1910" s="3">
        <v>0.52</v>
      </c>
      <c r="O1910" s="3" t="s">
        <v>3035</v>
      </c>
      <c r="P1910" s="3" t="s">
        <v>715</v>
      </c>
      <c r="Q1910" s="3" t="s">
        <v>737</v>
      </c>
      <c r="R1910" s="3" t="s">
        <v>1836</v>
      </c>
      <c r="S1910" s="3">
        <v>99301</v>
      </c>
      <c r="T1910" s="4">
        <v>42042</v>
      </c>
      <c r="U1910" s="4">
        <v>42044</v>
      </c>
      <c r="V1910" s="3">
        <v>40.6556</v>
      </c>
      <c r="W1910" s="3">
        <v>12</v>
      </c>
      <c r="X1910" s="3">
        <v>79.39</v>
      </c>
      <c r="Y1910" s="5">
        <v>91298</v>
      </c>
    </row>
    <row r="1911" spans="1:25" ht="12.75" customHeight="1" x14ac:dyDescent="0.25">
      <c r="A1911" s="3">
        <v>19838</v>
      </c>
      <c r="B1911" s="3" t="s">
        <v>977</v>
      </c>
      <c r="C1911" s="3">
        <v>0.03</v>
      </c>
      <c r="D1911" s="3">
        <v>28.53</v>
      </c>
      <c r="E1911" s="3">
        <v>1.49</v>
      </c>
      <c r="F1911" s="3">
        <v>3354</v>
      </c>
      <c r="G1911" s="3" t="s">
        <v>3013</v>
      </c>
      <c r="H1911" s="3" t="s">
        <v>710</v>
      </c>
      <c r="I1911" s="3" t="s">
        <v>720</v>
      </c>
      <c r="J1911" s="3" t="s">
        <v>721</v>
      </c>
      <c r="K1911" s="3" t="s">
        <v>103</v>
      </c>
      <c r="L1911" s="3" t="s">
        <v>739</v>
      </c>
      <c r="M1911" s="3" t="s">
        <v>688</v>
      </c>
      <c r="N1911" s="3">
        <v>0.38</v>
      </c>
      <c r="O1911" s="3" t="s">
        <v>3035</v>
      </c>
      <c r="P1911" s="3" t="s">
        <v>715</v>
      </c>
      <c r="Q1911" s="3" t="s">
        <v>1037</v>
      </c>
      <c r="R1911" s="3" t="s">
        <v>1495</v>
      </c>
      <c r="S1911" s="3">
        <v>92231</v>
      </c>
      <c r="T1911" s="4">
        <v>42140</v>
      </c>
      <c r="U1911" s="4">
        <v>42141</v>
      </c>
      <c r="V1911" s="3">
        <v>137.67569999999998</v>
      </c>
      <c r="W1911" s="3">
        <v>7</v>
      </c>
      <c r="X1911" s="3">
        <v>199.53</v>
      </c>
      <c r="Y1911" s="5">
        <v>88589</v>
      </c>
    </row>
    <row r="1912" spans="1:25" ht="12.75" customHeight="1" x14ac:dyDescent="0.25">
      <c r="A1912" s="3">
        <v>19839</v>
      </c>
      <c r="B1912" s="3" t="s">
        <v>977</v>
      </c>
      <c r="C1912" s="3">
        <v>7.0000000000000007E-2</v>
      </c>
      <c r="D1912" s="3">
        <v>5.98</v>
      </c>
      <c r="E1912" s="3">
        <v>7.15</v>
      </c>
      <c r="F1912" s="3">
        <v>3354</v>
      </c>
      <c r="G1912" s="3" t="s">
        <v>3013</v>
      </c>
      <c r="H1912" s="3" t="s">
        <v>710</v>
      </c>
      <c r="I1912" s="3" t="s">
        <v>720</v>
      </c>
      <c r="J1912" s="3" t="s">
        <v>721</v>
      </c>
      <c r="K1912" s="3" t="s">
        <v>726</v>
      </c>
      <c r="L1912" s="3" t="s">
        <v>739</v>
      </c>
      <c r="M1912" s="3" t="s">
        <v>858</v>
      </c>
      <c r="N1912" s="3">
        <v>0.36</v>
      </c>
      <c r="O1912" s="3" t="s">
        <v>3035</v>
      </c>
      <c r="P1912" s="3" t="s">
        <v>715</v>
      </c>
      <c r="Q1912" s="3" t="s">
        <v>1037</v>
      </c>
      <c r="R1912" s="3" t="s">
        <v>1495</v>
      </c>
      <c r="S1912" s="3">
        <v>92231</v>
      </c>
      <c r="T1912" s="4">
        <v>42140</v>
      </c>
      <c r="U1912" s="4">
        <v>42142</v>
      </c>
      <c r="V1912" s="3">
        <v>-62</v>
      </c>
      <c r="W1912" s="3">
        <v>6</v>
      </c>
      <c r="X1912" s="3">
        <v>37.049999999999997</v>
      </c>
      <c r="Y1912" s="5">
        <v>88589</v>
      </c>
    </row>
    <row r="1913" spans="1:25" ht="12.75" customHeight="1" x14ac:dyDescent="0.25">
      <c r="A1913" s="3">
        <v>19666</v>
      </c>
      <c r="B1913" s="3" t="s">
        <v>979</v>
      </c>
      <c r="C1913" s="3">
        <v>0.04</v>
      </c>
      <c r="D1913" s="3">
        <v>3.69</v>
      </c>
      <c r="E1913" s="3">
        <v>0.5</v>
      </c>
      <c r="F1913" s="3">
        <v>3354</v>
      </c>
      <c r="G1913" s="3" t="s">
        <v>3013</v>
      </c>
      <c r="H1913" s="3" t="s">
        <v>710</v>
      </c>
      <c r="I1913" s="3" t="s">
        <v>720</v>
      </c>
      <c r="J1913" s="3" t="s">
        <v>721</v>
      </c>
      <c r="K1913" s="3" t="s">
        <v>735</v>
      </c>
      <c r="L1913" s="3" t="s">
        <v>739</v>
      </c>
      <c r="M1913" s="3" t="s">
        <v>930</v>
      </c>
      <c r="N1913" s="3">
        <v>0.38</v>
      </c>
      <c r="O1913" s="3" t="s">
        <v>3035</v>
      </c>
      <c r="P1913" s="3" t="s">
        <v>715</v>
      </c>
      <c r="Q1913" s="3" t="s">
        <v>1037</v>
      </c>
      <c r="R1913" s="3" t="s">
        <v>1495</v>
      </c>
      <c r="S1913" s="3">
        <v>92231</v>
      </c>
      <c r="T1913" s="4">
        <v>42090</v>
      </c>
      <c r="U1913" s="4">
        <v>42092</v>
      </c>
      <c r="V1913" s="3">
        <v>47.527199999999993</v>
      </c>
      <c r="W1913" s="3">
        <v>19</v>
      </c>
      <c r="X1913" s="3">
        <v>68.88</v>
      </c>
      <c r="Y1913" s="5">
        <v>88590</v>
      </c>
    </row>
    <row r="1914" spans="1:25" ht="12.75" customHeight="1" x14ac:dyDescent="0.25">
      <c r="A1914" s="3">
        <v>23906</v>
      </c>
      <c r="B1914" s="3" t="s">
        <v>980</v>
      </c>
      <c r="C1914" s="3">
        <v>0.1</v>
      </c>
      <c r="D1914" s="3">
        <v>120.98</v>
      </c>
      <c r="E1914" s="3">
        <v>9.07</v>
      </c>
      <c r="F1914" s="3">
        <v>3355</v>
      </c>
      <c r="G1914" s="3" t="s">
        <v>3014</v>
      </c>
      <c r="H1914" s="3" t="s">
        <v>710</v>
      </c>
      <c r="I1914" s="3" t="s">
        <v>720</v>
      </c>
      <c r="J1914" s="3" t="s">
        <v>721</v>
      </c>
      <c r="K1914" s="3" t="s">
        <v>103</v>
      </c>
      <c r="L1914" s="3" t="s">
        <v>739</v>
      </c>
      <c r="M1914" s="3" t="s">
        <v>71</v>
      </c>
      <c r="N1914" s="3">
        <v>0.35</v>
      </c>
      <c r="O1914" s="3" t="s">
        <v>3035</v>
      </c>
      <c r="P1914" s="3" t="s">
        <v>715</v>
      </c>
      <c r="Q1914" s="3" t="s">
        <v>1037</v>
      </c>
      <c r="R1914" s="3" t="s">
        <v>1820</v>
      </c>
      <c r="S1914" s="3">
        <v>93010</v>
      </c>
      <c r="T1914" s="4">
        <v>42063</v>
      </c>
      <c r="U1914" s="4">
        <v>42072</v>
      </c>
      <c r="V1914" s="3">
        <v>379.3965</v>
      </c>
      <c r="W1914" s="3">
        <v>5</v>
      </c>
      <c r="X1914" s="3">
        <v>549.85</v>
      </c>
      <c r="Y1914" s="5">
        <v>88587</v>
      </c>
    </row>
    <row r="1915" spans="1:25" ht="12.75" customHeight="1" x14ac:dyDescent="0.25">
      <c r="A1915" s="3">
        <v>23907</v>
      </c>
      <c r="B1915" s="3" t="s">
        <v>980</v>
      </c>
      <c r="C1915" s="3">
        <v>0.08</v>
      </c>
      <c r="D1915" s="3">
        <v>8.32</v>
      </c>
      <c r="E1915" s="3">
        <v>2.38</v>
      </c>
      <c r="F1915" s="3">
        <v>3355</v>
      </c>
      <c r="G1915" s="3" t="s">
        <v>3014</v>
      </c>
      <c r="H1915" s="3" t="s">
        <v>711</v>
      </c>
      <c r="I1915" s="3" t="s">
        <v>720</v>
      </c>
      <c r="J1915" s="3" t="s">
        <v>722</v>
      </c>
      <c r="K1915" s="3" t="s">
        <v>725</v>
      </c>
      <c r="L1915" s="3" t="s">
        <v>741</v>
      </c>
      <c r="M1915" s="3" t="s">
        <v>217</v>
      </c>
      <c r="N1915" s="3">
        <v>0.74</v>
      </c>
      <c r="O1915" s="3" t="s">
        <v>3035</v>
      </c>
      <c r="P1915" s="3" t="s">
        <v>715</v>
      </c>
      <c r="Q1915" s="3" t="s">
        <v>1037</v>
      </c>
      <c r="R1915" s="3" t="s">
        <v>1820</v>
      </c>
      <c r="S1915" s="3">
        <v>93010</v>
      </c>
      <c r="T1915" s="4">
        <v>42063</v>
      </c>
      <c r="U1915" s="4">
        <v>42067</v>
      </c>
      <c r="V1915" s="3">
        <v>-41.83</v>
      </c>
      <c r="W1915" s="3">
        <v>6</v>
      </c>
      <c r="X1915" s="3">
        <v>48.99</v>
      </c>
      <c r="Y1915" s="5">
        <v>88587</v>
      </c>
    </row>
    <row r="1916" spans="1:25" ht="12.75" customHeight="1" x14ac:dyDescent="0.25">
      <c r="A1916" s="3">
        <v>23908</v>
      </c>
      <c r="B1916" s="3" t="s">
        <v>980</v>
      </c>
      <c r="C1916" s="3">
        <v>0.1</v>
      </c>
      <c r="D1916" s="3">
        <v>125.99</v>
      </c>
      <c r="E1916" s="3">
        <v>4.2</v>
      </c>
      <c r="F1916" s="3">
        <v>3355</v>
      </c>
      <c r="G1916" s="3" t="s">
        <v>3014</v>
      </c>
      <c r="H1916" s="3" t="s">
        <v>710</v>
      </c>
      <c r="I1916" s="3" t="s">
        <v>720</v>
      </c>
      <c r="J1916" s="3" t="s">
        <v>722</v>
      </c>
      <c r="K1916" s="3" t="s">
        <v>102</v>
      </c>
      <c r="L1916" s="3" t="s">
        <v>739</v>
      </c>
      <c r="M1916" s="3" t="s">
        <v>445</v>
      </c>
      <c r="N1916" s="3">
        <v>0.59</v>
      </c>
      <c r="O1916" s="3" t="s">
        <v>3035</v>
      </c>
      <c r="P1916" s="3" t="s">
        <v>715</v>
      </c>
      <c r="Q1916" s="3" t="s">
        <v>1037</v>
      </c>
      <c r="R1916" s="3" t="s">
        <v>1820</v>
      </c>
      <c r="S1916" s="3">
        <v>93010</v>
      </c>
      <c r="T1916" s="4">
        <v>42063</v>
      </c>
      <c r="U1916" s="4">
        <v>42063</v>
      </c>
      <c r="V1916" s="3">
        <v>372.40199999999999</v>
      </c>
      <c r="W1916" s="3">
        <v>7</v>
      </c>
      <c r="X1916" s="3">
        <v>681.42</v>
      </c>
      <c r="Y1916" s="5">
        <v>88587</v>
      </c>
    </row>
    <row r="1917" spans="1:25" ht="12.75" customHeight="1" x14ac:dyDescent="0.25">
      <c r="A1917" s="3">
        <v>18628</v>
      </c>
      <c r="B1917" s="3" t="s">
        <v>978</v>
      </c>
      <c r="C1917" s="3">
        <v>7.0000000000000007E-2</v>
      </c>
      <c r="D1917" s="3">
        <v>5.34</v>
      </c>
      <c r="E1917" s="3">
        <v>5.63</v>
      </c>
      <c r="F1917" s="3">
        <v>3356</v>
      </c>
      <c r="G1917" s="3" t="s">
        <v>3015</v>
      </c>
      <c r="H1917" s="3" t="s">
        <v>710</v>
      </c>
      <c r="I1917" s="3" t="s">
        <v>720</v>
      </c>
      <c r="J1917" s="3" t="s">
        <v>721</v>
      </c>
      <c r="K1917" s="3" t="s">
        <v>103</v>
      </c>
      <c r="L1917" s="3" t="s">
        <v>739</v>
      </c>
      <c r="M1917" s="3" t="s">
        <v>777</v>
      </c>
      <c r="N1917" s="3">
        <v>0.39</v>
      </c>
      <c r="O1917" s="3" t="s">
        <v>3035</v>
      </c>
      <c r="P1917" s="3" t="s">
        <v>715</v>
      </c>
      <c r="Q1917" s="3" t="s">
        <v>1061</v>
      </c>
      <c r="R1917" s="3" t="s">
        <v>1292</v>
      </c>
      <c r="S1917" s="3">
        <v>83616</v>
      </c>
      <c r="T1917" s="4">
        <v>42128</v>
      </c>
      <c r="U1917" s="4">
        <v>42130</v>
      </c>
      <c r="V1917" s="3">
        <v>-116.3455</v>
      </c>
      <c r="W1917" s="3">
        <v>13</v>
      </c>
      <c r="X1917" s="3">
        <v>66.650000000000006</v>
      </c>
      <c r="Y1917" s="5">
        <v>88588</v>
      </c>
    </row>
    <row r="1918" spans="1:25" ht="12.75" customHeight="1" x14ac:dyDescent="0.25">
      <c r="A1918" s="3">
        <v>18629</v>
      </c>
      <c r="B1918" s="3" t="s">
        <v>978</v>
      </c>
      <c r="C1918" s="3">
        <v>0.03</v>
      </c>
      <c r="D1918" s="3">
        <v>160.97999999999999</v>
      </c>
      <c r="E1918" s="3">
        <v>30</v>
      </c>
      <c r="F1918" s="3">
        <v>3356</v>
      </c>
      <c r="G1918" s="3" t="s">
        <v>3015</v>
      </c>
      <c r="H1918" s="3" t="s">
        <v>712</v>
      </c>
      <c r="I1918" s="3" t="s">
        <v>720</v>
      </c>
      <c r="J1918" s="3" t="s">
        <v>723</v>
      </c>
      <c r="K1918" s="3" t="s">
        <v>727</v>
      </c>
      <c r="L1918" s="3" t="s">
        <v>740</v>
      </c>
      <c r="M1918" s="3" t="s">
        <v>605</v>
      </c>
      <c r="N1918" s="3">
        <v>0.62</v>
      </c>
      <c r="O1918" s="3" t="s">
        <v>3035</v>
      </c>
      <c r="P1918" s="3" t="s">
        <v>715</v>
      </c>
      <c r="Q1918" s="3" t="s">
        <v>1061</v>
      </c>
      <c r="R1918" s="3" t="s">
        <v>1292</v>
      </c>
      <c r="S1918" s="3">
        <v>83616</v>
      </c>
      <c r="T1918" s="4">
        <v>42128</v>
      </c>
      <c r="U1918" s="4">
        <v>42129</v>
      </c>
      <c r="V1918" s="3">
        <v>1304.9000000000001</v>
      </c>
      <c r="W1918" s="3">
        <v>18</v>
      </c>
      <c r="X1918" s="3">
        <v>2934.16</v>
      </c>
      <c r="Y1918" s="5">
        <v>88588</v>
      </c>
    </row>
    <row r="1919" spans="1:25" ht="12.75" customHeight="1" x14ac:dyDescent="0.25">
      <c r="A1919" s="3">
        <v>18630</v>
      </c>
      <c r="B1919" s="3" t="s">
        <v>978</v>
      </c>
      <c r="C1919" s="3">
        <v>0.04</v>
      </c>
      <c r="D1919" s="3">
        <v>65.989999999999995</v>
      </c>
      <c r="E1919" s="3">
        <v>5.63</v>
      </c>
      <c r="F1919" s="3">
        <v>3356</v>
      </c>
      <c r="G1919" s="3" t="s">
        <v>3015</v>
      </c>
      <c r="H1919" s="3" t="s">
        <v>711</v>
      </c>
      <c r="I1919" s="3" t="s">
        <v>720</v>
      </c>
      <c r="J1919" s="3" t="s">
        <v>722</v>
      </c>
      <c r="K1919" s="3" t="s">
        <v>102</v>
      </c>
      <c r="L1919" s="3" t="s">
        <v>739</v>
      </c>
      <c r="M1919" s="3" t="s">
        <v>804</v>
      </c>
      <c r="N1919" s="3">
        <v>0.56000000000000005</v>
      </c>
      <c r="O1919" s="3" t="s">
        <v>3035</v>
      </c>
      <c r="P1919" s="3" t="s">
        <v>715</v>
      </c>
      <c r="Q1919" s="3" t="s">
        <v>1061</v>
      </c>
      <c r="R1919" s="3" t="s">
        <v>1292</v>
      </c>
      <c r="S1919" s="3">
        <v>83616</v>
      </c>
      <c r="T1919" s="4">
        <v>42128</v>
      </c>
      <c r="U1919" s="4">
        <v>42128</v>
      </c>
      <c r="V1919" s="3">
        <v>605.04719999999998</v>
      </c>
      <c r="W1919" s="3">
        <v>15</v>
      </c>
      <c r="X1919" s="3">
        <v>876.88</v>
      </c>
      <c r="Y1919" s="5">
        <v>88588</v>
      </c>
    </row>
    <row r="1920" spans="1:25" ht="12.75" customHeight="1" x14ac:dyDescent="0.25">
      <c r="A1920" s="3">
        <v>22597</v>
      </c>
      <c r="B1920" s="3" t="s">
        <v>977</v>
      </c>
      <c r="C1920" s="3">
        <v>0.09</v>
      </c>
      <c r="D1920" s="3">
        <v>28.53</v>
      </c>
      <c r="E1920" s="3">
        <v>1.49</v>
      </c>
      <c r="F1920" s="3">
        <v>3359</v>
      </c>
      <c r="G1920" s="3" t="s">
        <v>3016</v>
      </c>
      <c r="H1920" s="3" t="s">
        <v>710</v>
      </c>
      <c r="I1920" s="3" t="s">
        <v>717</v>
      </c>
      <c r="J1920" s="3" t="s">
        <v>721</v>
      </c>
      <c r="K1920" s="3" t="s">
        <v>103</v>
      </c>
      <c r="L1920" s="3" t="s">
        <v>739</v>
      </c>
      <c r="M1920" s="3" t="s">
        <v>688</v>
      </c>
      <c r="N1920" s="3">
        <v>0.38</v>
      </c>
      <c r="O1920" s="3" t="s">
        <v>3035</v>
      </c>
      <c r="P1920" s="3" t="s">
        <v>714</v>
      </c>
      <c r="Q1920" s="3" t="s">
        <v>1031</v>
      </c>
      <c r="R1920" s="3" t="s">
        <v>1783</v>
      </c>
      <c r="S1920" s="3">
        <v>53213</v>
      </c>
      <c r="T1920" s="4">
        <v>42122</v>
      </c>
      <c r="U1920" s="4">
        <v>42124</v>
      </c>
      <c r="V1920" s="3">
        <v>107.45461999999999</v>
      </c>
      <c r="W1920" s="3">
        <v>6</v>
      </c>
      <c r="X1920" s="3">
        <v>157.33000000000001</v>
      </c>
      <c r="Y1920" s="5">
        <v>91437</v>
      </c>
    </row>
    <row r="1921" spans="1:25" ht="12.75" customHeight="1" x14ac:dyDescent="0.25">
      <c r="A1921" s="3">
        <v>23359</v>
      </c>
      <c r="B1921" s="3" t="s">
        <v>979</v>
      </c>
      <c r="C1921" s="3">
        <v>0.02</v>
      </c>
      <c r="D1921" s="3">
        <v>9.11</v>
      </c>
      <c r="E1921" s="3">
        <v>2.15</v>
      </c>
      <c r="F1921" s="3">
        <v>3360</v>
      </c>
      <c r="G1921" s="3" t="s">
        <v>3017</v>
      </c>
      <c r="H1921" s="3" t="s">
        <v>710</v>
      </c>
      <c r="I1921" s="3" t="s">
        <v>717</v>
      </c>
      <c r="J1921" s="3" t="s">
        <v>721</v>
      </c>
      <c r="K1921" s="3" t="s">
        <v>726</v>
      </c>
      <c r="L1921" s="3" t="s">
        <v>738</v>
      </c>
      <c r="M1921" s="3" t="s">
        <v>505</v>
      </c>
      <c r="N1921" s="3">
        <v>0.4</v>
      </c>
      <c r="O1921" s="3" t="s">
        <v>3035</v>
      </c>
      <c r="P1921" s="3" t="s">
        <v>714</v>
      </c>
      <c r="Q1921" s="3" t="s">
        <v>1031</v>
      </c>
      <c r="R1921" s="3" t="s">
        <v>1835</v>
      </c>
      <c r="S1921" s="3">
        <v>53214</v>
      </c>
      <c r="T1921" s="4">
        <v>42083</v>
      </c>
      <c r="U1921" s="4">
        <v>42085</v>
      </c>
      <c r="V1921" s="3">
        <v>18.41</v>
      </c>
      <c r="W1921" s="3">
        <v>3</v>
      </c>
      <c r="X1921" s="3">
        <v>27.37</v>
      </c>
      <c r="Y1921" s="5">
        <v>91435</v>
      </c>
    </row>
    <row r="1922" spans="1:25" ht="12.75" customHeight="1" x14ac:dyDescent="0.25">
      <c r="A1922" s="3">
        <v>23360</v>
      </c>
      <c r="B1922" s="3" t="s">
        <v>979</v>
      </c>
      <c r="C1922" s="3">
        <v>0.06</v>
      </c>
      <c r="D1922" s="3">
        <v>12.64</v>
      </c>
      <c r="E1922" s="3">
        <v>4.9800000000000004</v>
      </c>
      <c r="F1922" s="3">
        <v>3361</v>
      </c>
      <c r="G1922" s="3" t="s">
        <v>3018</v>
      </c>
      <c r="H1922" s="3" t="s">
        <v>710</v>
      </c>
      <c r="I1922" s="3" t="s">
        <v>717</v>
      </c>
      <c r="J1922" s="3" t="s">
        <v>723</v>
      </c>
      <c r="K1922" s="3" t="s">
        <v>732</v>
      </c>
      <c r="L1922" s="3" t="s">
        <v>741</v>
      </c>
      <c r="M1922" s="3" t="s">
        <v>555</v>
      </c>
      <c r="N1922" s="3">
        <v>0.48</v>
      </c>
      <c r="O1922" s="3" t="s">
        <v>3035</v>
      </c>
      <c r="P1922" s="3" t="s">
        <v>714</v>
      </c>
      <c r="Q1922" s="3" t="s">
        <v>1031</v>
      </c>
      <c r="R1922" s="3" t="s">
        <v>1842</v>
      </c>
      <c r="S1922" s="3">
        <v>53095</v>
      </c>
      <c r="T1922" s="4">
        <v>42083</v>
      </c>
      <c r="U1922" s="4">
        <v>42085</v>
      </c>
      <c r="V1922" s="3">
        <v>65.63</v>
      </c>
      <c r="W1922" s="3">
        <v>8</v>
      </c>
      <c r="X1922" s="3">
        <v>98.16</v>
      </c>
      <c r="Y1922" s="5">
        <v>91435</v>
      </c>
    </row>
    <row r="1923" spans="1:25" ht="12.75" customHeight="1" x14ac:dyDescent="0.25">
      <c r="A1923" s="3">
        <v>24802</v>
      </c>
      <c r="B1923" s="3" t="s">
        <v>978</v>
      </c>
      <c r="C1923" s="3">
        <v>0.04</v>
      </c>
      <c r="D1923" s="3">
        <v>7.96</v>
      </c>
      <c r="E1923" s="3">
        <v>4.95</v>
      </c>
      <c r="F1923" s="3">
        <v>3361</v>
      </c>
      <c r="G1923" s="3" t="s">
        <v>3018</v>
      </c>
      <c r="H1923" s="3" t="s">
        <v>710</v>
      </c>
      <c r="I1923" s="3" t="s">
        <v>717</v>
      </c>
      <c r="J1923" s="3" t="s">
        <v>723</v>
      </c>
      <c r="K1923" s="3" t="s">
        <v>732</v>
      </c>
      <c r="L1923" s="3" t="s">
        <v>739</v>
      </c>
      <c r="M1923" s="3" t="s">
        <v>408</v>
      </c>
      <c r="N1923" s="3">
        <v>0.41</v>
      </c>
      <c r="O1923" s="3" t="s">
        <v>3035</v>
      </c>
      <c r="P1923" s="3" t="s">
        <v>714</v>
      </c>
      <c r="Q1923" s="3" t="s">
        <v>1031</v>
      </c>
      <c r="R1923" s="3" t="s">
        <v>1842</v>
      </c>
      <c r="S1923" s="3">
        <v>53095</v>
      </c>
      <c r="T1923" s="4">
        <v>42030</v>
      </c>
      <c r="U1923" s="4">
        <v>42030</v>
      </c>
      <c r="V1923" s="3">
        <v>-7.73</v>
      </c>
      <c r="W1923" s="3">
        <v>15</v>
      </c>
      <c r="X1923" s="3">
        <v>116.11</v>
      </c>
      <c r="Y1923" s="5">
        <v>91436</v>
      </c>
    </row>
    <row r="1924" spans="1:25" ht="12.75" customHeight="1" x14ac:dyDescent="0.25">
      <c r="A1924" s="3">
        <v>23887</v>
      </c>
      <c r="B1924" s="3" t="s">
        <v>978</v>
      </c>
      <c r="C1924" s="3">
        <v>0.03</v>
      </c>
      <c r="D1924" s="3">
        <v>4.9800000000000004</v>
      </c>
      <c r="E1924" s="3">
        <v>4.95</v>
      </c>
      <c r="F1924" s="3">
        <v>3361</v>
      </c>
      <c r="G1924" s="3" t="s">
        <v>3018</v>
      </c>
      <c r="H1924" s="3" t="s">
        <v>710</v>
      </c>
      <c r="I1924" s="3" t="s">
        <v>717</v>
      </c>
      <c r="J1924" s="3" t="s">
        <v>721</v>
      </c>
      <c r="K1924" s="3" t="s">
        <v>103</v>
      </c>
      <c r="L1924" s="3" t="s">
        <v>739</v>
      </c>
      <c r="M1924" s="3" t="s">
        <v>359</v>
      </c>
      <c r="N1924" s="3">
        <v>0.37</v>
      </c>
      <c r="O1924" s="3" t="s">
        <v>3035</v>
      </c>
      <c r="P1924" s="3" t="s">
        <v>714</v>
      </c>
      <c r="Q1924" s="3" t="s">
        <v>1031</v>
      </c>
      <c r="R1924" s="3" t="s">
        <v>1842</v>
      </c>
      <c r="S1924" s="3">
        <v>53095</v>
      </c>
      <c r="T1924" s="4">
        <v>42164</v>
      </c>
      <c r="U1924" s="4">
        <v>42166</v>
      </c>
      <c r="V1924" s="3">
        <v>-47.995249999999999</v>
      </c>
      <c r="W1924" s="3">
        <v>19</v>
      </c>
      <c r="X1924" s="3">
        <v>95</v>
      </c>
      <c r="Y1924" s="5">
        <v>91438</v>
      </c>
    </row>
    <row r="1925" spans="1:25" ht="12.75" customHeight="1" x14ac:dyDescent="0.25">
      <c r="A1925" s="3">
        <v>19749</v>
      </c>
      <c r="B1925" s="3" t="s">
        <v>980</v>
      </c>
      <c r="C1925" s="3">
        <v>0.1</v>
      </c>
      <c r="D1925" s="3">
        <v>80.97</v>
      </c>
      <c r="E1925" s="3">
        <v>33.6</v>
      </c>
      <c r="F1925" s="3">
        <v>3366</v>
      </c>
      <c r="G1925" s="3" t="s">
        <v>3019</v>
      </c>
      <c r="H1925" s="3" t="s">
        <v>712</v>
      </c>
      <c r="I1925" s="3" t="s">
        <v>717</v>
      </c>
      <c r="J1925" s="3" t="s">
        <v>722</v>
      </c>
      <c r="K1925" s="3" t="s">
        <v>736</v>
      </c>
      <c r="L1925" s="3" t="s">
        <v>740</v>
      </c>
      <c r="M1925" s="3" t="s">
        <v>747</v>
      </c>
      <c r="N1925" s="3">
        <v>0.37</v>
      </c>
      <c r="O1925" s="3" t="s">
        <v>3035</v>
      </c>
      <c r="P1925" s="3" t="s">
        <v>716</v>
      </c>
      <c r="Q1925" s="3" t="s">
        <v>1065</v>
      </c>
      <c r="R1925" s="3" t="s">
        <v>1032</v>
      </c>
      <c r="S1925" s="3">
        <v>45373</v>
      </c>
      <c r="T1925" s="4">
        <v>42148</v>
      </c>
      <c r="U1925" s="4">
        <v>42153</v>
      </c>
      <c r="V1925" s="3">
        <v>66.22</v>
      </c>
      <c r="W1925" s="3">
        <v>11</v>
      </c>
      <c r="X1925" s="3">
        <v>837.57</v>
      </c>
      <c r="Y1925" s="5">
        <v>90501</v>
      </c>
    </row>
    <row r="1926" spans="1:25" ht="12.75" customHeight="1" x14ac:dyDescent="0.25">
      <c r="A1926" s="3">
        <v>19750</v>
      </c>
      <c r="B1926" s="3" t="s">
        <v>980</v>
      </c>
      <c r="C1926" s="3">
        <v>0.02</v>
      </c>
      <c r="D1926" s="3">
        <v>6.48</v>
      </c>
      <c r="E1926" s="3">
        <v>5.1100000000000003</v>
      </c>
      <c r="F1926" s="3">
        <v>3366</v>
      </c>
      <c r="G1926" s="3" t="s">
        <v>3019</v>
      </c>
      <c r="H1926" s="3" t="s">
        <v>710</v>
      </c>
      <c r="I1926" s="3" t="s">
        <v>717</v>
      </c>
      <c r="J1926" s="3" t="s">
        <v>721</v>
      </c>
      <c r="K1926" s="3" t="s">
        <v>726</v>
      </c>
      <c r="L1926" s="3" t="s">
        <v>739</v>
      </c>
      <c r="M1926" s="3" t="s">
        <v>618</v>
      </c>
      <c r="N1926" s="3">
        <v>0.37</v>
      </c>
      <c r="O1926" s="3" t="s">
        <v>3035</v>
      </c>
      <c r="P1926" s="3" t="s">
        <v>716</v>
      </c>
      <c r="Q1926" s="3" t="s">
        <v>1065</v>
      </c>
      <c r="R1926" s="3" t="s">
        <v>1032</v>
      </c>
      <c r="S1926" s="3">
        <v>45373</v>
      </c>
      <c r="T1926" s="4">
        <v>42148</v>
      </c>
      <c r="U1926" s="4">
        <v>42152</v>
      </c>
      <c r="V1926" s="3">
        <v>-23.53</v>
      </c>
      <c r="W1926" s="3">
        <v>8</v>
      </c>
      <c r="X1926" s="3">
        <v>56.22</v>
      </c>
      <c r="Y1926" s="5">
        <v>90501</v>
      </c>
    </row>
    <row r="1927" spans="1:25" ht="12.75" customHeight="1" x14ac:dyDescent="0.25">
      <c r="A1927" s="3">
        <v>23428</v>
      </c>
      <c r="B1927" s="3" t="s">
        <v>981</v>
      </c>
      <c r="C1927" s="3">
        <v>0.08</v>
      </c>
      <c r="D1927" s="3">
        <v>30.97</v>
      </c>
      <c r="E1927" s="3">
        <v>4</v>
      </c>
      <c r="F1927" s="3">
        <v>3367</v>
      </c>
      <c r="G1927" s="3" t="s">
        <v>3020</v>
      </c>
      <c r="H1927" s="3" t="s">
        <v>710</v>
      </c>
      <c r="I1927" s="3" t="s">
        <v>717</v>
      </c>
      <c r="J1927" s="3" t="s">
        <v>722</v>
      </c>
      <c r="K1927" s="3" t="s">
        <v>725</v>
      </c>
      <c r="L1927" s="3" t="s">
        <v>739</v>
      </c>
      <c r="M1927" s="3" t="s">
        <v>150</v>
      </c>
      <c r="N1927" s="3">
        <v>0.74</v>
      </c>
      <c r="O1927" s="3" t="s">
        <v>3035</v>
      </c>
      <c r="P1927" s="3" t="s">
        <v>716</v>
      </c>
      <c r="Q1927" s="3" t="s">
        <v>1065</v>
      </c>
      <c r="R1927" s="3" t="s">
        <v>1692</v>
      </c>
      <c r="S1927" s="3">
        <v>43221</v>
      </c>
      <c r="T1927" s="4">
        <v>42126</v>
      </c>
      <c r="U1927" s="4">
        <v>42127</v>
      </c>
      <c r="V1927" s="3">
        <v>10.680000000000014</v>
      </c>
      <c r="W1927" s="3">
        <v>26</v>
      </c>
      <c r="X1927" s="3">
        <v>758.97</v>
      </c>
      <c r="Y1927" s="5">
        <v>90502</v>
      </c>
    </row>
    <row r="1928" spans="1:25" ht="12.75" customHeight="1" x14ac:dyDescent="0.25">
      <c r="A1928" s="3">
        <v>23429</v>
      </c>
      <c r="B1928" s="3" t="s">
        <v>981</v>
      </c>
      <c r="C1928" s="3">
        <v>0.1</v>
      </c>
      <c r="D1928" s="3">
        <v>4.13</v>
      </c>
      <c r="E1928" s="3">
        <v>0.5</v>
      </c>
      <c r="F1928" s="3">
        <v>3367</v>
      </c>
      <c r="G1928" s="3" t="s">
        <v>3020</v>
      </c>
      <c r="H1928" s="3" t="s">
        <v>711</v>
      </c>
      <c r="I1928" s="3" t="s">
        <v>717</v>
      </c>
      <c r="J1928" s="3" t="s">
        <v>721</v>
      </c>
      <c r="K1928" s="3" t="s">
        <v>735</v>
      </c>
      <c r="L1928" s="3" t="s">
        <v>739</v>
      </c>
      <c r="M1928" s="3" t="s">
        <v>449</v>
      </c>
      <c r="N1928" s="3">
        <v>0.39</v>
      </c>
      <c r="O1928" s="3" t="s">
        <v>3035</v>
      </c>
      <c r="P1928" s="3" t="s">
        <v>716</v>
      </c>
      <c r="Q1928" s="3" t="s">
        <v>1065</v>
      </c>
      <c r="R1928" s="3" t="s">
        <v>1692</v>
      </c>
      <c r="S1928" s="3">
        <v>43221</v>
      </c>
      <c r="T1928" s="4">
        <v>42126</v>
      </c>
      <c r="U1928" s="4">
        <v>42128</v>
      </c>
      <c r="V1928" s="3">
        <v>58.263599999999997</v>
      </c>
      <c r="W1928" s="3">
        <v>18</v>
      </c>
      <c r="X1928" s="3">
        <v>84.44</v>
      </c>
      <c r="Y1928" s="5">
        <v>90502</v>
      </c>
    </row>
    <row r="1929" spans="1:25" ht="12.75" customHeight="1" x14ac:dyDescent="0.25">
      <c r="A1929" s="3">
        <v>26104</v>
      </c>
      <c r="B1929" s="3" t="s">
        <v>978</v>
      </c>
      <c r="C1929" s="3">
        <v>0.06</v>
      </c>
      <c r="D1929" s="3">
        <v>7.1</v>
      </c>
      <c r="E1929" s="3">
        <v>6.05</v>
      </c>
      <c r="F1929" s="3">
        <v>3369</v>
      </c>
      <c r="G1929" s="3" t="s">
        <v>3021</v>
      </c>
      <c r="H1929" s="3" t="s">
        <v>710</v>
      </c>
      <c r="I1929" s="3" t="s">
        <v>717</v>
      </c>
      <c r="J1929" s="3" t="s">
        <v>721</v>
      </c>
      <c r="K1929" s="3" t="s">
        <v>103</v>
      </c>
      <c r="L1929" s="3" t="s">
        <v>739</v>
      </c>
      <c r="M1929" s="3" t="s">
        <v>557</v>
      </c>
      <c r="N1929" s="3">
        <v>0.39</v>
      </c>
      <c r="O1929" s="3" t="s">
        <v>3035</v>
      </c>
      <c r="P1929" s="3" t="s">
        <v>716</v>
      </c>
      <c r="Q1929" s="3" t="s">
        <v>1065</v>
      </c>
      <c r="R1929" s="3" t="s">
        <v>1148</v>
      </c>
      <c r="S1929" s="3">
        <v>43081</v>
      </c>
      <c r="T1929" s="4">
        <v>42047</v>
      </c>
      <c r="U1929" s="4">
        <v>42048</v>
      </c>
      <c r="V1929" s="3">
        <v>-42.170500000000004</v>
      </c>
      <c r="W1929" s="3">
        <v>4</v>
      </c>
      <c r="X1929" s="3">
        <v>29.99</v>
      </c>
      <c r="Y1929" s="5">
        <v>90500</v>
      </c>
    </row>
    <row r="1930" spans="1:25" ht="12.75" customHeight="1" x14ac:dyDescent="0.25">
      <c r="A1930" s="3">
        <v>18311</v>
      </c>
      <c r="B1930" s="3" t="s">
        <v>978</v>
      </c>
      <c r="C1930" s="3">
        <v>0.01</v>
      </c>
      <c r="D1930" s="3">
        <v>179.29</v>
      </c>
      <c r="E1930" s="3">
        <v>29.21</v>
      </c>
      <c r="F1930" s="3">
        <v>3374</v>
      </c>
      <c r="G1930" s="3" t="s">
        <v>3022</v>
      </c>
      <c r="H1930" s="3" t="s">
        <v>712</v>
      </c>
      <c r="I1930" s="3" t="s">
        <v>720</v>
      </c>
      <c r="J1930" s="3" t="s">
        <v>723</v>
      </c>
      <c r="K1930" s="3" t="s">
        <v>731</v>
      </c>
      <c r="L1930" s="3" t="s">
        <v>742</v>
      </c>
      <c r="M1930" s="3" t="s">
        <v>548</v>
      </c>
      <c r="N1930" s="3">
        <v>0.76</v>
      </c>
      <c r="O1930" s="3" t="s">
        <v>3035</v>
      </c>
      <c r="P1930" s="3" t="s">
        <v>716</v>
      </c>
      <c r="Q1930" s="3" t="s">
        <v>1057</v>
      </c>
      <c r="R1930" s="3" t="s">
        <v>1184</v>
      </c>
      <c r="S1930" s="3">
        <v>21113</v>
      </c>
      <c r="T1930" s="4">
        <v>42157</v>
      </c>
      <c r="U1930" s="4">
        <v>42159</v>
      </c>
      <c r="V1930" s="3">
        <v>66.362220000000008</v>
      </c>
      <c r="W1930" s="3">
        <v>8</v>
      </c>
      <c r="X1930" s="3">
        <v>1487.9</v>
      </c>
      <c r="Y1930" s="5">
        <v>87473</v>
      </c>
    </row>
    <row r="1931" spans="1:25" ht="12.75" customHeight="1" x14ac:dyDescent="0.25">
      <c r="A1931" s="3">
        <v>18320</v>
      </c>
      <c r="B1931" s="3" t="s">
        <v>977</v>
      </c>
      <c r="C1931" s="3">
        <v>0.05</v>
      </c>
      <c r="D1931" s="3">
        <v>73.98</v>
      </c>
      <c r="E1931" s="3">
        <v>12.14</v>
      </c>
      <c r="F1931" s="3">
        <v>3374</v>
      </c>
      <c r="G1931" s="3" t="s">
        <v>3022</v>
      </c>
      <c r="H1931" s="3" t="s">
        <v>710</v>
      </c>
      <c r="I1931" s="3" t="s">
        <v>717</v>
      </c>
      <c r="J1931" s="3" t="s">
        <v>722</v>
      </c>
      <c r="K1931" s="3" t="s">
        <v>725</v>
      </c>
      <c r="L1931" s="3" t="s">
        <v>739</v>
      </c>
      <c r="M1931" s="3" t="s">
        <v>256</v>
      </c>
      <c r="N1931" s="3">
        <v>0.67</v>
      </c>
      <c r="O1931" s="3" t="s">
        <v>3035</v>
      </c>
      <c r="P1931" s="3" t="s">
        <v>716</v>
      </c>
      <c r="Q1931" s="3" t="s">
        <v>1057</v>
      </c>
      <c r="R1931" s="3" t="s">
        <v>1184</v>
      </c>
      <c r="S1931" s="3">
        <v>21113</v>
      </c>
      <c r="T1931" s="4">
        <v>42184</v>
      </c>
      <c r="U1931" s="4">
        <v>42185</v>
      </c>
      <c r="V1931" s="3">
        <v>-1.904000000000019</v>
      </c>
      <c r="W1931" s="3">
        <v>8</v>
      </c>
      <c r="X1931" s="3">
        <v>600.4</v>
      </c>
      <c r="Y1931" s="5">
        <v>87474</v>
      </c>
    </row>
    <row r="1932" spans="1:25" ht="12.75" customHeight="1" x14ac:dyDescent="0.25">
      <c r="A1932" s="3">
        <v>18321</v>
      </c>
      <c r="B1932" s="3" t="s">
        <v>977</v>
      </c>
      <c r="C1932" s="3">
        <v>0</v>
      </c>
      <c r="D1932" s="3">
        <v>5.98</v>
      </c>
      <c r="E1932" s="3">
        <v>7.15</v>
      </c>
      <c r="F1932" s="3">
        <v>3374</v>
      </c>
      <c r="G1932" s="3" t="s">
        <v>3022</v>
      </c>
      <c r="H1932" s="3" t="s">
        <v>710</v>
      </c>
      <c r="I1932" s="3" t="s">
        <v>717</v>
      </c>
      <c r="J1932" s="3" t="s">
        <v>721</v>
      </c>
      <c r="K1932" s="3" t="s">
        <v>726</v>
      </c>
      <c r="L1932" s="3" t="s">
        <v>739</v>
      </c>
      <c r="M1932" s="3" t="s">
        <v>858</v>
      </c>
      <c r="N1932" s="3">
        <v>0.36</v>
      </c>
      <c r="O1932" s="3" t="s">
        <v>3035</v>
      </c>
      <c r="P1932" s="3" t="s">
        <v>716</v>
      </c>
      <c r="Q1932" s="3" t="s">
        <v>1057</v>
      </c>
      <c r="R1932" s="3" t="s">
        <v>1184</v>
      </c>
      <c r="S1932" s="3">
        <v>21113</v>
      </c>
      <c r="T1932" s="4">
        <v>42184</v>
      </c>
      <c r="U1932" s="4">
        <v>42186</v>
      </c>
      <c r="V1932" s="3">
        <v>-37.048000000000002</v>
      </c>
      <c r="W1932" s="3">
        <v>5</v>
      </c>
      <c r="X1932" s="3">
        <v>34.25</v>
      </c>
      <c r="Y1932" s="5">
        <v>87474</v>
      </c>
    </row>
    <row r="1933" spans="1:25" ht="12.75" customHeight="1" x14ac:dyDescent="0.25">
      <c r="A1933" s="3">
        <v>18322</v>
      </c>
      <c r="B1933" s="3" t="s">
        <v>977</v>
      </c>
      <c r="C1933" s="3">
        <v>0.09</v>
      </c>
      <c r="D1933" s="3">
        <v>3.57</v>
      </c>
      <c r="E1933" s="3">
        <v>4.17</v>
      </c>
      <c r="F1933" s="3">
        <v>3374</v>
      </c>
      <c r="G1933" s="3" t="s">
        <v>3022</v>
      </c>
      <c r="H1933" s="3" t="s">
        <v>710</v>
      </c>
      <c r="I1933" s="3" t="s">
        <v>717</v>
      </c>
      <c r="J1933" s="3" t="s">
        <v>721</v>
      </c>
      <c r="K1933" s="3" t="s">
        <v>724</v>
      </c>
      <c r="L1933" s="3" t="s">
        <v>741</v>
      </c>
      <c r="M1933" s="3" t="s">
        <v>33</v>
      </c>
      <c r="N1933" s="3">
        <v>0.59</v>
      </c>
      <c r="O1933" s="3" t="s">
        <v>3035</v>
      </c>
      <c r="P1933" s="3" t="s">
        <v>716</v>
      </c>
      <c r="Q1933" s="3" t="s">
        <v>1057</v>
      </c>
      <c r="R1933" s="3" t="s">
        <v>1184</v>
      </c>
      <c r="S1933" s="3">
        <v>21113</v>
      </c>
      <c r="T1933" s="4">
        <v>42184</v>
      </c>
      <c r="U1933" s="4">
        <v>42186</v>
      </c>
      <c r="V1933" s="3">
        <v>-56.887999999999998</v>
      </c>
      <c r="W1933" s="3">
        <v>9</v>
      </c>
      <c r="X1933" s="3">
        <v>31.45</v>
      </c>
      <c r="Y1933" s="5">
        <v>87474</v>
      </c>
    </row>
    <row r="1934" spans="1:25" ht="12.75" customHeight="1" x14ac:dyDescent="0.25">
      <c r="A1934" s="3">
        <v>22378</v>
      </c>
      <c r="B1934" s="3" t="s">
        <v>981</v>
      </c>
      <c r="C1934" s="3">
        <v>0</v>
      </c>
      <c r="D1934" s="3">
        <v>19.98</v>
      </c>
      <c r="E1934" s="3">
        <v>5.97</v>
      </c>
      <c r="F1934" s="3">
        <v>3379</v>
      </c>
      <c r="G1934" s="3" t="s">
        <v>3023</v>
      </c>
      <c r="H1934" s="3" t="s">
        <v>711</v>
      </c>
      <c r="I1934" s="3" t="s">
        <v>720</v>
      </c>
      <c r="J1934" s="3" t="s">
        <v>721</v>
      </c>
      <c r="K1934" s="3" t="s">
        <v>726</v>
      </c>
      <c r="L1934" s="3" t="s">
        <v>739</v>
      </c>
      <c r="M1934" s="3" t="s">
        <v>831</v>
      </c>
      <c r="N1934" s="3">
        <v>0.38</v>
      </c>
      <c r="O1934" s="3" t="s">
        <v>3035</v>
      </c>
      <c r="P1934" s="3" t="s">
        <v>713</v>
      </c>
      <c r="Q1934" s="3" t="s">
        <v>1040</v>
      </c>
      <c r="R1934" s="3" t="s">
        <v>1433</v>
      </c>
      <c r="S1934" s="3">
        <v>30144</v>
      </c>
      <c r="T1934" s="4">
        <v>42089</v>
      </c>
      <c r="U1934" s="4">
        <v>42092</v>
      </c>
      <c r="V1934" s="3">
        <v>-189.714</v>
      </c>
      <c r="W1934" s="3">
        <v>12</v>
      </c>
      <c r="X1934" s="3">
        <v>249.07</v>
      </c>
      <c r="Y1934" s="5">
        <v>88837</v>
      </c>
    </row>
    <row r="1935" spans="1:25" ht="12.75" customHeight="1" x14ac:dyDescent="0.25">
      <c r="A1935" s="3">
        <v>20366</v>
      </c>
      <c r="B1935" s="3" t="s">
        <v>981</v>
      </c>
      <c r="C1935" s="3">
        <v>0.05</v>
      </c>
      <c r="D1935" s="3">
        <v>3.14</v>
      </c>
      <c r="E1935" s="3">
        <v>1.92</v>
      </c>
      <c r="F1935" s="3">
        <v>3379</v>
      </c>
      <c r="G1935" s="3" t="s">
        <v>3023</v>
      </c>
      <c r="H1935" s="3" t="s">
        <v>711</v>
      </c>
      <c r="I1935" s="3" t="s">
        <v>717</v>
      </c>
      <c r="J1935" s="3" t="s">
        <v>721</v>
      </c>
      <c r="K1935" s="3" t="s">
        <v>104</v>
      </c>
      <c r="L1935" s="3" t="s">
        <v>738</v>
      </c>
      <c r="M1935" s="3" t="s">
        <v>223</v>
      </c>
      <c r="N1935" s="3">
        <v>0.84</v>
      </c>
      <c r="O1935" s="3" t="s">
        <v>3035</v>
      </c>
      <c r="P1935" s="3" t="s">
        <v>713</v>
      </c>
      <c r="Q1935" s="3" t="s">
        <v>1040</v>
      </c>
      <c r="R1935" s="3" t="s">
        <v>1433</v>
      </c>
      <c r="S1935" s="3">
        <v>30144</v>
      </c>
      <c r="T1935" s="4">
        <v>42119</v>
      </c>
      <c r="U1935" s="4">
        <v>42120</v>
      </c>
      <c r="V1935" s="3">
        <v>1628.37</v>
      </c>
      <c r="W1935" s="3">
        <v>18</v>
      </c>
      <c r="X1935" s="3">
        <v>59.22</v>
      </c>
      <c r="Y1935" s="5">
        <v>88839</v>
      </c>
    </row>
    <row r="1936" spans="1:25" ht="12.75" customHeight="1" x14ac:dyDescent="0.25">
      <c r="A1936" s="3">
        <v>23181</v>
      </c>
      <c r="B1936" s="3" t="s">
        <v>981</v>
      </c>
      <c r="C1936" s="3">
        <v>0.03</v>
      </c>
      <c r="D1936" s="3">
        <v>315.98</v>
      </c>
      <c r="E1936" s="3">
        <v>19.989999999999998</v>
      </c>
      <c r="F1936" s="3">
        <v>3380</v>
      </c>
      <c r="G1936" s="3" t="s">
        <v>3024</v>
      </c>
      <c r="H1936" s="3" t="s">
        <v>710</v>
      </c>
      <c r="I1936" s="3" t="s">
        <v>717</v>
      </c>
      <c r="J1936" s="3" t="s">
        <v>721</v>
      </c>
      <c r="K1936" s="3" t="s">
        <v>103</v>
      </c>
      <c r="L1936" s="3" t="s">
        <v>739</v>
      </c>
      <c r="M1936" s="3" t="s">
        <v>886</v>
      </c>
      <c r="N1936" s="3">
        <v>0.38</v>
      </c>
      <c r="O1936" s="3" t="s">
        <v>3035</v>
      </c>
      <c r="P1936" s="3" t="s">
        <v>713</v>
      </c>
      <c r="Q1936" s="3" t="s">
        <v>1040</v>
      </c>
      <c r="R1936" s="3" t="s">
        <v>1830</v>
      </c>
      <c r="S1936" s="3">
        <v>30240</v>
      </c>
      <c r="T1936" s="4">
        <v>42114</v>
      </c>
      <c r="U1936" s="4">
        <v>42116</v>
      </c>
      <c r="V1936" s="3">
        <v>-4.4800000000000004</v>
      </c>
      <c r="W1936" s="3">
        <v>18</v>
      </c>
      <c r="X1936" s="3">
        <v>5572.18</v>
      </c>
      <c r="Y1936" s="5">
        <v>88838</v>
      </c>
    </row>
    <row r="1937" spans="1:25" ht="12.75" customHeight="1" x14ac:dyDescent="0.25">
      <c r="A1937" s="3">
        <v>23182</v>
      </c>
      <c r="B1937" s="3" t="s">
        <v>981</v>
      </c>
      <c r="C1937" s="3">
        <v>0.09</v>
      </c>
      <c r="D1937" s="3">
        <v>276.2</v>
      </c>
      <c r="E1937" s="3">
        <v>24.49</v>
      </c>
      <c r="F1937" s="3">
        <v>3380</v>
      </c>
      <c r="G1937" s="3" t="s">
        <v>3024</v>
      </c>
      <c r="H1937" s="3" t="s">
        <v>710</v>
      </c>
      <c r="I1937" s="3" t="s">
        <v>717</v>
      </c>
      <c r="J1937" s="3" t="s">
        <v>723</v>
      </c>
      <c r="K1937" s="3" t="s">
        <v>727</v>
      </c>
      <c r="L1937" s="3" t="s">
        <v>744</v>
      </c>
      <c r="M1937" s="3" t="s">
        <v>216</v>
      </c>
      <c r="O1937" s="3" t="s">
        <v>3035</v>
      </c>
      <c r="P1937" s="3" t="s">
        <v>713</v>
      </c>
      <c r="Q1937" s="3" t="s">
        <v>1040</v>
      </c>
      <c r="R1937" s="3" t="s">
        <v>1830</v>
      </c>
      <c r="S1937" s="3">
        <v>30240</v>
      </c>
      <c r="T1937" s="4">
        <v>42114</v>
      </c>
      <c r="U1937" s="4">
        <v>42115</v>
      </c>
      <c r="V1937" s="3">
        <v>3193.2840000000001</v>
      </c>
      <c r="W1937" s="3">
        <v>11</v>
      </c>
      <c r="X1937" s="3">
        <v>2941.42</v>
      </c>
      <c r="Y1937" s="5">
        <v>88838</v>
      </c>
    </row>
    <row r="1938" spans="1:25" ht="12.75" customHeight="1" x14ac:dyDescent="0.25">
      <c r="A1938" s="3">
        <v>23183</v>
      </c>
      <c r="B1938" s="3" t="s">
        <v>981</v>
      </c>
      <c r="C1938" s="3">
        <v>0.03</v>
      </c>
      <c r="D1938" s="3">
        <v>63.94</v>
      </c>
      <c r="E1938" s="3">
        <v>14.48</v>
      </c>
      <c r="F1938" s="3">
        <v>3380</v>
      </c>
      <c r="G1938" s="3" t="s">
        <v>3024</v>
      </c>
      <c r="H1938" s="3" t="s">
        <v>710</v>
      </c>
      <c r="I1938" s="3" t="s">
        <v>717</v>
      </c>
      <c r="J1938" s="3" t="s">
        <v>723</v>
      </c>
      <c r="K1938" s="3" t="s">
        <v>732</v>
      </c>
      <c r="L1938" s="3" t="s">
        <v>739</v>
      </c>
      <c r="M1938" s="3" t="s">
        <v>10</v>
      </c>
      <c r="N1938" s="3">
        <v>0.46</v>
      </c>
      <c r="O1938" s="3" t="s">
        <v>3035</v>
      </c>
      <c r="P1938" s="3" t="s">
        <v>713</v>
      </c>
      <c r="Q1938" s="3" t="s">
        <v>1040</v>
      </c>
      <c r="R1938" s="3" t="s">
        <v>1830</v>
      </c>
      <c r="S1938" s="3">
        <v>30240</v>
      </c>
      <c r="T1938" s="4">
        <v>42114</v>
      </c>
      <c r="U1938" s="4">
        <v>42115</v>
      </c>
      <c r="V1938" s="3">
        <v>43.691699999999997</v>
      </c>
      <c r="W1938" s="3">
        <v>8</v>
      </c>
      <c r="X1938" s="3">
        <v>522.46</v>
      </c>
      <c r="Y1938" s="5">
        <v>88838</v>
      </c>
    </row>
    <row r="1939" spans="1:25" ht="12.75" customHeight="1" x14ac:dyDescent="0.25">
      <c r="A1939" s="3">
        <v>24161</v>
      </c>
      <c r="B1939" s="3" t="s">
        <v>979</v>
      </c>
      <c r="C1939" s="3">
        <v>0.05</v>
      </c>
      <c r="D1939" s="3">
        <v>11.97</v>
      </c>
      <c r="E1939" s="3">
        <v>5.81</v>
      </c>
      <c r="F1939" s="3">
        <v>3381</v>
      </c>
      <c r="G1939" s="3" t="s">
        <v>3025</v>
      </c>
      <c r="H1939" s="3" t="s">
        <v>710</v>
      </c>
      <c r="I1939" s="3" t="s">
        <v>720</v>
      </c>
      <c r="J1939" s="3" t="s">
        <v>721</v>
      </c>
      <c r="K1939" s="3" t="s">
        <v>724</v>
      </c>
      <c r="L1939" s="3" t="s">
        <v>741</v>
      </c>
      <c r="M1939" s="3" t="s">
        <v>204</v>
      </c>
      <c r="N1939" s="3">
        <v>0.6</v>
      </c>
      <c r="O1939" s="3" t="s">
        <v>3035</v>
      </c>
      <c r="P1939" s="3" t="s">
        <v>713</v>
      </c>
      <c r="Q1939" s="3" t="s">
        <v>1040</v>
      </c>
      <c r="R1939" s="3" t="s">
        <v>1868</v>
      </c>
      <c r="S1939" s="3">
        <v>31204</v>
      </c>
      <c r="T1939" s="4">
        <v>42086</v>
      </c>
      <c r="U1939" s="4">
        <v>42088</v>
      </c>
      <c r="V1939" s="3">
        <v>349.05930000000001</v>
      </c>
      <c r="W1939" s="3">
        <v>2</v>
      </c>
      <c r="X1939" s="3">
        <v>25.31</v>
      </c>
      <c r="Y1939" s="5">
        <v>88836</v>
      </c>
    </row>
    <row r="1940" spans="1:25" ht="12.75" customHeight="1" x14ac:dyDescent="0.25">
      <c r="A1940" s="3">
        <v>25841</v>
      </c>
      <c r="B1940" s="3" t="s">
        <v>978</v>
      </c>
      <c r="C1940" s="3">
        <v>0.02</v>
      </c>
      <c r="D1940" s="3">
        <v>28.53</v>
      </c>
      <c r="E1940" s="3">
        <v>1.49</v>
      </c>
      <c r="F1940" s="3">
        <v>3381</v>
      </c>
      <c r="G1940" s="3" t="s">
        <v>3025</v>
      </c>
      <c r="H1940" s="3" t="s">
        <v>710</v>
      </c>
      <c r="I1940" s="3" t="s">
        <v>717</v>
      </c>
      <c r="J1940" s="3" t="s">
        <v>721</v>
      </c>
      <c r="K1940" s="3" t="s">
        <v>103</v>
      </c>
      <c r="L1940" s="3" t="s">
        <v>739</v>
      </c>
      <c r="M1940" s="3" t="s">
        <v>688</v>
      </c>
      <c r="N1940" s="3">
        <v>0.38</v>
      </c>
      <c r="O1940" s="3" t="s">
        <v>3035</v>
      </c>
      <c r="P1940" s="3" t="s">
        <v>713</v>
      </c>
      <c r="Q1940" s="3" t="s">
        <v>1040</v>
      </c>
      <c r="R1940" s="3" t="s">
        <v>1868</v>
      </c>
      <c r="S1940" s="3">
        <v>31204</v>
      </c>
      <c r="T1940" s="4">
        <v>42123</v>
      </c>
      <c r="U1940" s="4">
        <v>42123</v>
      </c>
      <c r="V1940" s="3">
        <v>1.9919999999999998</v>
      </c>
      <c r="W1940" s="3">
        <v>18</v>
      </c>
      <c r="X1940" s="3">
        <v>513.33000000000004</v>
      </c>
      <c r="Y1940" s="5">
        <v>88840</v>
      </c>
    </row>
    <row r="1941" spans="1:25" ht="12.75" customHeight="1" x14ac:dyDescent="0.25">
      <c r="A1941" s="3">
        <v>22341</v>
      </c>
      <c r="B1941" s="3" t="s">
        <v>980</v>
      </c>
      <c r="C1941" s="3">
        <v>0.04</v>
      </c>
      <c r="D1941" s="3">
        <v>2.98</v>
      </c>
      <c r="E1941" s="3">
        <v>2.0299999999999998</v>
      </c>
      <c r="F1941" s="3">
        <v>3385</v>
      </c>
      <c r="G1941" s="3" t="s">
        <v>3026</v>
      </c>
      <c r="H1941" s="3" t="s">
        <v>711</v>
      </c>
      <c r="I1941" s="3" t="s">
        <v>720</v>
      </c>
      <c r="J1941" s="3" t="s">
        <v>721</v>
      </c>
      <c r="K1941" s="3" t="s">
        <v>724</v>
      </c>
      <c r="L1941" s="3" t="s">
        <v>738</v>
      </c>
      <c r="M1941" s="3" t="s">
        <v>161</v>
      </c>
      <c r="N1941" s="3">
        <v>0.56999999999999995</v>
      </c>
      <c r="O1941" s="3" t="s">
        <v>3035</v>
      </c>
      <c r="P1941" s="3" t="s">
        <v>716</v>
      </c>
      <c r="Q1941" s="3" t="s">
        <v>1065</v>
      </c>
      <c r="R1941" s="3" t="s">
        <v>1542</v>
      </c>
      <c r="S1941" s="3">
        <v>44512</v>
      </c>
      <c r="T1941" s="4">
        <v>42020</v>
      </c>
      <c r="U1941" s="4">
        <v>42020</v>
      </c>
      <c r="V1941" s="3">
        <v>-22.009999999999998</v>
      </c>
      <c r="W1941" s="3">
        <v>5</v>
      </c>
      <c r="X1941" s="3">
        <v>15.7</v>
      </c>
      <c r="Y1941" s="5">
        <v>88745</v>
      </c>
    </row>
    <row r="1942" spans="1:25" ht="12.75" customHeight="1" x14ac:dyDescent="0.25">
      <c r="A1942" s="3">
        <v>22342</v>
      </c>
      <c r="B1942" s="3" t="s">
        <v>980</v>
      </c>
      <c r="C1942" s="3">
        <v>0.01</v>
      </c>
      <c r="D1942" s="3">
        <v>125.99</v>
      </c>
      <c r="E1942" s="3">
        <v>8.99</v>
      </c>
      <c r="F1942" s="3">
        <v>3385</v>
      </c>
      <c r="G1942" s="3" t="s">
        <v>3026</v>
      </c>
      <c r="H1942" s="3" t="s">
        <v>710</v>
      </c>
      <c r="I1942" s="3" t="s">
        <v>720</v>
      </c>
      <c r="J1942" s="3" t="s">
        <v>722</v>
      </c>
      <c r="K1942" s="3" t="s">
        <v>102</v>
      </c>
      <c r="L1942" s="3" t="s">
        <v>739</v>
      </c>
      <c r="M1942" s="3" t="s">
        <v>297</v>
      </c>
      <c r="N1942" s="3">
        <v>0.59</v>
      </c>
      <c r="O1942" s="3" t="s">
        <v>3035</v>
      </c>
      <c r="P1942" s="3" t="s">
        <v>716</v>
      </c>
      <c r="Q1942" s="3" t="s">
        <v>1065</v>
      </c>
      <c r="R1942" s="3" t="s">
        <v>1542</v>
      </c>
      <c r="S1942" s="3">
        <v>44512</v>
      </c>
      <c r="T1942" s="4">
        <v>42020</v>
      </c>
      <c r="U1942" s="4">
        <v>42025</v>
      </c>
      <c r="V1942" s="3">
        <v>426.46032000000002</v>
      </c>
      <c r="W1942" s="3">
        <v>6</v>
      </c>
      <c r="X1942" s="3">
        <v>680.65</v>
      </c>
      <c r="Y1942" s="5">
        <v>88745</v>
      </c>
    </row>
    <row r="1943" spans="1:25" ht="12.75" customHeight="1" x14ac:dyDescent="0.25">
      <c r="A1943" s="3">
        <v>23190</v>
      </c>
      <c r="B1943" s="3" t="s">
        <v>981</v>
      </c>
      <c r="C1943" s="3">
        <v>0</v>
      </c>
      <c r="D1943" s="3">
        <v>2.61</v>
      </c>
      <c r="E1943" s="3">
        <v>0.5</v>
      </c>
      <c r="F1943" s="3">
        <v>3386</v>
      </c>
      <c r="G1943" s="3" t="s">
        <v>3027</v>
      </c>
      <c r="H1943" s="3" t="s">
        <v>710</v>
      </c>
      <c r="I1943" s="3" t="s">
        <v>720</v>
      </c>
      <c r="J1943" s="3" t="s">
        <v>721</v>
      </c>
      <c r="K1943" s="3" t="s">
        <v>735</v>
      </c>
      <c r="L1943" s="3" t="s">
        <v>739</v>
      </c>
      <c r="M1943" s="3" t="s">
        <v>273</v>
      </c>
      <c r="N1943" s="3">
        <v>0.39</v>
      </c>
      <c r="O1943" s="3" t="s">
        <v>3035</v>
      </c>
      <c r="P1943" s="3" t="s">
        <v>716</v>
      </c>
      <c r="Q1943" s="3" t="s">
        <v>1065</v>
      </c>
      <c r="R1943" s="3" t="s">
        <v>1173</v>
      </c>
      <c r="S1943" s="3">
        <v>43402</v>
      </c>
      <c r="T1943" s="4">
        <v>42127</v>
      </c>
      <c r="U1943" s="4">
        <v>42129</v>
      </c>
      <c r="V1943" s="3">
        <v>19.554599999999997</v>
      </c>
      <c r="W1943" s="3">
        <v>10</v>
      </c>
      <c r="X1943" s="3">
        <v>28.34</v>
      </c>
      <c r="Y1943" s="5">
        <v>88746</v>
      </c>
    </row>
    <row r="1944" spans="1:25" ht="12.75" customHeight="1" x14ac:dyDescent="0.25">
      <c r="A1944" s="3">
        <v>23191</v>
      </c>
      <c r="B1944" s="3" t="s">
        <v>981</v>
      </c>
      <c r="C1944" s="3">
        <v>0.04</v>
      </c>
      <c r="D1944" s="3">
        <v>25.38</v>
      </c>
      <c r="E1944" s="3">
        <v>8.99</v>
      </c>
      <c r="F1944" s="3">
        <v>3386</v>
      </c>
      <c r="G1944" s="3" t="s">
        <v>3027</v>
      </c>
      <c r="H1944" s="3" t="s">
        <v>711</v>
      </c>
      <c r="I1944" s="3" t="s">
        <v>720</v>
      </c>
      <c r="J1944" s="3" t="s">
        <v>723</v>
      </c>
      <c r="K1944" s="3" t="s">
        <v>732</v>
      </c>
      <c r="L1944" s="3" t="s">
        <v>741</v>
      </c>
      <c r="M1944" s="3" t="s">
        <v>90</v>
      </c>
      <c r="N1944" s="3">
        <v>0.5</v>
      </c>
      <c r="O1944" s="3" t="s">
        <v>3035</v>
      </c>
      <c r="P1944" s="3" t="s">
        <v>716</v>
      </c>
      <c r="Q1944" s="3" t="s">
        <v>1065</v>
      </c>
      <c r="R1944" s="3" t="s">
        <v>1173</v>
      </c>
      <c r="S1944" s="3">
        <v>43402</v>
      </c>
      <c r="T1944" s="4">
        <v>42127</v>
      </c>
      <c r="U1944" s="4">
        <v>42130</v>
      </c>
      <c r="V1944" s="3">
        <v>152.48200000000003</v>
      </c>
      <c r="W1944" s="3">
        <v>35</v>
      </c>
      <c r="X1944" s="3">
        <v>861.3</v>
      </c>
      <c r="Y1944" s="5">
        <v>88746</v>
      </c>
    </row>
    <row r="1945" spans="1:25" ht="12.75" customHeight="1" x14ac:dyDescent="0.25">
      <c r="A1945" s="3">
        <v>19464</v>
      </c>
      <c r="B1945" s="3" t="s">
        <v>979</v>
      </c>
      <c r="C1945" s="3">
        <v>0.03</v>
      </c>
      <c r="D1945" s="3">
        <v>95.99</v>
      </c>
      <c r="E1945" s="3">
        <v>35</v>
      </c>
      <c r="F1945" s="3">
        <v>3388</v>
      </c>
      <c r="G1945" s="3" t="s">
        <v>3028</v>
      </c>
      <c r="H1945" s="3" t="s">
        <v>710</v>
      </c>
      <c r="I1945" s="3" t="s">
        <v>720</v>
      </c>
      <c r="J1945" s="3" t="s">
        <v>721</v>
      </c>
      <c r="K1945" s="3" t="s">
        <v>730</v>
      </c>
      <c r="L1945" s="3" t="s">
        <v>744</v>
      </c>
      <c r="M1945" s="3" t="s">
        <v>332</v>
      </c>
      <c r="O1945" s="3" t="s">
        <v>3035</v>
      </c>
      <c r="P1945" s="3" t="s">
        <v>715</v>
      </c>
      <c r="Q1945" s="3" t="s">
        <v>1037</v>
      </c>
      <c r="R1945" s="3" t="s">
        <v>1484</v>
      </c>
      <c r="S1945" s="3">
        <v>94533</v>
      </c>
      <c r="T1945" s="4">
        <v>42135</v>
      </c>
      <c r="U1945" s="4">
        <v>42136</v>
      </c>
      <c r="V1945" s="3">
        <v>67.012000000000057</v>
      </c>
      <c r="W1945" s="3">
        <v>9</v>
      </c>
      <c r="X1945" s="3">
        <v>894.64</v>
      </c>
      <c r="Y1945" s="5">
        <v>90154</v>
      </c>
    </row>
    <row r="1946" spans="1:25" ht="12.75" customHeight="1" x14ac:dyDescent="0.25">
      <c r="A1946" s="3">
        <v>18640</v>
      </c>
      <c r="B1946" s="3" t="s">
        <v>978</v>
      </c>
      <c r="C1946" s="3">
        <v>0.08</v>
      </c>
      <c r="D1946" s="3">
        <v>125.99</v>
      </c>
      <c r="E1946" s="3">
        <v>7.69</v>
      </c>
      <c r="F1946" s="3">
        <v>3393</v>
      </c>
      <c r="G1946" s="3" t="s">
        <v>3029</v>
      </c>
      <c r="H1946" s="3" t="s">
        <v>710</v>
      </c>
      <c r="I1946" s="3" t="s">
        <v>719</v>
      </c>
      <c r="J1946" s="3" t="s">
        <v>722</v>
      </c>
      <c r="K1946" s="3" t="s">
        <v>102</v>
      </c>
      <c r="L1946" s="3" t="s">
        <v>739</v>
      </c>
      <c r="M1946" s="3" t="s">
        <v>599</v>
      </c>
      <c r="N1946" s="3">
        <v>0.59</v>
      </c>
      <c r="O1946" s="3" t="s">
        <v>3035</v>
      </c>
      <c r="P1946" s="3" t="s">
        <v>715</v>
      </c>
      <c r="Q1946" s="3" t="s">
        <v>737</v>
      </c>
      <c r="R1946" s="3" t="s">
        <v>1227</v>
      </c>
      <c r="S1946" s="3">
        <v>99163</v>
      </c>
      <c r="T1946" s="4">
        <v>42123</v>
      </c>
      <c r="U1946" s="4">
        <v>42124</v>
      </c>
      <c r="V1946" s="3">
        <v>374.625</v>
      </c>
      <c r="W1946" s="3">
        <v>7</v>
      </c>
      <c r="X1946" s="3">
        <v>710.36</v>
      </c>
      <c r="Y1946" s="5">
        <v>87908</v>
      </c>
    </row>
    <row r="1947" spans="1:25" ht="12.75" customHeight="1" x14ac:dyDescent="0.25">
      <c r="A1947" s="3">
        <v>19635</v>
      </c>
      <c r="B1947" s="3" t="s">
        <v>981</v>
      </c>
      <c r="C1947" s="3">
        <v>0.08</v>
      </c>
      <c r="D1947" s="3">
        <v>4.4800000000000004</v>
      </c>
      <c r="E1947" s="3">
        <v>2.5</v>
      </c>
      <c r="F1947" s="3">
        <v>3393</v>
      </c>
      <c r="G1947" s="3" t="s">
        <v>3029</v>
      </c>
      <c r="H1947" s="3" t="s">
        <v>710</v>
      </c>
      <c r="I1947" s="3" t="s">
        <v>719</v>
      </c>
      <c r="J1947" s="3" t="s">
        <v>721</v>
      </c>
      <c r="K1947" s="3" t="s">
        <v>728</v>
      </c>
      <c r="L1947" s="3" t="s">
        <v>739</v>
      </c>
      <c r="M1947" s="3" t="s">
        <v>916</v>
      </c>
      <c r="N1947" s="3">
        <v>0.37</v>
      </c>
      <c r="O1947" s="3" t="s">
        <v>3035</v>
      </c>
      <c r="P1947" s="3" t="s">
        <v>715</v>
      </c>
      <c r="Q1947" s="3" t="s">
        <v>737</v>
      </c>
      <c r="R1947" s="3" t="s">
        <v>1227</v>
      </c>
      <c r="S1947" s="3">
        <v>99163</v>
      </c>
      <c r="T1947" s="4">
        <v>42049</v>
      </c>
      <c r="U1947" s="4">
        <v>42050</v>
      </c>
      <c r="V1947" s="3">
        <v>-3.2448000000000001</v>
      </c>
      <c r="W1947" s="3">
        <v>19</v>
      </c>
      <c r="X1947" s="3">
        <v>80.2</v>
      </c>
      <c r="Y1947" s="5">
        <v>87909</v>
      </c>
    </row>
    <row r="1948" spans="1:25" ht="12.75" customHeight="1" x14ac:dyDescent="0.25">
      <c r="A1948" s="3">
        <v>20624</v>
      </c>
      <c r="B1948" s="3" t="s">
        <v>980</v>
      </c>
      <c r="C1948" s="3">
        <v>0</v>
      </c>
      <c r="D1948" s="3">
        <v>1270.99</v>
      </c>
      <c r="E1948" s="3">
        <v>19.989999999999998</v>
      </c>
      <c r="F1948" s="3">
        <v>3397</v>
      </c>
      <c r="G1948" s="3" t="s">
        <v>3030</v>
      </c>
      <c r="H1948" s="3" t="s">
        <v>710</v>
      </c>
      <c r="I1948" s="3" t="s">
        <v>718</v>
      </c>
      <c r="J1948" s="3" t="s">
        <v>721</v>
      </c>
      <c r="K1948" s="3" t="s">
        <v>103</v>
      </c>
      <c r="L1948" s="3" t="s">
        <v>739</v>
      </c>
      <c r="M1948" s="3" t="s">
        <v>24</v>
      </c>
      <c r="N1948" s="3">
        <v>0.35</v>
      </c>
      <c r="O1948" s="3" t="s">
        <v>3035</v>
      </c>
      <c r="P1948" s="3" t="s">
        <v>714</v>
      </c>
      <c r="Q1948" s="3" t="s">
        <v>1008</v>
      </c>
      <c r="R1948" s="3" t="s">
        <v>1423</v>
      </c>
      <c r="S1948" s="3">
        <v>61832</v>
      </c>
      <c r="T1948" s="4">
        <v>42162</v>
      </c>
      <c r="U1948" s="4">
        <v>42164</v>
      </c>
      <c r="V1948" s="3">
        <v>6384.4388999999992</v>
      </c>
      <c r="W1948" s="3">
        <v>7</v>
      </c>
      <c r="X1948" s="3">
        <v>9252.81</v>
      </c>
      <c r="Y1948" s="5">
        <v>87535</v>
      </c>
    </row>
    <row r="1949" spans="1:25" ht="12.75" customHeight="1" x14ac:dyDescent="0.25">
      <c r="A1949" s="3">
        <v>19842</v>
      </c>
      <c r="B1949" s="3" t="s">
        <v>977</v>
      </c>
      <c r="C1949" s="3">
        <v>0.01</v>
      </c>
      <c r="D1949" s="3">
        <v>10.9</v>
      </c>
      <c r="E1949" s="3">
        <v>7.46</v>
      </c>
      <c r="F1949" s="3">
        <v>3397</v>
      </c>
      <c r="G1949" s="3" t="s">
        <v>3030</v>
      </c>
      <c r="H1949" s="3" t="s">
        <v>710</v>
      </c>
      <c r="I1949" s="3" t="s">
        <v>718</v>
      </c>
      <c r="J1949" s="3" t="s">
        <v>721</v>
      </c>
      <c r="K1949" s="3" t="s">
        <v>730</v>
      </c>
      <c r="L1949" s="3" t="s">
        <v>739</v>
      </c>
      <c r="M1949" s="3" t="s">
        <v>173</v>
      </c>
      <c r="N1949" s="3">
        <v>0.59</v>
      </c>
      <c r="O1949" s="3" t="s">
        <v>3035</v>
      </c>
      <c r="P1949" s="3" t="s">
        <v>714</v>
      </c>
      <c r="Q1949" s="3" t="s">
        <v>1008</v>
      </c>
      <c r="R1949" s="3" t="s">
        <v>1423</v>
      </c>
      <c r="S1949" s="3">
        <v>61832</v>
      </c>
      <c r="T1949" s="4">
        <v>42074</v>
      </c>
      <c r="U1949" s="4">
        <v>42075</v>
      </c>
      <c r="V1949" s="3">
        <v>-116.76</v>
      </c>
      <c r="W1949" s="3">
        <v>18</v>
      </c>
      <c r="X1949" s="3">
        <v>207.31</v>
      </c>
      <c r="Y1949" s="5">
        <v>87536</v>
      </c>
    </row>
    <row r="1950" spans="1:25" ht="12.75" customHeight="1" x14ac:dyDescent="0.25">
      <c r="A1950" s="3">
        <v>19843</v>
      </c>
      <c r="B1950" s="3" t="s">
        <v>977</v>
      </c>
      <c r="C1950" s="3">
        <v>0.1</v>
      </c>
      <c r="D1950" s="3">
        <v>7.99</v>
      </c>
      <c r="E1950" s="3">
        <v>5.03</v>
      </c>
      <c r="F1950" s="3">
        <v>3397</v>
      </c>
      <c r="G1950" s="3" t="s">
        <v>3030</v>
      </c>
      <c r="H1950" s="3" t="s">
        <v>710</v>
      </c>
      <c r="I1950" s="3" t="s">
        <v>718</v>
      </c>
      <c r="J1950" s="3" t="s">
        <v>722</v>
      </c>
      <c r="K1950" s="3" t="s">
        <v>102</v>
      </c>
      <c r="L1950" s="3" t="s">
        <v>743</v>
      </c>
      <c r="M1950" s="3" t="s">
        <v>791</v>
      </c>
      <c r="N1950" s="3">
        <v>0.6</v>
      </c>
      <c r="O1950" s="3" t="s">
        <v>3035</v>
      </c>
      <c r="P1950" s="3" t="s">
        <v>714</v>
      </c>
      <c r="Q1950" s="3" t="s">
        <v>1008</v>
      </c>
      <c r="R1950" s="3" t="s">
        <v>1423</v>
      </c>
      <c r="S1950" s="3">
        <v>61832</v>
      </c>
      <c r="T1950" s="4">
        <v>42074</v>
      </c>
      <c r="U1950" s="4">
        <v>42075</v>
      </c>
      <c r="V1950" s="3">
        <v>-160.952</v>
      </c>
      <c r="W1950" s="3">
        <v>22</v>
      </c>
      <c r="X1950" s="3">
        <v>143.12</v>
      </c>
      <c r="Y1950" s="5">
        <v>87536</v>
      </c>
    </row>
    <row r="1951" spans="1:25" ht="12.75" customHeight="1" x14ac:dyDescent="0.25">
      <c r="A1951" s="3">
        <v>26208</v>
      </c>
      <c r="B1951" s="3" t="s">
        <v>979</v>
      </c>
      <c r="C1951" s="3">
        <v>0.08</v>
      </c>
      <c r="D1951" s="3">
        <v>11.97</v>
      </c>
      <c r="E1951" s="3">
        <v>5.81</v>
      </c>
      <c r="F1951" s="3">
        <v>3399</v>
      </c>
      <c r="G1951" s="3" t="s">
        <v>3031</v>
      </c>
      <c r="H1951" s="3" t="s">
        <v>710</v>
      </c>
      <c r="I1951" s="3" t="s">
        <v>718</v>
      </c>
      <c r="J1951" s="3" t="s">
        <v>721</v>
      </c>
      <c r="K1951" s="3" t="s">
        <v>724</v>
      </c>
      <c r="L1951" s="3" t="s">
        <v>741</v>
      </c>
      <c r="M1951" s="3" t="s">
        <v>204</v>
      </c>
      <c r="N1951" s="3">
        <v>0.6</v>
      </c>
      <c r="O1951" s="3" t="s">
        <v>3035</v>
      </c>
      <c r="P1951" s="3" t="s">
        <v>714</v>
      </c>
      <c r="Q1951" s="3" t="s">
        <v>1008</v>
      </c>
      <c r="R1951" s="3" t="s">
        <v>1687</v>
      </c>
      <c r="S1951" s="3">
        <v>60016</v>
      </c>
      <c r="T1951" s="4">
        <v>42092</v>
      </c>
      <c r="U1951" s="4">
        <v>42094</v>
      </c>
      <c r="V1951" s="3">
        <v>-41.87</v>
      </c>
      <c r="W1951" s="3">
        <v>5</v>
      </c>
      <c r="X1951" s="3">
        <v>59.98</v>
      </c>
      <c r="Y1951" s="5">
        <v>87534</v>
      </c>
    </row>
    <row r="1952" spans="1:25" ht="12.75" customHeight="1" x14ac:dyDescent="0.25">
      <c r="A1952" s="3">
        <v>24911</v>
      </c>
      <c r="B1952" s="3" t="s">
        <v>978</v>
      </c>
      <c r="C1952" s="3">
        <v>0.1</v>
      </c>
      <c r="D1952" s="3">
        <v>9.3800000000000008</v>
      </c>
      <c r="E1952" s="3">
        <v>4.93</v>
      </c>
      <c r="F1952" s="3">
        <v>3400</v>
      </c>
      <c r="G1952" s="3" t="s">
        <v>3032</v>
      </c>
      <c r="H1952" s="3" t="s">
        <v>711</v>
      </c>
      <c r="I1952" s="3" t="s">
        <v>718</v>
      </c>
      <c r="J1952" s="3" t="s">
        <v>723</v>
      </c>
      <c r="K1952" s="3" t="s">
        <v>732</v>
      </c>
      <c r="L1952" s="3" t="s">
        <v>739</v>
      </c>
      <c r="M1952" s="3" t="s">
        <v>76</v>
      </c>
      <c r="N1952" s="3">
        <v>0.56999999999999995</v>
      </c>
      <c r="O1952" s="3" t="s">
        <v>3035</v>
      </c>
      <c r="P1952" s="3" t="s">
        <v>716</v>
      </c>
      <c r="Q1952" s="3" t="s">
        <v>1190</v>
      </c>
      <c r="R1952" s="3" t="s">
        <v>1845</v>
      </c>
      <c r="S1952" s="3">
        <v>26554</v>
      </c>
      <c r="T1952" s="4">
        <v>42098</v>
      </c>
      <c r="U1952" s="4">
        <v>42098</v>
      </c>
      <c r="V1952" s="3">
        <v>-24.7104</v>
      </c>
      <c r="W1952" s="3">
        <v>15</v>
      </c>
      <c r="X1952" s="3">
        <v>135.78</v>
      </c>
      <c r="Y1952" s="5">
        <v>87537</v>
      </c>
    </row>
    <row r="1953" spans="1:25" ht="12.75" customHeight="1" x14ac:dyDescent="0.25">
      <c r="A1953" s="3">
        <v>25914</v>
      </c>
      <c r="B1953" s="3" t="s">
        <v>977</v>
      </c>
      <c r="C1953" s="3">
        <v>0.1</v>
      </c>
      <c r="D1953" s="3">
        <v>105.98</v>
      </c>
      <c r="E1953" s="3">
        <v>13.99</v>
      </c>
      <c r="F1953" s="3">
        <v>3403</v>
      </c>
      <c r="G1953" s="3" t="s">
        <v>3033</v>
      </c>
      <c r="H1953" s="3" t="s">
        <v>711</v>
      </c>
      <c r="I1953" s="3" t="s">
        <v>719</v>
      </c>
      <c r="J1953" s="3" t="s">
        <v>723</v>
      </c>
      <c r="K1953" s="3" t="s">
        <v>732</v>
      </c>
      <c r="L1953" s="3" t="s">
        <v>743</v>
      </c>
      <c r="M1953" s="3" t="s">
        <v>178</v>
      </c>
      <c r="N1953" s="3">
        <v>0.65</v>
      </c>
      <c r="O1953" s="3" t="s">
        <v>3035</v>
      </c>
      <c r="P1953" s="3" t="s">
        <v>715</v>
      </c>
      <c r="Q1953" s="3" t="s">
        <v>1131</v>
      </c>
      <c r="R1953" s="3" t="s">
        <v>1664</v>
      </c>
      <c r="S1953" s="3">
        <v>82001</v>
      </c>
      <c r="T1953" s="4">
        <v>42043</v>
      </c>
      <c r="U1953" s="4">
        <v>42046</v>
      </c>
      <c r="V1953" s="3">
        <v>349.48499999999996</v>
      </c>
      <c r="W1953" s="3">
        <v>5</v>
      </c>
      <c r="X1953" s="3">
        <v>506.5</v>
      </c>
      <c r="Y1953" s="5">
        <v>87530</v>
      </c>
    </row>
  </sheetData>
  <pageMargins left="0.7" right="0.7" top="0.75" bottom="0.75" header="0.3" footer="0.3"/>
  <pageSetup paperSize="9" orientation="portrait" horizontalDpi="4294967293"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5EBF0-9BFD-4375-92A7-E313AF8E4B6D}">
  <dimension ref="A1:H8"/>
  <sheetViews>
    <sheetView workbookViewId="0">
      <selection activeCell="A6" sqref="A6:C6"/>
      <pivotSelection pane="bottomRight" showHeader="1" extendable="1" axis="axisRow" start="2" max="5" activeRow="5" previousRow="5" click="1" r:id="rId2">
        <pivotArea dataOnly="0" fieldPosition="0">
          <references count="1">
            <reference field="8" count="1">
              <x v="2"/>
            </reference>
          </references>
        </pivotArea>
      </pivotSelection>
    </sheetView>
  </sheetViews>
  <sheetFormatPr defaultRowHeight="12.75" x14ac:dyDescent="0.2"/>
  <cols>
    <col min="1" max="1" width="15.140625" bestFit="1" customWidth="1"/>
    <col min="2" max="2" width="14.42578125" bestFit="1" customWidth="1"/>
    <col min="3" max="3" width="14" bestFit="1" customWidth="1"/>
    <col min="6" max="6" width="17.5703125" bestFit="1" customWidth="1"/>
    <col min="7" max="7" width="14.42578125" bestFit="1" customWidth="1"/>
    <col min="8" max="8" width="14" bestFit="1" customWidth="1"/>
  </cols>
  <sheetData>
    <row r="1" spans="1:8" x14ac:dyDescent="0.2">
      <c r="F1" s="7" t="s">
        <v>642</v>
      </c>
      <c r="G1" t="s">
        <v>3050</v>
      </c>
    </row>
    <row r="3" spans="1:8" x14ac:dyDescent="0.2">
      <c r="A3" s="7" t="s">
        <v>3036</v>
      </c>
      <c r="B3" t="s">
        <v>3040</v>
      </c>
      <c r="C3" t="s">
        <v>3038</v>
      </c>
      <c r="F3" s="7" t="s">
        <v>3036</v>
      </c>
      <c r="G3" t="s">
        <v>3040</v>
      </c>
      <c r="H3" t="s">
        <v>3038</v>
      </c>
    </row>
    <row r="4" spans="1:8" x14ac:dyDescent="0.2">
      <c r="A4" s="8" t="s">
        <v>718</v>
      </c>
      <c r="B4" s="9">
        <v>400293.94</v>
      </c>
      <c r="C4" s="9">
        <v>65304.909691229986</v>
      </c>
      <c r="F4" s="8" t="s">
        <v>3035</v>
      </c>
      <c r="G4" s="9">
        <v>1924337.8799999992</v>
      </c>
      <c r="H4" s="9">
        <v>224077.61183714995</v>
      </c>
    </row>
    <row r="5" spans="1:8" x14ac:dyDescent="0.2">
      <c r="A5" s="8" t="s">
        <v>720</v>
      </c>
      <c r="B5" s="9">
        <v>657784.53000000073</v>
      </c>
      <c r="C5" s="9">
        <v>54444.191002399981</v>
      </c>
      <c r="F5" s="8" t="s">
        <v>3037</v>
      </c>
      <c r="G5" s="9">
        <v>1924337.8799999992</v>
      </c>
      <c r="H5" s="9">
        <v>224077.61183714995</v>
      </c>
    </row>
    <row r="6" spans="1:8" x14ac:dyDescent="0.2">
      <c r="A6" s="8" t="s">
        <v>717</v>
      </c>
      <c r="B6" s="9">
        <v>464481.03999999946</v>
      </c>
      <c r="C6" s="9">
        <v>54433.520870919972</v>
      </c>
    </row>
    <row r="7" spans="1:8" x14ac:dyDescent="0.2">
      <c r="A7" s="8" t="s">
        <v>719</v>
      </c>
      <c r="B7" s="9">
        <v>401778.37000000023</v>
      </c>
      <c r="C7" s="9">
        <v>49894.990272599971</v>
      </c>
    </row>
    <row r="8" spans="1:8" x14ac:dyDescent="0.2">
      <c r="A8" s="8" t="s">
        <v>3037</v>
      </c>
      <c r="B8" s="9">
        <v>1924337.8800000004</v>
      </c>
      <c r="C8" s="9">
        <v>224077.61183714992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B1365-D56E-4807-9AC3-01F1265E07D6}">
  <dimension ref="A3:Q24"/>
  <sheetViews>
    <sheetView workbookViewId="0">
      <selection activeCell="B5" sqref="B5"/>
    </sheetView>
  </sheetViews>
  <sheetFormatPr defaultRowHeight="12.75" x14ac:dyDescent="0.2"/>
  <cols>
    <col min="1" max="1" width="15.140625" bestFit="1" customWidth="1"/>
    <col min="2" max="2" width="13.85546875" bestFit="1" customWidth="1"/>
    <col min="3" max="3" width="15" bestFit="1" customWidth="1"/>
    <col min="4" max="4" width="14.42578125" bestFit="1" customWidth="1"/>
    <col min="5" max="5" width="22.7109375" bestFit="1" customWidth="1"/>
    <col min="10" max="10" width="15.140625" bestFit="1" customWidth="1"/>
    <col min="11" max="11" width="18.28515625" bestFit="1" customWidth="1"/>
    <col min="12" max="14" width="12.5703125" bestFit="1" customWidth="1"/>
    <col min="15" max="16" width="12" bestFit="1" customWidth="1"/>
    <col min="17" max="17" width="10" bestFit="1" customWidth="1"/>
    <col min="18" max="18" width="13" bestFit="1" customWidth="1"/>
    <col min="19" max="19" width="11" bestFit="1" customWidth="1"/>
    <col min="20" max="20" width="10" bestFit="1" customWidth="1"/>
    <col min="21" max="22" width="9.5703125" bestFit="1" customWidth="1"/>
    <col min="23" max="24" width="10" bestFit="1" customWidth="1"/>
    <col min="25" max="25" width="12" bestFit="1" customWidth="1"/>
    <col min="26" max="26" width="9.5703125" bestFit="1" customWidth="1"/>
    <col min="27" max="27" width="12.5703125" bestFit="1" customWidth="1"/>
    <col min="28" max="28" width="10.5703125" bestFit="1" customWidth="1"/>
    <col min="29" max="31" width="11" bestFit="1" customWidth="1"/>
    <col min="32" max="32" width="12.5703125" bestFit="1" customWidth="1"/>
    <col min="33" max="34" width="9.5703125" bestFit="1" customWidth="1"/>
    <col min="35" max="35" width="10" bestFit="1" customWidth="1"/>
    <col min="36" max="36" width="9.5703125" bestFit="1" customWidth="1"/>
    <col min="37" max="39" width="10.5703125" bestFit="1" customWidth="1"/>
    <col min="40" max="40" width="8" bestFit="1" customWidth="1"/>
    <col min="41" max="41" width="11.5703125" bestFit="1" customWidth="1"/>
    <col min="42" max="42" width="10" bestFit="1" customWidth="1"/>
    <col min="43" max="43" width="11.5703125" bestFit="1" customWidth="1"/>
    <col min="44" max="44" width="10" bestFit="1" customWidth="1"/>
    <col min="45" max="45" width="12.5703125" bestFit="1" customWidth="1"/>
    <col min="46" max="46" width="10" bestFit="1" customWidth="1"/>
    <col min="47" max="47" width="11" bestFit="1" customWidth="1"/>
    <col min="48" max="48" width="10.5703125" bestFit="1" customWidth="1"/>
    <col min="49" max="50" width="10" bestFit="1" customWidth="1"/>
    <col min="51" max="51" width="12.5703125" bestFit="1" customWidth="1"/>
    <col min="52" max="53" width="10.5703125" bestFit="1" customWidth="1"/>
    <col min="54" max="54" width="10" bestFit="1" customWidth="1"/>
    <col min="55" max="55" width="11" bestFit="1" customWidth="1"/>
    <col min="56" max="57" width="9.5703125" bestFit="1" customWidth="1"/>
    <col min="58" max="58" width="12.5703125" bestFit="1" customWidth="1"/>
    <col min="59" max="59" width="10" bestFit="1" customWidth="1"/>
    <col min="60" max="61" width="11" bestFit="1" customWidth="1"/>
    <col min="62" max="62" width="12" bestFit="1" customWidth="1"/>
    <col min="63" max="63" width="10.5703125" bestFit="1" customWidth="1"/>
    <col min="64" max="64" width="9.5703125" bestFit="1" customWidth="1"/>
    <col min="65" max="65" width="11" bestFit="1" customWidth="1"/>
    <col min="66" max="66" width="10" bestFit="1" customWidth="1"/>
    <col min="67" max="67" width="11" bestFit="1" customWidth="1"/>
    <col min="68" max="68" width="9.5703125" bestFit="1" customWidth="1"/>
    <col min="69" max="69" width="7.5703125" bestFit="1" customWidth="1"/>
    <col min="70" max="70" width="10.5703125" bestFit="1" customWidth="1"/>
    <col min="71" max="71" width="10" bestFit="1" customWidth="1"/>
    <col min="72" max="72" width="9.5703125" bestFit="1" customWidth="1"/>
    <col min="73" max="74" width="10" bestFit="1" customWidth="1"/>
    <col min="75" max="75" width="9.5703125" bestFit="1" customWidth="1"/>
    <col min="76" max="76" width="8.5703125" bestFit="1" customWidth="1"/>
    <col min="77" max="78" width="9" bestFit="1" customWidth="1"/>
    <col min="79" max="79" width="9.5703125" bestFit="1" customWidth="1"/>
    <col min="80" max="80" width="8.5703125" bestFit="1" customWidth="1"/>
    <col min="81" max="81" width="10.5703125" bestFit="1" customWidth="1"/>
    <col min="82" max="82" width="11.5703125" bestFit="1" customWidth="1"/>
    <col min="83" max="83" width="12.5703125" bestFit="1" customWidth="1"/>
    <col min="84" max="84" width="10.5703125" bestFit="1" customWidth="1"/>
    <col min="85" max="85" width="10" bestFit="1" customWidth="1"/>
    <col min="86" max="86" width="8.5703125" bestFit="1" customWidth="1"/>
    <col min="87" max="87" width="11.5703125" bestFit="1" customWidth="1"/>
    <col min="88" max="88" width="9" bestFit="1" customWidth="1"/>
    <col min="89" max="89" width="8" bestFit="1" customWidth="1"/>
    <col min="90" max="90" width="10.5703125" bestFit="1" customWidth="1"/>
    <col min="91" max="92" width="9" bestFit="1" customWidth="1"/>
    <col min="93" max="93" width="12" bestFit="1" customWidth="1"/>
    <col min="94" max="94" width="9" bestFit="1" customWidth="1"/>
    <col min="95" max="95" width="9.5703125" bestFit="1" customWidth="1"/>
    <col min="96" max="96" width="11.5703125" bestFit="1" customWidth="1"/>
    <col min="97" max="97" width="10" bestFit="1" customWidth="1"/>
    <col min="98" max="98" width="8.5703125" bestFit="1" customWidth="1"/>
    <col min="99" max="99" width="9" bestFit="1" customWidth="1"/>
    <col min="100" max="100" width="9.5703125" bestFit="1" customWidth="1"/>
    <col min="101" max="101" width="8.5703125" bestFit="1" customWidth="1"/>
    <col min="102" max="102" width="9.5703125" bestFit="1" customWidth="1"/>
    <col min="103" max="103" width="12.5703125" bestFit="1" customWidth="1"/>
    <col min="104" max="104" width="9.5703125" bestFit="1" customWidth="1"/>
    <col min="105" max="106" width="12" bestFit="1" customWidth="1"/>
    <col min="107" max="107" width="10" bestFit="1" customWidth="1"/>
    <col min="108" max="108" width="9.5703125" bestFit="1" customWidth="1"/>
    <col min="109" max="109" width="11" bestFit="1" customWidth="1"/>
    <col min="110" max="110" width="10" bestFit="1" customWidth="1"/>
    <col min="111" max="111" width="9" bestFit="1" customWidth="1"/>
    <col min="112" max="112" width="9.5703125" bestFit="1" customWidth="1"/>
    <col min="113" max="113" width="8.5703125" bestFit="1" customWidth="1"/>
    <col min="114" max="114" width="11.5703125" bestFit="1" customWidth="1"/>
    <col min="115" max="115" width="9.5703125" bestFit="1" customWidth="1"/>
    <col min="116" max="116" width="12.5703125" bestFit="1" customWidth="1"/>
    <col min="117" max="117" width="8.5703125" bestFit="1" customWidth="1"/>
    <col min="118" max="118" width="12.5703125" bestFit="1" customWidth="1"/>
    <col min="119" max="119" width="10.5703125" bestFit="1" customWidth="1"/>
    <col min="120" max="121" width="10" bestFit="1" customWidth="1"/>
    <col min="122" max="122" width="9" bestFit="1" customWidth="1"/>
    <col min="123" max="123" width="10.5703125" bestFit="1" customWidth="1"/>
    <col min="124" max="124" width="11.5703125" bestFit="1" customWidth="1"/>
    <col min="125" max="126" width="10" bestFit="1" customWidth="1"/>
    <col min="127" max="127" width="9" bestFit="1" customWidth="1"/>
    <col min="128" max="128" width="10" bestFit="1" customWidth="1"/>
    <col min="129" max="129" width="11" bestFit="1" customWidth="1"/>
    <col min="130" max="130" width="9.5703125" bestFit="1" customWidth="1"/>
    <col min="131" max="131" width="10.5703125" bestFit="1" customWidth="1"/>
    <col min="132" max="132" width="9.5703125" bestFit="1" customWidth="1"/>
    <col min="133" max="134" width="10" bestFit="1" customWidth="1"/>
    <col min="135" max="135" width="9.5703125" bestFit="1" customWidth="1"/>
    <col min="136" max="136" width="10" bestFit="1" customWidth="1"/>
    <col min="137" max="138" width="9.5703125" bestFit="1" customWidth="1"/>
    <col min="139" max="139" width="8.42578125" bestFit="1" customWidth="1"/>
    <col min="140" max="141" width="9.5703125" bestFit="1" customWidth="1"/>
    <col min="142" max="142" width="9" bestFit="1" customWidth="1"/>
    <col min="143" max="143" width="9.5703125" bestFit="1" customWidth="1"/>
    <col min="144" max="144" width="10" bestFit="1" customWidth="1"/>
    <col min="145" max="145" width="9" bestFit="1" customWidth="1"/>
    <col min="146" max="147" width="10" bestFit="1" customWidth="1"/>
    <col min="148" max="149" width="9" bestFit="1" customWidth="1"/>
    <col min="150" max="150" width="11" bestFit="1" customWidth="1"/>
    <col min="151" max="151" width="12.5703125" bestFit="1" customWidth="1"/>
    <col min="152" max="152" width="10" bestFit="1" customWidth="1"/>
    <col min="153" max="153" width="9" bestFit="1" customWidth="1"/>
    <col min="154" max="154" width="11" bestFit="1" customWidth="1"/>
    <col min="155" max="156" width="10" bestFit="1" customWidth="1"/>
    <col min="157" max="157" width="9" bestFit="1" customWidth="1"/>
    <col min="158" max="158" width="10" bestFit="1" customWidth="1"/>
    <col min="159" max="160" width="9.5703125" bestFit="1" customWidth="1"/>
    <col min="161" max="161" width="8" bestFit="1" customWidth="1"/>
    <col min="162" max="163" width="10.5703125" bestFit="1" customWidth="1"/>
    <col min="164" max="164" width="11" bestFit="1" customWidth="1"/>
    <col min="165" max="165" width="9.5703125" bestFit="1" customWidth="1"/>
    <col min="166" max="166" width="9" bestFit="1" customWidth="1"/>
    <col min="167" max="169" width="10" bestFit="1" customWidth="1"/>
    <col min="170" max="170" width="9" bestFit="1" customWidth="1"/>
    <col min="171" max="171" width="10" bestFit="1" customWidth="1"/>
    <col min="172" max="172" width="10.5703125" bestFit="1" customWidth="1"/>
    <col min="173" max="173" width="11" bestFit="1" customWidth="1"/>
    <col min="174" max="174" width="10.5703125" bestFit="1" customWidth="1"/>
    <col min="175" max="175" width="10" bestFit="1" customWidth="1"/>
    <col min="176" max="176" width="8.5703125" bestFit="1" customWidth="1"/>
    <col min="177" max="177" width="9.5703125" bestFit="1" customWidth="1"/>
    <col min="178" max="178" width="9" bestFit="1" customWidth="1"/>
    <col min="179" max="180" width="9.5703125" bestFit="1" customWidth="1"/>
    <col min="181" max="181" width="11" bestFit="1" customWidth="1"/>
    <col min="182" max="182" width="10" bestFit="1" customWidth="1"/>
    <col min="183" max="183" width="9" bestFit="1" customWidth="1"/>
    <col min="184" max="184" width="10.5703125" bestFit="1" customWidth="1"/>
    <col min="185" max="185" width="9.5703125" bestFit="1" customWidth="1"/>
    <col min="186" max="186" width="11" bestFit="1" customWidth="1"/>
    <col min="187" max="187" width="10" bestFit="1" customWidth="1"/>
    <col min="188" max="188" width="8.5703125" bestFit="1" customWidth="1"/>
    <col min="189" max="189" width="9" bestFit="1" customWidth="1"/>
    <col min="190" max="190" width="10" bestFit="1" customWidth="1"/>
    <col min="191" max="191" width="8.5703125" bestFit="1" customWidth="1"/>
    <col min="192" max="192" width="8" bestFit="1" customWidth="1"/>
    <col min="193" max="193" width="8.5703125" bestFit="1" customWidth="1"/>
    <col min="194" max="194" width="6.5703125" bestFit="1" customWidth="1"/>
    <col min="195" max="196" width="9" bestFit="1" customWidth="1"/>
    <col min="197" max="197" width="10" bestFit="1" customWidth="1"/>
    <col min="198" max="198" width="13" bestFit="1" customWidth="1"/>
  </cols>
  <sheetData>
    <row r="3" spans="1:17" x14ac:dyDescent="0.2">
      <c r="A3" s="7" t="s">
        <v>3036</v>
      </c>
      <c r="B3" t="s">
        <v>3038</v>
      </c>
      <c r="C3" t="s">
        <v>3039</v>
      </c>
      <c r="D3" t="s">
        <v>3040</v>
      </c>
      <c r="E3" t="s">
        <v>3041</v>
      </c>
      <c r="J3" s="7" t="s">
        <v>3038</v>
      </c>
      <c r="K3" s="7" t="s">
        <v>3042</v>
      </c>
    </row>
    <row r="4" spans="1:17" x14ac:dyDescent="0.2">
      <c r="A4" s="8" t="s">
        <v>716</v>
      </c>
      <c r="B4" s="9">
        <v>85291.403446000011</v>
      </c>
      <c r="C4" s="14">
        <v>0.38063331158663954</v>
      </c>
      <c r="D4" s="9">
        <v>592171.48999999964</v>
      </c>
      <c r="E4" s="9">
        <v>6540.9999999999864</v>
      </c>
      <c r="J4" s="7" t="s">
        <v>3036</v>
      </c>
      <c r="K4" t="s">
        <v>3043</v>
      </c>
      <c r="L4" t="s">
        <v>3044</v>
      </c>
      <c r="M4" t="s">
        <v>3045</v>
      </c>
      <c r="N4" t="s">
        <v>3046</v>
      </c>
      <c r="O4" t="s">
        <v>3047</v>
      </c>
      <c r="P4" t="s">
        <v>3048</v>
      </c>
      <c r="Q4" t="s">
        <v>3049</v>
      </c>
    </row>
    <row r="5" spans="1:17" x14ac:dyDescent="0.2">
      <c r="A5" s="8" t="s">
        <v>714</v>
      </c>
      <c r="B5" s="9">
        <v>77365.472668600036</v>
      </c>
      <c r="C5" s="14">
        <v>0.34526194756496209</v>
      </c>
      <c r="D5" s="9">
        <v>448284.7</v>
      </c>
      <c r="E5" s="9">
        <v>7117.7999999999802</v>
      </c>
      <c r="J5" s="8" t="s">
        <v>716</v>
      </c>
      <c r="K5" s="9">
        <v>-7088.4541333200013</v>
      </c>
      <c r="L5" s="9">
        <v>-3978.6909050800014</v>
      </c>
      <c r="M5" s="9">
        <v>5469.3472029999975</v>
      </c>
      <c r="N5" s="9">
        <v>48120.632458</v>
      </c>
      <c r="O5" s="9">
        <v>14228.136358399992</v>
      </c>
      <c r="P5" s="9">
        <v>19099.058864999995</v>
      </c>
      <c r="Q5" s="9">
        <v>9441.3735999999972</v>
      </c>
    </row>
    <row r="6" spans="1:17" x14ac:dyDescent="0.2">
      <c r="A6" s="8" t="s">
        <v>715</v>
      </c>
      <c r="B6" s="9">
        <v>75844.790102000028</v>
      </c>
      <c r="C6" s="14">
        <v>0.3384755374719039</v>
      </c>
      <c r="D6" s="9">
        <v>526776.56999999995</v>
      </c>
      <c r="E6" s="9">
        <v>5984.9199999999828</v>
      </c>
      <c r="J6" s="8" t="s">
        <v>714</v>
      </c>
      <c r="K6" s="9">
        <v>-3094.8156679999934</v>
      </c>
      <c r="L6" s="9">
        <v>24355.7007796</v>
      </c>
      <c r="M6" s="9">
        <v>4856.8067999999957</v>
      </c>
      <c r="N6" s="9">
        <v>6586.5575720000006</v>
      </c>
      <c r="O6" s="9">
        <v>22700.195479999991</v>
      </c>
      <c r="P6" s="9">
        <v>22087.235705000003</v>
      </c>
      <c r="Q6" s="9">
        <v>-126.208</v>
      </c>
    </row>
    <row r="7" spans="1:17" x14ac:dyDescent="0.2">
      <c r="A7" s="8" t="s">
        <v>713</v>
      </c>
      <c r="B7" s="9">
        <v>-14424.054379450006</v>
      </c>
      <c r="C7" s="14">
        <v>-6.4370796623505547E-2</v>
      </c>
      <c r="D7" s="9">
        <v>357105.12000000011</v>
      </c>
      <c r="E7" s="9">
        <v>5670.1099999999797</v>
      </c>
      <c r="J7" s="8" t="s">
        <v>715</v>
      </c>
      <c r="K7" s="9">
        <v>-2201.3364839999986</v>
      </c>
      <c r="L7" s="9">
        <v>34937.207704</v>
      </c>
      <c r="M7" s="9">
        <v>1994.9481600000001</v>
      </c>
      <c r="N7" s="9">
        <v>-7712.0370479999929</v>
      </c>
      <c r="O7" s="9">
        <v>30122.696619999999</v>
      </c>
      <c r="P7" s="9">
        <v>18775.539149999997</v>
      </c>
      <c r="Q7" s="9">
        <v>-72.227999999999994</v>
      </c>
    </row>
    <row r="8" spans="1:17" x14ac:dyDescent="0.2">
      <c r="J8" s="8" t="s">
        <v>713</v>
      </c>
      <c r="K8" s="9">
        <v>3476.9328900000005</v>
      </c>
      <c r="L8" s="9">
        <v>-9244.5841632000011</v>
      </c>
      <c r="M8" s="9">
        <v>-16866.66821625</v>
      </c>
      <c r="N8" s="9">
        <v>6750.009579999999</v>
      </c>
      <c r="O8" s="9">
        <v>1681.1249399999997</v>
      </c>
      <c r="P8" s="9">
        <v>-1444.0917100000006</v>
      </c>
      <c r="Q8" s="9">
        <v>1223.2222999999999</v>
      </c>
    </row>
    <row r="20" spans="1:2" x14ac:dyDescent="0.2">
      <c r="A20" s="7" t="s">
        <v>3036</v>
      </c>
      <c r="B20" t="s">
        <v>3038</v>
      </c>
    </row>
    <row r="21" spans="1:2" x14ac:dyDescent="0.2">
      <c r="A21" s="8" t="s">
        <v>716</v>
      </c>
      <c r="B21" s="9">
        <v>85291.403446000011</v>
      </c>
    </row>
    <row r="22" spans="1:2" x14ac:dyDescent="0.2">
      <c r="A22" s="8" t="s">
        <v>714</v>
      </c>
      <c r="B22" s="9">
        <v>77365.472668600036</v>
      </c>
    </row>
    <row r="23" spans="1:2" x14ac:dyDescent="0.2">
      <c r="A23" s="8" t="s">
        <v>715</v>
      </c>
      <c r="B23" s="9">
        <v>75844.790102000028</v>
      </c>
    </row>
    <row r="24" spans="1:2" x14ac:dyDescent="0.2">
      <c r="A24" s="8" t="s">
        <v>713</v>
      </c>
      <c r="B24" s="9">
        <v>-14424.054379450006</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2005-B40F-41CF-958A-23FF61669BF0}">
  <dimension ref="A3:S15"/>
  <sheetViews>
    <sheetView workbookViewId="0">
      <selection activeCell="D34" sqref="D34"/>
    </sheetView>
  </sheetViews>
  <sheetFormatPr defaultRowHeight="12.75" x14ac:dyDescent="0.2"/>
  <cols>
    <col min="1" max="1" width="70" bestFit="1" customWidth="1"/>
    <col min="2" max="2" width="14" bestFit="1" customWidth="1"/>
    <col min="3" max="3" width="15" bestFit="1" customWidth="1"/>
    <col min="4" max="4" width="14.42578125" bestFit="1" customWidth="1"/>
    <col min="5" max="5" width="22.7109375" bestFit="1" customWidth="1"/>
    <col min="9" max="9" width="70" bestFit="1" customWidth="1"/>
    <col min="10" max="10" width="18.28515625" bestFit="1" customWidth="1"/>
    <col min="11" max="11" width="10" bestFit="1" customWidth="1"/>
    <col min="12" max="12" width="8" bestFit="1" customWidth="1"/>
    <col min="13" max="13" width="11" bestFit="1" customWidth="1"/>
    <col min="14" max="16" width="10" bestFit="1" customWidth="1"/>
    <col min="17" max="17" width="14" bestFit="1" customWidth="1"/>
    <col min="18" max="18" width="70" bestFit="1" customWidth="1"/>
    <col min="19" max="19" width="14" bestFit="1" customWidth="1"/>
    <col min="20" max="21" width="22.7109375" bestFit="1" customWidth="1"/>
    <col min="22" max="29" width="7.85546875" bestFit="1" customWidth="1"/>
    <col min="30" max="30" width="9.28515625" bestFit="1" customWidth="1"/>
    <col min="31" max="39" width="7.85546875" bestFit="1" customWidth="1"/>
    <col min="40" max="45" width="7" bestFit="1" customWidth="1"/>
    <col min="46" max="46" width="9.28515625" bestFit="1" customWidth="1"/>
    <col min="47" max="48" width="7" bestFit="1" customWidth="1"/>
    <col min="49" max="60" width="8.140625" bestFit="1" customWidth="1"/>
    <col min="61" max="61" width="11.5703125" bestFit="1" customWidth="1"/>
    <col min="62" max="67" width="8.140625" bestFit="1" customWidth="1"/>
    <col min="68" max="71" width="6.85546875" bestFit="1" customWidth="1"/>
    <col min="72" max="72" width="8.140625" bestFit="1" customWidth="1"/>
    <col min="73" max="73" width="6.85546875" bestFit="1" customWidth="1"/>
    <col min="74" max="74" width="9.28515625" bestFit="1" customWidth="1"/>
    <col min="75" max="76" width="6.85546875" bestFit="1" customWidth="1"/>
    <col min="77" max="91" width="8" bestFit="1" customWidth="1"/>
    <col min="92" max="92" width="9.28515625" bestFit="1" customWidth="1"/>
    <col min="93" max="98" width="8" bestFit="1" customWidth="1"/>
    <col min="99" max="99" width="6.5703125" bestFit="1" customWidth="1"/>
    <col min="100" max="100" width="9.28515625" bestFit="1" customWidth="1"/>
    <col min="101" max="103" width="6.5703125" bestFit="1" customWidth="1"/>
    <col min="104" max="104" width="12.7109375" bestFit="1" customWidth="1"/>
    <col min="105" max="107" width="6.5703125" bestFit="1" customWidth="1"/>
    <col min="108" max="114" width="7.7109375" bestFit="1" customWidth="1"/>
    <col min="115" max="115" width="8.85546875" bestFit="1" customWidth="1"/>
    <col min="116" max="118" width="7.7109375" bestFit="1" customWidth="1"/>
    <col min="119" max="119" width="10.42578125" bestFit="1" customWidth="1"/>
    <col min="120" max="120" width="8.140625" bestFit="1" customWidth="1"/>
    <col min="121" max="122" width="7.7109375" bestFit="1" customWidth="1"/>
    <col min="123" max="123" width="12.7109375" bestFit="1" customWidth="1"/>
    <col min="124" max="125" width="11.5703125" bestFit="1" customWidth="1"/>
    <col min="126" max="128" width="7.7109375" bestFit="1" customWidth="1"/>
    <col min="129" max="132" width="7.28515625" bestFit="1" customWidth="1"/>
    <col min="133" max="133" width="11.5703125" bestFit="1" customWidth="1"/>
    <col min="134" max="137" width="7.28515625" bestFit="1" customWidth="1"/>
    <col min="138" max="139" width="8.42578125" bestFit="1" customWidth="1"/>
    <col min="140" max="140" width="10.42578125" bestFit="1" customWidth="1"/>
    <col min="141" max="148" width="8.42578125" bestFit="1" customWidth="1"/>
    <col min="149" max="149" width="11.5703125" bestFit="1" customWidth="1"/>
    <col min="150" max="159" width="8.42578125" bestFit="1" customWidth="1"/>
    <col min="160" max="165" width="6.5703125" bestFit="1" customWidth="1"/>
    <col min="166" max="166" width="11.5703125" bestFit="1" customWidth="1"/>
    <col min="167" max="167" width="9.28515625" bestFit="1" customWidth="1"/>
    <col min="168" max="168" width="11.5703125" bestFit="1" customWidth="1"/>
    <col min="169" max="173" width="7.7109375" bestFit="1" customWidth="1"/>
    <col min="174" max="174" width="11.5703125" bestFit="1" customWidth="1"/>
    <col min="175" max="180" width="7.7109375" bestFit="1" customWidth="1"/>
    <col min="181" max="181" width="8.140625" bestFit="1" customWidth="1"/>
    <col min="182" max="189" width="7.7109375" bestFit="1" customWidth="1"/>
    <col min="190" max="195" width="6" bestFit="1" customWidth="1"/>
    <col min="196" max="196" width="11.5703125" bestFit="1" customWidth="1"/>
    <col min="197" max="197" width="14" bestFit="1" customWidth="1"/>
  </cols>
  <sheetData>
    <row r="3" spans="1:19" x14ac:dyDescent="0.2">
      <c r="A3" s="7" t="s">
        <v>3036</v>
      </c>
      <c r="B3" t="s">
        <v>3038</v>
      </c>
      <c r="C3" t="s">
        <v>3039</v>
      </c>
      <c r="D3" t="s">
        <v>3040</v>
      </c>
      <c r="E3" t="s">
        <v>3041</v>
      </c>
      <c r="I3" s="7" t="s">
        <v>3038</v>
      </c>
      <c r="J3" s="7" t="s">
        <v>3042</v>
      </c>
      <c r="R3" s="7" t="s">
        <v>3036</v>
      </c>
      <c r="S3" t="s">
        <v>3038</v>
      </c>
    </row>
    <row r="4" spans="1:19" x14ac:dyDescent="0.2">
      <c r="A4" s="8" t="s">
        <v>24</v>
      </c>
      <c r="B4" s="9">
        <v>23865.904199999997</v>
      </c>
      <c r="C4" s="14">
        <v>0.22072746680154565</v>
      </c>
      <c r="D4" s="9">
        <v>69013.48000000001</v>
      </c>
      <c r="E4" s="9">
        <v>79.959999999999994</v>
      </c>
      <c r="J4" t="s">
        <v>3043</v>
      </c>
      <c r="K4" t="s">
        <v>3044</v>
      </c>
      <c r="L4" t="s">
        <v>3045</v>
      </c>
      <c r="M4" t="s">
        <v>3046</v>
      </c>
      <c r="N4" t="s">
        <v>3047</v>
      </c>
      <c r="O4" t="s">
        <v>3048</v>
      </c>
      <c r="P4" t="s">
        <v>3049</v>
      </c>
      <c r="R4" s="8" t="s">
        <v>870</v>
      </c>
      <c r="S4" s="9">
        <v>6737.4907800000001</v>
      </c>
    </row>
    <row r="5" spans="1:19" x14ac:dyDescent="0.2">
      <c r="A5" s="8" t="s">
        <v>925</v>
      </c>
      <c r="B5" s="9">
        <v>18628.1453</v>
      </c>
      <c r="C5" s="14">
        <v>0.17228525216656651</v>
      </c>
      <c r="D5" s="9">
        <v>50871.21</v>
      </c>
      <c r="E5" s="9">
        <v>164</v>
      </c>
      <c r="I5" s="7" t="s">
        <v>3036</v>
      </c>
      <c r="R5" s="8" t="s">
        <v>476</v>
      </c>
      <c r="S5" s="9">
        <v>6897.5038399999994</v>
      </c>
    </row>
    <row r="6" spans="1:19" x14ac:dyDescent="0.2">
      <c r="A6" s="8" t="s">
        <v>362</v>
      </c>
      <c r="B6" s="9">
        <v>11004.4512</v>
      </c>
      <c r="C6" s="14">
        <v>0.10177635075386036</v>
      </c>
      <c r="D6" s="9">
        <v>15948.48</v>
      </c>
      <c r="E6" s="9">
        <v>39.979999999999997</v>
      </c>
      <c r="I6" s="8" t="s">
        <v>24</v>
      </c>
      <c r="J6" s="9">
        <v>363.55199999999996</v>
      </c>
      <c r="K6" s="9"/>
      <c r="L6" s="9"/>
      <c r="M6" s="9">
        <v>17117.9133</v>
      </c>
      <c r="N6" s="9"/>
      <c r="O6" s="9">
        <v>6384.4388999999992</v>
      </c>
      <c r="P6" s="9"/>
      <c r="R6" s="8" t="s">
        <v>216</v>
      </c>
      <c r="S6" s="9">
        <v>7000.1347999999998</v>
      </c>
    </row>
    <row r="7" spans="1:19" x14ac:dyDescent="0.2">
      <c r="A7" s="8" t="s">
        <v>883</v>
      </c>
      <c r="B7" s="9">
        <v>9906.6198999999997</v>
      </c>
      <c r="C7" s="14">
        <v>9.1622889992694329E-2</v>
      </c>
      <c r="D7" s="9">
        <v>23995.11</v>
      </c>
      <c r="E7" s="9">
        <v>79.959999999999994</v>
      </c>
      <c r="I7" s="8" t="s">
        <v>925</v>
      </c>
      <c r="J7" s="9"/>
      <c r="K7" s="9"/>
      <c r="L7" s="9"/>
      <c r="M7" s="9">
        <v>9159.2407999999996</v>
      </c>
      <c r="N7" s="9">
        <v>5078.5379999999996</v>
      </c>
      <c r="O7" s="9">
        <v>4390.3665000000001</v>
      </c>
      <c r="P7" s="9"/>
      <c r="R7" s="8" t="s">
        <v>782</v>
      </c>
      <c r="S7" s="9">
        <v>7576.11</v>
      </c>
    </row>
    <row r="8" spans="1:19" x14ac:dyDescent="0.2">
      <c r="A8" s="8" t="s">
        <v>107</v>
      </c>
      <c r="B8" s="9">
        <v>8798.1830999999984</v>
      </c>
      <c r="C8" s="14">
        <v>8.1371342641992583E-2</v>
      </c>
      <c r="D8" s="9">
        <v>12750.99</v>
      </c>
      <c r="E8" s="9">
        <v>24.49</v>
      </c>
      <c r="I8" s="8" t="s">
        <v>362</v>
      </c>
      <c r="J8" s="9">
        <v>3602.1311999999994</v>
      </c>
      <c r="K8" s="9"/>
      <c r="L8" s="9"/>
      <c r="M8" s="9">
        <v>7402.32</v>
      </c>
      <c r="N8" s="9"/>
      <c r="O8" s="9"/>
      <c r="P8" s="9"/>
      <c r="R8" s="8" t="s">
        <v>700</v>
      </c>
      <c r="S8" s="9">
        <v>7709.3099999999995</v>
      </c>
    </row>
    <row r="9" spans="1:19" x14ac:dyDescent="0.2">
      <c r="A9" s="8" t="s">
        <v>700</v>
      </c>
      <c r="B9" s="9">
        <v>7709.3099999999995</v>
      </c>
      <c r="C9" s="14">
        <v>7.130073316425295E-2</v>
      </c>
      <c r="D9" s="9">
        <v>47611.090000000004</v>
      </c>
      <c r="E9" s="9">
        <v>44.099999999999994</v>
      </c>
      <c r="I9" s="8" t="s">
        <v>883</v>
      </c>
      <c r="J9" s="9"/>
      <c r="K9" s="9"/>
      <c r="L9" s="9"/>
      <c r="M9" s="9">
        <v>9906.6198999999997</v>
      </c>
      <c r="N9" s="9"/>
      <c r="O9" s="9"/>
      <c r="P9" s="9"/>
      <c r="R9" s="8" t="s">
        <v>107</v>
      </c>
      <c r="S9" s="9">
        <v>8798.1830999999984</v>
      </c>
    </row>
    <row r="10" spans="1:19" x14ac:dyDescent="0.2">
      <c r="A10" s="8" t="s">
        <v>782</v>
      </c>
      <c r="B10" s="9">
        <v>7576.11</v>
      </c>
      <c r="C10" s="14">
        <v>7.0068812582841852E-2</v>
      </c>
      <c r="D10" s="9">
        <v>8201.33</v>
      </c>
      <c r="E10" s="9">
        <v>55.3</v>
      </c>
      <c r="I10" s="8" t="s">
        <v>107</v>
      </c>
      <c r="J10" s="9"/>
      <c r="K10" s="9"/>
      <c r="L10" s="9"/>
      <c r="M10" s="9"/>
      <c r="N10" s="9"/>
      <c r="O10" s="9"/>
      <c r="P10" s="9">
        <v>8798.1830999999984</v>
      </c>
      <c r="R10" s="8" t="s">
        <v>883</v>
      </c>
      <c r="S10" s="9">
        <v>9906.6198999999997</v>
      </c>
    </row>
    <row r="11" spans="1:19" x14ac:dyDescent="0.2">
      <c r="A11" s="8" t="s">
        <v>216</v>
      </c>
      <c r="B11" s="9">
        <v>7000.1347999999998</v>
      </c>
      <c r="C11" s="14">
        <v>6.4741817813604746E-2</v>
      </c>
      <c r="D11" s="9">
        <v>9377.2999999999993</v>
      </c>
      <c r="E11" s="9">
        <v>73.47</v>
      </c>
      <c r="I11" s="8" t="s">
        <v>700</v>
      </c>
      <c r="J11" s="9"/>
      <c r="K11" s="9"/>
      <c r="L11" s="9"/>
      <c r="M11" s="9"/>
      <c r="N11" s="9"/>
      <c r="O11" s="9">
        <v>7709.3099999999995</v>
      </c>
      <c r="P11" s="9"/>
      <c r="R11" s="8" t="s">
        <v>362</v>
      </c>
      <c r="S11" s="9">
        <v>11004.4512</v>
      </c>
    </row>
    <row r="12" spans="1:19" x14ac:dyDescent="0.2">
      <c r="A12" s="8" t="s">
        <v>476</v>
      </c>
      <c r="B12" s="9">
        <v>6897.5038399999994</v>
      </c>
      <c r="C12" s="14">
        <v>6.3792619676112397E-2</v>
      </c>
      <c r="D12" s="9">
        <v>15410.34</v>
      </c>
      <c r="E12" s="9">
        <v>58.8</v>
      </c>
      <c r="I12" s="8" t="s">
        <v>782</v>
      </c>
      <c r="J12" s="9"/>
      <c r="K12" s="9">
        <v>7576.11</v>
      </c>
      <c r="L12" s="9"/>
      <c r="M12" s="9"/>
      <c r="N12" s="9"/>
      <c r="O12" s="9"/>
      <c r="P12" s="9"/>
      <c r="R12" s="8" t="s">
        <v>925</v>
      </c>
      <c r="S12" s="9">
        <v>18628.1453</v>
      </c>
    </row>
    <row r="13" spans="1:19" x14ac:dyDescent="0.2">
      <c r="A13" s="8" t="s">
        <v>870</v>
      </c>
      <c r="B13" s="9">
        <v>6737.4907800000001</v>
      </c>
      <c r="C13" s="14">
        <v>6.2312714406528545E-2</v>
      </c>
      <c r="D13" s="9">
        <v>16862.66</v>
      </c>
      <c r="E13" s="9">
        <v>73.47</v>
      </c>
      <c r="I13" s="8" t="s">
        <v>216</v>
      </c>
      <c r="J13" s="9"/>
      <c r="K13" s="9"/>
      <c r="L13" s="9">
        <v>1167.3800000000001</v>
      </c>
      <c r="M13" s="9">
        <v>3193.2840000000001</v>
      </c>
      <c r="N13" s="9">
        <v>2639.4708000000001</v>
      </c>
      <c r="O13" s="9"/>
      <c r="P13" s="9"/>
      <c r="R13" s="8" t="s">
        <v>24</v>
      </c>
      <c r="S13" s="9">
        <v>23865.904199999997</v>
      </c>
    </row>
    <row r="14" spans="1:19" x14ac:dyDescent="0.2">
      <c r="A14" s="8" t="s">
        <v>3037</v>
      </c>
      <c r="B14" s="9">
        <v>108123.85312</v>
      </c>
      <c r="C14" s="14">
        <v>1</v>
      </c>
      <c r="D14" s="9">
        <v>270041.99</v>
      </c>
      <c r="E14" s="9">
        <v>693.53000000000009</v>
      </c>
      <c r="I14" s="8" t="s">
        <v>476</v>
      </c>
      <c r="J14" s="9"/>
      <c r="K14" s="9">
        <v>3294.8258999999994</v>
      </c>
      <c r="L14" s="9">
        <v>3464.99</v>
      </c>
      <c r="M14" s="9"/>
      <c r="N14" s="9">
        <v>137.68794000000014</v>
      </c>
      <c r="O14" s="9"/>
      <c r="P14" s="9"/>
      <c r="R14" s="8" t="s">
        <v>3037</v>
      </c>
      <c r="S14" s="9">
        <v>108123.85312</v>
      </c>
    </row>
    <row r="15" spans="1:19" x14ac:dyDescent="0.2">
      <c r="I15" s="8" t="s">
        <v>870</v>
      </c>
      <c r="J15" s="9">
        <v>-2870.2775999999994</v>
      </c>
      <c r="K15" s="9"/>
      <c r="L15" s="9"/>
      <c r="M15" s="9">
        <v>2583.5614799999998</v>
      </c>
      <c r="N15" s="9"/>
      <c r="O15" s="9">
        <v>7024.2068999999992</v>
      </c>
      <c r="P15" s="9"/>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EB64A-1626-4B11-8E0B-93EC271381A7}">
  <dimension ref="A3:W11"/>
  <sheetViews>
    <sheetView workbookViewId="0">
      <selection activeCell="D4" sqref="D4"/>
    </sheetView>
  </sheetViews>
  <sheetFormatPr defaultRowHeight="12.75" x14ac:dyDescent="0.2"/>
  <cols>
    <col min="1" max="1" width="15.140625" bestFit="1" customWidth="1"/>
    <col min="2" max="2" width="13.85546875" bestFit="1" customWidth="1"/>
    <col min="3" max="3" width="15" bestFit="1" customWidth="1"/>
    <col min="4" max="4" width="14.42578125" bestFit="1" customWidth="1"/>
    <col min="5" max="5" width="22.7109375" bestFit="1" customWidth="1"/>
    <col min="8" max="8" width="15.140625" bestFit="1" customWidth="1"/>
    <col min="9" max="9" width="18.28515625" bestFit="1" customWidth="1"/>
    <col min="10" max="10" width="13" bestFit="1" customWidth="1"/>
    <col min="11" max="12" width="12.5703125" bestFit="1" customWidth="1"/>
    <col min="13" max="14" width="12" bestFit="1" customWidth="1"/>
    <col min="15" max="15" width="10" bestFit="1" customWidth="1"/>
    <col min="16" max="16" width="15.140625" bestFit="1" customWidth="1"/>
    <col min="17" max="17" width="18.28515625" bestFit="1" customWidth="1"/>
    <col min="18" max="20" width="12.5703125" bestFit="1" customWidth="1"/>
    <col min="21" max="22" width="12" bestFit="1" customWidth="1"/>
    <col min="23" max="23" width="10" bestFit="1" customWidth="1"/>
    <col min="24" max="24" width="13" bestFit="1" customWidth="1"/>
    <col min="25" max="26" width="11" bestFit="1" customWidth="1"/>
    <col min="27" max="27" width="8.5703125" bestFit="1" customWidth="1"/>
    <col min="28" max="28" width="9.5703125" bestFit="1" customWidth="1"/>
    <col min="29" max="29" width="10" bestFit="1" customWidth="1"/>
    <col min="30" max="30" width="10.5703125" bestFit="1" customWidth="1"/>
    <col min="31" max="31" width="12.5703125" bestFit="1" customWidth="1"/>
    <col min="32" max="32" width="10.5703125" bestFit="1" customWidth="1"/>
    <col min="33" max="33" width="12.5703125" bestFit="1" customWidth="1"/>
    <col min="34" max="34" width="10" bestFit="1" customWidth="1"/>
    <col min="35" max="35" width="10.5703125" bestFit="1" customWidth="1"/>
    <col min="36" max="37" width="10" bestFit="1" customWidth="1"/>
    <col min="38" max="38" width="12.5703125" bestFit="1" customWidth="1"/>
    <col min="39" max="40" width="9.5703125" bestFit="1" customWidth="1"/>
    <col min="41" max="42" width="9" bestFit="1" customWidth="1"/>
    <col min="43" max="43" width="11" bestFit="1" customWidth="1"/>
    <col min="44" max="44" width="9" bestFit="1" customWidth="1"/>
    <col min="45" max="46" width="9.5703125" bestFit="1" customWidth="1"/>
    <col min="47" max="47" width="11.5703125" bestFit="1" customWidth="1"/>
    <col min="48" max="48" width="9.5703125" bestFit="1" customWidth="1"/>
    <col min="49" max="49" width="11.5703125" bestFit="1" customWidth="1"/>
    <col min="50" max="50" width="10.5703125" bestFit="1" customWidth="1"/>
    <col min="51" max="51" width="12.5703125" bestFit="1" customWidth="1"/>
    <col min="52" max="52" width="10" bestFit="1" customWidth="1"/>
    <col min="53" max="53" width="11" bestFit="1" customWidth="1"/>
    <col min="54" max="54" width="10.5703125" bestFit="1" customWidth="1"/>
    <col min="55" max="56" width="10" bestFit="1" customWidth="1"/>
    <col min="57" max="57" width="12.5703125" bestFit="1" customWidth="1"/>
    <col min="58" max="59" width="10.5703125" bestFit="1" customWidth="1"/>
    <col min="60" max="60" width="11" bestFit="1" customWidth="1"/>
    <col min="61" max="61" width="10" bestFit="1" customWidth="1"/>
    <col min="62" max="62" width="11" bestFit="1" customWidth="1"/>
    <col min="63" max="63" width="8.5703125" bestFit="1" customWidth="1"/>
    <col min="64" max="64" width="12.5703125" bestFit="1" customWidth="1"/>
    <col min="65" max="65" width="10" bestFit="1" customWidth="1"/>
    <col min="66" max="66" width="11.5703125" bestFit="1" customWidth="1"/>
    <col min="67" max="67" width="11" bestFit="1" customWidth="1"/>
    <col min="68" max="68" width="12" bestFit="1" customWidth="1"/>
    <col min="69" max="69" width="10.5703125" bestFit="1" customWidth="1"/>
    <col min="70" max="70" width="9.5703125" bestFit="1" customWidth="1"/>
    <col min="71" max="71" width="11" bestFit="1" customWidth="1"/>
    <col min="72" max="72" width="9.5703125" bestFit="1" customWidth="1"/>
    <col min="73" max="73" width="11" bestFit="1" customWidth="1"/>
    <col min="74" max="74" width="10" bestFit="1" customWidth="1"/>
    <col min="75" max="75" width="7.5703125" bestFit="1" customWidth="1"/>
    <col min="76" max="76" width="9.5703125" bestFit="1" customWidth="1"/>
    <col min="77" max="77" width="11" bestFit="1" customWidth="1"/>
    <col min="78" max="78" width="8.5703125" bestFit="1" customWidth="1"/>
    <col min="79" max="80" width="10" bestFit="1" customWidth="1"/>
    <col min="81" max="81" width="9.5703125" bestFit="1" customWidth="1"/>
    <col min="82" max="82" width="8" bestFit="1" customWidth="1"/>
    <col min="83" max="84" width="9" bestFit="1" customWidth="1"/>
    <col min="85" max="85" width="9.5703125" bestFit="1" customWidth="1"/>
    <col min="86" max="86" width="8.5703125" bestFit="1" customWidth="1"/>
    <col min="87" max="87" width="10.5703125" bestFit="1" customWidth="1"/>
    <col min="88" max="88" width="11.5703125" bestFit="1" customWidth="1"/>
    <col min="89" max="89" width="12.5703125" bestFit="1" customWidth="1"/>
    <col min="90" max="90" width="10.5703125" bestFit="1" customWidth="1"/>
    <col min="91" max="91" width="10" bestFit="1" customWidth="1"/>
    <col min="92" max="92" width="8.5703125" bestFit="1" customWidth="1"/>
    <col min="93" max="93" width="11" bestFit="1" customWidth="1"/>
    <col min="94" max="94" width="9" bestFit="1" customWidth="1"/>
    <col min="95" max="95" width="8" bestFit="1" customWidth="1"/>
    <col min="96" max="96" width="10.5703125" bestFit="1" customWidth="1"/>
    <col min="97" max="98" width="9" bestFit="1" customWidth="1"/>
    <col min="99" max="99" width="12" bestFit="1" customWidth="1"/>
    <col min="100" max="101" width="9" bestFit="1" customWidth="1"/>
    <col min="102" max="102" width="11.5703125" bestFit="1" customWidth="1"/>
    <col min="103" max="103" width="10" bestFit="1" customWidth="1"/>
    <col min="104" max="105" width="9.5703125" bestFit="1" customWidth="1"/>
    <col min="106" max="106" width="10.5703125" bestFit="1" customWidth="1"/>
    <col min="107" max="107" width="9.5703125" bestFit="1" customWidth="1"/>
    <col min="108" max="108" width="8" bestFit="1" customWidth="1"/>
    <col min="109" max="109" width="12.5703125" bestFit="1" customWidth="1"/>
    <col min="110" max="110" width="9.5703125" bestFit="1" customWidth="1"/>
    <col min="111" max="112" width="12" bestFit="1" customWidth="1"/>
    <col min="113" max="113" width="10" bestFit="1" customWidth="1"/>
    <col min="114" max="114" width="10.5703125" bestFit="1" customWidth="1"/>
    <col min="115" max="115" width="10" bestFit="1" customWidth="1"/>
    <col min="116" max="116" width="11" bestFit="1" customWidth="1"/>
    <col min="117" max="117" width="9" bestFit="1" customWidth="1"/>
    <col min="118" max="119" width="9.5703125" bestFit="1" customWidth="1"/>
    <col min="120" max="120" width="11.5703125" bestFit="1" customWidth="1"/>
    <col min="121" max="121" width="9.5703125" bestFit="1" customWidth="1"/>
    <col min="122" max="122" width="12.5703125" bestFit="1" customWidth="1"/>
    <col min="123" max="123" width="9.5703125" bestFit="1" customWidth="1"/>
    <col min="124" max="124" width="11.5703125" bestFit="1" customWidth="1"/>
    <col min="125" max="125" width="10.5703125" bestFit="1" customWidth="1"/>
    <col min="126" max="126" width="11" bestFit="1" customWidth="1"/>
    <col min="127" max="128" width="10" bestFit="1" customWidth="1"/>
    <col min="129" max="129" width="10.5703125" bestFit="1" customWidth="1"/>
    <col min="130" max="130" width="11.5703125" bestFit="1" customWidth="1"/>
    <col min="131" max="131" width="10" bestFit="1" customWidth="1"/>
    <col min="132" max="133" width="9" bestFit="1" customWidth="1"/>
    <col min="134" max="134" width="10" bestFit="1" customWidth="1"/>
    <col min="135" max="135" width="11" bestFit="1" customWidth="1"/>
    <col min="136" max="136" width="9.5703125" bestFit="1" customWidth="1"/>
    <col min="137" max="137" width="11" bestFit="1" customWidth="1"/>
    <col min="138" max="138" width="9.5703125" bestFit="1" customWidth="1"/>
    <col min="139" max="140" width="10" bestFit="1" customWidth="1"/>
    <col min="141" max="141" width="9" bestFit="1" customWidth="1"/>
    <col min="142" max="142" width="10" bestFit="1" customWidth="1"/>
    <col min="143" max="144" width="9.5703125" bestFit="1" customWidth="1"/>
    <col min="145" max="145" width="8.5703125" bestFit="1" customWidth="1"/>
    <col min="146" max="146" width="10" bestFit="1" customWidth="1"/>
    <col min="147" max="147" width="9.5703125" bestFit="1" customWidth="1"/>
    <col min="148" max="148" width="9" bestFit="1" customWidth="1"/>
    <col min="149" max="149" width="9.5703125" bestFit="1" customWidth="1"/>
    <col min="150" max="151" width="9" bestFit="1" customWidth="1"/>
    <col min="152" max="152" width="10" bestFit="1" customWidth="1"/>
    <col min="153" max="153" width="11" bestFit="1" customWidth="1"/>
    <col min="154" max="155" width="9" bestFit="1" customWidth="1"/>
    <col min="156" max="156" width="10" bestFit="1" customWidth="1"/>
    <col min="157" max="157" width="11" bestFit="1" customWidth="1"/>
    <col min="158" max="158" width="9" bestFit="1" customWidth="1"/>
    <col min="159" max="159" width="8.42578125" bestFit="1" customWidth="1"/>
    <col min="160" max="160" width="12" bestFit="1" customWidth="1"/>
    <col min="161" max="164" width="10" bestFit="1" customWidth="1"/>
    <col min="165" max="165" width="8.5703125" bestFit="1" customWidth="1"/>
    <col min="166" max="166" width="9.5703125" bestFit="1" customWidth="1"/>
    <col min="167" max="167" width="8" bestFit="1" customWidth="1"/>
    <col min="168" max="169" width="10.5703125" bestFit="1" customWidth="1"/>
    <col min="170" max="170" width="11" bestFit="1" customWidth="1"/>
    <col min="171" max="171" width="8.5703125" bestFit="1" customWidth="1"/>
    <col min="172" max="172" width="10.5703125" bestFit="1" customWidth="1"/>
    <col min="173" max="174" width="10" bestFit="1" customWidth="1"/>
    <col min="175" max="175" width="10.5703125" bestFit="1" customWidth="1"/>
    <col min="176" max="176" width="9" bestFit="1" customWidth="1"/>
    <col min="177" max="177" width="11" bestFit="1" customWidth="1"/>
    <col min="178" max="179" width="10.5703125" bestFit="1" customWidth="1"/>
    <col min="180" max="180" width="11" bestFit="1" customWidth="1"/>
    <col min="181" max="182" width="10" bestFit="1" customWidth="1"/>
    <col min="183" max="183" width="9.5703125" bestFit="1" customWidth="1"/>
    <col min="184" max="184" width="9" bestFit="1" customWidth="1"/>
    <col min="185" max="186" width="9.5703125" bestFit="1" customWidth="1"/>
    <col min="187" max="187" width="10.5703125" bestFit="1" customWidth="1"/>
    <col min="188" max="188" width="10" bestFit="1" customWidth="1"/>
    <col min="189" max="189" width="9" bestFit="1" customWidth="1"/>
    <col min="190" max="190" width="10.5703125" bestFit="1" customWidth="1"/>
    <col min="191" max="191" width="10" bestFit="1" customWidth="1"/>
    <col min="192" max="192" width="11" bestFit="1" customWidth="1"/>
    <col min="193" max="193" width="10" bestFit="1" customWidth="1"/>
    <col min="194" max="194" width="8.5703125" bestFit="1" customWidth="1"/>
    <col min="195" max="195" width="9" bestFit="1" customWidth="1"/>
    <col min="196" max="196" width="10" bestFit="1" customWidth="1"/>
    <col min="197" max="197" width="9.5703125" bestFit="1" customWidth="1"/>
    <col min="198" max="198" width="8" bestFit="1" customWidth="1"/>
    <col min="199" max="199" width="9" bestFit="1" customWidth="1"/>
    <col min="200" max="200" width="6.5703125" bestFit="1" customWidth="1"/>
    <col min="201" max="202" width="9" bestFit="1" customWidth="1"/>
    <col min="203" max="203" width="10" bestFit="1" customWidth="1"/>
    <col min="204" max="204" width="13" bestFit="1" customWidth="1"/>
  </cols>
  <sheetData>
    <row r="3" spans="1:23" x14ac:dyDescent="0.2">
      <c r="A3" s="7" t="s">
        <v>3036</v>
      </c>
      <c r="B3" t="s">
        <v>3038</v>
      </c>
      <c r="C3" t="s">
        <v>3039</v>
      </c>
      <c r="D3" t="s">
        <v>3040</v>
      </c>
      <c r="E3" t="s">
        <v>3041</v>
      </c>
      <c r="H3" s="7" t="s">
        <v>3038</v>
      </c>
      <c r="I3" s="7" t="s">
        <v>3042</v>
      </c>
      <c r="P3" s="7" t="s">
        <v>3038</v>
      </c>
      <c r="Q3" s="7" t="s">
        <v>3042</v>
      </c>
    </row>
    <row r="4" spans="1:23" x14ac:dyDescent="0.2">
      <c r="A4" s="8" t="s">
        <v>721</v>
      </c>
      <c r="B4" s="9">
        <v>89525.009536800106</v>
      </c>
      <c r="C4" s="14">
        <v>0.39952679253768109</v>
      </c>
      <c r="D4" s="9">
        <v>551368.61999999941</v>
      </c>
      <c r="E4" s="9">
        <v>8450.4499999999643</v>
      </c>
      <c r="H4" s="7" t="s">
        <v>3036</v>
      </c>
      <c r="I4" t="s">
        <v>721</v>
      </c>
      <c r="J4" t="s">
        <v>722</v>
      </c>
      <c r="K4" t="s">
        <v>723</v>
      </c>
      <c r="P4" s="7" t="s">
        <v>3036</v>
      </c>
      <c r="Q4" t="s">
        <v>3043</v>
      </c>
      <c r="R4" t="s">
        <v>3044</v>
      </c>
      <c r="S4" t="s">
        <v>3045</v>
      </c>
      <c r="T4" t="s">
        <v>3046</v>
      </c>
      <c r="U4" t="s">
        <v>3047</v>
      </c>
      <c r="V4" t="s">
        <v>3048</v>
      </c>
      <c r="W4" t="s">
        <v>3049</v>
      </c>
    </row>
    <row r="5" spans="1:23" x14ac:dyDescent="0.2">
      <c r="A5" s="8" t="s">
        <v>722</v>
      </c>
      <c r="B5" s="9">
        <v>75303.156364000024</v>
      </c>
      <c r="C5" s="14">
        <v>0.33605836721754734</v>
      </c>
      <c r="D5" s="9">
        <v>712264.9499999996</v>
      </c>
      <c r="E5" s="9">
        <v>4545.1399999999758</v>
      </c>
      <c r="H5" s="8" t="s">
        <v>3043</v>
      </c>
      <c r="I5" s="9">
        <v>1868.8007899999966</v>
      </c>
      <c r="J5" s="9">
        <v>-1500.4574120000002</v>
      </c>
      <c r="K5" s="9">
        <v>-9276.0167733199942</v>
      </c>
      <c r="P5" s="8" t="s">
        <v>721</v>
      </c>
      <c r="Q5" s="9">
        <v>1868.8007899999966</v>
      </c>
      <c r="R5" s="9">
        <v>-1386.5578432000018</v>
      </c>
      <c r="S5" s="9">
        <v>9334.8652999999958</v>
      </c>
      <c r="T5" s="9">
        <v>44941.468000000008</v>
      </c>
      <c r="U5" s="9">
        <v>14330.964340000002</v>
      </c>
      <c r="V5" s="9">
        <v>19821.956649999996</v>
      </c>
      <c r="W5" s="9">
        <v>613.51229999999998</v>
      </c>
    </row>
    <row r="6" spans="1:23" x14ac:dyDescent="0.2">
      <c r="A6" s="8" t="s">
        <v>723</v>
      </c>
      <c r="B6" s="9">
        <v>59249.445936349992</v>
      </c>
      <c r="C6" s="14">
        <v>0.26441484024477158</v>
      </c>
      <c r="D6" s="9">
        <v>660704.31000000052</v>
      </c>
      <c r="E6" s="9">
        <v>12318.240000000003</v>
      </c>
      <c r="H6" s="8" t="s">
        <v>3044</v>
      </c>
      <c r="I6" s="9">
        <v>-1386.5578432000018</v>
      </c>
      <c r="J6" s="9">
        <v>35453.07474400002</v>
      </c>
      <c r="K6" s="9">
        <v>12003.116514519999</v>
      </c>
      <c r="P6" s="8" t="s">
        <v>722</v>
      </c>
      <c r="Q6" s="9">
        <v>-1500.4574120000002</v>
      </c>
      <c r="R6" s="9">
        <v>35453.07474400002</v>
      </c>
      <c r="S6" s="9">
        <v>-10742.851280000004</v>
      </c>
      <c r="T6" s="9">
        <v>-7227.9107480000021</v>
      </c>
      <c r="U6" s="9">
        <v>23732.488000000016</v>
      </c>
      <c r="V6" s="9">
        <v>26739.92595999999</v>
      </c>
      <c r="W6" s="9">
        <v>8848.8870999999981</v>
      </c>
    </row>
    <row r="7" spans="1:23" x14ac:dyDescent="0.2">
      <c r="H7" s="8" t="s">
        <v>3045</v>
      </c>
      <c r="I7" s="9">
        <v>9334.8652999999958</v>
      </c>
      <c r="J7" s="9">
        <v>-10742.851280000004</v>
      </c>
      <c r="K7" s="9">
        <v>-3137.5800732500011</v>
      </c>
      <c r="P7" s="8" t="s">
        <v>723</v>
      </c>
      <c r="Q7" s="9">
        <v>-9276.0167733199942</v>
      </c>
      <c r="R7" s="9">
        <v>12003.116514519999</v>
      </c>
      <c r="S7" s="9">
        <v>-3137.5800732500011</v>
      </c>
      <c r="T7" s="9">
        <v>16031.605309999994</v>
      </c>
      <c r="U7" s="9">
        <v>30668.701058400002</v>
      </c>
      <c r="V7" s="9">
        <v>11955.859399999999</v>
      </c>
      <c r="W7" s="9">
        <v>1003.7605</v>
      </c>
    </row>
    <row r="8" spans="1:23" x14ac:dyDescent="0.2">
      <c r="H8" s="8" t="s">
        <v>3046</v>
      </c>
      <c r="I8" s="9">
        <v>44941.468000000008</v>
      </c>
      <c r="J8" s="9">
        <v>-7227.9107480000021</v>
      </c>
      <c r="K8" s="9">
        <v>16031.605309999994</v>
      </c>
    </row>
    <row r="9" spans="1:23" x14ac:dyDescent="0.2">
      <c r="H9" s="8" t="s">
        <v>3047</v>
      </c>
      <c r="I9" s="9">
        <v>14330.964340000002</v>
      </c>
      <c r="J9" s="9">
        <v>23732.488000000016</v>
      </c>
      <c r="K9" s="9">
        <v>30668.701058400002</v>
      </c>
    </row>
    <row r="10" spans="1:23" x14ac:dyDescent="0.2">
      <c r="H10" s="8" t="s">
        <v>3048</v>
      </c>
      <c r="I10" s="9">
        <v>19821.956649999996</v>
      </c>
      <c r="J10" s="9">
        <v>26739.92595999999</v>
      </c>
      <c r="K10" s="9">
        <v>11955.859399999999</v>
      </c>
    </row>
    <row r="11" spans="1:23" x14ac:dyDescent="0.2">
      <c r="H11" s="8" t="s">
        <v>3049</v>
      </c>
      <c r="I11" s="9">
        <v>613.51229999999998</v>
      </c>
      <c r="J11" s="9">
        <v>8848.8870999999981</v>
      </c>
      <c r="K11" s="9">
        <v>1003.7605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1E80B-EDD2-4C54-8EF5-57B4133F80D6}">
  <dimension ref="A3:AC53"/>
  <sheetViews>
    <sheetView workbookViewId="0">
      <selection activeCell="V3" sqref="V3"/>
    </sheetView>
  </sheetViews>
  <sheetFormatPr defaultRowHeight="12.75" x14ac:dyDescent="0.2"/>
  <cols>
    <col min="1" max="1" width="17.5703125" bestFit="1" customWidth="1"/>
    <col min="2" max="2" width="14" bestFit="1" customWidth="1"/>
    <col min="4" max="4" width="15" customWidth="1"/>
    <col min="5" max="5" width="19.42578125" customWidth="1"/>
    <col min="13" max="13" width="18.7109375" bestFit="1" customWidth="1"/>
    <col min="14" max="14" width="12.5703125" bestFit="1" customWidth="1"/>
    <col min="15" max="15" width="13.7109375" bestFit="1" customWidth="1"/>
    <col min="16" max="16" width="12.140625" bestFit="1" customWidth="1"/>
    <col min="17" max="17" width="19.85546875" bestFit="1" customWidth="1"/>
    <col min="22" max="22" width="18.7109375" bestFit="1" customWidth="1"/>
    <col min="23" max="23" width="16.28515625" bestFit="1" customWidth="1"/>
    <col min="24" max="24" width="12.7109375" bestFit="1" customWidth="1"/>
    <col min="25" max="27" width="12" bestFit="1" customWidth="1"/>
    <col min="28" max="28" width="11" bestFit="1" customWidth="1"/>
    <col min="29" max="29" width="10" bestFit="1" customWidth="1"/>
    <col min="30" max="30" width="12" bestFit="1" customWidth="1"/>
    <col min="31" max="32" width="9.7109375" bestFit="1" customWidth="1"/>
    <col min="33" max="33" width="9" bestFit="1" customWidth="1"/>
    <col min="34" max="34" width="9.7109375" bestFit="1" customWidth="1"/>
    <col min="35" max="35" width="10" bestFit="1" customWidth="1"/>
    <col min="36" max="36" width="9.7109375" bestFit="1" customWidth="1"/>
    <col min="37" max="37" width="11" bestFit="1" customWidth="1"/>
    <col min="38" max="38" width="9.7109375" bestFit="1" customWidth="1"/>
    <col min="39" max="39" width="12.7109375" bestFit="1" customWidth="1"/>
    <col min="40" max="40" width="9.7109375" bestFit="1" customWidth="1"/>
    <col min="41" max="41" width="8.7109375" bestFit="1" customWidth="1"/>
    <col min="42" max="42" width="11" bestFit="1" customWidth="1"/>
    <col min="43" max="43" width="8" bestFit="1" customWidth="1"/>
    <col min="44" max="44" width="12.7109375" bestFit="1" customWidth="1"/>
    <col min="45" max="46" width="9.7109375" bestFit="1" customWidth="1"/>
    <col min="47" max="47" width="8.7109375" bestFit="1" customWidth="1"/>
    <col min="48" max="48" width="6.5703125" bestFit="1" customWidth="1"/>
    <col min="49" max="49" width="8" bestFit="1" customWidth="1"/>
    <col min="50" max="50" width="9" bestFit="1" customWidth="1"/>
    <col min="51" max="52" width="7.7109375" bestFit="1" customWidth="1"/>
    <col min="53" max="54" width="12.7109375" bestFit="1" customWidth="1"/>
    <col min="55" max="57" width="12" bestFit="1" customWidth="1"/>
    <col min="58" max="58" width="11" bestFit="1" customWidth="1"/>
    <col min="59" max="59" width="10" bestFit="1" customWidth="1"/>
    <col min="60" max="60" width="12" bestFit="1" customWidth="1"/>
    <col min="61" max="61" width="9" bestFit="1" customWidth="1"/>
    <col min="62" max="62" width="10" bestFit="1" customWidth="1"/>
    <col min="63" max="63" width="9" bestFit="1" customWidth="1"/>
    <col min="64" max="64" width="8.7109375" bestFit="1" customWidth="1"/>
    <col min="65" max="65" width="9" bestFit="1" customWidth="1"/>
    <col min="66" max="66" width="10.7109375" bestFit="1" customWidth="1"/>
    <col min="67" max="68" width="10" bestFit="1" customWidth="1"/>
    <col min="69" max="69" width="9.7109375" bestFit="1" customWidth="1"/>
    <col min="70" max="70" width="7.7109375" bestFit="1" customWidth="1"/>
    <col min="71" max="71" width="12.7109375" bestFit="1" customWidth="1"/>
    <col min="72" max="72" width="7.7109375" bestFit="1" customWidth="1"/>
    <col min="73" max="73" width="11" bestFit="1" customWidth="1"/>
    <col min="74" max="75" width="10" bestFit="1" customWidth="1"/>
    <col min="76" max="76" width="9.7109375" bestFit="1" customWidth="1"/>
    <col min="77" max="77" width="9" bestFit="1" customWidth="1"/>
    <col min="78" max="78" width="12.7109375" bestFit="1" customWidth="1"/>
    <col min="79" max="79" width="9" bestFit="1" customWidth="1"/>
    <col min="80" max="80" width="9.7109375" bestFit="1" customWidth="1"/>
    <col min="81" max="81" width="9" bestFit="1" customWidth="1"/>
    <col min="82" max="82" width="12.7109375" bestFit="1" customWidth="1"/>
    <col min="83" max="83" width="6.42578125" bestFit="1" customWidth="1"/>
    <col min="84" max="84" width="8.7109375" bestFit="1" customWidth="1"/>
    <col min="85" max="85" width="10" bestFit="1" customWidth="1"/>
    <col min="86" max="86" width="8" bestFit="1" customWidth="1"/>
    <col min="87" max="88" width="9" bestFit="1" customWidth="1"/>
    <col min="89" max="89" width="8" bestFit="1" customWidth="1"/>
    <col min="90" max="90" width="7.7109375" bestFit="1" customWidth="1"/>
    <col min="91" max="92" width="9" bestFit="1" customWidth="1"/>
    <col min="93" max="93" width="7.7109375" bestFit="1" customWidth="1"/>
    <col min="94" max="94" width="7.28515625" bestFit="1" customWidth="1"/>
    <col min="95" max="95" width="8.7109375" bestFit="1" customWidth="1"/>
    <col min="96" max="96" width="9.7109375" bestFit="1" customWidth="1"/>
    <col min="97" max="97" width="11.7109375" bestFit="1" customWidth="1"/>
    <col min="98" max="98" width="8.7109375" bestFit="1" customWidth="1"/>
    <col min="99" max="99" width="10" bestFit="1" customWidth="1"/>
    <col min="100" max="100" width="8.7109375" bestFit="1" customWidth="1"/>
    <col min="101" max="102" width="9" bestFit="1" customWidth="1"/>
    <col min="103" max="103" width="7.28515625" bestFit="1" customWidth="1"/>
    <col min="104" max="104" width="10" bestFit="1" customWidth="1"/>
    <col min="105" max="105" width="9" bestFit="1" customWidth="1"/>
    <col min="106" max="106" width="8" bestFit="1" customWidth="1"/>
    <col min="107" max="107" width="12.7109375" bestFit="1" customWidth="1"/>
    <col min="108" max="108" width="7.7109375" bestFit="1" customWidth="1"/>
    <col min="109" max="109" width="8" bestFit="1" customWidth="1"/>
    <col min="110" max="110" width="8.7109375" bestFit="1" customWidth="1"/>
    <col min="111" max="111" width="10" bestFit="1" customWidth="1"/>
    <col min="112" max="112" width="7.28515625" bestFit="1" customWidth="1"/>
    <col min="113" max="113" width="9" bestFit="1" customWidth="1"/>
    <col min="114" max="114" width="12" bestFit="1" customWidth="1"/>
    <col min="115" max="115" width="9.7109375" bestFit="1" customWidth="1"/>
    <col min="116" max="116" width="8.7109375" bestFit="1" customWidth="1"/>
    <col min="117" max="117" width="5.85546875" bestFit="1" customWidth="1"/>
    <col min="118" max="118" width="12.7109375" bestFit="1" customWidth="1"/>
    <col min="119" max="119" width="7.7109375" bestFit="1" customWidth="1"/>
    <col min="120" max="121" width="11" bestFit="1" customWidth="1"/>
    <col min="122" max="122" width="10" bestFit="1" customWidth="1"/>
    <col min="123" max="123" width="9.7109375" bestFit="1" customWidth="1"/>
    <col min="124" max="124" width="11" bestFit="1" customWidth="1"/>
    <col min="125" max="125" width="10.7109375" bestFit="1" customWidth="1"/>
    <col min="126" max="126" width="6.85546875" bestFit="1" customWidth="1"/>
    <col min="127" max="127" width="9" bestFit="1" customWidth="1"/>
    <col min="128" max="128" width="9.7109375" bestFit="1" customWidth="1"/>
    <col min="129" max="129" width="8.7109375" bestFit="1" customWidth="1"/>
    <col min="130" max="130" width="9.7109375" bestFit="1" customWidth="1"/>
    <col min="131" max="131" width="10.7109375" bestFit="1" customWidth="1"/>
    <col min="132" max="132" width="8.7109375" bestFit="1" customWidth="1"/>
    <col min="133" max="133" width="6.85546875" bestFit="1" customWidth="1"/>
    <col min="134" max="134" width="10.7109375" bestFit="1" customWidth="1"/>
    <col min="135" max="136" width="10" bestFit="1" customWidth="1"/>
    <col min="137" max="137" width="9" bestFit="1" customWidth="1"/>
    <col min="138" max="138" width="9.7109375" bestFit="1" customWidth="1"/>
    <col min="139" max="139" width="11" bestFit="1" customWidth="1"/>
    <col min="140" max="141" width="10" bestFit="1" customWidth="1"/>
    <col min="142" max="142" width="6.85546875" bestFit="1" customWidth="1"/>
    <col min="143" max="143" width="9" bestFit="1" customWidth="1"/>
    <col min="144" max="144" width="10.7109375" bestFit="1" customWidth="1"/>
    <col min="145" max="145" width="12" bestFit="1" customWidth="1"/>
    <col min="146" max="146" width="7.7109375" bestFit="1" customWidth="1"/>
    <col min="147" max="147" width="9" bestFit="1" customWidth="1"/>
    <col min="148" max="148" width="6.5703125" bestFit="1" customWidth="1"/>
    <col min="149" max="150" width="10" bestFit="1" customWidth="1"/>
    <col min="151" max="151" width="9" bestFit="1" customWidth="1"/>
    <col min="152" max="152" width="10" bestFit="1" customWidth="1"/>
    <col min="153" max="153" width="6.5703125" bestFit="1" customWidth="1"/>
    <col min="154" max="154" width="10" bestFit="1" customWidth="1"/>
    <col min="155" max="155" width="7.7109375" bestFit="1" customWidth="1"/>
    <col min="156" max="156" width="7.5703125" bestFit="1" customWidth="1"/>
    <col min="157" max="157" width="8.7109375" bestFit="1" customWidth="1"/>
    <col min="158" max="158" width="7.5703125" bestFit="1" customWidth="1"/>
    <col min="159" max="159" width="8" bestFit="1" customWidth="1"/>
    <col min="160" max="161" width="9" bestFit="1" customWidth="1"/>
    <col min="162" max="163" width="10" bestFit="1" customWidth="1"/>
    <col min="164" max="164" width="7.7109375" bestFit="1" customWidth="1"/>
    <col min="165" max="165" width="9" bestFit="1" customWidth="1"/>
    <col min="166" max="166" width="10" bestFit="1" customWidth="1"/>
    <col min="167" max="167" width="9" bestFit="1" customWidth="1"/>
    <col min="168" max="168" width="9.7109375" bestFit="1" customWidth="1"/>
    <col min="169" max="169" width="7.5703125" bestFit="1" customWidth="1"/>
    <col min="170" max="170" width="11" bestFit="1" customWidth="1"/>
    <col min="171" max="171" width="10" bestFit="1" customWidth="1"/>
    <col min="172" max="173" width="9" bestFit="1" customWidth="1"/>
    <col min="174" max="174" width="8" bestFit="1" customWidth="1"/>
    <col min="175" max="175" width="9" bestFit="1" customWidth="1"/>
    <col min="176" max="176" width="9.7109375" bestFit="1" customWidth="1"/>
    <col min="177" max="177" width="12" bestFit="1" customWidth="1"/>
    <col min="178" max="178" width="8" bestFit="1" customWidth="1"/>
    <col min="179" max="179" width="9" bestFit="1" customWidth="1"/>
    <col min="180" max="180" width="8.7109375" bestFit="1" customWidth="1"/>
    <col min="181" max="181" width="10" bestFit="1" customWidth="1"/>
    <col min="182" max="182" width="8" bestFit="1" customWidth="1"/>
    <col min="183" max="183" width="10.7109375" bestFit="1" customWidth="1"/>
    <col min="184" max="184" width="8" bestFit="1" customWidth="1"/>
    <col min="185" max="185" width="9" bestFit="1" customWidth="1"/>
    <col min="186" max="186" width="10" bestFit="1" customWidth="1"/>
    <col min="187" max="187" width="7.7109375" bestFit="1" customWidth="1"/>
    <col min="188" max="188" width="9" bestFit="1" customWidth="1"/>
    <col min="189" max="189" width="10.7109375" bestFit="1" customWidth="1"/>
    <col min="190" max="190" width="10" bestFit="1" customWidth="1"/>
    <col min="191" max="191" width="10.7109375" bestFit="1" customWidth="1"/>
    <col min="192" max="192" width="10" bestFit="1" customWidth="1"/>
    <col min="193" max="193" width="8" bestFit="1" customWidth="1"/>
    <col min="194" max="194" width="8.7109375" bestFit="1" customWidth="1"/>
    <col min="195" max="196" width="9.7109375" bestFit="1" customWidth="1"/>
    <col min="197" max="197" width="6.7109375" bestFit="1" customWidth="1"/>
    <col min="198" max="198" width="9" bestFit="1" customWidth="1"/>
    <col min="199" max="199" width="10" bestFit="1" customWidth="1"/>
    <col min="200" max="201" width="8" bestFit="1" customWidth="1"/>
    <col min="202" max="204" width="9" bestFit="1" customWidth="1"/>
    <col min="205" max="206" width="8.7109375" bestFit="1" customWidth="1"/>
    <col min="207" max="207" width="10" bestFit="1" customWidth="1"/>
    <col min="208" max="208" width="11" bestFit="1" customWidth="1"/>
    <col min="209" max="209" width="7.7109375" bestFit="1" customWidth="1"/>
    <col min="210" max="210" width="5.140625" bestFit="1" customWidth="1"/>
    <col min="211" max="211" width="8.7109375" bestFit="1" customWidth="1"/>
    <col min="212" max="212" width="6.7109375" bestFit="1" customWidth="1"/>
    <col min="213" max="214" width="9" bestFit="1" customWidth="1"/>
    <col min="215" max="216" width="10" bestFit="1" customWidth="1"/>
    <col min="217" max="217" width="12" bestFit="1" customWidth="1"/>
  </cols>
  <sheetData>
    <row r="3" spans="1:29" ht="15" x14ac:dyDescent="0.25">
      <c r="A3" s="7" t="s">
        <v>3036</v>
      </c>
      <c r="B3" t="s">
        <v>3038</v>
      </c>
      <c r="D3" s="3"/>
      <c r="E3" s="3"/>
      <c r="M3" s="12" t="s">
        <v>3036</v>
      </c>
      <c r="N3" s="3" t="s">
        <v>3038</v>
      </c>
      <c r="O3" s="3" t="s">
        <v>3039</v>
      </c>
      <c r="P3" s="3" t="s">
        <v>3040</v>
      </c>
      <c r="Q3" s="3" t="s">
        <v>3041</v>
      </c>
      <c r="V3" s="12" t="s">
        <v>3038</v>
      </c>
      <c r="W3" s="12" t="s">
        <v>3042</v>
      </c>
      <c r="X3" s="3"/>
      <c r="Y3" s="3"/>
      <c r="Z3" s="3"/>
      <c r="AA3" s="3"/>
      <c r="AB3" s="3"/>
      <c r="AC3" s="3"/>
    </row>
    <row r="4" spans="1:29" ht="15" x14ac:dyDescent="0.25">
      <c r="A4" s="8" t="s">
        <v>1037</v>
      </c>
      <c r="B4" s="9">
        <v>37421.960191999999</v>
      </c>
      <c r="D4" s="10" t="s">
        <v>1037</v>
      </c>
      <c r="E4" s="11">
        <f>GETPIVOTDATA("Profit",$A$3,"State or Province","California")</f>
        <v>37421.960191999999</v>
      </c>
      <c r="M4" s="10" t="s">
        <v>1037</v>
      </c>
      <c r="N4" s="13">
        <v>37421.960191999999</v>
      </c>
      <c r="O4" s="15">
        <v>0.19740955780392705</v>
      </c>
      <c r="P4" s="13">
        <v>288310.60999999981</v>
      </c>
      <c r="Q4" s="13">
        <v>2722.8199999999997</v>
      </c>
      <c r="V4" s="3"/>
      <c r="W4" s="3" t="s">
        <v>3043</v>
      </c>
      <c r="X4" s="3" t="s">
        <v>3044</v>
      </c>
      <c r="Y4" s="3" t="s">
        <v>3045</v>
      </c>
      <c r="Z4" s="3" t="s">
        <v>3046</v>
      </c>
      <c r="AA4" s="3" t="s">
        <v>3047</v>
      </c>
      <c r="AB4" s="3" t="s">
        <v>3048</v>
      </c>
      <c r="AC4" s="3" t="s">
        <v>3049</v>
      </c>
    </row>
    <row r="5" spans="1:29" ht="15" x14ac:dyDescent="0.25">
      <c r="A5" s="8" t="s">
        <v>1015</v>
      </c>
      <c r="B5" s="9">
        <v>28078.850659999996</v>
      </c>
      <c r="D5" s="10" t="s">
        <v>1015</v>
      </c>
      <c r="E5" s="11">
        <f>GETPIVOTDATA("Profit",$A$3,"State or Province","Texas")</f>
        <v>28078.850659999996</v>
      </c>
      <c r="M5" s="10" t="s">
        <v>1015</v>
      </c>
      <c r="N5" s="13">
        <v>28078.850659999996</v>
      </c>
      <c r="O5" s="15">
        <v>0.14812247845900078</v>
      </c>
      <c r="P5" s="13">
        <v>93082.73</v>
      </c>
      <c r="Q5" s="13">
        <v>1421.3700000000006</v>
      </c>
      <c r="V5" s="12" t="s">
        <v>3036</v>
      </c>
      <c r="W5" s="3"/>
      <c r="X5" s="3"/>
      <c r="Y5" s="3"/>
      <c r="Z5" s="3"/>
      <c r="AA5" s="3"/>
      <c r="AB5" s="3"/>
      <c r="AC5" s="3"/>
    </row>
    <row r="6" spans="1:29" ht="15" x14ac:dyDescent="0.25">
      <c r="A6" s="8" t="s">
        <v>1019</v>
      </c>
      <c r="B6" s="9">
        <v>27611.943318599991</v>
      </c>
      <c r="D6" s="10" t="s">
        <v>1019</v>
      </c>
      <c r="E6" s="11">
        <f>GETPIVOTDATA("Profit",$A$3,"State or Province","New York")</f>
        <v>27611.943318599991</v>
      </c>
      <c r="M6" s="10" t="s">
        <v>1019</v>
      </c>
      <c r="N6" s="13">
        <v>27611.943318599991</v>
      </c>
      <c r="O6" s="15">
        <v>0.14565943346273982</v>
      </c>
      <c r="P6" s="13">
        <v>223930.47999999992</v>
      </c>
      <c r="Q6" s="13">
        <v>1749.3200000000011</v>
      </c>
      <c r="V6" s="10" t="s">
        <v>1037</v>
      </c>
      <c r="W6" s="13">
        <v>-536.2623640000005</v>
      </c>
      <c r="X6" s="13">
        <v>8592.7298880000035</v>
      </c>
      <c r="Y6" s="13">
        <v>1220.2588599999999</v>
      </c>
      <c r="Z6" s="13">
        <v>7596.4915079999992</v>
      </c>
      <c r="AA6" s="13">
        <v>8758.8677999999982</v>
      </c>
      <c r="AB6" s="13">
        <v>11959.7585</v>
      </c>
      <c r="AC6" s="13">
        <v>-169.88399999999999</v>
      </c>
    </row>
    <row r="7" spans="1:29" ht="15" x14ac:dyDescent="0.25">
      <c r="A7" s="8" t="s">
        <v>1065</v>
      </c>
      <c r="B7" s="9">
        <v>23410.842026000009</v>
      </c>
      <c r="D7" s="10" t="s">
        <v>1065</v>
      </c>
      <c r="E7" s="11">
        <f>GETPIVOTDATA("Profit",$A$3,"State or Province","Ohio")</f>
        <v>23410.842026000009</v>
      </c>
      <c r="M7" s="10" t="s">
        <v>1065</v>
      </c>
      <c r="N7" s="13">
        <v>23410.842026000009</v>
      </c>
      <c r="O7" s="15">
        <v>0.12349764545894192</v>
      </c>
      <c r="P7" s="13">
        <v>69452.820000000022</v>
      </c>
      <c r="Q7" s="13">
        <v>1117.9899999999998</v>
      </c>
      <c r="V7" s="10" t="s">
        <v>1015</v>
      </c>
      <c r="W7" s="13">
        <v>1428.3568000000002</v>
      </c>
      <c r="X7" s="13">
        <v>4276.5043199999991</v>
      </c>
      <c r="Y7" s="13">
        <v>4617.9931999999999</v>
      </c>
      <c r="Z7" s="13">
        <v>2111.1330399999997</v>
      </c>
      <c r="AA7" s="13">
        <v>7450.4992000000002</v>
      </c>
      <c r="AB7" s="13">
        <v>8194.3640999999989</v>
      </c>
      <c r="AC7" s="13"/>
    </row>
    <row r="8" spans="1:29" ht="15" x14ac:dyDescent="0.25">
      <c r="A8" s="8" t="s">
        <v>1013</v>
      </c>
      <c r="B8" s="9">
        <v>17931.043399999999</v>
      </c>
      <c r="D8" s="10" t="s">
        <v>1013</v>
      </c>
      <c r="E8" s="11">
        <f>GETPIVOTDATA("Profit",$A$3,"State or Province","Oregon")</f>
        <v>17931.043399999999</v>
      </c>
      <c r="M8" s="10" t="s">
        <v>1013</v>
      </c>
      <c r="N8" s="13">
        <v>17931.043399999999</v>
      </c>
      <c r="O8" s="15">
        <v>9.4590431137109382E-2</v>
      </c>
      <c r="P8" s="13">
        <v>25647.149999999998</v>
      </c>
      <c r="Q8" s="13">
        <v>240.60000000000002</v>
      </c>
      <c r="V8" s="10" t="s">
        <v>1019</v>
      </c>
      <c r="W8" s="13">
        <v>-4875.4263973200013</v>
      </c>
      <c r="X8" s="13">
        <v>-1240.8101890800003</v>
      </c>
      <c r="Y8" s="13">
        <v>2258.5663749999999</v>
      </c>
      <c r="Z8" s="13">
        <v>17011.426780000002</v>
      </c>
      <c r="AA8" s="13">
        <v>1853.8154999999995</v>
      </c>
      <c r="AB8" s="13">
        <v>3361.11355</v>
      </c>
      <c r="AC8" s="13">
        <v>9243.2576999999983</v>
      </c>
    </row>
    <row r="9" spans="1:29" ht="15" x14ac:dyDescent="0.25">
      <c r="A9" s="8" t="s">
        <v>1008</v>
      </c>
      <c r="B9" s="9">
        <v>12321.579312</v>
      </c>
      <c r="D9" s="10" t="s">
        <v>1008</v>
      </c>
      <c r="E9" s="11">
        <f>GETPIVOTDATA("Profit",$A$3,"State or Province","Illinois")</f>
        <v>12321.579312</v>
      </c>
      <c r="M9" s="10" t="s">
        <v>1008</v>
      </c>
      <c r="N9" s="13">
        <v>12321.579312</v>
      </c>
      <c r="O9" s="15">
        <v>6.4999201296460404E-2</v>
      </c>
      <c r="P9" s="13">
        <v>98971.250000000015</v>
      </c>
      <c r="Q9" s="13">
        <v>911.81000000000006</v>
      </c>
      <c r="V9" s="10" t="s">
        <v>1065</v>
      </c>
      <c r="W9" s="13">
        <v>-1380.8644760000002</v>
      </c>
      <c r="X9" s="13">
        <v>-556.620271</v>
      </c>
      <c r="Y9" s="13">
        <v>3611.7491939999995</v>
      </c>
      <c r="Z9" s="13">
        <v>13230.369896000002</v>
      </c>
      <c r="AA9" s="13">
        <v>7041.6944630000007</v>
      </c>
      <c r="AB9" s="13">
        <v>1289.59302</v>
      </c>
      <c r="AC9" s="13">
        <v>174.92019999999999</v>
      </c>
    </row>
    <row r="10" spans="1:29" ht="15" x14ac:dyDescent="0.25">
      <c r="A10" s="8" t="s">
        <v>1053</v>
      </c>
      <c r="B10" s="9">
        <v>12307.551891600007</v>
      </c>
      <c r="D10" s="10" t="s">
        <v>1053</v>
      </c>
      <c r="E10" s="11">
        <f>GETPIVOTDATA("Profit",$A$3,"State or Province","Michigan")</f>
        <v>12307.551891600007</v>
      </c>
      <c r="M10" s="10" t="s">
        <v>1053</v>
      </c>
      <c r="N10" s="13">
        <v>12307.551891600007</v>
      </c>
      <c r="O10" s="15">
        <v>6.4925203386033345E-2</v>
      </c>
      <c r="P10" s="13">
        <v>69641.810000000027</v>
      </c>
      <c r="Q10" s="13">
        <v>832.47</v>
      </c>
      <c r="V10" s="10" t="s">
        <v>1013</v>
      </c>
      <c r="W10" s="13">
        <v>1218.4668999999999</v>
      </c>
      <c r="X10" s="13">
        <v>7632.2265999999991</v>
      </c>
      <c r="Y10" s="13">
        <v>3764.5671999999995</v>
      </c>
      <c r="Z10" s="13">
        <v>21.543499999999987</v>
      </c>
      <c r="AA10" s="13">
        <v>2634.2708000000002</v>
      </c>
      <c r="AB10" s="13">
        <v>2615.0763999999999</v>
      </c>
      <c r="AC10" s="13">
        <v>44.891999999999996</v>
      </c>
    </row>
    <row r="11" spans="1:29" ht="15" x14ac:dyDescent="0.25">
      <c r="A11" s="8" t="s">
        <v>1040</v>
      </c>
      <c r="B11" s="9">
        <v>11838.49141375</v>
      </c>
      <c r="D11" s="10" t="s">
        <v>1040</v>
      </c>
      <c r="E11" s="11">
        <f>GETPIVOTDATA("Profit",$A$3,"State or Province","Georgia")</f>
        <v>11838.49141375</v>
      </c>
      <c r="M11" s="10" t="s">
        <v>1040</v>
      </c>
      <c r="N11" s="13">
        <v>11838.49141375</v>
      </c>
      <c r="O11" s="15">
        <v>6.2450800093405617E-2</v>
      </c>
      <c r="P11" s="13">
        <v>31992.210000000003</v>
      </c>
      <c r="Q11" s="13">
        <v>562.2600000000001</v>
      </c>
      <c r="V11" s="10" t="s">
        <v>1008</v>
      </c>
      <c r="W11" s="13">
        <v>-12111.535888000002</v>
      </c>
      <c r="X11" s="13">
        <v>7705.5989399999989</v>
      </c>
      <c r="Y11" s="13">
        <v>-1151.1176999999996</v>
      </c>
      <c r="Z11" s="13">
        <v>3767.8885599999994</v>
      </c>
      <c r="AA11" s="13">
        <v>8605.2379999999994</v>
      </c>
      <c r="AB11" s="13">
        <v>5505.5073999999995</v>
      </c>
      <c r="AC11" s="13"/>
    </row>
    <row r="12" spans="1:29" ht="15" x14ac:dyDescent="0.25">
      <c r="A12" s="8" t="s">
        <v>1902</v>
      </c>
      <c r="B12" s="9">
        <v>11677.3631</v>
      </c>
      <c r="D12" s="10" t="s">
        <v>1902</v>
      </c>
      <c r="E12" s="11">
        <f>GETPIVOTDATA("Profit",$A$3,"State or Province","District of Columbia")</f>
        <v>11677.3631</v>
      </c>
      <c r="M12" s="10" t="s">
        <v>1902</v>
      </c>
      <c r="N12" s="13">
        <v>11677.3631</v>
      </c>
      <c r="O12" s="15">
        <v>6.1600810702046052E-2</v>
      </c>
      <c r="P12" s="13">
        <v>68946.66</v>
      </c>
      <c r="Q12" s="13">
        <v>175.30999999999997</v>
      </c>
      <c r="V12" s="10" t="s">
        <v>1053</v>
      </c>
      <c r="W12" s="13">
        <v>-739.52323999999987</v>
      </c>
      <c r="X12" s="13">
        <v>6596.4054195999997</v>
      </c>
      <c r="Y12" s="13">
        <v>2225.4969000000001</v>
      </c>
      <c r="Z12" s="13">
        <v>2150.4592120000002</v>
      </c>
      <c r="AA12" s="13">
        <v>1720.5280999999998</v>
      </c>
      <c r="AB12" s="13">
        <v>354.18549999999982</v>
      </c>
      <c r="AC12" s="13"/>
    </row>
    <row r="13" spans="1:29" ht="15" x14ac:dyDescent="0.25">
      <c r="A13" s="8" t="s">
        <v>1073</v>
      </c>
      <c r="B13" s="9">
        <v>6965.4626599999965</v>
      </c>
      <c r="D13" s="10" t="s">
        <v>1073</v>
      </c>
      <c r="E13" s="11">
        <f>GETPIVOTDATA("Profit",$A$3,"State or Province","Colorado")</f>
        <v>6965.4626599999965</v>
      </c>
      <c r="M13" s="10" t="s">
        <v>1073</v>
      </c>
      <c r="N13" s="13">
        <v>6965.4626599999965</v>
      </c>
      <c r="O13" s="15">
        <v>3.6744438200335648E-2</v>
      </c>
      <c r="P13" s="13">
        <v>45843.450000000012</v>
      </c>
      <c r="Q13" s="13">
        <v>629.30000000000018</v>
      </c>
      <c r="V13" s="10" t="s">
        <v>1040</v>
      </c>
      <c r="W13" s="13">
        <v>803.08699999999999</v>
      </c>
      <c r="X13" s="13">
        <v>197.49719999999985</v>
      </c>
      <c r="Y13" s="13">
        <v>1360.2257237499998</v>
      </c>
      <c r="Z13" s="13">
        <v>10927.166300000001</v>
      </c>
      <c r="AA13" s="13">
        <v>-1053.9705999999999</v>
      </c>
      <c r="AB13" s="13">
        <v>-395.51421000000005</v>
      </c>
      <c r="AC13" s="13"/>
    </row>
    <row r="14" spans="1:29" ht="15" x14ac:dyDescent="0.25">
      <c r="A14" s="8" t="s">
        <v>1061</v>
      </c>
      <c r="B14" s="9">
        <v>6848.3532999999998</v>
      </c>
      <c r="V14" s="10" t="s">
        <v>1902</v>
      </c>
      <c r="W14" s="13">
        <v>-56.667999999999999</v>
      </c>
      <c r="X14" s="13">
        <v>3685.8465000000006</v>
      </c>
      <c r="Y14" s="13"/>
      <c r="Z14" s="13">
        <v>7983.0575999999992</v>
      </c>
      <c r="AA14" s="13">
        <v>38.08</v>
      </c>
      <c r="AB14" s="13">
        <v>-12.579999999999998</v>
      </c>
      <c r="AC14" s="13">
        <v>39.626999999999995</v>
      </c>
    </row>
    <row r="15" spans="1:29" ht="15" x14ac:dyDescent="0.25">
      <c r="A15" s="8" t="s">
        <v>1901</v>
      </c>
      <c r="B15" s="9">
        <v>5293.7839799999983</v>
      </c>
      <c r="V15" s="10" t="s">
        <v>1073</v>
      </c>
      <c r="W15" s="13">
        <v>-5371.3243999999995</v>
      </c>
      <c r="X15" s="13">
        <v>2831.4552999999992</v>
      </c>
      <c r="Y15" s="13">
        <v>2832.7923999999994</v>
      </c>
      <c r="Z15" s="13">
        <v>54.971059999999966</v>
      </c>
      <c r="AA15" s="13">
        <v>7142.4721</v>
      </c>
      <c r="AB15" s="13">
        <v>-524.90379999999993</v>
      </c>
      <c r="AC15" s="13"/>
    </row>
    <row r="16" spans="1:29" x14ac:dyDescent="0.2">
      <c r="A16" s="8" t="s">
        <v>1146</v>
      </c>
      <c r="B16" s="9">
        <v>5073.0013999999992</v>
      </c>
    </row>
    <row r="17" spans="1:2" x14ac:dyDescent="0.2">
      <c r="A17" s="8" t="s">
        <v>1190</v>
      </c>
      <c r="B17" s="9">
        <v>4771.4638249999989</v>
      </c>
    </row>
    <row r="18" spans="1:2" x14ac:dyDescent="0.2">
      <c r="A18" s="8" t="s">
        <v>1129</v>
      </c>
      <c r="B18" s="9">
        <v>4675.6003300000002</v>
      </c>
    </row>
    <row r="19" spans="1:2" x14ac:dyDescent="0.2">
      <c r="A19" s="8" t="s">
        <v>1017</v>
      </c>
      <c r="B19" s="9">
        <v>4215.9194799999996</v>
      </c>
    </row>
    <row r="20" spans="1:2" x14ac:dyDescent="0.2">
      <c r="A20" s="8" t="s">
        <v>1031</v>
      </c>
      <c r="B20" s="9">
        <v>3986.4100599999997</v>
      </c>
    </row>
    <row r="21" spans="1:2" x14ac:dyDescent="0.2">
      <c r="A21" s="8" t="s">
        <v>1039</v>
      </c>
      <c r="B21" s="9">
        <v>3986.3948599999999</v>
      </c>
    </row>
    <row r="22" spans="1:2" x14ac:dyDescent="0.2">
      <c r="A22" s="8" t="s">
        <v>1063</v>
      </c>
      <c r="B22" s="9">
        <v>3931.83698</v>
      </c>
    </row>
    <row r="23" spans="1:2" x14ac:dyDescent="0.2">
      <c r="A23" s="8" t="s">
        <v>1023</v>
      </c>
      <c r="B23" s="9">
        <v>3909.7538319999999</v>
      </c>
    </row>
    <row r="24" spans="1:2" x14ac:dyDescent="0.2">
      <c r="A24" s="8" t="s">
        <v>737</v>
      </c>
      <c r="B24" s="9">
        <v>3855.6117499999996</v>
      </c>
    </row>
    <row r="25" spans="1:2" x14ac:dyDescent="0.2">
      <c r="A25" s="8" t="s">
        <v>1322</v>
      </c>
      <c r="B25" s="9">
        <v>3788.8289959999997</v>
      </c>
    </row>
    <row r="26" spans="1:2" x14ac:dyDescent="0.2">
      <c r="A26" s="8" t="s">
        <v>1045</v>
      </c>
      <c r="B26" s="9">
        <v>3611.0574000000001</v>
      </c>
    </row>
    <row r="27" spans="1:2" x14ac:dyDescent="0.2">
      <c r="A27" s="8" t="s">
        <v>1101</v>
      </c>
      <c r="B27" s="9">
        <v>3012.1560999999997</v>
      </c>
    </row>
    <row r="28" spans="1:2" x14ac:dyDescent="0.2">
      <c r="A28" s="8" t="s">
        <v>1030</v>
      </c>
      <c r="B28" s="9">
        <v>2847.9528929999979</v>
      </c>
    </row>
    <row r="29" spans="1:2" x14ac:dyDescent="0.2">
      <c r="A29" s="8" t="s">
        <v>1047</v>
      </c>
      <c r="B29" s="9">
        <v>2725.7763600000008</v>
      </c>
    </row>
    <row r="30" spans="1:2" x14ac:dyDescent="0.2">
      <c r="A30" s="8" t="s">
        <v>1025</v>
      </c>
      <c r="B30" s="9">
        <v>2555.9895199999996</v>
      </c>
    </row>
    <row r="31" spans="1:2" x14ac:dyDescent="0.2">
      <c r="A31" s="8" t="s">
        <v>1904</v>
      </c>
      <c r="B31" s="9">
        <v>2123.2119000000002</v>
      </c>
    </row>
    <row r="32" spans="1:2" x14ac:dyDescent="0.2">
      <c r="A32" s="8" t="s">
        <v>1051</v>
      </c>
      <c r="B32" s="9">
        <v>1695.7832367999997</v>
      </c>
    </row>
    <row r="33" spans="1:2" x14ac:dyDescent="0.2">
      <c r="A33" s="8" t="s">
        <v>1012</v>
      </c>
      <c r="B33" s="9">
        <v>1262.4305799999991</v>
      </c>
    </row>
    <row r="34" spans="1:2" x14ac:dyDescent="0.2">
      <c r="A34" s="8" t="s">
        <v>1057</v>
      </c>
      <c r="B34" s="9">
        <v>910.80805999999927</v>
      </c>
    </row>
    <row r="35" spans="1:2" x14ac:dyDescent="0.2">
      <c r="A35" s="8" t="s">
        <v>1028</v>
      </c>
      <c r="B35" s="9">
        <v>770.90868800000044</v>
      </c>
    </row>
    <row r="36" spans="1:2" x14ac:dyDescent="0.2">
      <c r="A36" s="8" t="s">
        <v>1131</v>
      </c>
      <c r="B36" s="9">
        <v>735.22499999999991</v>
      </c>
    </row>
    <row r="37" spans="1:2" x14ac:dyDescent="0.2">
      <c r="A37" s="8" t="s">
        <v>1127</v>
      </c>
      <c r="B37" s="9">
        <v>710.12541999999985</v>
      </c>
    </row>
    <row r="38" spans="1:2" x14ac:dyDescent="0.2">
      <c r="A38" s="8" t="s">
        <v>1142</v>
      </c>
      <c r="B38" s="9">
        <v>530.14977999999883</v>
      </c>
    </row>
    <row r="39" spans="1:2" x14ac:dyDescent="0.2">
      <c r="A39" s="8" t="s">
        <v>1240</v>
      </c>
      <c r="B39" s="9">
        <v>431.18619999999987</v>
      </c>
    </row>
    <row r="40" spans="1:2" x14ac:dyDescent="0.2">
      <c r="A40" s="8" t="s">
        <v>1187</v>
      </c>
      <c r="B40" s="9">
        <v>406.74180000000001</v>
      </c>
    </row>
    <row r="41" spans="1:2" x14ac:dyDescent="0.2">
      <c r="A41" s="8" t="s">
        <v>1034</v>
      </c>
      <c r="B41" s="9">
        <v>86.703839999999161</v>
      </c>
    </row>
    <row r="42" spans="1:2" x14ac:dyDescent="0.2">
      <c r="A42" s="8" t="s">
        <v>1086</v>
      </c>
      <c r="B42" s="9">
        <v>-101.66510500000055</v>
      </c>
    </row>
    <row r="43" spans="1:2" x14ac:dyDescent="0.2">
      <c r="A43" s="8" t="s">
        <v>1123</v>
      </c>
      <c r="B43" s="9">
        <v>-529.10629999999992</v>
      </c>
    </row>
    <row r="44" spans="1:2" x14ac:dyDescent="0.2">
      <c r="A44" s="8" t="s">
        <v>1207</v>
      </c>
      <c r="B44" s="9">
        <v>-529.91495000000009</v>
      </c>
    </row>
    <row r="45" spans="1:2" x14ac:dyDescent="0.2">
      <c r="A45" s="8" t="s">
        <v>1071</v>
      </c>
      <c r="B45" s="9">
        <v>-1095.5065246000008</v>
      </c>
    </row>
    <row r="46" spans="1:2" x14ac:dyDescent="0.2">
      <c r="A46" s="8" t="s">
        <v>1021</v>
      </c>
      <c r="B46" s="9">
        <v>-1184.7472000000002</v>
      </c>
    </row>
    <row r="47" spans="1:2" x14ac:dyDescent="0.2">
      <c r="A47" s="8" t="s">
        <v>1027</v>
      </c>
      <c r="B47" s="9">
        <v>-1603.4634000000001</v>
      </c>
    </row>
    <row r="48" spans="1:2" x14ac:dyDescent="0.2">
      <c r="A48" s="8" t="s">
        <v>1110</v>
      </c>
      <c r="B48" s="9">
        <v>-1748.5517000000004</v>
      </c>
    </row>
    <row r="49" spans="1:2" x14ac:dyDescent="0.2">
      <c r="A49" s="8" t="s">
        <v>1080</v>
      </c>
      <c r="B49" s="9">
        <v>-1842.5096000000003</v>
      </c>
    </row>
    <row r="50" spans="1:2" x14ac:dyDescent="0.2">
      <c r="A50" s="8" t="s">
        <v>1124</v>
      </c>
      <c r="B50" s="9">
        <v>-2418.0565999999999</v>
      </c>
    </row>
    <row r="51" spans="1:2" x14ac:dyDescent="0.2">
      <c r="A51" s="8" t="s">
        <v>1373</v>
      </c>
      <c r="B51" s="9">
        <v>-13759.205488</v>
      </c>
    </row>
    <row r="52" spans="1:2" x14ac:dyDescent="0.2">
      <c r="A52" s="8" t="s">
        <v>1011</v>
      </c>
      <c r="B52" s="9">
        <v>-19427.914839999998</v>
      </c>
    </row>
    <row r="53" spans="1:2" x14ac:dyDescent="0.2">
      <c r="A53" s="8" t="s">
        <v>3037</v>
      </c>
      <c r="B53" s="9">
        <v>224077.61183714995</v>
      </c>
    </row>
  </sheetData>
  <pageMargins left="0.7" right="0.7" top="0.75" bottom="0.75" header="0.3" footer="0.3"/>
  <pageSetup orientation="portrait" horizontalDpi="1200" verticalDpi="1200"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3AA16-C3CD-499C-8E4A-6AE4C41A93CB}">
  <dimension ref="B2:R34"/>
  <sheetViews>
    <sheetView showGridLines="0" showRowColHeaders="0" tabSelected="1" workbookViewId="0">
      <selection activeCell="A2" sqref="A2"/>
    </sheetView>
  </sheetViews>
  <sheetFormatPr defaultRowHeight="12.75" x14ac:dyDescent="0.2"/>
  <cols>
    <col min="1" max="1" width="7.7109375" customWidth="1"/>
    <col min="2" max="2" width="80.7109375" bestFit="1" customWidth="1"/>
    <col min="3" max="3" width="14.7109375" customWidth="1"/>
    <col min="5" max="5" width="17.7109375" customWidth="1"/>
    <col min="6" max="6" width="13.140625" customWidth="1"/>
    <col min="7" max="7" width="14.85546875" customWidth="1"/>
    <col min="8" max="8" width="11.85546875" customWidth="1"/>
    <col min="19" max="19" width="7.7109375" customWidth="1"/>
  </cols>
  <sheetData>
    <row r="2" spans="2:18" ht="24.95" customHeight="1" x14ac:dyDescent="0.2">
      <c r="B2" s="45" t="s">
        <v>3057</v>
      </c>
      <c r="C2" s="16"/>
      <c r="D2" s="16"/>
      <c r="E2" s="16"/>
      <c r="F2" s="16"/>
      <c r="G2" s="16"/>
      <c r="H2" s="16"/>
      <c r="I2" s="16"/>
      <c r="J2" s="16"/>
      <c r="K2" s="16"/>
      <c r="L2" s="16"/>
      <c r="M2" s="16"/>
      <c r="N2" s="16"/>
      <c r="O2" s="16"/>
      <c r="P2" s="16"/>
      <c r="Q2" s="16"/>
      <c r="R2" s="16"/>
    </row>
    <row r="4" spans="2:18" ht="44.25" customHeight="1" x14ac:dyDescent="0.2"/>
    <row r="5" spans="2:18" ht="24.95" customHeight="1" x14ac:dyDescent="0.2">
      <c r="B5" s="22" t="s">
        <v>3054</v>
      </c>
      <c r="C5" s="22" t="s">
        <v>958</v>
      </c>
      <c r="D5" s="23" t="s">
        <v>3051</v>
      </c>
      <c r="E5" s="22" t="s">
        <v>959</v>
      </c>
      <c r="F5" s="22" t="s">
        <v>960</v>
      </c>
      <c r="G5" s="22"/>
      <c r="H5" s="24" t="s">
        <v>3052</v>
      </c>
      <c r="I5" s="22"/>
      <c r="J5" s="20"/>
      <c r="K5" s="20"/>
      <c r="L5" s="20"/>
      <c r="M5" s="20"/>
      <c r="N5" s="20"/>
      <c r="O5" s="20"/>
      <c r="P5" s="20"/>
      <c r="Q5" s="20"/>
      <c r="R5" s="20"/>
    </row>
    <row r="6" spans="2:18" ht="15.75" x14ac:dyDescent="0.25">
      <c r="B6" s="17" t="str">
        <f>IFERROR(Product_Pivot!A4, "NA")</f>
        <v>Fellowes PB500 Electric Punch Plastic Comb Binding Machine with Manual Bind</v>
      </c>
      <c r="C6" s="18">
        <f>IFERROR(GETPIVOTDATA("Sum of Profit",Product_Pivot!$A$3,"Product Name",B6), "NA")</f>
        <v>23865.904199999997</v>
      </c>
      <c r="D6" s="19">
        <f>IFERROR(GETPIVOTDATA("Sum of Profit2",Product_Pivot!$A$3,"Product Name",B6), "NA")</f>
        <v>0.22072746680154565</v>
      </c>
      <c r="E6" s="18">
        <f>IFERROR(GETPIVOTDATA("Sum of Sales",Product_Pivot!$A$3,"Product Name",B6), "NA")</f>
        <v>69013.48000000001</v>
      </c>
      <c r="F6" s="18">
        <f>IFERROR(GETPIVOTDATA("Sum of Shipping Cost",Product_Pivot!$A$3,"Product Name",B6), "NA")</f>
        <v>79.959999999999994</v>
      </c>
      <c r="G6" s="21" t="str">
        <f>IFERROR(REPT("|",C6/MAX($C$6:$C$15)*100), "NA")</f>
        <v>||||||||||||||||||||||||||||||||||||||||||||||||||||||||||||||||||||||||||||||||||||||||||||||||||||</v>
      </c>
      <c r="I6" s="41"/>
      <c r="R6" s="43"/>
    </row>
    <row r="7" spans="2:18" ht="15.75" x14ac:dyDescent="0.25">
      <c r="B7" s="17" t="str">
        <f>IFERROR(Product_Pivot!A5, "NA")</f>
        <v>Global Troy™ Executive Leather Low-Back Tilter</v>
      </c>
      <c r="C7" s="18">
        <f>IFERROR(GETPIVOTDATA("Sum of Profit",Product_Pivot!$A$3,"Product Name",B7), "NA")</f>
        <v>18628.1453</v>
      </c>
      <c r="D7" s="19">
        <f>IFERROR(GETPIVOTDATA("Sum of Profit2",Product_Pivot!$A$3,"Product Name",B7), "NA")</f>
        <v>0.17228525216656651</v>
      </c>
      <c r="E7" s="18">
        <f>IFERROR(GETPIVOTDATA("Sum of Sales",Product_Pivot!$A$3,"Product Name",B7), "NA")</f>
        <v>50871.21</v>
      </c>
      <c r="F7" s="18">
        <f>IFERROR(GETPIVOTDATA("Sum of Shipping Cost",Product_Pivot!$A$3,"Product Name",B7), "NA")</f>
        <v>164</v>
      </c>
      <c r="G7" s="21" t="str">
        <f t="shared" ref="G7:G15" si="0">IFERROR(REPT("|",C7/MAX($C$6:$C$15)*100), "NA")</f>
        <v>||||||||||||||||||||||||||||||||||||||||||||||||||||||||||||||||||||||||||||||</v>
      </c>
      <c r="I7" s="42"/>
      <c r="R7" s="44"/>
    </row>
    <row r="8" spans="2:18" ht="15.75" x14ac:dyDescent="0.25">
      <c r="B8" s="17" t="str">
        <f>IFERROR(Product_Pivot!A6, "NA")</f>
        <v>GBC DocuBind TL300 Electric Binding System</v>
      </c>
      <c r="C8" s="18">
        <f>IFERROR(GETPIVOTDATA("Sum of Profit",Product_Pivot!$A$3,"Product Name",B8), "NA")</f>
        <v>11004.4512</v>
      </c>
      <c r="D8" s="19">
        <f>IFERROR(GETPIVOTDATA("Sum of Profit2",Product_Pivot!$A$3,"Product Name",B8), "NA")</f>
        <v>0.10177635075386036</v>
      </c>
      <c r="E8" s="18">
        <f>IFERROR(GETPIVOTDATA("Sum of Sales",Product_Pivot!$A$3,"Product Name",B8), "NA")</f>
        <v>15948.48</v>
      </c>
      <c r="F8" s="18">
        <f>IFERROR(GETPIVOTDATA("Sum of Shipping Cost",Product_Pivot!$A$3,"Product Name",B8), "NA")</f>
        <v>39.979999999999997</v>
      </c>
      <c r="G8" s="21" t="str">
        <f t="shared" si="0"/>
        <v>||||||||||||||||||||||||||||||||||||||||||||||</v>
      </c>
      <c r="I8" s="42"/>
      <c r="R8" s="44"/>
    </row>
    <row r="9" spans="2:18" ht="15.75" x14ac:dyDescent="0.25">
      <c r="B9" s="17" t="str">
        <f>IFERROR(Product_Pivot!A7, "NA")</f>
        <v>Smead Adjustable Mobile File Trolley with Lockable Top</v>
      </c>
      <c r="C9" s="18">
        <f>IFERROR(GETPIVOTDATA("Sum of Profit",Product_Pivot!$A$3,"Product Name",B9), "NA")</f>
        <v>9906.6198999999997</v>
      </c>
      <c r="D9" s="19">
        <f>IFERROR(GETPIVOTDATA("Sum of Profit2",Product_Pivot!$A$3,"Product Name",B9), "NA")</f>
        <v>9.1622889992694329E-2</v>
      </c>
      <c r="E9" s="18">
        <f>IFERROR(GETPIVOTDATA("Sum of Sales",Product_Pivot!$A$3,"Product Name",B9), "NA")</f>
        <v>23995.11</v>
      </c>
      <c r="F9" s="18">
        <f>IFERROR(GETPIVOTDATA("Sum of Shipping Cost",Product_Pivot!$A$3,"Product Name",B9), "NA")</f>
        <v>79.959999999999994</v>
      </c>
      <c r="G9" s="21" t="str">
        <f t="shared" si="0"/>
        <v>|||||||||||||||||||||||||||||||||||||||||</v>
      </c>
      <c r="I9" s="42"/>
      <c r="R9" s="44"/>
    </row>
    <row r="10" spans="2:18" ht="15.75" x14ac:dyDescent="0.25">
      <c r="B10" s="17" t="str">
        <f>IFERROR(Product_Pivot!A8, "NA")</f>
        <v>Hewlett Packard LaserJet 3310 Copier</v>
      </c>
      <c r="C10" s="18">
        <f>IFERROR(GETPIVOTDATA("Sum of Profit",Product_Pivot!$A$3,"Product Name",B10), "NA")</f>
        <v>8798.1830999999984</v>
      </c>
      <c r="D10" s="19">
        <f>IFERROR(GETPIVOTDATA("Sum of Profit2",Product_Pivot!$A$3,"Product Name",B10), "NA")</f>
        <v>8.1371342641992583E-2</v>
      </c>
      <c r="E10" s="18">
        <f>IFERROR(GETPIVOTDATA("Sum of Sales",Product_Pivot!$A$3,"Product Name",B10), "NA")</f>
        <v>12750.99</v>
      </c>
      <c r="F10" s="18">
        <f>IFERROR(GETPIVOTDATA("Sum of Shipping Cost",Product_Pivot!$A$3,"Product Name",B10), "NA")</f>
        <v>24.49</v>
      </c>
      <c r="G10" s="21" t="str">
        <f t="shared" si="0"/>
        <v>||||||||||||||||||||||||||||||||||||</v>
      </c>
      <c r="I10" s="42"/>
      <c r="R10" s="44"/>
    </row>
    <row r="11" spans="2:18" ht="15.75" x14ac:dyDescent="0.25">
      <c r="B11" s="17" t="str">
        <f>IFERROR(Product_Pivot!A9, "NA")</f>
        <v>Okidata ML395C Color Dot Matrix Printer</v>
      </c>
      <c r="C11" s="18">
        <f>IFERROR(GETPIVOTDATA("Sum of Profit",Product_Pivot!$A$3,"Product Name",B11), "NA")</f>
        <v>7709.3099999999995</v>
      </c>
      <c r="D11" s="19">
        <f>IFERROR(GETPIVOTDATA("Sum of Profit2",Product_Pivot!$A$3,"Product Name",B11), "NA")</f>
        <v>7.130073316425295E-2</v>
      </c>
      <c r="E11" s="18">
        <f>IFERROR(GETPIVOTDATA("Sum of Sales",Product_Pivot!$A$3,"Product Name",B11), "NA")</f>
        <v>47611.090000000004</v>
      </c>
      <c r="F11" s="18">
        <f>IFERROR(GETPIVOTDATA("Sum of Shipping Cost",Product_Pivot!$A$3,"Product Name",B11), "NA")</f>
        <v>44.099999999999994</v>
      </c>
      <c r="G11" s="21" t="str">
        <f t="shared" si="0"/>
        <v>||||||||||||||||||||||||||||||||</v>
      </c>
      <c r="I11" s="42"/>
      <c r="R11" s="44"/>
    </row>
    <row r="12" spans="2:18" ht="15.75" x14ac:dyDescent="0.25">
      <c r="B12" s="17" t="str">
        <f>IFERROR(Product_Pivot!A10, "NA")</f>
        <v>Hewlett-Packard Business Color Inkjet 3000 [N, DTN] Series Printers</v>
      </c>
      <c r="C12" s="18">
        <f>IFERROR(GETPIVOTDATA("Sum of Profit",Product_Pivot!$A$3,"Product Name",B12), "NA")</f>
        <v>7576.11</v>
      </c>
      <c r="D12" s="19">
        <f>IFERROR(GETPIVOTDATA("Sum of Profit2",Product_Pivot!$A$3,"Product Name",B12), "NA")</f>
        <v>7.0068812582841852E-2</v>
      </c>
      <c r="E12" s="18">
        <f>IFERROR(GETPIVOTDATA("Sum of Sales",Product_Pivot!$A$3,"Product Name",B12), "NA")</f>
        <v>8201.33</v>
      </c>
      <c r="F12" s="18">
        <f>IFERROR(GETPIVOTDATA("Sum of Shipping Cost",Product_Pivot!$A$3,"Product Name",B12), "NA")</f>
        <v>55.3</v>
      </c>
      <c r="G12" s="21" t="str">
        <f t="shared" si="0"/>
        <v>|||||||||||||||||||||||||||||||</v>
      </c>
      <c r="I12" s="42"/>
      <c r="R12" s="44"/>
    </row>
    <row r="13" spans="2:18" ht="15.75" x14ac:dyDescent="0.25">
      <c r="B13" s="17" t="str">
        <f>IFERROR(Product_Pivot!A11, "NA")</f>
        <v>SAFCO Arco Folding Chair</v>
      </c>
      <c r="C13" s="18">
        <f>IFERROR(GETPIVOTDATA("Sum of Profit",Product_Pivot!$A$3,"Product Name",B13), "NA")</f>
        <v>7000.1347999999998</v>
      </c>
      <c r="D13" s="19">
        <f>IFERROR(GETPIVOTDATA("Sum of Profit2",Product_Pivot!$A$3,"Product Name",B13), "NA")</f>
        <v>6.4741817813604746E-2</v>
      </c>
      <c r="E13" s="18">
        <f>IFERROR(GETPIVOTDATA("Sum of Sales",Product_Pivot!$A$3,"Product Name",B13), "NA")</f>
        <v>9377.2999999999993</v>
      </c>
      <c r="F13" s="18">
        <f>IFERROR(GETPIVOTDATA("Sum of Shipping Cost",Product_Pivot!$A$3,"Product Name",B13), "NA")</f>
        <v>73.47</v>
      </c>
      <c r="G13" s="21" t="str">
        <f t="shared" si="0"/>
        <v>|||||||||||||||||||||||||||||</v>
      </c>
      <c r="I13" s="42"/>
      <c r="R13" s="44"/>
    </row>
    <row r="14" spans="2:18" ht="15.75" x14ac:dyDescent="0.25">
      <c r="B14" s="17" t="str">
        <f>IFERROR(Product_Pivot!A12, "NA")</f>
        <v>Okidata ML390 Turbo Dot Matrix Printers</v>
      </c>
      <c r="C14" s="18">
        <f>IFERROR(GETPIVOTDATA("Sum of Profit",Product_Pivot!$A$3,"Product Name",B14), "NA")</f>
        <v>6897.5038399999994</v>
      </c>
      <c r="D14" s="19">
        <f>IFERROR(GETPIVOTDATA("Sum of Profit2",Product_Pivot!$A$3,"Product Name",B14), "NA")</f>
        <v>6.3792619676112397E-2</v>
      </c>
      <c r="E14" s="18">
        <f>IFERROR(GETPIVOTDATA("Sum of Sales",Product_Pivot!$A$3,"Product Name",B14), "NA")</f>
        <v>15410.34</v>
      </c>
      <c r="F14" s="18">
        <f>IFERROR(GETPIVOTDATA("Sum of Shipping Cost",Product_Pivot!$A$3,"Product Name",B14), "NA")</f>
        <v>58.8</v>
      </c>
      <c r="G14" s="21" t="str">
        <f t="shared" si="0"/>
        <v>||||||||||||||||||||||||||||</v>
      </c>
      <c r="I14" s="42"/>
      <c r="R14" s="44"/>
    </row>
    <row r="15" spans="2:18" ht="16.5" thickBot="1" x14ac:dyDescent="0.3">
      <c r="B15" s="25" t="str">
        <f>IFERROR(Product_Pivot!A13, "NA")</f>
        <v>Canon PC1060 Personal Laser Copier</v>
      </c>
      <c r="C15" s="26">
        <f>IFERROR(GETPIVOTDATA("Sum of Profit",Product_Pivot!$A$3,"Product Name",B15), "NA")</f>
        <v>6737.4907800000001</v>
      </c>
      <c r="D15" s="27">
        <f>IFERROR(GETPIVOTDATA("Sum of Profit2",Product_Pivot!$A$3,"Product Name",B15), "NA")</f>
        <v>6.2312714406528545E-2</v>
      </c>
      <c r="E15" s="26">
        <f>IFERROR(GETPIVOTDATA("Sum of Sales",Product_Pivot!$A$3,"Product Name",B15), "NA")</f>
        <v>16862.66</v>
      </c>
      <c r="F15" s="26">
        <f>IFERROR(GETPIVOTDATA("Sum of Shipping Cost",Product_Pivot!$A$3,"Product Name",B15), "NA")</f>
        <v>73.47</v>
      </c>
      <c r="G15" s="28" t="str">
        <f t="shared" si="0"/>
        <v>||||||||||||||||||||||||||||</v>
      </c>
      <c r="H15" s="29"/>
      <c r="I15" s="42"/>
      <c r="R15" s="44"/>
    </row>
    <row r="16" spans="2:18" ht="15" x14ac:dyDescent="0.25">
      <c r="B16" s="33"/>
      <c r="C16" s="30">
        <f>SUM(C6:C15)</f>
        <v>108123.85311999999</v>
      </c>
      <c r="D16" s="31">
        <f>SUM(D6:D15)</f>
        <v>1</v>
      </c>
      <c r="E16" s="30">
        <f>SUM(E6:E15)</f>
        <v>270041.99</v>
      </c>
      <c r="F16" s="30">
        <f>SUM(F6:F15)</f>
        <v>693.53</v>
      </c>
      <c r="G16" s="32"/>
      <c r="H16" s="32"/>
      <c r="I16" s="42"/>
      <c r="R16" s="44"/>
    </row>
    <row r="17" spans="2:18" ht="24.95" customHeight="1" x14ac:dyDescent="0.2">
      <c r="B17" s="22" t="s">
        <v>100</v>
      </c>
      <c r="C17" s="22" t="s">
        <v>958</v>
      </c>
      <c r="D17" s="23" t="s">
        <v>3051</v>
      </c>
      <c r="E17" s="22" t="s">
        <v>959</v>
      </c>
      <c r="F17" s="22" t="s">
        <v>960</v>
      </c>
      <c r="G17" s="22"/>
      <c r="H17" s="24" t="s">
        <v>3052</v>
      </c>
      <c r="I17" s="42"/>
      <c r="R17" s="44"/>
    </row>
    <row r="18" spans="2:18" ht="15.75" x14ac:dyDescent="0.25">
      <c r="B18" s="17" t="str">
        <f>IFERROR(Category_Pivot!A4, "NA")</f>
        <v>Office Supplies</v>
      </c>
      <c r="C18" s="18">
        <f>IFERROR(GETPIVOTDATA("Sum of Profit",Category_Pivot!$A$3,"Product Category",B18), "NA")</f>
        <v>89525.009536800106</v>
      </c>
      <c r="D18" s="19">
        <f>IFERROR(GETPIVOTDATA("Sum of Profit2",Category_Pivot!$A$3,"Product Category",B18), "NA")</f>
        <v>0.39952679253768109</v>
      </c>
      <c r="E18" s="18">
        <f>IFERROR(GETPIVOTDATA("Sum of Sales",Category_Pivot!$A$3,"Product Category",B18), "NA")</f>
        <v>551368.61999999941</v>
      </c>
      <c r="F18" s="18">
        <f>IFERROR(GETPIVOTDATA("Sum of Shipping Cost",Category_Pivot!$A$3,"Product Category",B18),"NA")</f>
        <v>8450.4499999999643</v>
      </c>
      <c r="G18" s="34" t="str">
        <f>IFERROR(REPT("|",C18/MAX($C$18:$C$20)*100), "NA")</f>
        <v>||||||||||||||||||||||||||||||||||||||||||||||||||||||||||||||||||||||||||||||||||||||||||||||||||||</v>
      </c>
      <c r="I18" s="42"/>
      <c r="R18" s="44"/>
    </row>
    <row r="19" spans="2:18" ht="15.75" x14ac:dyDescent="0.25">
      <c r="B19" s="17" t="str">
        <f>IFERROR(Category_Pivot!A5, "NA")</f>
        <v>Technology</v>
      </c>
      <c r="C19" s="18">
        <f>IFERROR(GETPIVOTDATA("Sum of Profit",Category_Pivot!$A$3,"Product Category",B19), "NA")</f>
        <v>75303.156364000024</v>
      </c>
      <c r="D19" s="19">
        <f>IFERROR(GETPIVOTDATA("Sum of Profit2",Category_Pivot!$A$3,"Product Category",B19), "NA")</f>
        <v>0.33605836721754734</v>
      </c>
      <c r="E19" s="18">
        <f>IFERROR(GETPIVOTDATA("Sum of Sales",Category_Pivot!$A$3,"Product Category",B19), "NA")</f>
        <v>712264.9499999996</v>
      </c>
      <c r="F19" s="18">
        <f>IFERROR(GETPIVOTDATA("Sum of Shipping Cost",Category_Pivot!$A$3,"Product Category",B19),"NA")</f>
        <v>4545.1399999999758</v>
      </c>
      <c r="G19" s="34" t="str">
        <f t="shared" ref="G19:G20" si="1">IFERROR(REPT("|",C19/MAX($C$18:$C$20)*100), "NA")</f>
        <v>||||||||||||||||||||||||||||||||||||||||||||||||||||||||||||||||||||||||||||||||||||</v>
      </c>
      <c r="I19" s="42"/>
      <c r="R19" s="44"/>
    </row>
    <row r="20" spans="2:18" ht="16.5" thickBot="1" x14ac:dyDescent="0.3">
      <c r="B20" s="25" t="str">
        <f>IFERROR(Category_Pivot!A6, "NA")</f>
        <v>Furniture</v>
      </c>
      <c r="C20" s="26">
        <f>IFERROR(GETPIVOTDATA("Sum of Profit",Category_Pivot!$A$3,"Product Category",B20), "NA")</f>
        <v>59249.445936349992</v>
      </c>
      <c r="D20" s="27">
        <f>IFERROR(GETPIVOTDATA("Sum of Profit2",Category_Pivot!$A$3,"Product Category",B20), "NA")</f>
        <v>0.26441484024477158</v>
      </c>
      <c r="E20" s="26">
        <f>IFERROR(GETPIVOTDATA("Sum of Sales",Category_Pivot!$A$3,"Product Category",B20), "NA")</f>
        <v>660704.31000000052</v>
      </c>
      <c r="F20" s="26">
        <f>IFERROR(GETPIVOTDATA("Sum of Shipping Cost",Category_Pivot!$A$3,"Product Category",B20),"NA")</f>
        <v>12318.240000000003</v>
      </c>
      <c r="G20" s="35" t="str">
        <f t="shared" si="1"/>
        <v>||||||||||||||||||||||||||||||||||||||||||||||||||||||||||||||||||</v>
      </c>
      <c r="H20" s="29"/>
      <c r="I20" s="42"/>
      <c r="R20" s="44"/>
    </row>
    <row r="21" spans="2:18" ht="15" x14ac:dyDescent="0.25">
      <c r="C21" s="30">
        <f>SUM(C18:C20)</f>
        <v>224077.61183715012</v>
      </c>
      <c r="D21" s="31">
        <f>SUM(D18:D20)</f>
        <v>1</v>
      </c>
      <c r="E21" s="30">
        <f>SUM(E18:E20)</f>
        <v>1924337.8799999994</v>
      </c>
      <c r="F21" s="30">
        <f>SUM(F18:F20)</f>
        <v>25313.829999999944</v>
      </c>
      <c r="G21" s="32"/>
      <c r="H21" s="32"/>
      <c r="I21" s="42"/>
      <c r="R21" s="44"/>
    </row>
    <row r="22" spans="2:18" ht="24.95" customHeight="1" x14ac:dyDescent="0.2">
      <c r="B22" s="22" t="s">
        <v>3053</v>
      </c>
      <c r="C22" s="22" t="s">
        <v>958</v>
      </c>
      <c r="D22" s="23" t="s">
        <v>3051</v>
      </c>
      <c r="E22" s="22" t="s">
        <v>959</v>
      </c>
      <c r="F22" s="22" t="s">
        <v>960</v>
      </c>
      <c r="G22" s="22"/>
      <c r="H22" s="24" t="s">
        <v>3052</v>
      </c>
      <c r="I22" s="42"/>
      <c r="R22" s="44"/>
    </row>
    <row r="23" spans="2:18" ht="15.75" x14ac:dyDescent="0.25">
      <c r="B23" s="17" t="str">
        <f>IFERROR(State_Pivot!M4, "NA")</f>
        <v>California</v>
      </c>
      <c r="C23" s="18">
        <f>IFERROR(GETPIVOTDATA("Sum of Profit",State_Pivot!$M$3,"State or Province",B23), "NA")</f>
        <v>37421.960191999999</v>
      </c>
      <c r="D23" s="19">
        <f>IFERROR(GETPIVOTDATA("Sum of Profit2",State_Pivot!$M$3,"State or Province",B23), "NA")</f>
        <v>0.19740955780392705</v>
      </c>
      <c r="E23" s="18">
        <f>IFERROR(GETPIVOTDATA("Sum of Sales",State_Pivot!$M$3,"State or Province",B23), "NA")</f>
        <v>288310.60999999981</v>
      </c>
      <c r="F23" s="18">
        <f>IFERROR(GETPIVOTDATA("Sum of Shipping Cost",State_Pivot!$M$3,"State or Province",B23), "NA")</f>
        <v>2722.8199999999997</v>
      </c>
      <c r="G23" s="36" t="str">
        <f>IFERROR(REPT("|",C23/MAX($C$23:$C$32)*100), "NA")</f>
        <v>||||||||||||||||||||||||||||||||||||||||||||||||||||||||||||||||||||||||||||||||||||||||||||||||||||</v>
      </c>
      <c r="I23" s="42"/>
      <c r="R23" s="44"/>
    </row>
    <row r="24" spans="2:18" ht="15.75" x14ac:dyDescent="0.25">
      <c r="B24" s="17" t="str">
        <f>IFERROR(State_Pivot!M5, "NA")</f>
        <v>Texas</v>
      </c>
      <c r="C24" s="18">
        <f>IFERROR(GETPIVOTDATA("Sum of Profit",State_Pivot!$M$3,"State or Province",B24), "NA")</f>
        <v>28078.850659999996</v>
      </c>
      <c r="D24" s="19">
        <f>IFERROR(GETPIVOTDATA("Sum of Profit2",State_Pivot!$M$3,"State or Province",B24), "NA")</f>
        <v>0.14812247845900078</v>
      </c>
      <c r="E24" s="18">
        <f>IFERROR(GETPIVOTDATA("Sum of Sales",State_Pivot!$M$3,"State or Province",B24), "NA")</f>
        <v>93082.73</v>
      </c>
      <c r="F24" s="18">
        <f>IFERROR(GETPIVOTDATA("Sum of Shipping Cost",State_Pivot!$M$3,"State or Province",B24), "NA")</f>
        <v>1421.3700000000006</v>
      </c>
      <c r="G24" s="36" t="str">
        <f t="shared" ref="G24:G32" si="2">IFERROR(REPT("|",C24/MAX($C$23:$C$32)*100), "NA")</f>
        <v>|||||||||||||||||||||||||||||||||||||||||||||||||||||||||||||||||||||||||||</v>
      </c>
      <c r="I24" s="42"/>
      <c r="R24" s="44"/>
    </row>
    <row r="25" spans="2:18" ht="15.75" x14ac:dyDescent="0.25">
      <c r="B25" s="17" t="str">
        <f>IFERROR(State_Pivot!M6, "NA")</f>
        <v>New York</v>
      </c>
      <c r="C25" s="18">
        <f>IFERROR(GETPIVOTDATA("Sum of Profit",State_Pivot!$M$3,"State or Province",B25), "NA")</f>
        <v>27611.943318599991</v>
      </c>
      <c r="D25" s="19">
        <f>IFERROR(GETPIVOTDATA("Sum of Profit2",State_Pivot!$M$3,"State or Province",B25), "NA")</f>
        <v>0.14565943346273982</v>
      </c>
      <c r="E25" s="18">
        <f>IFERROR(GETPIVOTDATA("Sum of Sales",State_Pivot!$M$3,"State or Province",B25), "NA")</f>
        <v>223930.47999999992</v>
      </c>
      <c r="F25" s="18">
        <f>IFERROR(GETPIVOTDATA("Sum of Shipping Cost",State_Pivot!$M$3,"State or Province",B25), "NA")</f>
        <v>1749.3200000000011</v>
      </c>
      <c r="G25" s="36" t="str">
        <f t="shared" si="2"/>
        <v>|||||||||||||||||||||||||||||||||||||||||||||||||||||||||||||||||||||||||</v>
      </c>
      <c r="I25" s="42"/>
      <c r="R25" s="44"/>
    </row>
    <row r="26" spans="2:18" ht="15.75" x14ac:dyDescent="0.25">
      <c r="B26" s="17" t="str">
        <f>IFERROR(State_Pivot!M7, "NA")</f>
        <v>Ohio</v>
      </c>
      <c r="C26" s="18">
        <f>IFERROR(GETPIVOTDATA("Sum of Profit",State_Pivot!$M$3,"State or Province",B26), "NA")</f>
        <v>23410.842026000009</v>
      </c>
      <c r="D26" s="19">
        <f>IFERROR(GETPIVOTDATA("Sum of Profit2",State_Pivot!$M$3,"State or Province",B26), "NA")</f>
        <v>0.12349764545894192</v>
      </c>
      <c r="E26" s="18">
        <f>IFERROR(GETPIVOTDATA("Sum of Sales",State_Pivot!$M$3,"State or Province",B26), "NA")</f>
        <v>69452.820000000022</v>
      </c>
      <c r="F26" s="18">
        <f>IFERROR(GETPIVOTDATA("Sum of Shipping Cost",State_Pivot!$M$3,"State or Province",B26), "NA")</f>
        <v>1117.9899999999998</v>
      </c>
      <c r="G26" s="36" t="str">
        <f t="shared" si="2"/>
        <v>||||||||||||||||||||||||||||||||||||||||||||||||||||||||||||||</v>
      </c>
      <c r="I26" s="42"/>
      <c r="R26" s="44"/>
    </row>
    <row r="27" spans="2:18" ht="15.75" x14ac:dyDescent="0.25">
      <c r="B27" s="17" t="str">
        <f>IFERROR(State_Pivot!M8, "NA")</f>
        <v>Oregon</v>
      </c>
      <c r="C27" s="18">
        <f>IFERROR(GETPIVOTDATA("Sum of Profit",State_Pivot!$M$3,"State or Province",B27), "NA")</f>
        <v>17931.043399999999</v>
      </c>
      <c r="D27" s="19">
        <f>IFERROR(GETPIVOTDATA("Sum of Profit2",State_Pivot!$M$3,"State or Province",B27), "NA")</f>
        <v>9.4590431137109382E-2</v>
      </c>
      <c r="E27" s="18">
        <f>IFERROR(GETPIVOTDATA("Sum of Sales",State_Pivot!$M$3,"State or Province",B27), "NA")</f>
        <v>25647.149999999998</v>
      </c>
      <c r="F27" s="18">
        <f>IFERROR(GETPIVOTDATA("Sum of Shipping Cost",State_Pivot!$M$3,"State or Province",B27), "NA")</f>
        <v>240.60000000000002</v>
      </c>
      <c r="G27" s="36" t="str">
        <f t="shared" si="2"/>
        <v>|||||||||||||||||||||||||||||||||||||||||||||||</v>
      </c>
      <c r="I27" s="42"/>
      <c r="R27" s="44"/>
    </row>
    <row r="28" spans="2:18" ht="15.75" x14ac:dyDescent="0.25">
      <c r="B28" s="17" t="str">
        <f>IFERROR(State_Pivot!M9, "NA")</f>
        <v>Illinois</v>
      </c>
      <c r="C28" s="18">
        <f>IFERROR(GETPIVOTDATA("Sum of Profit",State_Pivot!$M$3,"State or Province",B28), "NA")</f>
        <v>12321.579312</v>
      </c>
      <c r="D28" s="19">
        <f>IFERROR(GETPIVOTDATA("Sum of Profit2",State_Pivot!$M$3,"State or Province",B28), "NA")</f>
        <v>6.4999201296460404E-2</v>
      </c>
      <c r="E28" s="18">
        <f>IFERROR(GETPIVOTDATA("Sum of Sales",State_Pivot!$M$3,"State or Province",B28), "NA")</f>
        <v>98971.250000000015</v>
      </c>
      <c r="F28" s="18">
        <f>IFERROR(GETPIVOTDATA("Sum of Shipping Cost",State_Pivot!$M$3,"State or Province",B28), "NA")</f>
        <v>911.81000000000006</v>
      </c>
      <c r="G28" s="36" t="str">
        <f t="shared" si="2"/>
        <v>||||||||||||||||||||||||||||||||</v>
      </c>
      <c r="I28" s="42"/>
      <c r="R28" s="44"/>
    </row>
    <row r="29" spans="2:18" ht="15.75" x14ac:dyDescent="0.25">
      <c r="B29" s="17" t="str">
        <f>IFERROR(State_Pivot!M10, "NA")</f>
        <v>Michigan</v>
      </c>
      <c r="C29" s="18">
        <f>IFERROR(GETPIVOTDATA("Sum of Profit",State_Pivot!$M$3,"State or Province",B29), "NA")</f>
        <v>12307.551891600007</v>
      </c>
      <c r="D29" s="19">
        <f>IFERROR(GETPIVOTDATA("Sum of Profit2",State_Pivot!$M$3,"State or Province",B29), "NA")</f>
        <v>6.4925203386033345E-2</v>
      </c>
      <c r="E29" s="18">
        <f>IFERROR(GETPIVOTDATA("Sum of Sales",State_Pivot!$M$3,"State or Province",B29), "NA")</f>
        <v>69641.810000000027</v>
      </c>
      <c r="F29" s="18">
        <f>IFERROR(GETPIVOTDATA("Sum of Shipping Cost",State_Pivot!$M$3,"State or Province",B29), "NA")</f>
        <v>832.47</v>
      </c>
      <c r="G29" s="36" t="str">
        <f t="shared" si="2"/>
        <v>||||||||||||||||||||||||||||||||</v>
      </c>
      <c r="I29" s="42"/>
      <c r="R29" s="44"/>
    </row>
    <row r="30" spans="2:18" ht="15.75" x14ac:dyDescent="0.25">
      <c r="B30" s="17" t="str">
        <f>IFERROR(State_Pivot!M11, "NA")</f>
        <v>Georgia</v>
      </c>
      <c r="C30" s="18">
        <f>IFERROR(GETPIVOTDATA("Sum of Profit",State_Pivot!$M$3,"State or Province",B30), "NA")</f>
        <v>11838.49141375</v>
      </c>
      <c r="D30" s="19">
        <f>IFERROR(GETPIVOTDATA("Sum of Profit2",State_Pivot!$M$3,"State or Province",B30), "NA")</f>
        <v>6.2450800093405617E-2</v>
      </c>
      <c r="E30" s="18">
        <f>IFERROR(GETPIVOTDATA("Sum of Sales",State_Pivot!$M$3,"State or Province",B30), "NA")</f>
        <v>31992.210000000003</v>
      </c>
      <c r="F30" s="18">
        <f>IFERROR(GETPIVOTDATA("Sum of Shipping Cost",State_Pivot!$M$3,"State or Province",B30), "NA")</f>
        <v>562.2600000000001</v>
      </c>
      <c r="G30" s="36" t="str">
        <f t="shared" si="2"/>
        <v>|||||||||||||||||||||||||||||||</v>
      </c>
      <c r="I30" s="42"/>
      <c r="R30" s="44"/>
    </row>
    <row r="31" spans="2:18" ht="15.75" x14ac:dyDescent="0.25">
      <c r="B31" s="17" t="str">
        <f>IFERROR(State_Pivot!M12, "NA")</f>
        <v>District of Columbia</v>
      </c>
      <c r="C31" s="18">
        <f>IFERROR(GETPIVOTDATA("Sum of Profit",State_Pivot!$M$3,"State or Province",B31), "NA")</f>
        <v>11677.3631</v>
      </c>
      <c r="D31" s="19">
        <f>IFERROR(GETPIVOTDATA("Sum of Profit2",State_Pivot!$M$3,"State or Province",B31), "NA")</f>
        <v>6.1600810702046052E-2</v>
      </c>
      <c r="E31" s="18">
        <f>IFERROR(GETPIVOTDATA("Sum of Sales",State_Pivot!$M$3,"State or Province",B31), "NA")</f>
        <v>68946.66</v>
      </c>
      <c r="F31" s="18">
        <f>IFERROR(GETPIVOTDATA("Sum of Shipping Cost",State_Pivot!$M$3,"State or Province",B31), "NA")</f>
        <v>175.30999999999997</v>
      </c>
      <c r="G31" s="36" t="str">
        <f t="shared" si="2"/>
        <v>|||||||||||||||||||||||||||||||</v>
      </c>
      <c r="I31" s="42"/>
      <c r="R31" s="44"/>
    </row>
    <row r="32" spans="2:18" ht="16.5" thickBot="1" x14ac:dyDescent="0.3">
      <c r="B32" s="25" t="str">
        <f>IFERROR(State_Pivot!M13, "NA")</f>
        <v>Colorado</v>
      </c>
      <c r="C32" s="26">
        <f>IFERROR(GETPIVOTDATA("Sum of Profit",State_Pivot!$M$3,"State or Province",B32), "NA")</f>
        <v>6965.4626599999965</v>
      </c>
      <c r="D32" s="27">
        <f>IFERROR(GETPIVOTDATA("Sum of Profit2",State_Pivot!$M$3,"State or Province",B32), "NA")</f>
        <v>3.6744438200335648E-2</v>
      </c>
      <c r="E32" s="26">
        <f>IFERROR(GETPIVOTDATA("Sum of Sales",State_Pivot!$M$3,"State or Province",B32), "NA")</f>
        <v>45843.450000000012</v>
      </c>
      <c r="F32" s="26">
        <f>IFERROR(GETPIVOTDATA("Sum of Shipping Cost",State_Pivot!$M$3,"State or Province",B32), "NA")</f>
        <v>629.30000000000018</v>
      </c>
      <c r="G32" s="37" t="str">
        <f t="shared" si="2"/>
        <v>||||||||||||||||||</v>
      </c>
      <c r="H32" s="29"/>
      <c r="I32" s="42"/>
      <c r="R32" s="44"/>
    </row>
    <row r="33" spans="2:18" ht="15" x14ac:dyDescent="0.25">
      <c r="C33" s="30">
        <f>SUM(C23:C32)</f>
        <v>189565.08797394997</v>
      </c>
      <c r="D33" s="31">
        <f>SUM(D23:D32)</f>
        <v>1</v>
      </c>
      <c r="E33" s="30">
        <f>SUM(E23:E32)</f>
        <v>1015819.1699999999</v>
      </c>
      <c r="F33" s="30">
        <f>SUM(F23:F32)</f>
        <v>10363.250000000004</v>
      </c>
      <c r="I33" s="42"/>
      <c r="R33" s="44"/>
    </row>
    <row r="34" spans="2:18" x14ac:dyDescent="0.2">
      <c r="B34" s="39" t="s">
        <v>3055</v>
      </c>
      <c r="C34" s="38"/>
      <c r="D34" s="38"/>
      <c r="E34" s="38"/>
      <c r="F34" s="38"/>
      <c r="G34" s="38"/>
      <c r="H34" s="38"/>
      <c r="I34" s="38"/>
      <c r="J34" s="38"/>
      <c r="K34" s="38"/>
      <c r="L34" s="38"/>
      <c r="M34" s="38"/>
      <c r="N34" s="38"/>
      <c r="O34" s="38"/>
      <c r="P34" s="40" t="s">
        <v>3056</v>
      </c>
      <c r="Q34" s="38"/>
      <c r="R34" s="38"/>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markers="1" xr2:uid="{067F229F-29D7-481C-B48C-D7E9A674CBD6}">
          <x14:colorSeries rgb="FF376092"/>
          <x14:colorNegative rgb="FFD00000"/>
          <x14:colorAxis rgb="FF000000"/>
          <x14:colorMarkers theme="4"/>
          <x14:colorFirst rgb="FFD00000"/>
          <x14:colorLast rgb="FFD00000"/>
          <x14:colorHigh rgb="FFD00000"/>
          <x14:colorLow rgb="FFD00000"/>
          <x14:sparklines>
            <x14:sparkline>
              <xm:f>Product_Pivot!J6:P6</xm:f>
              <xm:sqref>H6</xm:sqref>
            </x14:sparkline>
            <x14:sparkline>
              <xm:f>Product_Pivot!J7:P7</xm:f>
              <xm:sqref>H7</xm:sqref>
            </x14:sparkline>
            <x14:sparkline>
              <xm:f>Product_Pivot!J8:P8</xm:f>
              <xm:sqref>H8</xm:sqref>
            </x14:sparkline>
            <x14:sparkline>
              <xm:f>Product_Pivot!J9:P9</xm:f>
              <xm:sqref>H9</xm:sqref>
            </x14:sparkline>
            <x14:sparkline>
              <xm:f>Product_Pivot!J10:P10</xm:f>
              <xm:sqref>H10</xm:sqref>
            </x14:sparkline>
            <x14:sparkline>
              <xm:f>Product_Pivot!J11:P11</xm:f>
              <xm:sqref>H11</xm:sqref>
            </x14:sparkline>
            <x14:sparkline>
              <xm:f>Product_Pivot!J12:P12</xm:f>
              <xm:sqref>H12</xm:sqref>
            </x14:sparkline>
            <x14:sparkline>
              <xm:f>Product_Pivot!J13:P13</xm:f>
              <xm:sqref>H13</xm:sqref>
            </x14:sparkline>
            <x14:sparkline>
              <xm:f>Product_Pivot!J14:P14</xm:f>
              <xm:sqref>H14</xm:sqref>
            </x14:sparkline>
            <x14:sparkline>
              <xm:f>Product_Pivot!J15:P15</xm:f>
              <xm:sqref>H15</xm:sqref>
            </x14:sparkline>
          </x14:sparklines>
        </x14:sparklineGroup>
        <x14:sparklineGroup displayEmptyCellsAs="gap" markers="1" xr2:uid="{6A169C99-F7CB-4B2D-AADD-E87E33D841A6}">
          <x14:colorSeries rgb="FF376092"/>
          <x14:colorNegative rgb="FFD00000"/>
          <x14:colorAxis rgb="FF000000"/>
          <x14:colorMarkers theme="7" tint="-0.499984740745262"/>
          <x14:colorFirst rgb="FFD00000"/>
          <x14:colorLast rgb="FFD00000"/>
          <x14:colorHigh rgb="FFD00000"/>
          <x14:colorLow rgb="FFD00000"/>
          <x14:sparklines>
            <x14:sparkline>
              <xm:f>Category_Pivot!Q5:W5</xm:f>
              <xm:sqref>H18</xm:sqref>
            </x14:sparkline>
            <x14:sparkline>
              <xm:f>Category_Pivot!Q6:W6</xm:f>
              <xm:sqref>H19</xm:sqref>
            </x14:sparkline>
            <x14:sparkline>
              <xm:f>Category_Pivot!Q7:W7</xm:f>
              <xm:sqref>H20</xm:sqref>
            </x14:sparkline>
          </x14:sparklines>
        </x14:sparklineGroup>
        <x14:sparklineGroup displayEmptyCellsAs="gap" markers="1" xr2:uid="{EBBC0223-F5BD-4F5C-BF1A-37E0E8B9AC7B}">
          <x14:colorSeries rgb="FF376092"/>
          <x14:colorNegative rgb="FFD00000"/>
          <x14:colorAxis rgb="FF000000"/>
          <x14:colorMarkers theme="7" tint="-0.499984740745262"/>
          <x14:colorFirst rgb="FFD00000"/>
          <x14:colorLast rgb="FFD00000"/>
          <x14:colorHigh rgb="FFD00000"/>
          <x14:colorLow rgb="FFD00000"/>
          <x14:sparklines>
            <x14:sparkline>
              <xm:f>State_Pivot!W6:AC6</xm:f>
              <xm:sqref>H23</xm:sqref>
            </x14:sparkline>
            <x14:sparkline>
              <xm:f>State_Pivot!W7:AC7</xm:f>
              <xm:sqref>H24</xm:sqref>
            </x14:sparkline>
            <x14:sparkline>
              <xm:f>State_Pivot!W8:AC8</xm:f>
              <xm:sqref>H25</xm:sqref>
            </x14:sparkline>
            <x14:sparkline>
              <xm:f>State_Pivot!W9:AC9</xm:f>
              <xm:sqref>H26</xm:sqref>
            </x14:sparkline>
            <x14:sparkline>
              <xm:f>State_Pivot!W10:AC10</xm:f>
              <xm:sqref>H27</xm:sqref>
            </x14:sparkline>
            <x14:sparkline>
              <xm:f>State_Pivot!W11:AC11</xm:f>
              <xm:sqref>H28</xm:sqref>
            </x14:sparkline>
            <x14:sparkline>
              <xm:f>State_Pivot!W12:AC12</xm:f>
              <xm:sqref>H29</xm:sqref>
            </x14:sparkline>
            <x14:sparkline>
              <xm:f>State_Pivot!W13:AC13</xm:f>
              <xm:sqref>H30</xm:sqref>
            </x14:sparkline>
            <x14:sparkline>
              <xm:f>State_Pivot!W14:AC14</xm:f>
              <xm:sqref>H31</xm:sqref>
            </x14:sparkline>
            <x14:sparkline>
              <xm:f>State_Pivot!W15:AC15</xm:f>
              <xm:sqref>H32</xm:sqref>
            </x14:sparkline>
          </x14:sparklines>
        </x14:sparklineGroup>
      </x14:sparklineGroup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Returns</vt:lpstr>
      <vt:lpstr>Users</vt:lpstr>
      <vt:lpstr>Orders</vt:lpstr>
      <vt:lpstr>Customer_Segment_Pivot</vt:lpstr>
      <vt:lpstr>Region_Pivot</vt:lpstr>
      <vt:lpstr>Product_Pivot</vt:lpstr>
      <vt:lpstr>Category_Pivot</vt:lpstr>
      <vt:lpstr>State_Pivot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2020-09-13T15:39:50Z</dcterms:modified>
</cp:coreProperties>
</file>