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d\Documents\SCHOOL\DAT 520 Decision Methods and Modeling\"/>
    </mc:Choice>
  </mc:AlternateContent>
  <xr:revisionPtr revIDLastSave="0" documentId="13_ncr:1_{6A744698-61A8-4743-B814-B2A4A9E83689}" xr6:coauthVersionLast="46" xr6:coauthVersionMax="46" xr10:uidLastSave="{00000000-0000-0000-0000-000000000000}"/>
  <bookViews>
    <workbookView xWindow="-98" yWindow="-98" windowWidth="19095" windowHeight="13875" activeTab="1" xr2:uid="{50047253-1958-4631-B484-38612906D3B6}"/>
  </bookViews>
  <sheets>
    <sheet name="Sheet1" sheetId="1" r:id="rId1"/>
    <sheet name="Sheet2" sheetId="2" r:id="rId2"/>
  </sheets>
  <definedNames>
    <definedName name="MinimizeCosts" localSheetId="0">FALSE</definedName>
    <definedName name="_xlnm.Print_Area" localSheetId="0">Sheet1!$A$89:$S$222</definedName>
    <definedName name="TreeData" localSheetId="0">Sheet1!$GH$1104:$GV$1145</definedName>
    <definedName name="TreeDiagBase" localSheetId="0">Sheet1!$A$89</definedName>
    <definedName name="TreeDiagram" localSheetId="0">Sheet1!$A$89:$S$222</definedName>
    <definedName name="UseExpUtility" localSheetId="0">FALSE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4" i="1" l="1"/>
  <c r="L169" i="1"/>
  <c r="L199" i="1"/>
  <c r="L154" i="1"/>
  <c r="L184" i="1"/>
  <c r="L139" i="1"/>
  <c r="L124" i="1"/>
  <c r="L109" i="1"/>
  <c r="L94" i="1"/>
  <c r="P219" i="1"/>
  <c r="P204" i="1"/>
  <c r="P189" i="1"/>
  <c r="P174" i="1"/>
  <c r="P159" i="1"/>
  <c r="P144" i="1"/>
  <c r="P129" i="1"/>
  <c r="P114" i="1"/>
  <c r="P214" i="1"/>
  <c r="P199" i="1"/>
  <c r="P184" i="1"/>
  <c r="P169" i="1"/>
  <c r="P154" i="1"/>
  <c r="P139" i="1"/>
  <c r="P124" i="1"/>
  <c r="P109" i="1"/>
  <c r="P209" i="1"/>
  <c r="P194" i="1"/>
  <c r="P179" i="1"/>
  <c r="P164" i="1"/>
  <c r="P149" i="1"/>
  <c r="P134" i="1"/>
  <c r="P119" i="1"/>
  <c r="P104" i="1"/>
  <c r="P99" i="1"/>
  <c r="P94" i="1"/>
  <c r="P89" i="1"/>
  <c r="D179" i="1"/>
  <c r="X79" i="1" s="1"/>
  <c r="D112" i="1"/>
  <c r="H112" i="1" s="1"/>
  <c r="W49" i="1" l="1"/>
  <c r="W52" i="1"/>
  <c r="W57" i="1"/>
  <c r="W47" i="1"/>
  <c r="W51" i="1"/>
  <c r="W56" i="1"/>
  <c r="W62" i="1"/>
  <c r="W68" i="1"/>
  <c r="W74" i="1"/>
  <c r="W79" i="1"/>
  <c r="P207" i="1" s="1"/>
  <c r="S206" i="1" s="1"/>
  <c r="Q207" i="1" s="1"/>
  <c r="X47" i="1"/>
  <c r="X53" i="1"/>
  <c r="X56" i="1"/>
  <c r="X64" i="1"/>
  <c r="X69" i="1"/>
  <c r="X75" i="1"/>
  <c r="X81" i="1"/>
  <c r="W69" i="1"/>
  <c r="W75" i="1"/>
  <c r="W81" i="1"/>
  <c r="X49" i="1"/>
  <c r="P102" i="1" s="1"/>
  <c r="S101" i="1" s="1"/>
  <c r="Q102" i="1" s="1"/>
  <c r="X52" i="1"/>
  <c r="P112" i="1" s="1"/>
  <c r="X60" i="1"/>
  <c r="X65" i="1"/>
  <c r="X70" i="1"/>
  <c r="X77" i="1"/>
  <c r="X83" i="1"/>
  <c r="W64" i="1"/>
  <c r="W48" i="1"/>
  <c r="W53" i="1"/>
  <c r="W60" i="1"/>
  <c r="W65" i="1"/>
  <c r="W70" i="1"/>
  <c r="W77" i="1"/>
  <c r="W82" i="1"/>
  <c r="X48" i="1"/>
  <c r="X55" i="1"/>
  <c r="X62" i="1"/>
  <c r="X66" i="1"/>
  <c r="X73" i="1"/>
  <c r="X78" i="1"/>
  <c r="X82" i="1"/>
  <c r="W55" i="1"/>
  <c r="W61" i="1"/>
  <c r="W66" i="1"/>
  <c r="W73" i="1"/>
  <c r="W78" i="1"/>
  <c r="W83" i="1"/>
  <c r="X51" i="1"/>
  <c r="P107" i="1" s="1"/>
  <c r="S106" i="1" s="1"/>
  <c r="Q107" i="1" s="1"/>
  <c r="X57" i="1"/>
  <c r="X61" i="1"/>
  <c r="X68" i="1"/>
  <c r="P167" i="1" s="1"/>
  <c r="X74" i="1"/>
  <c r="P187" i="1" s="1"/>
  <c r="S186" i="1" s="1"/>
  <c r="Q187" i="1" s="1"/>
  <c r="H157" i="1"/>
  <c r="S111" i="1"/>
  <c r="Q112" i="1" s="1"/>
  <c r="P127" i="1" l="1"/>
  <c r="S126" i="1" s="1"/>
  <c r="Q127" i="1" s="1"/>
  <c r="P132" i="1"/>
  <c r="S131" i="1" s="1"/>
  <c r="Q132" i="1" s="1"/>
  <c r="P142" i="1"/>
  <c r="S141" i="1" s="1"/>
  <c r="Q142" i="1" s="1"/>
  <c r="P162" i="1"/>
  <c r="S161" i="1" s="1"/>
  <c r="Q162" i="1" s="1"/>
  <c r="P137" i="1"/>
  <c r="S136" i="1" s="1"/>
  <c r="Q137" i="1" s="1"/>
  <c r="P172" i="1"/>
  <c r="S171" i="1" s="1"/>
  <c r="Q172" i="1" s="1"/>
  <c r="P92" i="1"/>
  <c r="S91" i="1" s="1"/>
  <c r="Q92" i="1" s="1"/>
  <c r="P222" i="1"/>
  <c r="S221" i="1" s="1"/>
  <c r="Q222" i="1" s="1"/>
  <c r="P212" i="1"/>
  <c r="S211" i="1" s="1"/>
  <c r="Q212" i="1" s="1"/>
  <c r="P217" i="1"/>
  <c r="S216" i="1" s="1"/>
  <c r="Q217" i="1" s="1"/>
  <c r="P147" i="1"/>
  <c r="S146" i="1" s="1"/>
  <c r="Q147" i="1" s="1"/>
  <c r="P197" i="1"/>
  <c r="S196" i="1" s="1"/>
  <c r="Q197" i="1" s="1"/>
  <c r="P152" i="1"/>
  <c r="S151" i="1" s="1"/>
  <c r="Q152" i="1" s="1"/>
  <c r="P202" i="1"/>
  <c r="S201" i="1" s="1"/>
  <c r="Q202" i="1" s="1"/>
  <c r="P122" i="1"/>
  <c r="S121" i="1" s="1"/>
  <c r="Q122" i="1" s="1"/>
  <c r="P177" i="1"/>
  <c r="S176" i="1" s="1"/>
  <c r="Q177" i="1" s="1"/>
  <c r="P182" i="1"/>
  <c r="S181" i="1" s="1"/>
  <c r="Q182" i="1" s="1"/>
  <c r="P97" i="1"/>
  <c r="S96" i="1" s="1"/>
  <c r="Q97" i="1" s="1"/>
  <c r="P157" i="1"/>
  <c r="S156" i="1" s="1"/>
  <c r="Q157" i="1" s="1"/>
  <c r="P192" i="1"/>
  <c r="S191" i="1" s="1"/>
  <c r="Q192" i="1" s="1"/>
  <c r="P117" i="1"/>
  <c r="S116" i="1" s="1"/>
  <c r="Q117" i="1" s="1"/>
  <c r="M112" i="1" s="1"/>
  <c r="S166" i="1"/>
  <c r="Q167" i="1" s="1"/>
  <c r="M97" i="1" l="1"/>
  <c r="M127" i="1"/>
  <c r="M217" i="1"/>
  <c r="M187" i="1"/>
  <c r="M157" i="1"/>
  <c r="M142" i="1"/>
  <c r="M202" i="1"/>
  <c r="M172" i="1"/>
  <c r="I112" i="1" l="1"/>
  <c r="E112" i="1" s="1"/>
  <c r="F111" i="1" s="1"/>
  <c r="I202" i="1"/>
  <c r="I157" i="1"/>
  <c r="E179" i="1" l="1"/>
  <c r="F178" i="1" s="1"/>
  <c r="A145" i="1" l="1"/>
  <c r="B144" i="1" s="1"/>
</calcChain>
</file>

<file path=xl/sharedStrings.xml><?xml version="1.0" encoding="utf-8"?>
<sst xmlns="http://schemas.openxmlformats.org/spreadsheetml/2006/main" count="193" uniqueCount="73">
  <si>
    <t>ID</t>
  </si>
  <si>
    <t>Name</t>
  </si>
  <si>
    <t>Value</t>
  </si>
  <si>
    <t>Prob</t>
  </si>
  <si>
    <t>TreePlan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</si>
  <si>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</si>
  <si>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</si>
  <si>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</si>
  <si>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</si>
  <si>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</si>
  <si>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</si>
  <si>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</si>
  <si>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</si>
  <si>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</si>
  <si>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</si>
  <si>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</si>
  <si>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D</t>
  </si>
  <si>
    <t>T</t>
  </si>
  <si>
    <t>Hire A Professional</t>
  </si>
  <si>
    <t>E</t>
  </si>
  <si>
    <t>Market Gain</t>
  </si>
  <si>
    <t>Market Stable</t>
  </si>
  <si>
    <t>Market Loss</t>
  </si>
  <si>
    <t>Cost Of DIY Project</t>
  </si>
  <si>
    <t>Market Outlook</t>
  </si>
  <si>
    <t>Gain</t>
  </si>
  <si>
    <t>Stable</t>
  </si>
  <si>
    <t>Loss</t>
  </si>
  <si>
    <t>Impact</t>
  </si>
  <si>
    <t>Premium Of Hiring A Professional</t>
  </si>
  <si>
    <t>Project Specific Inputs</t>
  </si>
  <si>
    <t>Years Before Selling</t>
  </si>
  <si>
    <t>Utility Of One Year Living With Remodel</t>
  </si>
  <si>
    <t>Small ($0-1000)</t>
  </si>
  <si>
    <t>Medium ($1000-2500)</t>
  </si>
  <si>
    <t>Large ($2500+)</t>
  </si>
  <si>
    <t>Estimated Cost Recovery In Value</t>
  </si>
  <si>
    <t>Permit</t>
  </si>
  <si>
    <t>No Permit</t>
  </si>
  <si>
    <t>Quality Of Construction</t>
  </si>
  <si>
    <t>Professional</t>
  </si>
  <si>
    <t>DIY</t>
  </si>
  <si>
    <t>DIY w/ Permit</t>
  </si>
  <si>
    <t>DIY w/o Permit</t>
  </si>
  <si>
    <t>High</t>
  </si>
  <si>
    <t>Average</t>
  </si>
  <si>
    <t>Low</t>
  </si>
  <si>
    <t>Obtain A Permit</t>
  </si>
  <si>
    <t>Do Not Obtain A Permit</t>
  </si>
  <si>
    <t>Do-It-Yourself</t>
  </si>
  <si>
    <t>High Quality</t>
  </si>
  <si>
    <t>Average Quality</t>
  </si>
  <si>
    <t>Low Quality</t>
  </si>
  <si>
    <t>Size</t>
  </si>
  <si>
    <t>Min Cost</t>
  </si>
  <si>
    <t>Max Cost</t>
  </si>
  <si>
    <t>na</t>
  </si>
  <si>
    <t>Cost Of Permit Relative To Project Cost + $50 Application Fee</t>
  </si>
  <si>
    <t>Impact On Quality Of Construction</t>
  </si>
  <si>
    <t>Small</t>
  </si>
  <si>
    <t>Medium</t>
  </si>
  <si>
    <t>Large</t>
  </si>
  <si>
    <t>0-5 Years</t>
  </si>
  <si>
    <t>5-10 Years</t>
  </si>
  <si>
    <t>10-20 Years</t>
  </si>
  <si>
    <t>Max</t>
  </si>
  <si>
    <t>20-30 Years</t>
  </si>
  <si>
    <t>Payoff Table</t>
  </si>
  <si>
    <t>Cost Recovery</t>
  </si>
  <si>
    <t>Utility</t>
  </si>
  <si>
    <t>=</t>
  </si>
  <si>
    <t>Hire a Professional</t>
  </si>
  <si>
    <t>Example in decision tree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</si>
</sst>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Protection="1">
      <protection locked="0" hidden="1"/>
    </xf>
    <xf numFmtId="0" fontId="3" fillId="0" borderId="0" xfId="1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1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3" xfId="1" xr:uid="{6CFF4F12-FE8B-44EA-BD63-38230DADC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110</xdr:row>
      <xdr:rowOff>0</xdr:rowOff>
    </xdr:from>
    <xdr:to>
      <xdr:col>5</xdr:col>
      <xdr:colOff>152400</xdr:colOff>
      <xdr:row>110</xdr:row>
      <xdr:rowOff>152400</xdr:rowOff>
    </xdr:to>
    <xdr:sp macro="" textlink="">
      <xdr:nvSpPr>
        <xdr:cNvPr id="3004" name="Square 1">
          <a:extLst>
            <a:ext uri="{FF2B5EF4-FFF2-40B4-BE49-F238E27FC236}">
              <a16:creationId xmlns:a16="http://schemas.microsoft.com/office/drawing/2014/main" id="{098EE3CE-9527-4855-9580-012F284F2750}"/>
            </a:ext>
          </a:extLst>
        </xdr:cNvPr>
        <xdr:cNvSpPr/>
      </xdr:nvSpPr>
      <xdr:spPr>
        <a:xfrm>
          <a:off x="2357438" y="10315575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110</xdr:row>
      <xdr:rowOff>76200</xdr:rowOff>
    </xdr:from>
    <xdr:to>
      <xdr:col>5</xdr:col>
      <xdr:colOff>0</xdr:colOff>
      <xdr:row>110</xdr:row>
      <xdr:rowOff>76200</xdr:rowOff>
    </xdr:to>
    <xdr:sp macro="" textlink="">
      <xdr:nvSpPr>
        <xdr:cNvPr id="3005" name="Line 1296">
          <a:extLst>
            <a:ext uri="{FF2B5EF4-FFF2-40B4-BE49-F238E27FC236}">
              <a16:creationId xmlns:a16="http://schemas.microsoft.com/office/drawing/2014/main" id="{095FEF30-EB03-4EB3-8C46-F85034CD7535}"/>
            </a:ext>
          </a:extLst>
        </xdr:cNvPr>
        <xdr:cNvSpPr>
          <a:spLocks noChangeShapeType="1"/>
        </xdr:cNvSpPr>
      </xdr:nvSpPr>
      <xdr:spPr bwMode="auto">
        <a:xfrm>
          <a:off x="1062038" y="10391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110</xdr:row>
      <xdr:rowOff>76200</xdr:rowOff>
    </xdr:from>
    <xdr:to>
      <xdr:col>3</xdr:col>
      <xdr:colOff>0</xdr:colOff>
      <xdr:row>143</xdr:row>
      <xdr:rowOff>76200</xdr:rowOff>
    </xdr:to>
    <xdr:sp macro="" textlink="">
      <xdr:nvSpPr>
        <xdr:cNvPr id="3006" name="Line 1297">
          <a:extLst>
            <a:ext uri="{FF2B5EF4-FFF2-40B4-BE49-F238E27FC236}">
              <a16:creationId xmlns:a16="http://schemas.microsoft.com/office/drawing/2014/main" id="{DD731D47-088F-48C1-9B47-BB116BD51EE7}"/>
            </a:ext>
          </a:extLst>
        </xdr:cNvPr>
        <xdr:cNvSpPr>
          <a:spLocks noChangeShapeType="1"/>
        </xdr:cNvSpPr>
      </xdr:nvSpPr>
      <xdr:spPr bwMode="auto">
        <a:xfrm flipV="1">
          <a:off x="800100" y="10391775"/>
          <a:ext cx="261938" cy="5972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5</xdr:col>
      <xdr:colOff>0</xdr:colOff>
      <xdr:row>177</xdr:row>
      <xdr:rowOff>0</xdr:rowOff>
    </xdr:from>
    <xdr:to>
      <xdr:col>5</xdr:col>
      <xdr:colOff>152400</xdr:colOff>
      <xdr:row>177</xdr:row>
      <xdr:rowOff>152400</xdr:rowOff>
    </xdr:to>
    <xdr:sp macro="" textlink="">
      <xdr:nvSpPr>
        <xdr:cNvPr id="3007" name="Square 2">
          <a:extLst>
            <a:ext uri="{FF2B5EF4-FFF2-40B4-BE49-F238E27FC236}">
              <a16:creationId xmlns:a16="http://schemas.microsoft.com/office/drawing/2014/main" id="{812B8D93-6D0A-40BC-9C89-E80942D83F48}"/>
            </a:ext>
          </a:extLst>
        </xdr:cNvPr>
        <xdr:cNvSpPr/>
      </xdr:nvSpPr>
      <xdr:spPr>
        <a:xfrm>
          <a:off x="2357438" y="2244090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177</xdr:row>
      <xdr:rowOff>76200</xdr:rowOff>
    </xdr:from>
    <xdr:to>
      <xdr:col>5</xdr:col>
      <xdr:colOff>0</xdr:colOff>
      <xdr:row>177</xdr:row>
      <xdr:rowOff>76200</xdr:rowOff>
    </xdr:to>
    <xdr:sp macro="" textlink="">
      <xdr:nvSpPr>
        <xdr:cNvPr id="3008" name="Line 1298">
          <a:extLst>
            <a:ext uri="{FF2B5EF4-FFF2-40B4-BE49-F238E27FC236}">
              <a16:creationId xmlns:a16="http://schemas.microsoft.com/office/drawing/2014/main" id="{361C6C70-DBFA-4003-BA8D-39CDBAC0313C}"/>
            </a:ext>
          </a:extLst>
        </xdr:cNvPr>
        <xdr:cNvSpPr>
          <a:spLocks noChangeShapeType="1"/>
        </xdr:cNvSpPr>
      </xdr:nvSpPr>
      <xdr:spPr bwMode="auto">
        <a:xfrm>
          <a:off x="1062038" y="225171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152400</xdr:colOff>
      <xdr:row>143</xdr:row>
      <xdr:rowOff>76200</xdr:rowOff>
    </xdr:from>
    <xdr:to>
      <xdr:col>3</xdr:col>
      <xdr:colOff>0</xdr:colOff>
      <xdr:row>177</xdr:row>
      <xdr:rowOff>76200</xdr:rowOff>
    </xdr:to>
    <xdr:sp macro="" textlink="">
      <xdr:nvSpPr>
        <xdr:cNvPr id="3009" name="Line 1299">
          <a:extLst>
            <a:ext uri="{FF2B5EF4-FFF2-40B4-BE49-F238E27FC236}">
              <a16:creationId xmlns:a16="http://schemas.microsoft.com/office/drawing/2014/main" id="{F3428D2E-FEEA-422E-BD94-07703F408F4C}"/>
            </a:ext>
          </a:extLst>
        </xdr:cNvPr>
        <xdr:cNvSpPr>
          <a:spLocks noChangeShapeType="1"/>
        </xdr:cNvSpPr>
      </xdr:nvSpPr>
      <xdr:spPr bwMode="auto">
        <a:xfrm>
          <a:off x="800100" y="16363950"/>
          <a:ext cx="261938" cy="6153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152400</xdr:colOff>
      <xdr:row>110</xdr:row>
      <xdr:rowOff>152400</xdr:rowOff>
    </xdr:to>
    <xdr:sp macro="" textlink="">
      <xdr:nvSpPr>
        <xdr:cNvPr id="3010" name="Circle 3">
          <a:extLst>
            <a:ext uri="{FF2B5EF4-FFF2-40B4-BE49-F238E27FC236}">
              <a16:creationId xmlns:a16="http://schemas.microsoft.com/office/drawing/2014/main" id="{5CF52F2E-208F-41BD-8E84-67685ACEB277}"/>
            </a:ext>
          </a:extLst>
        </xdr:cNvPr>
        <xdr:cNvSpPr/>
      </xdr:nvSpPr>
      <xdr:spPr>
        <a:xfrm>
          <a:off x="4067175" y="103155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110</xdr:row>
      <xdr:rowOff>76200</xdr:rowOff>
    </xdr:from>
    <xdr:to>
      <xdr:col>9</xdr:col>
      <xdr:colOff>0</xdr:colOff>
      <xdr:row>110</xdr:row>
      <xdr:rowOff>76200</xdr:rowOff>
    </xdr:to>
    <xdr:sp macro="" textlink="">
      <xdr:nvSpPr>
        <xdr:cNvPr id="3011" name="Line 1300">
          <a:extLst>
            <a:ext uri="{FF2B5EF4-FFF2-40B4-BE49-F238E27FC236}">
              <a16:creationId xmlns:a16="http://schemas.microsoft.com/office/drawing/2014/main" id="{11AFD160-E285-4156-B414-CD7B9FED1570}"/>
            </a:ext>
          </a:extLst>
        </xdr:cNvPr>
        <xdr:cNvSpPr>
          <a:spLocks noChangeShapeType="1"/>
        </xdr:cNvSpPr>
      </xdr:nvSpPr>
      <xdr:spPr bwMode="auto">
        <a:xfrm>
          <a:off x="2771775" y="10391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110</xdr:row>
      <xdr:rowOff>76200</xdr:rowOff>
    </xdr:from>
    <xdr:to>
      <xdr:col>7</xdr:col>
      <xdr:colOff>0</xdr:colOff>
      <xdr:row>110</xdr:row>
      <xdr:rowOff>76200</xdr:rowOff>
    </xdr:to>
    <xdr:sp macro="" textlink="">
      <xdr:nvSpPr>
        <xdr:cNvPr id="3012" name="Line 1301">
          <a:extLst>
            <a:ext uri="{FF2B5EF4-FFF2-40B4-BE49-F238E27FC236}">
              <a16:creationId xmlns:a16="http://schemas.microsoft.com/office/drawing/2014/main" id="{2669045C-DC18-4E2A-A9AA-CAF09C639D89}"/>
            </a:ext>
          </a:extLst>
        </xdr:cNvPr>
        <xdr:cNvSpPr>
          <a:spLocks noChangeShapeType="1"/>
        </xdr:cNvSpPr>
      </xdr:nvSpPr>
      <xdr:spPr bwMode="auto">
        <a:xfrm>
          <a:off x="2509838" y="1039177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220</xdr:row>
      <xdr:rowOff>0</xdr:rowOff>
    </xdr:from>
    <xdr:to>
      <xdr:col>17</xdr:col>
      <xdr:colOff>152400</xdr:colOff>
      <xdr:row>220</xdr:row>
      <xdr:rowOff>152400</xdr:rowOff>
    </xdr:to>
    <xdr:sp macro="" textlink="">
      <xdr:nvSpPr>
        <xdr:cNvPr id="3013" name="Triangle 4">
          <a:extLst>
            <a:ext uri="{FF2B5EF4-FFF2-40B4-BE49-F238E27FC236}">
              <a16:creationId xmlns:a16="http://schemas.microsoft.com/office/drawing/2014/main" id="{380059A0-1561-4767-8151-353FC3C27839}"/>
            </a:ext>
          </a:extLst>
        </xdr:cNvPr>
        <xdr:cNvSpPr/>
      </xdr:nvSpPr>
      <xdr:spPr>
        <a:xfrm rot="16200000">
          <a:off x="7486650" y="30222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220</xdr:row>
      <xdr:rowOff>76200</xdr:rowOff>
    </xdr:from>
    <xdr:to>
      <xdr:col>17</xdr:col>
      <xdr:colOff>0</xdr:colOff>
      <xdr:row>220</xdr:row>
      <xdr:rowOff>76200</xdr:rowOff>
    </xdr:to>
    <xdr:sp macro="" textlink="">
      <xdr:nvSpPr>
        <xdr:cNvPr id="3014" name="Line 1302">
          <a:extLst>
            <a:ext uri="{FF2B5EF4-FFF2-40B4-BE49-F238E27FC236}">
              <a16:creationId xmlns:a16="http://schemas.microsoft.com/office/drawing/2014/main" id="{08DB7C26-81CD-4750-A0F0-F9E58A6F08CC}"/>
            </a:ext>
          </a:extLst>
        </xdr:cNvPr>
        <xdr:cNvSpPr>
          <a:spLocks noChangeShapeType="1"/>
        </xdr:cNvSpPr>
      </xdr:nvSpPr>
      <xdr:spPr bwMode="auto">
        <a:xfrm>
          <a:off x="6191250" y="30299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215</xdr:row>
      <xdr:rowOff>76200</xdr:rowOff>
    </xdr:from>
    <xdr:to>
      <xdr:col>15</xdr:col>
      <xdr:colOff>0</xdr:colOff>
      <xdr:row>220</xdr:row>
      <xdr:rowOff>76200</xdr:rowOff>
    </xdr:to>
    <xdr:sp macro="" textlink="">
      <xdr:nvSpPr>
        <xdr:cNvPr id="3015" name="Line 1303">
          <a:extLst>
            <a:ext uri="{FF2B5EF4-FFF2-40B4-BE49-F238E27FC236}">
              <a16:creationId xmlns:a16="http://schemas.microsoft.com/office/drawing/2014/main" id="{A3040054-FE76-4C12-B616-F3AB8B6EFF87}"/>
            </a:ext>
          </a:extLst>
        </xdr:cNvPr>
        <xdr:cNvSpPr>
          <a:spLocks noChangeShapeType="1"/>
        </xdr:cNvSpPr>
      </xdr:nvSpPr>
      <xdr:spPr bwMode="auto">
        <a:xfrm>
          <a:off x="5929313" y="2939415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152400</xdr:colOff>
      <xdr:row>155</xdr:row>
      <xdr:rowOff>152400</xdr:rowOff>
    </xdr:to>
    <xdr:sp macro="" textlink="">
      <xdr:nvSpPr>
        <xdr:cNvPr id="3016" name="Circle 5">
          <a:extLst>
            <a:ext uri="{FF2B5EF4-FFF2-40B4-BE49-F238E27FC236}">
              <a16:creationId xmlns:a16="http://schemas.microsoft.com/office/drawing/2014/main" id="{A3B76AD1-A7F7-4217-9D06-F6345599879D}"/>
            </a:ext>
          </a:extLst>
        </xdr:cNvPr>
        <xdr:cNvSpPr/>
      </xdr:nvSpPr>
      <xdr:spPr>
        <a:xfrm>
          <a:off x="4067175" y="184594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155</xdr:row>
      <xdr:rowOff>76200</xdr:rowOff>
    </xdr:from>
    <xdr:to>
      <xdr:col>9</xdr:col>
      <xdr:colOff>0</xdr:colOff>
      <xdr:row>155</xdr:row>
      <xdr:rowOff>76200</xdr:rowOff>
    </xdr:to>
    <xdr:sp macro="" textlink="">
      <xdr:nvSpPr>
        <xdr:cNvPr id="3017" name="Line 1304">
          <a:extLst>
            <a:ext uri="{FF2B5EF4-FFF2-40B4-BE49-F238E27FC236}">
              <a16:creationId xmlns:a16="http://schemas.microsoft.com/office/drawing/2014/main" id="{27F3EC8E-472D-41B5-9221-9FA26DBA9561}"/>
            </a:ext>
          </a:extLst>
        </xdr:cNvPr>
        <xdr:cNvSpPr>
          <a:spLocks noChangeShapeType="1"/>
        </xdr:cNvSpPr>
      </xdr:nvSpPr>
      <xdr:spPr bwMode="auto">
        <a:xfrm>
          <a:off x="2771775" y="18535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155</xdr:row>
      <xdr:rowOff>76200</xdr:rowOff>
    </xdr:from>
    <xdr:to>
      <xdr:col>7</xdr:col>
      <xdr:colOff>0</xdr:colOff>
      <xdr:row>177</xdr:row>
      <xdr:rowOff>76200</xdr:rowOff>
    </xdr:to>
    <xdr:sp macro="" textlink="">
      <xdr:nvSpPr>
        <xdr:cNvPr id="3018" name="Line 1305">
          <a:extLst>
            <a:ext uri="{FF2B5EF4-FFF2-40B4-BE49-F238E27FC236}">
              <a16:creationId xmlns:a16="http://schemas.microsoft.com/office/drawing/2014/main" id="{C6EC268A-9A61-437D-955E-44FD51764693}"/>
            </a:ext>
          </a:extLst>
        </xdr:cNvPr>
        <xdr:cNvSpPr>
          <a:spLocks noChangeShapeType="1"/>
        </xdr:cNvSpPr>
      </xdr:nvSpPr>
      <xdr:spPr bwMode="auto">
        <a:xfrm flipV="1">
          <a:off x="2509838" y="18535650"/>
          <a:ext cx="261937" cy="398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200</xdr:row>
      <xdr:rowOff>0</xdr:rowOff>
    </xdr:from>
    <xdr:to>
      <xdr:col>9</xdr:col>
      <xdr:colOff>152400</xdr:colOff>
      <xdr:row>200</xdr:row>
      <xdr:rowOff>152400</xdr:rowOff>
    </xdr:to>
    <xdr:sp macro="" textlink="">
      <xdr:nvSpPr>
        <xdr:cNvPr id="3019" name="Circle 6">
          <a:extLst>
            <a:ext uri="{FF2B5EF4-FFF2-40B4-BE49-F238E27FC236}">
              <a16:creationId xmlns:a16="http://schemas.microsoft.com/office/drawing/2014/main" id="{F851E438-436E-4FAD-9BB7-A426249F3F77}"/>
            </a:ext>
          </a:extLst>
        </xdr:cNvPr>
        <xdr:cNvSpPr/>
      </xdr:nvSpPr>
      <xdr:spPr>
        <a:xfrm>
          <a:off x="4067175" y="266033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200</xdr:row>
      <xdr:rowOff>76200</xdr:rowOff>
    </xdr:from>
    <xdr:to>
      <xdr:col>9</xdr:col>
      <xdr:colOff>0</xdr:colOff>
      <xdr:row>200</xdr:row>
      <xdr:rowOff>76200</xdr:rowOff>
    </xdr:to>
    <xdr:sp macro="" textlink="">
      <xdr:nvSpPr>
        <xdr:cNvPr id="3020" name="Line 1306">
          <a:extLst>
            <a:ext uri="{FF2B5EF4-FFF2-40B4-BE49-F238E27FC236}">
              <a16:creationId xmlns:a16="http://schemas.microsoft.com/office/drawing/2014/main" id="{F57B4F2E-14D5-46C2-8671-722382DEFD29}"/>
            </a:ext>
          </a:extLst>
        </xdr:cNvPr>
        <xdr:cNvSpPr>
          <a:spLocks noChangeShapeType="1"/>
        </xdr:cNvSpPr>
      </xdr:nvSpPr>
      <xdr:spPr bwMode="auto">
        <a:xfrm>
          <a:off x="2771775" y="26679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152400</xdr:colOff>
      <xdr:row>177</xdr:row>
      <xdr:rowOff>76200</xdr:rowOff>
    </xdr:from>
    <xdr:to>
      <xdr:col>7</xdr:col>
      <xdr:colOff>0</xdr:colOff>
      <xdr:row>200</xdr:row>
      <xdr:rowOff>76200</xdr:rowOff>
    </xdr:to>
    <xdr:sp macro="" textlink="">
      <xdr:nvSpPr>
        <xdr:cNvPr id="3021" name="Line 1307">
          <a:extLst>
            <a:ext uri="{FF2B5EF4-FFF2-40B4-BE49-F238E27FC236}">
              <a16:creationId xmlns:a16="http://schemas.microsoft.com/office/drawing/2014/main" id="{9C7550D2-8340-45F0-9B8B-72AB3B43D544}"/>
            </a:ext>
          </a:extLst>
        </xdr:cNvPr>
        <xdr:cNvSpPr>
          <a:spLocks noChangeShapeType="1"/>
        </xdr:cNvSpPr>
      </xdr:nvSpPr>
      <xdr:spPr bwMode="auto">
        <a:xfrm>
          <a:off x="2509838" y="22517100"/>
          <a:ext cx="261937" cy="416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152400</xdr:colOff>
      <xdr:row>95</xdr:row>
      <xdr:rowOff>152400</xdr:rowOff>
    </xdr:to>
    <xdr:sp macro="" textlink="">
      <xdr:nvSpPr>
        <xdr:cNvPr id="3022" name="Circle 7">
          <a:extLst>
            <a:ext uri="{FF2B5EF4-FFF2-40B4-BE49-F238E27FC236}">
              <a16:creationId xmlns:a16="http://schemas.microsoft.com/office/drawing/2014/main" id="{969BFFC5-3A3F-47C7-A324-36BF0E6B7392}"/>
            </a:ext>
          </a:extLst>
        </xdr:cNvPr>
        <xdr:cNvSpPr/>
      </xdr:nvSpPr>
      <xdr:spPr>
        <a:xfrm>
          <a:off x="5776913" y="76009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95</xdr:row>
      <xdr:rowOff>76200</xdr:rowOff>
    </xdr:from>
    <xdr:to>
      <xdr:col>13</xdr:col>
      <xdr:colOff>0</xdr:colOff>
      <xdr:row>95</xdr:row>
      <xdr:rowOff>76200</xdr:rowOff>
    </xdr:to>
    <xdr:sp macro="" textlink="">
      <xdr:nvSpPr>
        <xdr:cNvPr id="3023" name="Line 1308">
          <a:extLst>
            <a:ext uri="{FF2B5EF4-FFF2-40B4-BE49-F238E27FC236}">
              <a16:creationId xmlns:a16="http://schemas.microsoft.com/office/drawing/2014/main" id="{1E1C6A7C-6B9A-4EC8-8B6A-5AE665C4A0A2}"/>
            </a:ext>
          </a:extLst>
        </xdr:cNvPr>
        <xdr:cNvSpPr>
          <a:spLocks noChangeShapeType="1"/>
        </xdr:cNvSpPr>
      </xdr:nvSpPr>
      <xdr:spPr bwMode="auto">
        <a:xfrm>
          <a:off x="4481513" y="7677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95</xdr:row>
      <xdr:rowOff>76200</xdr:rowOff>
    </xdr:from>
    <xdr:to>
      <xdr:col>11</xdr:col>
      <xdr:colOff>0</xdr:colOff>
      <xdr:row>110</xdr:row>
      <xdr:rowOff>76200</xdr:rowOff>
    </xdr:to>
    <xdr:sp macro="" textlink="">
      <xdr:nvSpPr>
        <xdr:cNvPr id="3024" name="Line 1309">
          <a:extLst>
            <a:ext uri="{FF2B5EF4-FFF2-40B4-BE49-F238E27FC236}">
              <a16:creationId xmlns:a16="http://schemas.microsoft.com/office/drawing/2014/main" id="{79C68F4C-31C2-4BF8-B308-6F52544DF48E}"/>
            </a:ext>
          </a:extLst>
        </xdr:cNvPr>
        <xdr:cNvSpPr>
          <a:spLocks noChangeShapeType="1"/>
        </xdr:cNvSpPr>
      </xdr:nvSpPr>
      <xdr:spPr bwMode="auto">
        <a:xfrm flipV="1">
          <a:off x="4219575" y="7677150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152400</xdr:colOff>
      <xdr:row>110</xdr:row>
      <xdr:rowOff>152400</xdr:rowOff>
    </xdr:to>
    <xdr:sp macro="" textlink="">
      <xdr:nvSpPr>
        <xdr:cNvPr id="3025" name="Circle 8">
          <a:extLst>
            <a:ext uri="{FF2B5EF4-FFF2-40B4-BE49-F238E27FC236}">
              <a16:creationId xmlns:a16="http://schemas.microsoft.com/office/drawing/2014/main" id="{4FE56D7B-6384-44A3-B6EF-B03D320B3230}"/>
            </a:ext>
          </a:extLst>
        </xdr:cNvPr>
        <xdr:cNvSpPr/>
      </xdr:nvSpPr>
      <xdr:spPr>
        <a:xfrm>
          <a:off x="5776913" y="103155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110</xdr:row>
      <xdr:rowOff>76200</xdr:rowOff>
    </xdr:from>
    <xdr:to>
      <xdr:col>13</xdr:col>
      <xdr:colOff>0</xdr:colOff>
      <xdr:row>110</xdr:row>
      <xdr:rowOff>76200</xdr:rowOff>
    </xdr:to>
    <xdr:sp macro="" textlink="">
      <xdr:nvSpPr>
        <xdr:cNvPr id="3026" name="Line 1310">
          <a:extLst>
            <a:ext uri="{FF2B5EF4-FFF2-40B4-BE49-F238E27FC236}">
              <a16:creationId xmlns:a16="http://schemas.microsoft.com/office/drawing/2014/main" id="{DA5F3C92-D2B1-419B-AED2-D2D5F61D13A8}"/>
            </a:ext>
          </a:extLst>
        </xdr:cNvPr>
        <xdr:cNvSpPr>
          <a:spLocks noChangeShapeType="1"/>
        </xdr:cNvSpPr>
      </xdr:nvSpPr>
      <xdr:spPr bwMode="auto">
        <a:xfrm>
          <a:off x="4481513" y="10391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110</xdr:row>
      <xdr:rowOff>76200</xdr:rowOff>
    </xdr:from>
    <xdr:to>
      <xdr:col>11</xdr:col>
      <xdr:colOff>0</xdr:colOff>
      <xdr:row>110</xdr:row>
      <xdr:rowOff>76200</xdr:rowOff>
    </xdr:to>
    <xdr:sp macro="" textlink="">
      <xdr:nvSpPr>
        <xdr:cNvPr id="3027" name="Line 1311">
          <a:extLst>
            <a:ext uri="{FF2B5EF4-FFF2-40B4-BE49-F238E27FC236}">
              <a16:creationId xmlns:a16="http://schemas.microsoft.com/office/drawing/2014/main" id="{02174548-894A-454E-AD16-09FA9E0B4D78}"/>
            </a:ext>
          </a:extLst>
        </xdr:cNvPr>
        <xdr:cNvSpPr>
          <a:spLocks noChangeShapeType="1"/>
        </xdr:cNvSpPr>
      </xdr:nvSpPr>
      <xdr:spPr bwMode="auto">
        <a:xfrm>
          <a:off x="4219575" y="10391775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152400</xdr:colOff>
      <xdr:row>125</xdr:row>
      <xdr:rowOff>152400</xdr:rowOff>
    </xdr:to>
    <xdr:sp macro="" textlink="">
      <xdr:nvSpPr>
        <xdr:cNvPr id="3028" name="Circle 9">
          <a:extLst>
            <a:ext uri="{FF2B5EF4-FFF2-40B4-BE49-F238E27FC236}">
              <a16:creationId xmlns:a16="http://schemas.microsoft.com/office/drawing/2014/main" id="{8F42BF5F-6477-4BA3-BFFB-1C38BA8BDEC3}"/>
            </a:ext>
          </a:extLst>
        </xdr:cNvPr>
        <xdr:cNvSpPr/>
      </xdr:nvSpPr>
      <xdr:spPr>
        <a:xfrm>
          <a:off x="5776913" y="130302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125</xdr:row>
      <xdr:rowOff>76200</xdr:rowOff>
    </xdr:from>
    <xdr:to>
      <xdr:col>13</xdr:col>
      <xdr:colOff>0</xdr:colOff>
      <xdr:row>125</xdr:row>
      <xdr:rowOff>76200</xdr:rowOff>
    </xdr:to>
    <xdr:sp macro="" textlink="">
      <xdr:nvSpPr>
        <xdr:cNvPr id="3029" name="Line 1312">
          <a:extLst>
            <a:ext uri="{FF2B5EF4-FFF2-40B4-BE49-F238E27FC236}">
              <a16:creationId xmlns:a16="http://schemas.microsoft.com/office/drawing/2014/main" id="{284860D5-7DAE-41DC-9CDA-251A0B13B024}"/>
            </a:ext>
          </a:extLst>
        </xdr:cNvPr>
        <xdr:cNvSpPr>
          <a:spLocks noChangeShapeType="1"/>
        </xdr:cNvSpPr>
      </xdr:nvSpPr>
      <xdr:spPr bwMode="auto">
        <a:xfrm>
          <a:off x="4481513" y="13106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110</xdr:row>
      <xdr:rowOff>76200</xdr:rowOff>
    </xdr:from>
    <xdr:to>
      <xdr:col>11</xdr:col>
      <xdr:colOff>0</xdr:colOff>
      <xdr:row>125</xdr:row>
      <xdr:rowOff>76200</xdr:rowOff>
    </xdr:to>
    <xdr:sp macro="" textlink="">
      <xdr:nvSpPr>
        <xdr:cNvPr id="3030" name="Line 1313">
          <a:extLst>
            <a:ext uri="{FF2B5EF4-FFF2-40B4-BE49-F238E27FC236}">
              <a16:creationId xmlns:a16="http://schemas.microsoft.com/office/drawing/2014/main" id="{1336A330-A1E9-4B4C-9143-7D4F04F66084}"/>
            </a:ext>
          </a:extLst>
        </xdr:cNvPr>
        <xdr:cNvSpPr>
          <a:spLocks noChangeShapeType="1"/>
        </xdr:cNvSpPr>
      </xdr:nvSpPr>
      <xdr:spPr bwMode="auto">
        <a:xfrm>
          <a:off x="4219575" y="10391775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215</xdr:row>
      <xdr:rowOff>0</xdr:rowOff>
    </xdr:from>
    <xdr:to>
      <xdr:col>17</xdr:col>
      <xdr:colOff>152400</xdr:colOff>
      <xdr:row>215</xdr:row>
      <xdr:rowOff>152400</xdr:rowOff>
    </xdr:to>
    <xdr:sp macro="" textlink="">
      <xdr:nvSpPr>
        <xdr:cNvPr id="3031" name="Triangle 10">
          <a:extLst>
            <a:ext uri="{FF2B5EF4-FFF2-40B4-BE49-F238E27FC236}">
              <a16:creationId xmlns:a16="http://schemas.microsoft.com/office/drawing/2014/main" id="{2CE1B2B0-DF08-4E09-8797-24F12E51CBD6}"/>
            </a:ext>
          </a:extLst>
        </xdr:cNvPr>
        <xdr:cNvSpPr/>
      </xdr:nvSpPr>
      <xdr:spPr>
        <a:xfrm rot="16200000">
          <a:off x="7486650" y="29317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215</xdr:row>
      <xdr:rowOff>76200</xdr:rowOff>
    </xdr:from>
    <xdr:to>
      <xdr:col>17</xdr:col>
      <xdr:colOff>0</xdr:colOff>
      <xdr:row>215</xdr:row>
      <xdr:rowOff>76200</xdr:rowOff>
    </xdr:to>
    <xdr:sp macro="" textlink="">
      <xdr:nvSpPr>
        <xdr:cNvPr id="3032" name="Line 1314">
          <a:extLst>
            <a:ext uri="{FF2B5EF4-FFF2-40B4-BE49-F238E27FC236}">
              <a16:creationId xmlns:a16="http://schemas.microsoft.com/office/drawing/2014/main" id="{FD6A610F-E65A-402C-851B-966C46391AEA}"/>
            </a:ext>
          </a:extLst>
        </xdr:cNvPr>
        <xdr:cNvSpPr>
          <a:spLocks noChangeShapeType="1"/>
        </xdr:cNvSpPr>
      </xdr:nvSpPr>
      <xdr:spPr bwMode="auto">
        <a:xfrm>
          <a:off x="6191250" y="29394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215</xdr:row>
      <xdr:rowOff>76200</xdr:rowOff>
    </xdr:from>
    <xdr:to>
      <xdr:col>15</xdr:col>
      <xdr:colOff>0</xdr:colOff>
      <xdr:row>215</xdr:row>
      <xdr:rowOff>76200</xdr:rowOff>
    </xdr:to>
    <xdr:sp macro="" textlink="">
      <xdr:nvSpPr>
        <xdr:cNvPr id="3033" name="Line 1315">
          <a:extLst>
            <a:ext uri="{FF2B5EF4-FFF2-40B4-BE49-F238E27FC236}">
              <a16:creationId xmlns:a16="http://schemas.microsoft.com/office/drawing/2014/main" id="{65AFA830-726F-46A8-9143-E84BB03A6F9F}"/>
            </a:ext>
          </a:extLst>
        </xdr:cNvPr>
        <xdr:cNvSpPr>
          <a:spLocks noChangeShapeType="1"/>
        </xdr:cNvSpPr>
      </xdr:nvSpPr>
      <xdr:spPr bwMode="auto">
        <a:xfrm>
          <a:off x="5929313" y="2939415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210</xdr:row>
      <xdr:rowOff>0</xdr:rowOff>
    </xdr:from>
    <xdr:to>
      <xdr:col>17</xdr:col>
      <xdr:colOff>152400</xdr:colOff>
      <xdr:row>210</xdr:row>
      <xdr:rowOff>152400</xdr:rowOff>
    </xdr:to>
    <xdr:sp macro="" textlink="">
      <xdr:nvSpPr>
        <xdr:cNvPr id="3034" name="Triangle 11">
          <a:extLst>
            <a:ext uri="{FF2B5EF4-FFF2-40B4-BE49-F238E27FC236}">
              <a16:creationId xmlns:a16="http://schemas.microsoft.com/office/drawing/2014/main" id="{A285F39D-3624-46E2-950C-759228F94E72}"/>
            </a:ext>
          </a:extLst>
        </xdr:cNvPr>
        <xdr:cNvSpPr/>
      </xdr:nvSpPr>
      <xdr:spPr>
        <a:xfrm rot="16200000">
          <a:off x="7486650" y="28413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210</xdr:row>
      <xdr:rowOff>76200</xdr:rowOff>
    </xdr:from>
    <xdr:to>
      <xdr:col>17</xdr:col>
      <xdr:colOff>0</xdr:colOff>
      <xdr:row>210</xdr:row>
      <xdr:rowOff>76200</xdr:rowOff>
    </xdr:to>
    <xdr:sp macro="" textlink="">
      <xdr:nvSpPr>
        <xdr:cNvPr id="3035" name="Line 1316">
          <a:extLst>
            <a:ext uri="{FF2B5EF4-FFF2-40B4-BE49-F238E27FC236}">
              <a16:creationId xmlns:a16="http://schemas.microsoft.com/office/drawing/2014/main" id="{B38928BB-2C94-432A-9C7E-FFB8549F66D7}"/>
            </a:ext>
          </a:extLst>
        </xdr:cNvPr>
        <xdr:cNvSpPr>
          <a:spLocks noChangeShapeType="1"/>
        </xdr:cNvSpPr>
      </xdr:nvSpPr>
      <xdr:spPr bwMode="auto">
        <a:xfrm>
          <a:off x="6191250" y="28489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210</xdr:row>
      <xdr:rowOff>76200</xdr:rowOff>
    </xdr:from>
    <xdr:to>
      <xdr:col>15</xdr:col>
      <xdr:colOff>0</xdr:colOff>
      <xdr:row>215</xdr:row>
      <xdr:rowOff>76200</xdr:rowOff>
    </xdr:to>
    <xdr:sp macro="" textlink="">
      <xdr:nvSpPr>
        <xdr:cNvPr id="3036" name="Line 1317">
          <a:extLst>
            <a:ext uri="{FF2B5EF4-FFF2-40B4-BE49-F238E27FC236}">
              <a16:creationId xmlns:a16="http://schemas.microsoft.com/office/drawing/2014/main" id="{D0D7C544-7B62-4C8F-8874-98117EBC8B63}"/>
            </a:ext>
          </a:extLst>
        </xdr:cNvPr>
        <xdr:cNvSpPr>
          <a:spLocks noChangeShapeType="1"/>
        </xdr:cNvSpPr>
      </xdr:nvSpPr>
      <xdr:spPr bwMode="auto">
        <a:xfrm flipV="1">
          <a:off x="5929313" y="2848927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205</xdr:row>
      <xdr:rowOff>0</xdr:rowOff>
    </xdr:from>
    <xdr:to>
      <xdr:col>17</xdr:col>
      <xdr:colOff>152400</xdr:colOff>
      <xdr:row>205</xdr:row>
      <xdr:rowOff>152400</xdr:rowOff>
    </xdr:to>
    <xdr:sp macro="" textlink="">
      <xdr:nvSpPr>
        <xdr:cNvPr id="3037" name="Triangle 12">
          <a:extLst>
            <a:ext uri="{FF2B5EF4-FFF2-40B4-BE49-F238E27FC236}">
              <a16:creationId xmlns:a16="http://schemas.microsoft.com/office/drawing/2014/main" id="{A0B40DC9-FB97-4C23-881C-C9DE6787728B}"/>
            </a:ext>
          </a:extLst>
        </xdr:cNvPr>
        <xdr:cNvSpPr/>
      </xdr:nvSpPr>
      <xdr:spPr>
        <a:xfrm rot="16200000">
          <a:off x="7486650" y="27508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205</xdr:row>
      <xdr:rowOff>76200</xdr:rowOff>
    </xdr:from>
    <xdr:to>
      <xdr:col>17</xdr:col>
      <xdr:colOff>0</xdr:colOff>
      <xdr:row>205</xdr:row>
      <xdr:rowOff>76200</xdr:rowOff>
    </xdr:to>
    <xdr:sp macro="" textlink="">
      <xdr:nvSpPr>
        <xdr:cNvPr id="3038" name="Line 1318">
          <a:extLst>
            <a:ext uri="{FF2B5EF4-FFF2-40B4-BE49-F238E27FC236}">
              <a16:creationId xmlns:a16="http://schemas.microsoft.com/office/drawing/2014/main" id="{03B676D9-5A88-4E56-8BC0-3F9E370E6B19}"/>
            </a:ext>
          </a:extLst>
        </xdr:cNvPr>
        <xdr:cNvSpPr>
          <a:spLocks noChangeShapeType="1"/>
        </xdr:cNvSpPr>
      </xdr:nvSpPr>
      <xdr:spPr bwMode="auto">
        <a:xfrm>
          <a:off x="6191250" y="27584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200</xdr:row>
      <xdr:rowOff>76200</xdr:rowOff>
    </xdr:from>
    <xdr:to>
      <xdr:col>15</xdr:col>
      <xdr:colOff>0</xdr:colOff>
      <xdr:row>205</xdr:row>
      <xdr:rowOff>76200</xdr:rowOff>
    </xdr:to>
    <xdr:sp macro="" textlink="">
      <xdr:nvSpPr>
        <xdr:cNvPr id="3039" name="Line 1319">
          <a:extLst>
            <a:ext uri="{FF2B5EF4-FFF2-40B4-BE49-F238E27FC236}">
              <a16:creationId xmlns:a16="http://schemas.microsoft.com/office/drawing/2014/main" id="{035A30ED-711F-4CE4-B117-011D3F6EEEA4}"/>
            </a:ext>
          </a:extLst>
        </xdr:cNvPr>
        <xdr:cNvSpPr>
          <a:spLocks noChangeShapeType="1"/>
        </xdr:cNvSpPr>
      </xdr:nvSpPr>
      <xdr:spPr bwMode="auto">
        <a:xfrm>
          <a:off x="5929313" y="2667952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140</xdr:row>
      <xdr:rowOff>0</xdr:rowOff>
    </xdr:from>
    <xdr:to>
      <xdr:col>13</xdr:col>
      <xdr:colOff>152400</xdr:colOff>
      <xdr:row>140</xdr:row>
      <xdr:rowOff>152400</xdr:rowOff>
    </xdr:to>
    <xdr:sp macro="" textlink="">
      <xdr:nvSpPr>
        <xdr:cNvPr id="3040" name="Circle 13">
          <a:extLst>
            <a:ext uri="{FF2B5EF4-FFF2-40B4-BE49-F238E27FC236}">
              <a16:creationId xmlns:a16="http://schemas.microsoft.com/office/drawing/2014/main" id="{8A3D58A8-D6E9-46EC-B058-F2E02466AFFA}"/>
            </a:ext>
          </a:extLst>
        </xdr:cNvPr>
        <xdr:cNvSpPr/>
      </xdr:nvSpPr>
      <xdr:spPr>
        <a:xfrm>
          <a:off x="5776913" y="157448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140</xdr:row>
      <xdr:rowOff>76200</xdr:rowOff>
    </xdr:from>
    <xdr:to>
      <xdr:col>13</xdr:col>
      <xdr:colOff>0</xdr:colOff>
      <xdr:row>140</xdr:row>
      <xdr:rowOff>76200</xdr:rowOff>
    </xdr:to>
    <xdr:sp macro="" textlink="">
      <xdr:nvSpPr>
        <xdr:cNvPr id="3041" name="Line 1320">
          <a:extLst>
            <a:ext uri="{FF2B5EF4-FFF2-40B4-BE49-F238E27FC236}">
              <a16:creationId xmlns:a16="http://schemas.microsoft.com/office/drawing/2014/main" id="{41B4FB76-D28E-47CE-B33C-2F43F8490DC5}"/>
            </a:ext>
          </a:extLst>
        </xdr:cNvPr>
        <xdr:cNvSpPr>
          <a:spLocks noChangeShapeType="1"/>
        </xdr:cNvSpPr>
      </xdr:nvSpPr>
      <xdr:spPr bwMode="auto">
        <a:xfrm>
          <a:off x="4481513" y="15821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140</xdr:row>
      <xdr:rowOff>76200</xdr:rowOff>
    </xdr:from>
    <xdr:to>
      <xdr:col>11</xdr:col>
      <xdr:colOff>0</xdr:colOff>
      <xdr:row>155</xdr:row>
      <xdr:rowOff>76200</xdr:rowOff>
    </xdr:to>
    <xdr:sp macro="" textlink="">
      <xdr:nvSpPr>
        <xdr:cNvPr id="3042" name="Line 1321">
          <a:extLst>
            <a:ext uri="{FF2B5EF4-FFF2-40B4-BE49-F238E27FC236}">
              <a16:creationId xmlns:a16="http://schemas.microsoft.com/office/drawing/2014/main" id="{EF948ACF-35CE-43FB-A9BE-40FFD9D9888D}"/>
            </a:ext>
          </a:extLst>
        </xdr:cNvPr>
        <xdr:cNvSpPr>
          <a:spLocks noChangeShapeType="1"/>
        </xdr:cNvSpPr>
      </xdr:nvSpPr>
      <xdr:spPr bwMode="auto">
        <a:xfrm flipV="1">
          <a:off x="4219575" y="15821025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152400</xdr:colOff>
      <xdr:row>155</xdr:row>
      <xdr:rowOff>152400</xdr:rowOff>
    </xdr:to>
    <xdr:sp macro="" textlink="">
      <xdr:nvSpPr>
        <xdr:cNvPr id="3043" name="Circle 14">
          <a:extLst>
            <a:ext uri="{FF2B5EF4-FFF2-40B4-BE49-F238E27FC236}">
              <a16:creationId xmlns:a16="http://schemas.microsoft.com/office/drawing/2014/main" id="{706F5A48-5921-4DF6-9E40-B44F547A3D61}"/>
            </a:ext>
          </a:extLst>
        </xdr:cNvPr>
        <xdr:cNvSpPr/>
      </xdr:nvSpPr>
      <xdr:spPr>
        <a:xfrm>
          <a:off x="5776913" y="184594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155</xdr:row>
      <xdr:rowOff>76200</xdr:rowOff>
    </xdr:from>
    <xdr:to>
      <xdr:col>13</xdr:col>
      <xdr:colOff>0</xdr:colOff>
      <xdr:row>155</xdr:row>
      <xdr:rowOff>76200</xdr:rowOff>
    </xdr:to>
    <xdr:sp macro="" textlink="">
      <xdr:nvSpPr>
        <xdr:cNvPr id="3044" name="Line 1322">
          <a:extLst>
            <a:ext uri="{FF2B5EF4-FFF2-40B4-BE49-F238E27FC236}">
              <a16:creationId xmlns:a16="http://schemas.microsoft.com/office/drawing/2014/main" id="{98D2D5EB-7B10-453D-92B4-9946970BE2DF}"/>
            </a:ext>
          </a:extLst>
        </xdr:cNvPr>
        <xdr:cNvSpPr>
          <a:spLocks noChangeShapeType="1"/>
        </xdr:cNvSpPr>
      </xdr:nvSpPr>
      <xdr:spPr bwMode="auto">
        <a:xfrm>
          <a:off x="4481513" y="18535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155</xdr:row>
      <xdr:rowOff>76200</xdr:rowOff>
    </xdr:from>
    <xdr:to>
      <xdr:col>11</xdr:col>
      <xdr:colOff>0</xdr:colOff>
      <xdr:row>155</xdr:row>
      <xdr:rowOff>76200</xdr:rowOff>
    </xdr:to>
    <xdr:sp macro="" textlink="">
      <xdr:nvSpPr>
        <xdr:cNvPr id="3045" name="Line 1323">
          <a:extLst>
            <a:ext uri="{FF2B5EF4-FFF2-40B4-BE49-F238E27FC236}">
              <a16:creationId xmlns:a16="http://schemas.microsoft.com/office/drawing/2014/main" id="{D5A97A90-E46E-4EC3-8DD2-519B6430252F}"/>
            </a:ext>
          </a:extLst>
        </xdr:cNvPr>
        <xdr:cNvSpPr>
          <a:spLocks noChangeShapeType="1"/>
        </xdr:cNvSpPr>
      </xdr:nvSpPr>
      <xdr:spPr bwMode="auto">
        <a:xfrm>
          <a:off x="4219575" y="18535650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170</xdr:row>
      <xdr:rowOff>0</xdr:rowOff>
    </xdr:from>
    <xdr:to>
      <xdr:col>13</xdr:col>
      <xdr:colOff>152400</xdr:colOff>
      <xdr:row>170</xdr:row>
      <xdr:rowOff>152400</xdr:rowOff>
    </xdr:to>
    <xdr:sp macro="" textlink="">
      <xdr:nvSpPr>
        <xdr:cNvPr id="3046" name="Circle 15">
          <a:extLst>
            <a:ext uri="{FF2B5EF4-FFF2-40B4-BE49-F238E27FC236}">
              <a16:creationId xmlns:a16="http://schemas.microsoft.com/office/drawing/2014/main" id="{F0ED940C-3AF9-4D54-A271-5D6B9E73EC98}"/>
            </a:ext>
          </a:extLst>
        </xdr:cNvPr>
        <xdr:cNvSpPr/>
      </xdr:nvSpPr>
      <xdr:spPr>
        <a:xfrm>
          <a:off x="5776913" y="2117407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170</xdr:row>
      <xdr:rowOff>76200</xdr:rowOff>
    </xdr:from>
    <xdr:to>
      <xdr:col>13</xdr:col>
      <xdr:colOff>0</xdr:colOff>
      <xdr:row>170</xdr:row>
      <xdr:rowOff>76200</xdr:rowOff>
    </xdr:to>
    <xdr:sp macro="" textlink="">
      <xdr:nvSpPr>
        <xdr:cNvPr id="3047" name="Line 1324">
          <a:extLst>
            <a:ext uri="{FF2B5EF4-FFF2-40B4-BE49-F238E27FC236}">
              <a16:creationId xmlns:a16="http://schemas.microsoft.com/office/drawing/2014/main" id="{5D26A8CF-370B-4298-AA75-FE7885990BB3}"/>
            </a:ext>
          </a:extLst>
        </xdr:cNvPr>
        <xdr:cNvSpPr>
          <a:spLocks noChangeShapeType="1"/>
        </xdr:cNvSpPr>
      </xdr:nvSpPr>
      <xdr:spPr bwMode="auto">
        <a:xfrm>
          <a:off x="4481513" y="21250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155</xdr:row>
      <xdr:rowOff>76200</xdr:rowOff>
    </xdr:from>
    <xdr:to>
      <xdr:col>11</xdr:col>
      <xdr:colOff>0</xdr:colOff>
      <xdr:row>170</xdr:row>
      <xdr:rowOff>76200</xdr:rowOff>
    </xdr:to>
    <xdr:sp macro="" textlink="">
      <xdr:nvSpPr>
        <xdr:cNvPr id="3048" name="Line 1325">
          <a:extLst>
            <a:ext uri="{FF2B5EF4-FFF2-40B4-BE49-F238E27FC236}">
              <a16:creationId xmlns:a16="http://schemas.microsoft.com/office/drawing/2014/main" id="{63BB0564-D75B-4AEE-BE58-EB93E01CDD4D}"/>
            </a:ext>
          </a:extLst>
        </xdr:cNvPr>
        <xdr:cNvSpPr>
          <a:spLocks noChangeShapeType="1"/>
        </xdr:cNvSpPr>
      </xdr:nvSpPr>
      <xdr:spPr bwMode="auto">
        <a:xfrm>
          <a:off x="4219575" y="18535650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152400</xdr:colOff>
      <xdr:row>185</xdr:row>
      <xdr:rowOff>152400</xdr:rowOff>
    </xdr:to>
    <xdr:sp macro="" textlink="">
      <xdr:nvSpPr>
        <xdr:cNvPr id="3049" name="Circle 16">
          <a:extLst>
            <a:ext uri="{FF2B5EF4-FFF2-40B4-BE49-F238E27FC236}">
              <a16:creationId xmlns:a16="http://schemas.microsoft.com/office/drawing/2014/main" id="{96DF9420-8BC3-485A-8697-7C7B6405E8F8}"/>
            </a:ext>
          </a:extLst>
        </xdr:cNvPr>
        <xdr:cNvSpPr/>
      </xdr:nvSpPr>
      <xdr:spPr>
        <a:xfrm>
          <a:off x="5776913" y="2388870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185</xdr:row>
      <xdr:rowOff>76200</xdr:rowOff>
    </xdr:from>
    <xdr:to>
      <xdr:col>13</xdr:col>
      <xdr:colOff>0</xdr:colOff>
      <xdr:row>185</xdr:row>
      <xdr:rowOff>76200</xdr:rowOff>
    </xdr:to>
    <xdr:sp macro="" textlink="">
      <xdr:nvSpPr>
        <xdr:cNvPr id="3050" name="Line 1326">
          <a:extLst>
            <a:ext uri="{FF2B5EF4-FFF2-40B4-BE49-F238E27FC236}">
              <a16:creationId xmlns:a16="http://schemas.microsoft.com/office/drawing/2014/main" id="{BF853A0B-BF51-465A-8880-4DA3CABDD5B1}"/>
            </a:ext>
          </a:extLst>
        </xdr:cNvPr>
        <xdr:cNvSpPr>
          <a:spLocks noChangeShapeType="1"/>
        </xdr:cNvSpPr>
      </xdr:nvSpPr>
      <xdr:spPr bwMode="auto">
        <a:xfrm>
          <a:off x="4481513" y="23964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185</xdr:row>
      <xdr:rowOff>76200</xdr:rowOff>
    </xdr:from>
    <xdr:to>
      <xdr:col>11</xdr:col>
      <xdr:colOff>0</xdr:colOff>
      <xdr:row>200</xdr:row>
      <xdr:rowOff>76200</xdr:rowOff>
    </xdr:to>
    <xdr:sp macro="" textlink="">
      <xdr:nvSpPr>
        <xdr:cNvPr id="3051" name="Line 1327">
          <a:extLst>
            <a:ext uri="{FF2B5EF4-FFF2-40B4-BE49-F238E27FC236}">
              <a16:creationId xmlns:a16="http://schemas.microsoft.com/office/drawing/2014/main" id="{372910D4-6D30-407F-936A-FAC7592104B7}"/>
            </a:ext>
          </a:extLst>
        </xdr:cNvPr>
        <xdr:cNvSpPr>
          <a:spLocks noChangeShapeType="1"/>
        </xdr:cNvSpPr>
      </xdr:nvSpPr>
      <xdr:spPr bwMode="auto">
        <a:xfrm flipV="1">
          <a:off x="4219575" y="23964900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200</xdr:row>
      <xdr:rowOff>0</xdr:rowOff>
    </xdr:from>
    <xdr:to>
      <xdr:col>13</xdr:col>
      <xdr:colOff>152400</xdr:colOff>
      <xdr:row>200</xdr:row>
      <xdr:rowOff>152400</xdr:rowOff>
    </xdr:to>
    <xdr:sp macro="" textlink="">
      <xdr:nvSpPr>
        <xdr:cNvPr id="3052" name="Circle 17">
          <a:extLst>
            <a:ext uri="{FF2B5EF4-FFF2-40B4-BE49-F238E27FC236}">
              <a16:creationId xmlns:a16="http://schemas.microsoft.com/office/drawing/2014/main" id="{50465937-6C3F-4CA1-B55B-CAC12B3C7C42}"/>
            </a:ext>
          </a:extLst>
        </xdr:cNvPr>
        <xdr:cNvSpPr/>
      </xdr:nvSpPr>
      <xdr:spPr>
        <a:xfrm>
          <a:off x="5776913" y="26603325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200</xdr:row>
      <xdr:rowOff>76200</xdr:rowOff>
    </xdr:from>
    <xdr:to>
      <xdr:col>13</xdr:col>
      <xdr:colOff>0</xdr:colOff>
      <xdr:row>200</xdr:row>
      <xdr:rowOff>76200</xdr:rowOff>
    </xdr:to>
    <xdr:sp macro="" textlink="">
      <xdr:nvSpPr>
        <xdr:cNvPr id="3053" name="Line 1328">
          <a:extLst>
            <a:ext uri="{FF2B5EF4-FFF2-40B4-BE49-F238E27FC236}">
              <a16:creationId xmlns:a16="http://schemas.microsoft.com/office/drawing/2014/main" id="{280392E1-0492-4A94-94FF-FB9DBA9D9AE5}"/>
            </a:ext>
          </a:extLst>
        </xdr:cNvPr>
        <xdr:cNvSpPr>
          <a:spLocks noChangeShapeType="1"/>
        </xdr:cNvSpPr>
      </xdr:nvSpPr>
      <xdr:spPr bwMode="auto">
        <a:xfrm>
          <a:off x="4481513" y="26679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200</xdr:row>
      <xdr:rowOff>76200</xdr:rowOff>
    </xdr:from>
    <xdr:to>
      <xdr:col>11</xdr:col>
      <xdr:colOff>0</xdr:colOff>
      <xdr:row>200</xdr:row>
      <xdr:rowOff>76200</xdr:rowOff>
    </xdr:to>
    <xdr:sp macro="" textlink="">
      <xdr:nvSpPr>
        <xdr:cNvPr id="3054" name="Line 1329">
          <a:extLst>
            <a:ext uri="{FF2B5EF4-FFF2-40B4-BE49-F238E27FC236}">
              <a16:creationId xmlns:a16="http://schemas.microsoft.com/office/drawing/2014/main" id="{EEBA25A1-D1A9-4026-AD9B-C5926476FE58}"/>
            </a:ext>
          </a:extLst>
        </xdr:cNvPr>
        <xdr:cNvSpPr>
          <a:spLocks noChangeShapeType="1"/>
        </xdr:cNvSpPr>
      </xdr:nvSpPr>
      <xdr:spPr bwMode="auto">
        <a:xfrm>
          <a:off x="4219575" y="26679525"/>
          <a:ext cx="261938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152400</xdr:colOff>
      <xdr:row>215</xdr:row>
      <xdr:rowOff>152400</xdr:rowOff>
    </xdr:to>
    <xdr:sp macro="" textlink="">
      <xdr:nvSpPr>
        <xdr:cNvPr id="3055" name="Circle 18">
          <a:extLst>
            <a:ext uri="{FF2B5EF4-FFF2-40B4-BE49-F238E27FC236}">
              <a16:creationId xmlns:a16="http://schemas.microsoft.com/office/drawing/2014/main" id="{5D7D68CB-0B4F-4774-B763-FCC1AB4A22CB}"/>
            </a:ext>
          </a:extLst>
        </xdr:cNvPr>
        <xdr:cNvSpPr/>
      </xdr:nvSpPr>
      <xdr:spPr>
        <a:xfrm>
          <a:off x="5776913" y="29317950"/>
          <a:ext cx="152400" cy="152400"/>
        </a:xfrm>
        <a:prstGeom prst="ellipse">
          <a:avLst/>
        </a:prstGeom>
        <a:solidFill>
          <a:srgbClr val="00FF0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215</xdr:row>
      <xdr:rowOff>76200</xdr:rowOff>
    </xdr:from>
    <xdr:to>
      <xdr:col>13</xdr:col>
      <xdr:colOff>0</xdr:colOff>
      <xdr:row>215</xdr:row>
      <xdr:rowOff>76200</xdr:rowOff>
    </xdr:to>
    <xdr:sp macro="" textlink="">
      <xdr:nvSpPr>
        <xdr:cNvPr id="3056" name="Line 1330">
          <a:extLst>
            <a:ext uri="{FF2B5EF4-FFF2-40B4-BE49-F238E27FC236}">
              <a16:creationId xmlns:a16="http://schemas.microsoft.com/office/drawing/2014/main" id="{736F01F6-5260-4888-B231-1BDE8447C519}"/>
            </a:ext>
          </a:extLst>
        </xdr:cNvPr>
        <xdr:cNvSpPr>
          <a:spLocks noChangeShapeType="1"/>
        </xdr:cNvSpPr>
      </xdr:nvSpPr>
      <xdr:spPr bwMode="auto">
        <a:xfrm>
          <a:off x="4481513" y="29394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152400</xdr:colOff>
      <xdr:row>200</xdr:row>
      <xdr:rowOff>76200</xdr:rowOff>
    </xdr:from>
    <xdr:to>
      <xdr:col>11</xdr:col>
      <xdr:colOff>0</xdr:colOff>
      <xdr:row>215</xdr:row>
      <xdr:rowOff>76200</xdr:rowOff>
    </xdr:to>
    <xdr:sp macro="" textlink="">
      <xdr:nvSpPr>
        <xdr:cNvPr id="3057" name="Line 1331">
          <a:extLst>
            <a:ext uri="{FF2B5EF4-FFF2-40B4-BE49-F238E27FC236}">
              <a16:creationId xmlns:a16="http://schemas.microsoft.com/office/drawing/2014/main" id="{901733CA-69DF-4B25-833B-882F154E109F}"/>
            </a:ext>
          </a:extLst>
        </xdr:cNvPr>
        <xdr:cNvSpPr>
          <a:spLocks noChangeShapeType="1"/>
        </xdr:cNvSpPr>
      </xdr:nvSpPr>
      <xdr:spPr bwMode="auto">
        <a:xfrm>
          <a:off x="4219575" y="26679525"/>
          <a:ext cx="261938" cy="27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90</xdr:row>
      <xdr:rowOff>0</xdr:rowOff>
    </xdr:from>
    <xdr:to>
      <xdr:col>17</xdr:col>
      <xdr:colOff>152400</xdr:colOff>
      <xdr:row>90</xdr:row>
      <xdr:rowOff>152400</xdr:rowOff>
    </xdr:to>
    <xdr:sp macro="" textlink="">
      <xdr:nvSpPr>
        <xdr:cNvPr id="3058" name="Triangle 19">
          <a:extLst>
            <a:ext uri="{FF2B5EF4-FFF2-40B4-BE49-F238E27FC236}">
              <a16:creationId xmlns:a16="http://schemas.microsoft.com/office/drawing/2014/main" id="{FD58E69B-7DD9-46D7-B810-EAA62164809A}"/>
            </a:ext>
          </a:extLst>
        </xdr:cNvPr>
        <xdr:cNvSpPr/>
      </xdr:nvSpPr>
      <xdr:spPr>
        <a:xfrm rot="16200000">
          <a:off x="7486650" y="6696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90</xdr:row>
      <xdr:rowOff>76200</xdr:rowOff>
    </xdr:from>
    <xdr:to>
      <xdr:col>17</xdr:col>
      <xdr:colOff>0</xdr:colOff>
      <xdr:row>90</xdr:row>
      <xdr:rowOff>76200</xdr:rowOff>
    </xdr:to>
    <xdr:sp macro="" textlink="">
      <xdr:nvSpPr>
        <xdr:cNvPr id="3059" name="Line 1332">
          <a:extLst>
            <a:ext uri="{FF2B5EF4-FFF2-40B4-BE49-F238E27FC236}">
              <a16:creationId xmlns:a16="http://schemas.microsoft.com/office/drawing/2014/main" id="{6AF315A8-F61F-43BA-8D64-2F41D9C65422}"/>
            </a:ext>
          </a:extLst>
        </xdr:cNvPr>
        <xdr:cNvSpPr>
          <a:spLocks noChangeShapeType="1"/>
        </xdr:cNvSpPr>
      </xdr:nvSpPr>
      <xdr:spPr bwMode="auto">
        <a:xfrm>
          <a:off x="6191250" y="6772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90</xdr:row>
      <xdr:rowOff>76200</xdr:rowOff>
    </xdr:from>
    <xdr:to>
      <xdr:col>15</xdr:col>
      <xdr:colOff>0</xdr:colOff>
      <xdr:row>95</xdr:row>
      <xdr:rowOff>76200</xdr:rowOff>
    </xdr:to>
    <xdr:sp macro="" textlink="">
      <xdr:nvSpPr>
        <xdr:cNvPr id="3060" name="Line 1333">
          <a:extLst>
            <a:ext uri="{FF2B5EF4-FFF2-40B4-BE49-F238E27FC236}">
              <a16:creationId xmlns:a16="http://schemas.microsoft.com/office/drawing/2014/main" id="{77B14CF3-C625-420B-9FE0-A0E6A56C2885}"/>
            </a:ext>
          </a:extLst>
        </xdr:cNvPr>
        <xdr:cNvSpPr>
          <a:spLocks noChangeShapeType="1"/>
        </xdr:cNvSpPr>
      </xdr:nvSpPr>
      <xdr:spPr bwMode="auto">
        <a:xfrm flipV="1">
          <a:off x="5929313" y="677227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95</xdr:row>
      <xdr:rowOff>0</xdr:rowOff>
    </xdr:from>
    <xdr:to>
      <xdr:col>17</xdr:col>
      <xdr:colOff>152400</xdr:colOff>
      <xdr:row>95</xdr:row>
      <xdr:rowOff>152400</xdr:rowOff>
    </xdr:to>
    <xdr:sp macro="" textlink="">
      <xdr:nvSpPr>
        <xdr:cNvPr id="3061" name="Triangle 20">
          <a:extLst>
            <a:ext uri="{FF2B5EF4-FFF2-40B4-BE49-F238E27FC236}">
              <a16:creationId xmlns:a16="http://schemas.microsoft.com/office/drawing/2014/main" id="{62C75EE9-FA4F-49EB-BC33-322522C0B9FC}"/>
            </a:ext>
          </a:extLst>
        </xdr:cNvPr>
        <xdr:cNvSpPr/>
      </xdr:nvSpPr>
      <xdr:spPr>
        <a:xfrm rot="16200000">
          <a:off x="7486650" y="7600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95</xdr:row>
      <xdr:rowOff>76200</xdr:rowOff>
    </xdr:from>
    <xdr:to>
      <xdr:col>17</xdr:col>
      <xdr:colOff>0</xdr:colOff>
      <xdr:row>95</xdr:row>
      <xdr:rowOff>76200</xdr:rowOff>
    </xdr:to>
    <xdr:sp macro="" textlink="">
      <xdr:nvSpPr>
        <xdr:cNvPr id="3062" name="Line 1334">
          <a:extLst>
            <a:ext uri="{FF2B5EF4-FFF2-40B4-BE49-F238E27FC236}">
              <a16:creationId xmlns:a16="http://schemas.microsoft.com/office/drawing/2014/main" id="{8045CE5D-BF01-43FF-84A4-BD99DB4EE73C}"/>
            </a:ext>
          </a:extLst>
        </xdr:cNvPr>
        <xdr:cNvSpPr>
          <a:spLocks noChangeShapeType="1"/>
        </xdr:cNvSpPr>
      </xdr:nvSpPr>
      <xdr:spPr bwMode="auto">
        <a:xfrm>
          <a:off x="6191250" y="7677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95</xdr:row>
      <xdr:rowOff>76200</xdr:rowOff>
    </xdr:from>
    <xdr:to>
      <xdr:col>15</xdr:col>
      <xdr:colOff>0</xdr:colOff>
      <xdr:row>95</xdr:row>
      <xdr:rowOff>76200</xdr:rowOff>
    </xdr:to>
    <xdr:sp macro="" textlink="">
      <xdr:nvSpPr>
        <xdr:cNvPr id="3063" name="Line 1335">
          <a:extLst>
            <a:ext uri="{FF2B5EF4-FFF2-40B4-BE49-F238E27FC236}">
              <a16:creationId xmlns:a16="http://schemas.microsoft.com/office/drawing/2014/main" id="{AD982E20-F9EB-441D-A5D9-4FBA0931D650}"/>
            </a:ext>
          </a:extLst>
        </xdr:cNvPr>
        <xdr:cNvSpPr>
          <a:spLocks noChangeShapeType="1"/>
        </xdr:cNvSpPr>
      </xdr:nvSpPr>
      <xdr:spPr bwMode="auto">
        <a:xfrm>
          <a:off x="5929313" y="767715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100</xdr:row>
      <xdr:rowOff>0</xdr:rowOff>
    </xdr:from>
    <xdr:to>
      <xdr:col>17</xdr:col>
      <xdr:colOff>152400</xdr:colOff>
      <xdr:row>100</xdr:row>
      <xdr:rowOff>152400</xdr:rowOff>
    </xdr:to>
    <xdr:sp macro="" textlink="">
      <xdr:nvSpPr>
        <xdr:cNvPr id="3064" name="Triangle 21">
          <a:extLst>
            <a:ext uri="{FF2B5EF4-FFF2-40B4-BE49-F238E27FC236}">
              <a16:creationId xmlns:a16="http://schemas.microsoft.com/office/drawing/2014/main" id="{B649E5FB-E6D1-4CF4-ABC1-0502560715E6}"/>
            </a:ext>
          </a:extLst>
        </xdr:cNvPr>
        <xdr:cNvSpPr/>
      </xdr:nvSpPr>
      <xdr:spPr>
        <a:xfrm rot="16200000">
          <a:off x="7486650" y="8505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100</xdr:row>
      <xdr:rowOff>76200</xdr:rowOff>
    </xdr:from>
    <xdr:to>
      <xdr:col>17</xdr:col>
      <xdr:colOff>0</xdr:colOff>
      <xdr:row>100</xdr:row>
      <xdr:rowOff>76200</xdr:rowOff>
    </xdr:to>
    <xdr:sp macro="" textlink="">
      <xdr:nvSpPr>
        <xdr:cNvPr id="3065" name="Line 1336">
          <a:extLst>
            <a:ext uri="{FF2B5EF4-FFF2-40B4-BE49-F238E27FC236}">
              <a16:creationId xmlns:a16="http://schemas.microsoft.com/office/drawing/2014/main" id="{17277941-45E5-4588-911E-95429DB988E6}"/>
            </a:ext>
          </a:extLst>
        </xdr:cNvPr>
        <xdr:cNvSpPr>
          <a:spLocks noChangeShapeType="1"/>
        </xdr:cNvSpPr>
      </xdr:nvSpPr>
      <xdr:spPr bwMode="auto">
        <a:xfrm>
          <a:off x="6191250" y="8582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95</xdr:row>
      <xdr:rowOff>76200</xdr:rowOff>
    </xdr:from>
    <xdr:to>
      <xdr:col>15</xdr:col>
      <xdr:colOff>0</xdr:colOff>
      <xdr:row>100</xdr:row>
      <xdr:rowOff>76200</xdr:rowOff>
    </xdr:to>
    <xdr:sp macro="" textlink="">
      <xdr:nvSpPr>
        <xdr:cNvPr id="3066" name="Line 1337">
          <a:extLst>
            <a:ext uri="{FF2B5EF4-FFF2-40B4-BE49-F238E27FC236}">
              <a16:creationId xmlns:a16="http://schemas.microsoft.com/office/drawing/2014/main" id="{6B6E3D71-AB50-4FE7-B8AD-48216A9D3439}"/>
            </a:ext>
          </a:extLst>
        </xdr:cNvPr>
        <xdr:cNvSpPr>
          <a:spLocks noChangeShapeType="1"/>
        </xdr:cNvSpPr>
      </xdr:nvSpPr>
      <xdr:spPr bwMode="auto">
        <a:xfrm>
          <a:off x="5929313" y="767715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105</xdr:row>
      <xdr:rowOff>0</xdr:rowOff>
    </xdr:from>
    <xdr:to>
      <xdr:col>17</xdr:col>
      <xdr:colOff>152400</xdr:colOff>
      <xdr:row>105</xdr:row>
      <xdr:rowOff>152400</xdr:rowOff>
    </xdr:to>
    <xdr:sp macro="" textlink="">
      <xdr:nvSpPr>
        <xdr:cNvPr id="3067" name="Triangle 22">
          <a:extLst>
            <a:ext uri="{FF2B5EF4-FFF2-40B4-BE49-F238E27FC236}">
              <a16:creationId xmlns:a16="http://schemas.microsoft.com/office/drawing/2014/main" id="{B041880D-362C-4D48-A035-80B402D67F08}"/>
            </a:ext>
          </a:extLst>
        </xdr:cNvPr>
        <xdr:cNvSpPr/>
      </xdr:nvSpPr>
      <xdr:spPr>
        <a:xfrm rot="16200000">
          <a:off x="7486650" y="9410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105</xdr:row>
      <xdr:rowOff>76200</xdr:rowOff>
    </xdr:from>
    <xdr:to>
      <xdr:col>17</xdr:col>
      <xdr:colOff>0</xdr:colOff>
      <xdr:row>105</xdr:row>
      <xdr:rowOff>76200</xdr:rowOff>
    </xdr:to>
    <xdr:sp macro="" textlink="">
      <xdr:nvSpPr>
        <xdr:cNvPr id="3068" name="Line 1338">
          <a:extLst>
            <a:ext uri="{FF2B5EF4-FFF2-40B4-BE49-F238E27FC236}">
              <a16:creationId xmlns:a16="http://schemas.microsoft.com/office/drawing/2014/main" id="{2593A519-CAA8-4F25-AC84-013A6E763385}"/>
            </a:ext>
          </a:extLst>
        </xdr:cNvPr>
        <xdr:cNvSpPr>
          <a:spLocks noChangeShapeType="1"/>
        </xdr:cNvSpPr>
      </xdr:nvSpPr>
      <xdr:spPr bwMode="auto">
        <a:xfrm>
          <a:off x="6191250" y="9486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105</xdr:row>
      <xdr:rowOff>76200</xdr:rowOff>
    </xdr:from>
    <xdr:to>
      <xdr:col>15</xdr:col>
      <xdr:colOff>0</xdr:colOff>
      <xdr:row>110</xdr:row>
      <xdr:rowOff>76200</xdr:rowOff>
    </xdr:to>
    <xdr:sp macro="" textlink="">
      <xdr:nvSpPr>
        <xdr:cNvPr id="3069" name="Line 1339">
          <a:extLst>
            <a:ext uri="{FF2B5EF4-FFF2-40B4-BE49-F238E27FC236}">
              <a16:creationId xmlns:a16="http://schemas.microsoft.com/office/drawing/2014/main" id="{9F48FCB5-147D-4CBB-BBCC-6FF51A8A3E53}"/>
            </a:ext>
          </a:extLst>
        </xdr:cNvPr>
        <xdr:cNvSpPr>
          <a:spLocks noChangeShapeType="1"/>
        </xdr:cNvSpPr>
      </xdr:nvSpPr>
      <xdr:spPr bwMode="auto">
        <a:xfrm flipV="1">
          <a:off x="5929313" y="948690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110</xdr:row>
      <xdr:rowOff>0</xdr:rowOff>
    </xdr:from>
    <xdr:to>
      <xdr:col>17</xdr:col>
      <xdr:colOff>152400</xdr:colOff>
      <xdr:row>110</xdr:row>
      <xdr:rowOff>152400</xdr:rowOff>
    </xdr:to>
    <xdr:sp macro="" textlink="">
      <xdr:nvSpPr>
        <xdr:cNvPr id="3070" name="Triangle 23">
          <a:extLst>
            <a:ext uri="{FF2B5EF4-FFF2-40B4-BE49-F238E27FC236}">
              <a16:creationId xmlns:a16="http://schemas.microsoft.com/office/drawing/2014/main" id="{FCD75BFF-FF7F-45BF-9EDC-3B2C065962B6}"/>
            </a:ext>
          </a:extLst>
        </xdr:cNvPr>
        <xdr:cNvSpPr/>
      </xdr:nvSpPr>
      <xdr:spPr>
        <a:xfrm rot="16200000">
          <a:off x="7486650" y="103155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110</xdr:row>
      <xdr:rowOff>76200</xdr:rowOff>
    </xdr:from>
    <xdr:to>
      <xdr:col>17</xdr:col>
      <xdr:colOff>0</xdr:colOff>
      <xdr:row>110</xdr:row>
      <xdr:rowOff>76200</xdr:rowOff>
    </xdr:to>
    <xdr:sp macro="" textlink="">
      <xdr:nvSpPr>
        <xdr:cNvPr id="3071" name="Line 1340">
          <a:extLst>
            <a:ext uri="{FF2B5EF4-FFF2-40B4-BE49-F238E27FC236}">
              <a16:creationId xmlns:a16="http://schemas.microsoft.com/office/drawing/2014/main" id="{1010C0FC-003D-4736-95A7-B8D06FB4C4AC}"/>
            </a:ext>
          </a:extLst>
        </xdr:cNvPr>
        <xdr:cNvSpPr>
          <a:spLocks noChangeShapeType="1"/>
        </xdr:cNvSpPr>
      </xdr:nvSpPr>
      <xdr:spPr bwMode="auto">
        <a:xfrm>
          <a:off x="6191250" y="10391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110</xdr:row>
      <xdr:rowOff>76200</xdr:rowOff>
    </xdr:from>
    <xdr:to>
      <xdr:col>15</xdr:col>
      <xdr:colOff>0</xdr:colOff>
      <xdr:row>110</xdr:row>
      <xdr:rowOff>76200</xdr:rowOff>
    </xdr:to>
    <xdr:sp macro="" textlink="">
      <xdr:nvSpPr>
        <xdr:cNvPr id="3072" name="Line 1341">
          <a:extLst>
            <a:ext uri="{FF2B5EF4-FFF2-40B4-BE49-F238E27FC236}">
              <a16:creationId xmlns:a16="http://schemas.microsoft.com/office/drawing/2014/main" id="{FEE38EE1-DE5F-4834-B21B-D20CF7FEF86C}"/>
            </a:ext>
          </a:extLst>
        </xdr:cNvPr>
        <xdr:cNvSpPr>
          <a:spLocks noChangeShapeType="1"/>
        </xdr:cNvSpPr>
      </xdr:nvSpPr>
      <xdr:spPr bwMode="auto">
        <a:xfrm>
          <a:off x="5929313" y="1039177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115</xdr:row>
      <xdr:rowOff>0</xdr:rowOff>
    </xdr:from>
    <xdr:to>
      <xdr:col>17</xdr:col>
      <xdr:colOff>152400</xdr:colOff>
      <xdr:row>115</xdr:row>
      <xdr:rowOff>152400</xdr:rowOff>
    </xdr:to>
    <xdr:sp macro="" textlink="">
      <xdr:nvSpPr>
        <xdr:cNvPr id="3073" name="Triangle 24">
          <a:extLst>
            <a:ext uri="{FF2B5EF4-FFF2-40B4-BE49-F238E27FC236}">
              <a16:creationId xmlns:a16="http://schemas.microsoft.com/office/drawing/2014/main" id="{52DD7C64-83EF-48CF-BBE3-40281E3DB7A9}"/>
            </a:ext>
          </a:extLst>
        </xdr:cNvPr>
        <xdr:cNvSpPr/>
      </xdr:nvSpPr>
      <xdr:spPr>
        <a:xfrm rot="16200000">
          <a:off x="7486650" y="11220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115</xdr:row>
      <xdr:rowOff>76200</xdr:rowOff>
    </xdr:from>
    <xdr:to>
      <xdr:col>17</xdr:col>
      <xdr:colOff>0</xdr:colOff>
      <xdr:row>115</xdr:row>
      <xdr:rowOff>76200</xdr:rowOff>
    </xdr:to>
    <xdr:sp macro="" textlink="">
      <xdr:nvSpPr>
        <xdr:cNvPr id="3074" name="Line 1342">
          <a:extLst>
            <a:ext uri="{FF2B5EF4-FFF2-40B4-BE49-F238E27FC236}">
              <a16:creationId xmlns:a16="http://schemas.microsoft.com/office/drawing/2014/main" id="{58CD16EE-1100-4499-8F9B-1F95978A7F31}"/>
            </a:ext>
          </a:extLst>
        </xdr:cNvPr>
        <xdr:cNvSpPr>
          <a:spLocks noChangeShapeType="1"/>
        </xdr:cNvSpPr>
      </xdr:nvSpPr>
      <xdr:spPr bwMode="auto">
        <a:xfrm>
          <a:off x="6191250" y="11296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110</xdr:row>
      <xdr:rowOff>76200</xdr:rowOff>
    </xdr:from>
    <xdr:to>
      <xdr:col>15</xdr:col>
      <xdr:colOff>0</xdr:colOff>
      <xdr:row>115</xdr:row>
      <xdr:rowOff>76200</xdr:rowOff>
    </xdr:to>
    <xdr:sp macro="" textlink="">
      <xdr:nvSpPr>
        <xdr:cNvPr id="3075" name="Line 1343">
          <a:extLst>
            <a:ext uri="{FF2B5EF4-FFF2-40B4-BE49-F238E27FC236}">
              <a16:creationId xmlns:a16="http://schemas.microsoft.com/office/drawing/2014/main" id="{126CFEC7-E108-4BB2-8473-35AC98ECAEC0}"/>
            </a:ext>
          </a:extLst>
        </xdr:cNvPr>
        <xdr:cNvSpPr>
          <a:spLocks noChangeShapeType="1"/>
        </xdr:cNvSpPr>
      </xdr:nvSpPr>
      <xdr:spPr bwMode="auto">
        <a:xfrm>
          <a:off x="5929313" y="1039177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120</xdr:row>
      <xdr:rowOff>0</xdr:rowOff>
    </xdr:from>
    <xdr:to>
      <xdr:col>17</xdr:col>
      <xdr:colOff>152400</xdr:colOff>
      <xdr:row>120</xdr:row>
      <xdr:rowOff>152400</xdr:rowOff>
    </xdr:to>
    <xdr:sp macro="" textlink="">
      <xdr:nvSpPr>
        <xdr:cNvPr id="3076" name="Triangle 25">
          <a:extLst>
            <a:ext uri="{FF2B5EF4-FFF2-40B4-BE49-F238E27FC236}">
              <a16:creationId xmlns:a16="http://schemas.microsoft.com/office/drawing/2014/main" id="{C52B0047-F27A-4BEB-90F7-03CE2CE43CFA}"/>
            </a:ext>
          </a:extLst>
        </xdr:cNvPr>
        <xdr:cNvSpPr/>
      </xdr:nvSpPr>
      <xdr:spPr>
        <a:xfrm rot="16200000">
          <a:off x="7486650" y="121253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120</xdr:row>
      <xdr:rowOff>76200</xdr:rowOff>
    </xdr:from>
    <xdr:to>
      <xdr:col>17</xdr:col>
      <xdr:colOff>0</xdr:colOff>
      <xdr:row>120</xdr:row>
      <xdr:rowOff>76200</xdr:rowOff>
    </xdr:to>
    <xdr:sp macro="" textlink="">
      <xdr:nvSpPr>
        <xdr:cNvPr id="3077" name="Line 1344">
          <a:extLst>
            <a:ext uri="{FF2B5EF4-FFF2-40B4-BE49-F238E27FC236}">
              <a16:creationId xmlns:a16="http://schemas.microsoft.com/office/drawing/2014/main" id="{2DB01590-8C2D-4AA4-BEA4-1EA355F54D2D}"/>
            </a:ext>
          </a:extLst>
        </xdr:cNvPr>
        <xdr:cNvSpPr>
          <a:spLocks noChangeShapeType="1"/>
        </xdr:cNvSpPr>
      </xdr:nvSpPr>
      <xdr:spPr bwMode="auto">
        <a:xfrm>
          <a:off x="6191250" y="12201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120</xdr:row>
      <xdr:rowOff>76200</xdr:rowOff>
    </xdr:from>
    <xdr:to>
      <xdr:col>15</xdr:col>
      <xdr:colOff>0</xdr:colOff>
      <xdr:row>125</xdr:row>
      <xdr:rowOff>76200</xdr:rowOff>
    </xdr:to>
    <xdr:sp macro="" textlink="">
      <xdr:nvSpPr>
        <xdr:cNvPr id="3078" name="Line 1345">
          <a:extLst>
            <a:ext uri="{FF2B5EF4-FFF2-40B4-BE49-F238E27FC236}">
              <a16:creationId xmlns:a16="http://schemas.microsoft.com/office/drawing/2014/main" id="{DE46F187-DD3F-4B6E-8977-B55D586E7A10}"/>
            </a:ext>
          </a:extLst>
        </xdr:cNvPr>
        <xdr:cNvSpPr>
          <a:spLocks noChangeShapeType="1"/>
        </xdr:cNvSpPr>
      </xdr:nvSpPr>
      <xdr:spPr bwMode="auto">
        <a:xfrm flipV="1">
          <a:off x="5929313" y="1220152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125</xdr:row>
      <xdr:rowOff>0</xdr:rowOff>
    </xdr:from>
    <xdr:to>
      <xdr:col>17</xdr:col>
      <xdr:colOff>152400</xdr:colOff>
      <xdr:row>125</xdr:row>
      <xdr:rowOff>152400</xdr:rowOff>
    </xdr:to>
    <xdr:sp macro="" textlink="">
      <xdr:nvSpPr>
        <xdr:cNvPr id="3079" name="Triangle 26">
          <a:extLst>
            <a:ext uri="{FF2B5EF4-FFF2-40B4-BE49-F238E27FC236}">
              <a16:creationId xmlns:a16="http://schemas.microsoft.com/office/drawing/2014/main" id="{6409B007-1123-4DD8-9574-A33CBF8CAB7A}"/>
            </a:ext>
          </a:extLst>
        </xdr:cNvPr>
        <xdr:cNvSpPr/>
      </xdr:nvSpPr>
      <xdr:spPr>
        <a:xfrm rot="16200000">
          <a:off x="7486650" y="13030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125</xdr:row>
      <xdr:rowOff>76200</xdr:rowOff>
    </xdr:from>
    <xdr:to>
      <xdr:col>17</xdr:col>
      <xdr:colOff>0</xdr:colOff>
      <xdr:row>125</xdr:row>
      <xdr:rowOff>76200</xdr:rowOff>
    </xdr:to>
    <xdr:sp macro="" textlink="">
      <xdr:nvSpPr>
        <xdr:cNvPr id="3080" name="Line 1346">
          <a:extLst>
            <a:ext uri="{FF2B5EF4-FFF2-40B4-BE49-F238E27FC236}">
              <a16:creationId xmlns:a16="http://schemas.microsoft.com/office/drawing/2014/main" id="{57D10CCA-6FEA-4FC0-BF2F-500EECA0FD7A}"/>
            </a:ext>
          </a:extLst>
        </xdr:cNvPr>
        <xdr:cNvSpPr>
          <a:spLocks noChangeShapeType="1"/>
        </xdr:cNvSpPr>
      </xdr:nvSpPr>
      <xdr:spPr bwMode="auto">
        <a:xfrm>
          <a:off x="6191250" y="13106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125</xdr:row>
      <xdr:rowOff>76200</xdr:rowOff>
    </xdr:from>
    <xdr:to>
      <xdr:col>15</xdr:col>
      <xdr:colOff>0</xdr:colOff>
      <xdr:row>125</xdr:row>
      <xdr:rowOff>76200</xdr:rowOff>
    </xdr:to>
    <xdr:sp macro="" textlink="">
      <xdr:nvSpPr>
        <xdr:cNvPr id="3081" name="Line 1347">
          <a:extLst>
            <a:ext uri="{FF2B5EF4-FFF2-40B4-BE49-F238E27FC236}">
              <a16:creationId xmlns:a16="http://schemas.microsoft.com/office/drawing/2014/main" id="{5C5CA5D1-3308-474F-9AF6-EDF291E7DF73}"/>
            </a:ext>
          </a:extLst>
        </xdr:cNvPr>
        <xdr:cNvSpPr>
          <a:spLocks noChangeShapeType="1"/>
        </xdr:cNvSpPr>
      </xdr:nvSpPr>
      <xdr:spPr bwMode="auto">
        <a:xfrm>
          <a:off x="5929313" y="1310640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130</xdr:row>
      <xdr:rowOff>0</xdr:rowOff>
    </xdr:from>
    <xdr:to>
      <xdr:col>17</xdr:col>
      <xdr:colOff>152400</xdr:colOff>
      <xdr:row>130</xdr:row>
      <xdr:rowOff>152400</xdr:rowOff>
    </xdr:to>
    <xdr:sp macro="" textlink="">
      <xdr:nvSpPr>
        <xdr:cNvPr id="3082" name="Triangle 27">
          <a:extLst>
            <a:ext uri="{FF2B5EF4-FFF2-40B4-BE49-F238E27FC236}">
              <a16:creationId xmlns:a16="http://schemas.microsoft.com/office/drawing/2014/main" id="{F2DFE090-A6E8-4122-83EA-4E49820724BB}"/>
            </a:ext>
          </a:extLst>
        </xdr:cNvPr>
        <xdr:cNvSpPr/>
      </xdr:nvSpPr>
      <xdr:spPr>
        <a:xfrm rot="16200000">
          <a:off x="7486650" y="13935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130</xdr:row>
      <xdr:rowOff>76200</xdr:rowOff>
    </xdr:from>
    <xdr:to>
      <xdr:col>17</xdr:col>
      <xdr:colOff>0</xdr:colOff>
      <xdr:row>130</xdr:row>
      <xdr:rowOff>76200</xdr:rowOff>
    </xdr:to>
    <xdr:sp macro="" textlink="">
      <xdr:nvSpPr>
        <xdr:cNvPr id="3083" name="Line 1348">
          <a:extLst>
            <a:ext uri="{FF2B5EF4-FFF2-40B4-BE49-F238E27FC236}">
              <a16:creationId xmlns:a16="http://schemas.microsoft.com/office/drawing/2014/main" id="{D0564C64-6854-4989-AE28-2A5423DB153B}"/>
            </a:ext>
          </a:extLst>
        </xdr:cNvPr>
        <xdr:cNvSpPr>
          <a:spLocks noChangeShapeType="1"/>
        </xdr:cNvSpPr>
      </xdr:nvSpPr>
      <xdr:spPr bwMode="auto">
        <a:xfrm>
          <a:off x="6191250" y="14011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125</xdr:row>
      <xdr:rowOff>76200</xdr:rowOff>
    </xdr:from>
    <xdr:to>
      <xdr:col>15</xdr:col>
      <xdr:colOff>0</xdr:colOff>
      <xdr:row>130</xdr:row>
      <xdr:rowOff>76200</xdr:rowOff>
    </xdr:to>
    <xdr:sp macro="" textlink="">
      <xdr:nvSpPr>
        <xdr:cNvPr id="3084" name="Line 1349">
          <a:extLst>
            <a:ext uri="{FF2B5EF4-FFF2-40B4-BE49-F238E27FC236}">
              <a16:creationId xmlns:a16="http://schemas.microsoft.com/office/drawing/2014/main" id="{F73A7ED5-049A-4540-9F1C-2C8FCF285FFB}"/>
            </a:ext>
          </a:extLst>
        </xdr:cNvPr>
        <xdr:cNvSpPr>
          <a:spLocks noChangeShapeType="1"/>
        </xdr:cNvSpPr>
      </xdr:nvSpPr>
      <xdr:spPr bwMode="auto">
        <a:xfrm>
          <a:off x="5929313" y="1310640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200</xdr:row>
      <xdr:rowOff>0</xdr:rowOff>
    </xdr:from>
    <xdr:to>
      <xdr:col>17</xdr:col>
      <xdr:colOff>152400</xdr:colOff>
      <xdr:row>200</xdr:row>
      <xdr:rowOff>152400</xdr:rowOff>
    </xdr:to>
    <xdr:sp macro="" textlink="">
      <xdr:nvSpPr>
        <xdr:cNvPr id="3085" name="Triangle 28">
          <a:extLst>
            <a:ext uri="{FF2B5EF4-FFF2-40B4-BE49-F238E27FC236}">
              <a16:creationId xmlns:a16="http://schemas.microsoft.com/office/drawing/2014/main" id="{04B619DD-1653-4D40-9CD7-44D0B28320C1}"/>
            </a:ext>
          </a:extLst>
        </xdr:cNvPr>
        <xdr:cNvSpPr/>
      </xdr:nvSpPr>
      <xdr:spPr>
        <a:xfrm rot="16200000">
          <a:off x="7486650" y="266033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200</xdr:row>
      <xdr:rowOff>76200</xdr:rowOff>
    </xdr:from>
    <xdr:to>
      <xdr:col>17</xdr:col>
      <xdr:colOff>0</xdr:colOff>
      <xdr:row>200</xdr:row>
      <xdr:rowOff>76200</xdr:rowOff>
    </xdr:to>
    <xdr:sp macro="" textlink="">
      <xdr:nvSpPr>
        <xdr:cNvPr id="3086" name="Line 1350">
          <a:extLst>
            <a:ext uri="{FF2B5EF4-FFF2-40B4-BE49-F238E27FC236}">
              <a16:creationId xmlns:a16="http://schemas.microsoft.com/office/drawing/2014/main" id="{ABF2C4AA-D0AB-4F69-9E61-205DCF01E3F0}"/>
            </a:ext>
          </a:extLst>
        </xdr:cNvPr>
        <xdr:cNvSpPr>
          <a:spLocks noChangeShapeType="1"/>
        </xdr:cNvSpPr>
      </xdr:nvSpPr>
      <xdr:spPr bwMode="auto">
        <a:xfrm>
          <a:off x="6191250" y="26679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200</xdr:row>
      <xdr:rowOff>76200</xdr:rowOff>
    </xdr:from>
    <xdr:to>
      <xdr:col>15</xdr:col>
      <xdr:colOff>0</xdr:colOff>
      <xdr:row>200</xdr:row>
      <xdr:rowOff>76200</xdr:rowOff>
    </xdr:to>
    <xdr:sp macro="" textlink="">
      <xdr:nvSpPr>
        <xdr:cNvPr id="3087" name="Line 1351">
          <a:extLst>
            <a:ext uri="{FF2B5EF4-FFF2-40B4-BE49-F238E27FC236}">
              <a16:creationId xmlns:a16="http://schemas.microsoft.com/office/drawing/2014/main" id="{28172626-1385-426F-B2DD-F6ED669D3678}"/>
            </a:ext>
          </a:extLst>
        </xdr:cNvPr>
        <xdr:cNvSpPr>
          <a:spLocks noChangeShapeType="1"/>
        </xdr:cNvSpPr>
      </xdr:nvSpPr>
      <xdr:spPr bwMode="auto">
        <a:xfrm>
          <a:off x="5929313" y="2667952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195</xdr:row>
      <xdr:rowOff>0</xdr:rowOff>
    </xdr:from>
    <xdr:to>
      <xdr:col>17</xdr:col>
      <xdr:colOff>152400</xdr:colOff>
      <xdr:row>195</xdr:row>
      <xdr:rowOff>152400</xdr:rowOff>
    </xdr:to>
    <xdr:sp macro="" textlink="">
      <xdr:nvSpPr>
        <xdr:cNvPr id="3088" name="Triangle 29">
          <a:extLst>
            <a:ext uri="{FF2B5EF4-FFF2-40B4-BE49-F238E27FC236}">
              <a16:creationId xmlns:a16="http://schemas.microsoft.com/office/drawing/2014/main" id="{E64264DA-AF1B-4EFB-8C66-237B05F53CD7}"/>
            </a:ext>
          </a:extLst>
        </xdr:cNvPr>
        <xdr:cNvSpPr/>
      </xdr:nvSpPr>
      <xdr:spPr>
        <a:xfrm rot="16200000">
          <a:off x="7486650" y="25698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195</xdr:row>
      <xdr:rowOff>76200</xdr:rowOff>
    </xdr:from>
    <xdr:to>
      <xdr:col>17</xdr:col>
      <xdr:colOff>0</xdr:colOff>
      <xdr:row>195</xdr:row>
      <xdr:rowOff>76200</xdr:rowOff>
    </xdr:to>
    <xdr:sp macro="" textlink="">
      <xdr:nvSpPr>
        <xdr:cNvPr id="3089" name="Line 1352">
          <a:extLst>
            <a:ext uri="{FF2B5EF4-FFF2-40B4-BE49-F238E27FC236}">
              <a16:creationId xmlns:a16="http://schemas.microsoft.com/office/drawing/2014/main" id="{02309098-2DF9-4C1E-B361-D3E9E5D38202}"/>
            </a:ext>
          </a:extLst>
        </xdr:cNvPr>
        <xdr:cNvSpPr>
          <a:spLocks noChangeShapeType="1"/>
        </xdr:cNvSpPr>
      </xdr:nvSpPr>
      <xdr:spPr bwMode="auto">
        <a:xfrm>
          <a:off x="6191250" y="25774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195</xdr:row>
      <xdr:rowOff>76200</xdr:rowOff>
    </xdr:from>
    <xdr:to>
      <xdr:col>15</xdr:col>
      <xdr:colOff>0</xdr:colOff>
      <xdr:row>200</xdr:row>
      <xdr:rowOff>76200</xdr:rowOff>
    </xdr:to>
    <xdr:sp macro="" textlink="">
      <xdr:nvSpPr>
        <xdr:cNvPr id="3090" name="Line 1353">
          <a:extLst>
            <a:ext uri="{FF2B5EF4-FFF2-40B4-BE49-F238E27FC236}">
              <a16:creationId xmlns:a16="http://schemas.microsoft.com/office/drawing/2014/main" id="{5E09AB80-1512-4E08-982A-6D6AA5D35979}"/>
            </a:ext>
          </a:extLst>
        </xdr:cNvPr>
        <xdr:cNvSpPr>
          <a:spLocks noChangeShapeType="1"/>
        </xdr:cNvSpPr>
      </xdr:nvSpPr>
      <xdr:spPr bwMode="auto">
        <a:xfrm flipV="1">
          <a:off x="5929313" y="2577465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190</xdr:row>
      <xdr:rowOff>0</xdr:rowOff>
    </xdr:from>
    <xdr:to>
      <xdr:col>17</xdr:col>
      <xdr:colOff>152400</xdr:colOff>
      <xdr:row>190</xdr:row>
      <xdr:rowOff>152400</xdr:rowOff>
    </xdr:to>
    <xdr:sp macro="" textlink="">
      <xdr:nvSpPr>
        <xdr:cNvPr id="3091" name="Triangle 30">
          <a:extLst>
            <a:ext uri="{FF2B5EF4-FFF2-40B4-BE49-F238E27FC236}">
              <a16:creationId xmlns:a16="http://schemas.microsoft.com/office/drawing/2014/main" id="{85A66BC6-1CFC-4511-BEE9-89C556CC8426}"/>
            </a:ext>
          </a:extLst>
        </xdr:cNvPr>
        <xdr:cNvSpPr/>
      </xdr:nvSpPr>
      <xdr:spPr>
        <a:xfrm rot="16200000">
          <a:off x="7486650" y="247935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190</xdr:row>
      <xdr:rowOff>76200</xdr:rowOff>
    </xdr:from>
    <xdr:to>
      <xdr:col>17</xdr:col>
      <xdr:colOff>0</xdr:colOff>
      <xdr:row>190</xdr:row>
      <xdr:rowOff>76200</xdr:rowOff>
    </xdr:to>
    <xdr:sp macro="" textlink="">
      <xdr:nvSpPr>
        <xdr:cNvPr id="3092" name="Line 1354">
          <a:extLst>
            <a:ext uri="{FF2B5EF4-FFF2-40B4-BE49-F238E27FC236}">
              <a16:creationId xmlns:a16="http://schemas.microsoft.com/office/drawing/2014/main" id="{80444B95-8933-42E4-B4BA-AA96DC0A001E}"/>
            </a:ext>
          </a:extLst>
        </xdr:cNvPr>
        <xdr:cNvSpPr>
          <a:spLocks noChangeShapeType="1"/>
        </xdr:cNvSpPr>
      </xdr:nvSpPr>
      <xdr:spPr bwMode="auto">
        <a:xfrm>
          <a:off x="6191250" y="24869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185</xdr:row>
      <xdr:rowOff>76200</xdr:rowOff>
    </xdr:from>
    <xdr:to>
      <xdr:col>15</xdr:col>
      <xdr:colOff>0</xdr:colOff>
      <xdr:row>190</xdr:row>
      <xdr:rowOff>76200</xdr:rowOff>
    </xdr:to>
    <xdr:sp macro="" textlink="">
      <xdr:nvSpPr>
        <xdr:cNvPr id="3093" name="Line 1355">
          <a:extLst>
            <a:ext uri="{FF2B5EF4-FFF2-40B4-BE49-F238E27FC236}">
              <a16:creationId xmlns:a16="http://schemas.microsoft.com/office/drawing/2014/main" id="{BA71298A-00E6-4CE4-A91D-D665CCFE6DA6}"/>
            </a:ext>
          </a:extLst>
        </xdr:cNvPr>
        <xdr:cNvSpPr>
          <a:spLocks noChangeShapeType="1"/>
        </xdr:cNvSpPr>
      </xdr:nvSpPr>
      <xdr:spPr bwMode="auto">
        <a:xfrm>
          <a:off x="5929313" y="2396490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185</xdr:row>
      <xdr:rowOff>0</xdr:rowOff>
    </xdr:from>
    <xdr:to>
      <xdr:col>17</xdr:col>
      <xdr:colOff>152400</xdr:colOff>
      <xdr:row>185</xdr:row>
      <xdr:rowOff>152400</xdr:rowOff>
    </xdr:to>
    <xdr:sp macro="" textlink="">
      <xdr:nvSpPr>
        <xdr:cNvPr id="3094" name="Triangle 31">
          <a:extLst>
            <a:ext uri="{FF2B5EF4-FFF2-40B4-BE49-F238E27FC236}">
              <a16:creationId xmlns:a16="http://schemas.microsoft.com/office/drawing/2014/main" id="{9CC5F38B-508F-463B-BA98-63EBC360A0DC}"/>
            </a:ext>
          </a:extLst>
        </xdr:cNvPr>
        <xdr:cNvSpPr/>
      </xdr:nvSpPr>
      <xdr:spPr>
        <a:xfrm rot="16200000">
          <a:off x="7486650" y="23888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185</xdr:row>
      <xdr:rowOff>76200</xdr:rowOff>
    </xdr:from>
    <xdr:to>
      <xdr:col>17</xdr:col>
      <xdr:colOff>0</xdr:colOff>
      <xdr:row>185</xdr:row>
      <xdr:rowOff>76200</xdr:rowOff>
    </xdr:to>
    <xdr:sp macro="" textlink="">
      <xdr:nvSpPr>
        <xdr:cNvPr id="3095" name="Line 1356">
          <a:extLst>
            <a:ext uri="{FF2B5EF4-FFF2-40B4-BE49-F238E27FC236}">
              <a16:creationId xmlns:a16="http://schemas.microsoft.com/office/drawing/2014/main" id="{5C321F8E-7707-4189-9B91-6DF4865B7984}"/>
            </a:ext>
          </a:extLst>
        </xdr:cNvPr>
        <xdr:cNvSpPr>
          <a:spLocks noChangeShapeType="1"/>
        </xdr:cNvSpPr>
      </xdr:nvSpPr>
      <xdr:spPr bwMode="auto">
        <a:xfrm>
          <a:off x="6191250" y="23964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185</xdr:row>
      <xdr:rowOff>76200</xdr:rowOff>
    </xdr:from>
    <xdr:to>
      <xdr:col>15</xdr:col>
      <xdr:colOff>0</xdr:colOff>
      <xdr:row>185</xdr:row>
      <xdr:rowOff>76200</xdr:rowOff>
    </xdr:to>
    <xdr:sp macro="" textlink="">
      <xdr:nvSpPr>
        <xdr:cNvPr id="3096" name="Line 1357">
          <a:extLst>
            <a:ext uri="{FF2B5EF4-FFF2-40B4-BE49-F238E27FC236}">
              <a16:creationId xmlns:a16="http://schemas.microsoft.com/office/drawing/2014/main" id="{F31F84A7-3BF3-40BF-89D7-2509F6895FD2}"/>
            </a:ext>
          </a:extLst>
        </xdr:cNvPr>
        <xdr:cNvSpPr>
          <a:spLocks noChangeShapeType="1"/>
        </xdr:cNvSpPr>
      </xdr:nvSpPr>
      <xdr:spPr bwMode="auto">
        <a:xfrm>
          <a:off x="5929313" y="2396490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180</xdr:row>
      <xdr:rowOff>0</xdr:rowOff>
    </xdr:from>
    <xdr:to>
      <xdr:col>17</xdr:col>
      <xdr:colOff>152400</xdr:colOff>
      <xdr:row>180</xdr:row>
      <xdr:rowOff>152400</xdr:rowOff>
    </xdr:to>
    <xdr:sp macro="" textlink="">
      <xdr:nvSpPr>
        <xdr:cNvPr id="3097" name="Triangle 32">
          <a:extLst>
            <a:ext uri="{FF2B5EF4-FFF2-40B4-BE49-F238E27FC236}">
              <a16:creationId xmlns:a16="http://schemas.microsoft.com/office/drawing/2014/main" id="{F40AE687-FF1F-4192-A44A-EF20A42A4954}"/>
            </a:ext>
          </a:extLst>
        </xdr:cNvPr>
        <xdr:cNvSpPr/>
      </xdr:nvSpPr>
      <xdr:spPr>
        <a:xfrm rot="16200000">
          <a:off x="7486650" y="22983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180</xdr:row>
      <xdr:rowOff>76200</xdr:rowOff>
    </xdr:from>
    <xdr:to>
      <xdr:col>17</xdr:col>
      <xdr:colOff>0</xdr:colOff>
      <xdr:row>180</xdr:row>
      <xdr:rowOff>76200</xdr:rowOff>
    </xdr:to>
    <xdr:sp macro="" textlink="">
      <xdr:nvSpPr>
        <xdr:cNvPr id="3098" name="Line 1358">
          <a:extLst>
            <a:ext uri="{FF2B5EF4-FFF2-40B4-BE49-F238E27FC236}">
              <a16:creationId xmlns:a16="http://schemas.microsoft.com/office/drawing/2014/main" id="{81AB9E24-B6B2-4E78-B89F-57D3C3702684}"/>
            </a:ext>
          </a:extLst>
        </xdr:cNvPr>
        <xdr:cNvSpPr>
          <a:spLocks noChangeShapeType="1"/>
        </xdr:cNvSpPr>
      </xdr:nvSpPr>
      <xdr:spPr bwMode="auto">
        <a:xfrm>
          <a:off x="6191250" y="23060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180</xdr:row>
      <xdr:rowOff>76200</xdr:rowOff>
    </xdr:from>
    <xdr:to>
      <xdr:col>15</xdr:col>
      <xdr:colOff>0</xdr:colOff>
      <xdr:row>185</xdr:row>
      <xdr:rowOff>76200</xdr:rowOff>
    </xdr:to>
    <xdr:sp macro="" textlink="">
      <xdr:nvSpPr>
        <xdr:cNvPr id="3099" name="Line 1359">
          <a:extLst>
            <a:ext uri="{FF2B5EF4-FFF2-40B4-BE49-F238E27FC236}">
              <a16:creationId xmlns:a16="http://schemas.microsoft.com/office/drawing/2014/main" id="{843546D9-0EF3-4734-8550-11995F79C2A1}"/>
            </a:ext>
          </a:extLst>
        </xdr:cNvPr>
        <xdr:cNvSpPr>
          <a:spLocks noChangeShapeType="1"/>
        </xdr:cNvSpPr>
      </xdr:nvSpPr>
      <xdr:spPr bwMode="auto">
        <a:xfrm flipV="1">
          <a:off x="5929313" y="2306002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175</xdr:row>
      <xdr:rowOff>0</xdr:rowOff>
    </xdr:from>
    <xdr:to>
      <xdr:col>17</xdr:col>
      <xdr:colOff>152400</xdr:colOff>
      <xdr:row>175</xdr:row>
      <xdr:rowOff>152400</xdr:rowOff>
    </xdr:to>
    <xdr:sp macro="" textlink="">
      <xdr:nvSpPr>
        <xdr:cNvPr id="3100" name="Triangle 33">
          <a:extLst>
            <a:ext uri="{FF2B5EF4-FFF2-40B4-BE49-F238E27FC236}">
              <a16:creationId xmlns:a16="http://schemas.microsoft.com/office/drawing/2014/main" id="{E9B446CD-2E73-42A8-B45A-FC9DCFF1546A}"/>
            </a:ext>
          </a:extLst>
        </xdr:cNvPr>
        <xdr:cNvSpPr/>
      </xdr:nvSpPr>
      <xdr:spPr>
        <a:xfrm rot="16200000">
          <a:off x="7486650" y="22078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175</xdr:row>
      <xdr:rowOff>76200</xdr:rowOff>
    </xdr:from>
    <xdr:to>
      <xdr:col>17</xdr:col>
      <xdr:colOff>0</xdr:colOff>
      <xdr:row>175</xdr:row>
      <xdr:rowOff>76200</xdr:rowOff>
    </xdr:to>
    <xdr:sp macro="" textlink="">
      <xdr:nvSpPr>
        <xdr:cNvPr id="3101" name="Line 1360">
          <a:extLst>
            <a:ext uri="{FF2B5EF4-FFF2-40B4-BE49-F238E27FC236}">
              <a16:creationId xmlns:a16="http://schemas.microsoft.com/office/drawing/2014/main" id="{1B7B6FB6-2319-41A5-B86C-C81241798526}"/>
            </a:ext>
          </a:extLst>
        </xdr:cNvPr>
        <xdr:cNvSpPr>
          <a:spLocks noChangeShapeType="1"/>
        </xdr:cNvSpPr>
      </xdr:nvSpPr>
      <xdr:spPr bwMode="auto">
        <a:xfrm>
          <a:off x="6191250" y="22155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170</xdr:row>
      <xdr:rowOff>76200</xdr:rowOff>
    </xdr:from>
    <xdr:to>
      <xdr:col>15</xdr:col>
      <xdr:colOff>0</xdr:colOff>
      <xdr:row>175</xdr:row>
      <xdr:rowOff>76200</xdr:rowOff>
    </xdr:to>
    <xdr:sp macro="" textlink="">
      <xdr:nvSpPr>
        <xdr:cNvPr id="3102" name="Line 1361">
          <a:extLst>
            <a:ext uri="{FF2B5EF4-FFF2-40B4-BE49-F238E27FC236}">
              <a16:creationId xmlns:a16="http://schemas.microsoft.com/office/drawing/2014/main" id="{E454C35A-5C90-4598-88ED-B85565EA4865}"/>
            </a:ext>
          </a:extLst>
        </xdr:cNvPr>
        <xdr:cNvSpPr>
          <a:spLocks noChangeShapeType="1"/>
        </xdr:cNvSpPr>
      </xdr:nvSpPr>
      <xdr:spPr bwMode="auto">
        <a:xfrm>
          <a:off x="5929313" y="2125027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170</xdr:row>
      <xdr:rowOff>0</xdr:rowOff>
    </xdr:from>
    <xdr:to>
      <xdr:col>17</xdr:col>
      <xdr:colOff>152400</xdr:colOff>
      <xdr:row>170</xdr:row>
      <xdr:rowOff>152400</xdr:rowOff>
    </xdr:to>
    <xdr:sp macro="" textlink="">
      <xdr:nvSpPr>
        <xdr:cNvPr id="3103" name="Triangle 34">
          <a:extLst>
            <a:ext uri="{FF2B5EF4-FFF2-40B4-BE49-F238E27FC236}">
              <a16:creationId xmlns:a16="http://schemas.microsoft.com/office/drawing/2014/main" id="{6112370A-4748-46F0-B50D-05F3D085ABB7}"/>
            </a:ext>
          </a:extLst>
        </xdr:cNvPr>
        <xdr:cNvSpPr/>
      </xdr:nvSpPr>
      <xdr:spPr>
        <a:xfrm rot="16200000">
          <a:off x="7486650" y="211740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170</xdr:row>
      <xdr:rowOff>76200</xdr:rowOff>
    </xdr:from>
    <xdr:to>
      <xdr:col>17</xdr:col>
      <xdr:colOff>0</xdr:colOff>
      <xdr:row>170</xdr:row>
      <xdr:rowOff>76200</xdr:rowOff>
    </xdr:to>
    <xdr:sp macro="" textlink="">
      <xdr:nvSpPr>
        <xdr:cNvPr id="3104" name="Line 1362">
          <a:extLst>
            <a:ext uri="{FF2B5EF4-FFF2-40B4-BE49-F238E27FC236}">
              <a16:creationId xmlns:a16="http://schemas.microsoft.com/office/drawing/2014/main" id="{E5E3877A-8137-4100-909E-39BE6797449E}"/>
            </a:ext>
          </a:extLst>
        </xdr:cNvPr>
        <xdr:cNvSpPr>
          <a:spLocks noChangeShapeType="1"/>
        </xdr:cNvSpPr>
      </xdr:nvSpPr>
      <xdr:spPr bwMode="auto">
        <a:xfrm>
          <a:off x="6191250" y="212502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170</xdr:row>
      <xdr:rowOff>76200</xdr:rowOff>
    </xdr:from>
    <xdr:to>
      <xdr:col>15</xdr:col>
      <xdr:colOff>0</xdr:colOff>
      <xdr:row>170</xdr:row>
      <xdr:rowOff>76200</xdr:rowOff>
    </xdr:to>
    <xdr:sp macro="" textlink="">
      <xdr:nvSpPr>
        <xdr:cNvPr id="3105" name="Line 1363">
          <a:extLst>
            <a:ext uri="{FF2B5EF4-FFF2-40B4-BE49-F238E27FC236}">
              <a16:creationId xmlns:a16="http://schemas.microsoft.com/office/drawing/2014/main" id="{91034543-E08D-4355-989C-4B5DAD77590B}"/>
            </a:ext>
          </a:extLst>
        </xdr:cNvPr>
        <xdr:cNvSpPr>
          <a:spLocks noChangeShapeType="1"/>
        </xdr:cNvSpPr>
      </xdr:nvSpPr>
      <xdr:spPr bwMode="auto">
        <a:xfrm>
          <a:off x="5929313" y="2125027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165</xdr:row>
      <xdr:rowOff>0</xdr:rowOff>
    </xdr:from>
    <xdr:to>
      <xdr:col>17</xdr:col>
      <xdr:colOff>152400</xdr:colOff>
      <xdr:row>165</xdr:row>
      <xdr:rowOff>152400</xdr:rowOff>
    </xdr:to>
    <xdr:sp macro="" textlink="">
      <xdr:nvSpPr>
        <xdr:cNvPr id="3106" name="Triangle 35">
          <a:extLst>
            <a:ext uri="{FF2B5EF4-FFF2-40B4-BE49-F238E27FC236}">
              <a16:creationId xmlns:a16="http://schemas.microsoft.com/office/drawing/2014/main" id="{BE439169-64F4-4293-99F7-60FD28A71917}"/>
            </a:ext>
          </a:extLst>
        </xdr:cNvPr>
        <xdr:cNvSpPr/>
      </xdr:nvSpPr>
      <xdr:spPr>
        <a:xfrm rot="16200000">
          <a:off x="7486650" y="202692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165</xdr:row>
      <xdr:rowOff>76200</xdr:rowOff>
    </xdr:from>
    <xdr:to>
      <xdr:col>17</xdr:col>
      <xdr:colOff>0</xdr:colOff>
      <xdr:row>165</xdr:row>
      <xdr:rowOff>76200</xdr:rowOff>
    </xdr:to>
    <xdr:sp macro="" textlink="">
      <xdr:nvSpPr>
        <xdr:cNvPr id="3107" name="Line 1364">
          <a:extLst>
            <a:ext uri="{FF2B5EF4-FFF2-40B4-BE49-F238E27FC236}">
              <a16:creationId xmlns:a16="http://schemas.microsoft.com/office/drawing/2014/main" id="{7D8F4451-7CE5-499A-AFF2-4C804F86D15B}"/>
            </a:ext>
          </a:extLst>
        </xdr:cNvPr>
        <xdr:cNvSpPr>
          <a:spLocks noChangeShapeType="1"/>
        </xdr:cNvSpPr>
      </xdr:nvSpPr>
      <xdr:spPr bwMode="auto">
        <a:xfrm>
          <a:off x="6191250" y="203454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165</xdr:row>
      <xdr:rowOff>76200</xdr:rowOff>
    </xdr:from>
    <xdr:to>
      <xdr:col>15</xdr:col>
      <xdr:colOff>0</xdr:colOff>
      <xdr:row>170</xdr:row>
      <xdr:rowOff>76200</xdr:rowOff>
    </xdr:to>
    <xdr:sp macro="" textlink="">
      <xdr:nvSpPr>
        <xdr:cNvPr id="3108" name="Line 1365">
          <a:extLst>
            <a:ext uri="{FF2B5EF4-FFF2-40B4-BE49-F238E27FC236}">
              <a16:creationId xmlns:a16="http://schemas.microsoft.com/office/drawing/2014/main" id="{640576C5-9F71-4606-BEF6-58AFE40756D0}"/>
            </a:ext>
          </a:extLst>
        </xdr:cNvPr>
        <xdr:cNvSpPr>
          <a:spLocks noChangeShapeType="1"/>
        </xdr:cNvSpPr>
      </xdr:nvSpPr>
      <xdr:spPr bwMode="auto">
        <a:xfrm flipV="1">
          <a:off x="5929313" y="2034540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160</xdr:row>
      <xdr:rowOff>0</xdr:rowOff>
    </xdr:from>
    <xdr:to>
      <xdr:col>17</xdr:col>
      <xdr:colOff>152400</xdr:colOff>
      <xdr:row>160</xdr:row>
      <xdr:rowOff>152400</xdr:rowOff>
    </xdr:to>
    <xdr:sp macro="" textlink="">
      <xdr:nvSpPr>
        <xdr:cNvPr id="3109" name="Triangle 36">
          <a:extLst>
            <a:ext uri="{FF2B5EF4-FFF2-40B4-BE49-F238E27FC236}">
              <a16:creationId xmlns:a16="http://schemas.microsoft.com/office/drawing/2014/main" id="{EE3D86E6-CA6F-4482-8CF1-36F9101F995D}"/>
            </a:ext>
          </a:extLst>
        </xdr:cNvPr>
        <xdr:cNvSpPr/>
      </xdr:nvSpPr>
      <xdr:spPr>
        <a:xfrm rot="16200000">
          <a:off x="7486650" y="193643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160</xdr:row>
      <xdr:rowOff>76200</xdr:rowOff>
    </xdr:from>
    <xdr:to>
      <xdr:col>17</xdr:col>
      <xdr:colOff>0</xdr:colOff>
      <xdr:row>160</xdr:row>
      <xdr:rowOff>76200</xdr:rowOff>
    </xdr:to>
    <xdr:sp macro="" textlink="">
      <xdr:nvSpPr>
        <xdr:cNvPr id="3110" name="Line 1366">
          <a:extLst>
            <a:ext uri="{FF2B5EF4-FFF2-40B4-BE49-F238E27FC236}">
              <a16:creationId xmlns:a16="http://schemas.microsoft.com/office/drawing/2014/main" id="{39F53395-F5DC-4775-ABBE-B044803A1BBC}"/>
            </a:ext>
          </a:extLst>
        </xdr:cNvPr>
        <xdr:cNvSpPr>
          <a:spLocks noChangeShapeType="1"/>
        </xdr:cNvSpPr>
      </xdr:nvSpPr>
      <xdr:spPr bwMode="auto">
        <a:xfrm>
          <a:off x="6191250" y="194405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155</xdr:row>
      <xdr:rowOff>76200</xdr:rowOff>
    </xdr:from>
    <xdr:to>
      <xdr:col>15</xdr:col>
      <xdr:colOff>0</xdr:colOff>
      <xdr:row>160</xdr:row>
      <xdr:rowOff>76200</xdr:rowOff>
    </xdr:to>
    <xdr:sp macro="" textlink="">
      <xdr:nvSpPr>
        <xdr:cNvPr id="3111" name="Line 1367">
          <a:extLst>
            <a:ext uri="{FF2B5EF4-FFF2-40B4-BE49-F238E27FC236}">
              <a16:creationId xmlns:a16="http://schemas.microsoft.com/office/drawing/2014/main" id="{54232F89-1503-4582-8E53-C5DF86149684}"/>
            </a:ext>
          </a:extLst>
        </xdr:cNvPr>
        <xdr:cNvSpPr>
          <a:spLocks noChangeShapeType="1"/>
        </xdr:cNvSpPr>
      </xdr:nvSpPr>
      <xdr:spPr bwMode="auto">
        <a:xfrm>
          <a:off x="5929313" y="1853565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135</xdr:row>
      <xdr:rowOff>0</xdr:rowOff>
    </xdr:from>
    <xdr:to>
      <xdr:col>17</xdr:col>
      <xdr:colOff>152400</xdr:colOff>
      <xdr:row>135</xdr:row>
      <xdr:rowOff>152400</xdr:rowOff>
    </xdr:to>
    <xdr:sp macro="" textlink="">
      <xdr:nvSpPr>
        <xdr:cNvPr id="3112" name="Triangle 37">
          <a:extLst>
            <a:ext uri="{FF2B5EF4-FFF2-40B4-BE49-F238E27FC236}">
              <a16:creationId xmlns:a16="http://schemas.microsoft.com/office/drawing/2014/main" id="{C0F01DC8-EDA1-4028-9754-0A15F587F673}"/>
            </a:ext>
          </a:extLst>
        </xdr:cNvPr>
        <xdr:cNvSpPr/>
      </xdr:nvSpPr>
      <xdr:spPr>
        <a:xfrm rot="16200000">
          <a:off x="7486650" y="148399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135</xdr:row>
      <xdr:rowOff>76200</xdr:rowOff>
    </xdr:from>
    <xdr:to>
      <xdr:col>17</xdr:col>
      <xdr:colOff>0</xdr:colOff>
      <xdr:row>135</xdr:row>
      <xdr:rowOff>76200</xdr:rowOff>
    </xdr:to>
    <xdr:sp macro="" textlink="">
      <xdr:nvSpPr>
        <xdr:cNvPr id="3113" name="Line 1368">
          <a:extLst>
            <a:ext uri="{FF2B5EF4-FFF2-40B4-BE49-F238E27FC236}">
              <a16:creationId xmlns:a16="http://schemas.microsoft.com/office/drawing/2014/main" id="{4EAD82E5-DDB7-4882-A869-12B952E3FCDD}"/>
            </a:ext>
          </a:extLst>
        </xdr:cNvPr>
        <xdr:cNvSpPr>
          <a:spLocks noChangeShapeType="1"/>
        </xdr:cNvSpPr>
      </xdr:nvSpPr>
      <xdr:spPr bwMode="auto">
        <a:xfrm>
          <a:off x="6191250" y="149161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135</xdr:row>
      <xdr:rowOff>76200</xdr:rowOff>
    </xdr:from>
    <xdr:to>
      <xdr:col>15</xdr:col>
      <xdr:colOff>0</xdr:colOff>
      <xdr:row>140</xdr:row>
      <xdr:rowOff>76200</xdr:rowOff>
    </xdr:to>
    <xdr:sp macro="" textlink="">
      <xdr:nvSpPr>
        <xdr:cNvPr id="3114" name="Line 1369">
          <a:extLst>
            <a:ext uri="{FF2B5EF4-FFF2-40B4-BE49-F238E27FC236}">
              <a16:creationId xmlns:a16="http://schemas.microsoft.com/office/drawing/2014/main" id="{ED952B20-2CEA-43BB-86D9-6D540840399A}"/>
            </a:ext>
          </a:extLst>
        </xdr:cNvPr>
        <xdr:cNvSpPr>
          <a:spLocks noChangeShapeType="1"/>
        </xdr:cNvSpPr>
      </xdr:nvSpPr>
      <xdr:spPr bwMode="auto">
        <a:xfrm flipV="1">
          <a:off x="5929313" y="14916150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140</xdr:row>
      <xdr:rowOff>0</xdr:rowOff>
    </xdr:from>
    <xdr:to>
      <xdr:col>17</xdr:col>
      <xdr:colOff>152400</xdr:colOff>
      <xdr:row>140</xdr:row>
      <xdr:rowOff>152400</xdr:rowOff>
    </xdr:to>
    <xdr:sp macro="" textlink="">
      <xdr:nvSpPr>
        <xdr:cNvPr id="3115" name="Triangle 38">
          <a:extLst>
            <a:ext uri="{FF2B5EF4-FFF2-40B4-BE49-F238E27FC236}">
              <a16:creationId xmlns:a16="http://schemas.microsoft.com/office/drawing/2014/main" id="{082D77B1-5B07-47FF-829A-AFD1D0A1CD7B}"/>
            </a:ext>
          </a:extLst>
        </xdr:cNvPr>
        <xdr:cNvSpPr/>
      </xdr:nvSpPr>
      <xdr:spPr>
        <a:xfrm rot="16200000">
          <a:off x="7486650" y="1574482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140</xdr:row>
      <xdr:rowOff>76200</xdr:rowOff>
    </xdr:from>
    <xdr:to>
      <xdr:col>17</xdr:col>
      <xdr:colOff>0</xdr:colOff>
      <xdr:row>140</xdr:row>
      <xdr:rowOff>76200</xdr:rowOff>
    </xdr:to>
    <xdr:sp macro="" textlink="">
      <xdr:nvSpPr>
        <xdr:cNvPr id="3116" name="Line 1370">
          <a:extLst>
            <a:ext uri="{FF2B5EF4-FFF2-40B4-BE49-F238E27FC236}">
              <a16:creationId xmlns:a16="http://schemas.microsoft.com/office/drawing/2014/main" id="{9BE8C7CC-202B-4F9E-B795-F657CD2F12CC}"/>
            </a:ext>
          </a:extLst>
        </xdr:cNvPr>
        <xdr:cNvSpPr>
          <a:spLocks noChangeShapeType="1"/>
        </xdr:cNvSpPr>
      </xdr:nvSpPr>
      <xdr:spPr bwMode="auto">
        <a:xfrm>
          <a:off x="6191250" y="1582102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140</xdr:row>
      <xdr:rowOff>76200</xdr:rowOff>
    </xdr:from>
    <xdr:to>
      <xdr:col>15</xdr:col>
      <xdr:colOff>0</xdr:colOff>
      <xdr:row>140</xdr:row>
      <xdr:rowOff>76200</xdr:rowOff>
    </xdr:to>
    <xdr:sp macro="" textlink="">
      <xdr:nvSpPr>
        <xdr:cNvPr id="3117" name="Line 1371">
          <a:extLst>
            <a:ext uri="{FF2B5EF4-FFF2-40B4-BE49-F238E27FC236}">
              <a16:creationId xmlns:a16="http://schemas.microsoft.com/office/drawing/2014/main" id="{52D4AFBE-B346-497F-8573-A15CC7A2C971}"/>
            </a:ext>
          </a:extLst>
        </xdr:cNvPr>
        <xdr:cNvSpPr>
          <a:spLocks noChangeShapeType="1"/>
        </xdr:cNvSpPr>
      </xdr:nvSpPr>
      <xdr:spPr bwMode="auto">
        <a:xfrm>
          <a:off x="5929313" y="15821025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145</xdr:row>
      <xdr:rowOff>0</xdr:rowOff>
    </xdr:from>
    <xdr:to>
      <xdr:col>17</xdr:col>
      <xdr:colOff>152400</xdr:colOff>
      <xdr:row>145</xdr:row>
      <xdr:rowOff>152400</xdr:rowOff>
    </xdr:to>
    <xdr:sp macro="" textlink="">
      <xdr:nvSpPr>
        <xdr:cNvPr id="3118" name="Triangle 39">
          <a:extLst>
            <a:ext uri="{FF2B5EF4-FFF2-40B4-BE49-F238E27FC236}">
              <a16:creationId xmlns:a16="http://schemas.microsoft.com/office/drawing/2014/main" id="{CD4E7FEF-6115-4A3B-8FA1-5F10573526AB}"/>
            </a:ext>
          </a:extLst>
        </xdr:cNvPr>
        <xdr:cNvSpPr/>
      </xdr:nvSpPr>
      <xdr:spPr>
        <a:xfrm rot="16200000">
          <a:off x="7486650" y="1664970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145</xdr:row>
      <xdr:rowOff>76200</xdr:rowOff>
    </xdr:from>
    <xdr:to>
      <xdr:col>17</xdr:col>
      <xdr:colOff>0</xdr:colOff>
      <xdr:row>145</xdr:row>
      <xdr:rowOff>76200</xdr:rowOff>
    </xdr:to>
    <xdr:sp macro="" textlink="">
      <xdr:nvSpPr>
        <xdr:cNvPr id="3119" name="Line 1372">
          <a:extLst>
            <a:ext uri="{FF2B5EF4-FFF2-40B4-BE49-F238E27FC236}">
              <a16:creationId xmlns:a16="http://schemas.microsoft.com/office/drawing/2014/main" id="{EBB8C23B-4A0D-4E35-B9DE-750353FCB94B}"/>
            </a:ext>
          </a:extLst>
        </xdr:cNvPr>
        <xdr:cNvSpPr>
          <a:spLocks noChangeShapeType="1"/>
        </xdr:cNvSpPr>
      </xdr:nvSpPr>
      <xdr:spPr bwMode="auto">
        <a:xfrm>
          <a:off x="6191250" y="1672590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140</xdr:row>
      <xdr:rowOff>76200</xdr:rowOff>
    </xdr:from>
    <xdr:to>
      <xdr:col>15</xdr:col>
      <xdr:colOff>0</xdr:colOff>
      <xdr:row>145</xdr:row>
      <xdr:rowOff>76200</xdr:rowOff>
    </xdr:to>
    <xdr:sp macro="" textlink="">
      <xdr:nvSpPr>
        <xdr:cNvPr id="3120" name="Line 1373">
          <a:extLst>
            <a:ext uri="{FF2B5EF4-FFF2-40B4-BE49-F238E27FC236}">
              <a16:creationId xmlns:a16="http://schemas.microsoft.com/office/drawing/2014/main" id="{82E9450C-6345-4CCD-BE3F-61BE6C4F9839}"/>
            </a:ext>
          </a:extLst>
        </xdr:cNvPr>
        <xdr:cNvSpPr>
          <a:spLocks noChangeShapeType="1"/>
        </xdr:cNvSpPr>
      </xdr:nvSpPr>
      <xdr:spPr bwMode="auto">
        <a:xfrm>
          <a:off x="5929313" y="1582102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150</xdr:row>
      <xdr:rowOff>0</xdr:rowOff>
    </xdr:from>
    <xdr:to>
      <xdr:col>17</xdr:col>
      <xdr:colOff>152400</xdr:colOff>
      <xdr:row>150</xdr:row>
      <xdr:rowOff>152400</xdr:rowOff>
    </xdr:to>
    <xdr:sp macro="" textlink="">
      <xdr:nvSpPr>
        <xdr:cNvPr id="3121" name="Triangle 40">
          <a:extLst>
            <a:ext uri="{FF2B5EF4-FFF2-40B4-BE49-F238E27FC236}">
              <a16:creationId xmlns:a16="http://schemas.microsoft.com/office/drawing/2014/main" id="{72D8CB89-FAE6-45D6-B1C7-8C747764B9D6}"/>
            </a:ext>
          </a:extLst>
        </xdr:cNvPr>
        <xdr:cNvSpPr/>
      </xdr:nvSpPr>
      <xdr:spPr>
        <a:xfrm rot="16200000">
          <a:off x="7486650" y="17554575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150</xdr:row>
      <xdr:rowOff>76200</xdr:rowOff>
    </xdr:from>
    <xdr:to>
      <xdr:col>17</xdr:col>
      <xdr:colOff>0</xdr:colOff>
      <xdr:row>150</xdr:row>
      <xdr:rowOff>76200</xdr:rowOff>
    </xdr:to>
    <xdr:sp macro="" textlink="">
      <xdr:nvSpPr>
        <xdr:cNvPr id="3122" name="Line 1374">
          <a:extLst>
            <a:ext uri="{FF2B5EF4-FFF2-40B4-BE49-F238E27FC236}">
              <a16:creationId xmlns:a16="http://schemas.microsoft.com/office/drawing/2014/main" id="{07C7E5C5-7D13-468E-9B99-3699A627991B}"/>
            </a:ext>
          </a:extLst>
        </xdr:cNvPr>
        <xdr:cNvSpPr>
          <a:spLocks noChangeShapeType="1"/>
        </xdr:cNvSpPr>
      </xdr:nvSpPr>
      <xdr:spPr bwMode="auto">
        <a:xfrm>
          <a:off x="6191250" y="17630775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150</xdr:row>
      <xdr:rowOff>76200</xdr:rowOff>
    </xdr:from>
    <xdr:to>
      <xdr:col>15</xdr:col>
      <xdr:colOff>0</xdr:colOff>
      <xdr:row>155</xdr:row>
      <xdr:rowOff>76200</xdr:rowOff>
    </xdr:to>
    <xdr:sp macro="" textlink="">
      <xdr:nvSpPr>
        <xdr:cNvPr id="3123" name="Line 1375">
          <a:extLst>
            <a:ext uri="{FF2B5EF4-FFF2-40B4-BE49-F238E27FC236}">
              <a16:creationId xmlns:a16="http://schemas.microsoft.com/office/drawing/2014/main" id="{9ED5192C-67E7-4237-B634-2F68520C2BCF}"/>
            </a:ext>
          </a:extLst>
        </xdr:cNvPr>
        <xdr:cNvSpPr>
          <a:spLocks noChangeShapeType="1"/>
        </xdr:cNvSpPr>
      </xdr:nvSpPr>
      <xdr:spPr bwMode="auto">
        <a:xfrm flipV="1">
          <a:off x="5929313" y="17630775"/>
          <a:ext cx="261937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17</xdr:col>
      <xdr:colOff>0</xdr:colOff>
      <xdr:row>155</xdr:row>
      <xdr:rowOff>0</xdr:rowOff>
    </xdr:from>
    <xdr:to>
      <xdr:col>17</xdr:col>
      <xdr:colOff>152400</xdr:colOff>
      <xdr:row>155</xdr:row>
      <xdr:rowOff>152400</xdr:rowOff>
    </xdr:to>
    <xdr:sp macro="" textlink="">
      <xdr:nvSpPr>
        <xdr:cNvPr id="3124" name="Triangle 41">
          <a:extLst>
            <a:ext uri="{FF2B5EF4-FFF2-40B4-BE49-F238E27FC236}">
              <a16:creationId xmlns:a16="http://schemas.microsoft.com/office/drawing/2014/main" id="{E685AD09-953E-4351-9327-24A004E5C99A}"/>
            </a:ext>
          </a:extLst>
        </xdr:cNvPr>
        <xdr:cNvSpPr/>
      </xdr:nvSpPr>
      <xdr:spPr>
        <a:xfrm rot="16200000">
          <a:off x="7486650" y="18459450"/>
          <a:ext cx="152400" cy="152400"/>
        </a:xfrm>
        <a:prstGeom prst="triangle">
          <a:avLst/>
        </a:prstGeom>
        <a:solidFill>
          <a:srgbClr val="00B0F0"/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155</xdr:row>
      <xdr:rowOff>76200</xdr:rowOff>
    </xdr:from>
    <xdr:to>
      <xdr:col>17</xdr:col>
      <xdr:colOff>0</xdr:colOff>
      <xdr:row>155</xdr:row>
      <xdr:rowOff>76200</xdr:rowOff>
    </xdr:to>
    <xdr:sp macro="" textlink="">
      <xdr:nvSpPr>
        <xdr:cNvPr id="3125" name="Line 1376">
          <a:extLst>
            <a:ext uri="{FF2B5EF4-FFF2-40B4-BE49-F238E27FC236}">
              <a16:creationId xmlns:a16="http://schemas.microsoft.com/office/drawing/2014/main" id="{EB5126D0-A27E-41A7-A5C1-C61CA5186FEA}"/>
            </a:ext>
          </a:extLst>
        </xdr:cNvPr>
        <xdr:cNvSpPr>
          <a:spLocks noChangeShapeType="1"/>
        </xdr:cNvSpPr>
      </xdr:nvSpPr>
      <xdr:spPr bwMode="auto">
        <a:xfrm>
          <a:off x="6191250" y="18535650"/>
          <a:ext cx="1295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152400</xdr:colOff>
      <xdr:row>155</xdr:row>
      <xdr:rowOff>76200</xdr:rowOff>
    </xdr:from>
    <xdr:to>
      <xdr:col>15</xdr:col>
      <xdr:colOff>0</xdr:colOff>
      <xdr:row>155</xdr:row>
      <xdr:rowOff>76200</xdr:rowOff>
    </xdr:to>
    <xdr:sp macro="" textlink="">
      <xdr:nvSpPr>
        <xdr:cNvPr id="3126" name="Line 1377">
          <a:extLst>
            <a:ext uri="{FF2B5EF4-FFF2-40B4-BE49-F238E27FC236}">
              <a16:creationId xmlns:a16="http://schemas.microsoft.com/office/drawing/2014/main" id="{3C8FF5E4-06A4-47DF-8A13-FB6CFAFD951E}"/>
            </a:ext>
          </a:extLst>
        </xdr:cNvPr>
        <xdr:cNvSpPr>
          <a:spLocks noChangeShapeType="1"/>
        </xdr:cNvSpPr>
      </xdr:nvSpPr>
      <xdr:spPr bwMode="auto">
        <a:xfrm>
          <a:off x="5929313" y="18535650"/>
          <a:ext cx="261937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152400</xdr:rowOff>
    </xdr:to>
    <xdr:sp macro="" textlink="">
      <xdr:nvSpPr>
        <xdr:cNvPr id="3127" name="Square 0">
          <a:extLst>
            <a:ext uri="{FF2B5EF4-FFF2-40B4-BE49-F238E27FC236}">
              <a16:creationId xmlns:a16="http://schemas.microsoft.com/office/drawing/2014/main" id="{5DED0024-CA78-40B8-AD54-A7DB49FE07EB}"/>
            </a:ext>
          </a:extLst>
        </xdr:cNvPr>
        <xdr:cNvSpPr/>
      </xdr:nvSpPr>
      <xdr:spPr>
        <a:xfrm>
          <a:off x="647700" y="16287750"/>
          <a:ext cx="152400" cy="152400"/>
        </a:xfrm>
        <a:prstGeom prst="rect">
          <a:avLst/>
        </a:prstGeom>
        <a:solidFill>
          <a:srgbClr val="FFFF00">
            <a:alpha val="50000"/>
          </a:srgbClr>
        </a:solidFill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143</xdr:row>
      <xdr:rowOff>76200</xdr:rowOff>
    </xdr:from>
    <xdr:to>
      <xdr:col>1</xdr:col>
      <xdr:colOff>0</xdr:colOff>
      <xdr:row>143</xdr:row>
      <xdr:rowOff>76200</xdr:rowOff>
    </xdr:to>
    <xdr:sp macro="" textlink="">
      <xdr:nvSpPr>
        <xdr:cNvPr id="3128" name="Line 1378">
          <a:extLst>
            <a:ext uri="{FF2B5EF4-FFF2-40B4-BE49-F238E27FC236}">
              <a16:creationId xmlns:a16="http://schemas.microsoft.com/office/drawing/2014/main" id="{BD42D537-D4B6-40CE-988A-04974C57C3DC}"/>
            </a:ext>
          </a:extLst>
        </xdr:cNvPr>
        <xdr:cNvSpPr>
          <a:spLocks noChangeShapeType="1"/>
        </xdr:cNvSpPr>
      </xdr:nvSpPr>
      <xdr:spPr bwMode="auto">
        <a:xfrm>
          <a:off x="0" y="16363950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8BEB-3414-4599-90AC-C05BF16DD007}">
  <dimension ref="A1:GV1145"/>
  <sheetViews>
    <sheetView showGridLines="0" zoomScale="40" zoomScaleNormal="40" workbookViewId="0">
      <selection activeCell="U43" sqref="U43"/>
    </sheetView>
  </sheetViews>
  <sheetFormatPr defaultRowHeight="14.25" x14ac:dyDescent="0.45"/>
  <cols>
    <col min="2" max="2" width="2.19921875" customWidth="1"/>
    <col min="3" max="3" width="3.59765625" customWidth="1"/>
    <col min="6" max="6" width="2.19921875" customWidth="1"/>
    <col min="7" max="7" width="3.59765625" customWidth="1"/>
    <col min="10" max="10" width="2.19921875" customWidth="1"/>
    <col min="11" max="11" width="3.59765625" customWidth="1"/>
    <col min="14" max="14" width="2.19921875" customWidth="1"/>
    <col min="15" max="15" width="3.59765625" customWidth="1"/>
    <col min="18" max="18" width="2.19921875" customWidth="1"/>
    <col min="20" max="20" width="20.6640625" customWidth="1"/>
    <col min="21" max="21" width="12.1328125" customWidth="1"/>
    <col min="22" max="22" width="10" customWidth="1"/>
    <col min="23" max="23" width="17.1328125" customWidth="1"/>
    <col min="24" max="24" width="7" customWidth="1"/>
    <col min="25" max="25" width="10.265625" customWidth="1"/>
  </cols>
  <sheetData>
    <row r="1" spans="20:25" x14ac:dyDescent="0.45">
      <c r="T1" t="s">
        <v>23</v>
      </c>
    </row>
    <row r="2" spans="20:25" x14ac:dyDescent="0.45">
      <c r="T2" t="s">
        <v>53</v>
      </c>
      <c r="U2" t="s">
        <v>54</v>
      </c>
      <c r="V2" t="s">
        <v>55</v>
      </c>
      <c r="W2" t="s">
        <v>36</v>
      </c>
    </row>
    <row r="3" spans="20:25" x14ac:dyDescent="0.45">
      <c r="T3" t="s">
        <v>33</v>
      </c>
      <c r="U3" s="9">
        <v>0</v>
      </c>
      <c r="V3">
        <v>1000</v>
      </c>
      <c r="W3" s="6">
        <v>0.75</v>
      </c>
    </row>
    <row r="4" spans="20:25" x14ac:dyDescent="0.45">
      <c r="T4" t="s">
        <v>34</v>
      </c>
      <c r="U4" s="9">
        <v>1000</v>
      </c>
      <c r="V4">
        <v>2500</v>
      </c>
      <c r="W4" s="6">
        <v>0.65</v>
      </c>
    </row>
    <row r="5" spans="20:25" x14ac:dyDescent="0.45">
      <c r="T5" t="s">
        <v>35</v>
      </c>
      <c r="U5" s="9">
        <v>2500</v>
      </c>
      <c r="V5" s="8" t="s">
        <v>56</v>
      </c>
      <c r="W5" s="6">
        <v>0.6</v>
      </c>
    </row>
    <row r="7" spans="20:25" x14ac:dyDescent="0.45">
      <c r="T7" s="8"/>
      <c r="U7">
        <v>0</v>
      </c>
      <c r="V7">
        <v>5</v>
      </c>
      <c r="W7">
        <v>10</v>
      </c>
      <c r="X7">
        <v>20</v>
      </c>
    </row>
    <row r="8" spans="20:25" x14ac:dyDescent="0.45">
      <c r="T8" t="s">
        <v>24</v>
      </c>
      <c r="U8">
        <v>5</v>
      </c>
      <c r="V8">
        <v>10</v>
      </c>
      <c r="W8">
        <v>20</v>
      </c>
      <c r="X8" s="8" t="s">
        <v>56</v>
      </c>
      <c r="Y8" s="8" t="s">
        <v>28</v>
      </c>
    </row>
    <row r="9" spans="20:25" x14ac:dyDescent="0.45">
      <c r="T9" t="s">
        <v>25</v>
      </c>
      <c r="U9" s="6">
        <v>0.15</v>
      </c>
      <c r="V9" s="6">
        <v>0.25</v>
      </c>
      <c r="W9" s="6">
        <v>0.3</v>
      </c>
      <c r="X9" s="6">
        <v>0.4</v>
      </c>
      <c r="Y9" s="6">
        <v>1.2</v>
      </c>
    </row>
    <row r="10" spans="20:25" x14ac:dyDescent="0.45">
      <c r="T10" t="s">
        <v>26</v>
      </c>
      <c r="U10" s="6">
        <v>0.75</v>
      </c>
      <c r="V10" s="6">
        <v>0.68</v>
      </c>
      <c r="W10" s="6">
        <v>0.65</v>
      </c>
      <c r="X10" s="6">
        <v>0.57999999999999996</v>
      </c>
      <c r="Y10" s="6">
        <v>1</v>
      </c>
    </row>
    <row r="11" spans="20:25" x14ac:dyDescent="0.45">
      <c r="T11" t="s">
        <v>27</v>
      </c>
      <c r="U11" s="6">
        <v>0.1</v>
      </c>
      <c r="V11" s="6">
        <v>7.0000000000000007E-2</v>
      </c>
      <c r="W11" s="6">
        <v>0.05</v>
      </c>
      <c r="X11" s="6">
        <v>0.02</v>
      </c>
      <c r="Y11" s="6">
        <v>0.9</v>
      </c>
    </row>
    <row r="13" spans="20:25" x14ac:dyDescent="0.45">
      <c r="T13" t="s">
        <v>57</v>
      </c>
    </row>
    <row r="14" spans="20:25" x14ac:dyDescent="0.45">
      <c r="T14" t="s">
        <v>40</v>
      </c>
      <c r="U14" s="6">
        <v>0.12</v>
      </c>
      <c r="X14" s="6"/>
    </row>
    <row r="15" spans="20:25" x14ac:dyDescent="0.45">
      <c r="T15" t="s">
        <v>41</v>
      </c>
      <c r="U15" s="6">
        <v>0.2</v>
      </c>
      <c r="X15" s="6"/>
    </row>
    <row r="16" spans="20:25" x14ac:dyDescent="0.45">
      <c r="U16" s="6"/>
    </row>
    <row r="17" spans="20:23" x14ac:dyDescent="0.45">
      <c r="T17" t="s">
        <v>58</v>
      </c>
    </row>
    <row r="18" spans="20:23" x14ac:dyDescent="0.45">
      <c r="T18" t="s">
        <v>37</v>
      </c>
      <c r="U18" s="6">
        <v>1</v>
      </c>
    </row>
    <row r="19" spans="20:23" x14ac:dyDescent="0.45">
      <c r="T19" t="s">
        <v>38</v>
      </c>
      <c r="U19" s="6">
        <v>0.6</v>
      </c>
    </row>
    <row r="21" spans="20:23" x14ac:dyDescent="0.45">
      <c r="T21" t="s">
        <v>39</v>
      </c>
      <c r="U21" s="8" t="s">
        <v>44</v>
      </c>
      <c r="V21" s="8" t="s">
        <v>45</v>
      </c>
      <c r="W21" s="8" t="s">
        <v>46</v>
      </c>
    </row>
    <row r="22" spans="20:23" x14ac:dyDescent="0.45">
      <c r="T22" t="s">
        <v>40</v>
      </c>
      <c r="U22" s="6"/>
      <c r="V22" s="6"/>
      <c r="W22" s="6"/>
    </row>
    <row r="23" spans="20:23" x14ac:dyDescent="0.45">
      <c r="T23" t="s">
        <v>59</v>
      </c>
      <c r="U23" s="6">
        <v>0.8</v>
      </c>
      <c r="V23" s="6">
        <v>0.18</v>
      </c>
      <c r="W23" s="6">
        <v>0.02</v>
      </c>
    </row>
    <row r="24" spans="20:23" x14ac:dyDescent="0.45">
      <c r="T24" t="s">
        <v>60</v>
      </c>
      <c r="U24" s="6">
        <v>0.7</v>
      </c>
      <c r="V24" s="6">
        <v>0.27</v>
      </c>
      <c r="W24" s="6">
        <v>0.03</v>
      </c>
    </row>
    <row r="25" spans="20:23" x14ac:dyDescent="0.45">
      <c r="T25" t="s">
        <v>61</v>
      </c>
      <c r="U25" s="6">
        <v>0.6</v>
      </c>
      <c r="V25" s="6">
        <v>0.36</v>
      </c>
      <c r="W25" s="6">
        <v>0.04</v>
      </c>
    </row>
    <row r="26" spans="20:23" x14ac:dyDescent="0.45">
      <c r="T26" t="s">
        <v>41</v>
      </c>
      <c r="U26" s="6"/>
      <c r="V26" s="6"/>
      <c r="W26" s="6"/>
    </row>
    <row r="27" spans="20:23" x14ac:dyDescent="0.45">
      <c r="T27" t="s">
        <v>59</v>
      </c>
      <c r="U27" s="6">
        <v>0.6</v>
      </c>
      <c r="V27" s="6">
        <v>0.35</v>
      </c>
      <c r="W27" s="6">
        <v>0.05</v>
      </c>
    </row>
    <row r="28" spans="20:23" x14ac:dyDescent="0.45">
      <c r="T28" t="s">
        <v>60</v>
      </c>
      <c r="U28" s="6">
        <v>0.45</v>
      </c>
      <c r="V28" s="6">
        <v>0.4</v>
      </c>
      <c r="W28" s="6">
        <v>0.15</v>
      </c>
    </row>
    <row r="29" spans="20:23" x14ac:dyDescent="0.45">
      <c r="T29" t="s">
        <v>61</v>
      </c>
      <c r="U29" s="6">
        <v>0.15</v>
      </c>
      <c r="V29" s="6">
        <v>0.6</v>
      </c>
      <c r="W29" s="6">
        <v>0.25</v>
      </c>
    </row>
    <row r="30" spans="20:23" x14ac:dyDescent="0.45">
      <c r="U30" s="6"/>
      <c r="V30" s="6"/>
      <c r="W30" s="6"/>
    </row>
    <row r="31" spans="20:23" x14ac:dyDescent="0.45">
      <c r="T31" t="s">
        <v>28</v>
      </c>
      <c r="U31" s="6">
        <v>1.1000000000000001</v>
      </c>
      <c r="V31" s="6">
        <v>1</v>
      </c>
      <c r="W31" s="6">
        <v>0.8</v>
      </c>
    </row>
    <row r="32" spans="20:23" x14ac:dyDescent="0.45">
      <c r="W32" s="6"/>
    </row>
    <row r="33" spans="20:24" x14ac:dyDescent="0.45">
      <c r="T33" t="s">
        <v>29</v>
      </c>
    </row>
    <row r="34" spans="20:24" x14ac:dyDescent="0.45">
      <c r="T34" s="7">
        <v>2.6666666666666665</v>
      </c>
    </row>
    <row r="36" spans="20:24" x14ac:dyDescent="0.45">
      <c r="T36" t="s">
        <v>32</v>
      </c>
    </row>
    <row r="37" spans="20:24" x14ac:dyDescent="0.45">
      <c r="T37" t="s">
        <v>62</v>
      </c>
      <c r="U37" t="s">
        <v>63</v>
      </c>
      <c r="V37" t="s">
        <v>64</v>
      </c>
      <c r="W37" t="s">
        <v>66</v>
      </c>
      <c r="X37" t="s">
        <v>65</v>
      </c>
    </row>
    <row r="38" spans="20:24" x14ac:dyDescent="0.45">
      <c r="T38">
        <v>0.06</v>
      </c>
      <c r="U38">
        <v>0.04</v>
      </c>
      <c r="V38">
        <v>0.03</v>
      </c>
      <c r="W38">
        <v>0.02</v>
      </c>
      <c r="X38">
        <v>0.5</v>
      </c>
    </row>
    <row r="40" spans="20:24" x14ac:dyDescent="0.45">
      <c r="T40" t="s">
        <v>30</v>
      </c>
    </row>
    <row r="41" spans="20:24" x14ac:dyDescent="0.45">
      <c r="T41" t="s">
        <v>23</v>
      </c>
      <c r="U41">
        <v>2000</v>
      </c>
    </row>
    <row r="42" spans="20:24" x14ac:dyDescent="0.45">
      <c r="T42" t="s">
        <v>31</v>
      </c>
      <c r="U42">
        <v>10</v>
      </c>
    </row>
    <row r="44" spans="20:24" x14ac:dyDescent="0.45">
      <c r="T44" t="s">
        <v>67</v>
      </c>
      <c r="W44" t="s">
        <v>68</v>
      </c>
      <c r="X44" t="s">
        <v>69</v>
      </c>
    </row>
    <row r="45" spans="20:24" x14ac:dyDescent="0.45">
      <c r="T45" t="s">
        <v>18</v>
      </c>
    </row>
    <row r="46" spans="20:24" x14ac:dyDescent="0.45">
      <c r="U46" t="s">
        <v>44</v>
      </c>
    </row>
    <row r="47" spans="20:24" x14ac:dyDescent="0.45">
      <c r="V47" t="s">
        <v>25</v>
      </c>
      <c r="W47" s="3">
        <f>-(((IF($U$41&lt;=$V$3,$W$3,IF(AND($U$41&lt;=$V$4,$U$41&gt;$U$4),$W$4,$W$5)))))*$D$112*$Y$9*$U$18*$U$31</f>
        <v>4576</v>
      </c>
      <c r="X47" s="3">
        <f>-$U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1466.6666666666667</v>
      </c>
    </row>
    <row r="48" spans="20:24" x14ac:dyDescent="0.45">
      <c r="V48" t="s">
        <v>26</v>
      </c>
      <c r="W48" s="3">
        <f>-(((IF($U$41&lt;=$V$3,$W$3,IF(AND($U$41&lt;=$V$4,$U$41&gt;$U$4),$W$4,$W$5)))))*$D$112*$Y$10*$U$18*$U$31</f>
        <v>3813.3333333333335</v>
      </c>
      <c r="X48" s="3">
        <f t="shared" ref="X48:X49" si="0">-$U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1466.6666666666667</v>
      </c>
    </row>
    <row r="49" spans="20:24" x14ac:dyDescent="0.45">
      <c r="V49" t="s">
        <v>27</v>
      </c>
      <c r="W49" s="3">
        <f>-(((IF($U$41&lt;=$V$3,$W$3,IF(AND($U$41&lt;=$V$4,$U$41&gt;$U$4),$W$4,$W$5)))))*$D$112*$Y$11*$U$18*$U$31</f>
        <v>3432.0000000000005</v>
      </c>
      <c r="X49" s="3">
        <f t="shared" si="0"/>
        <v>1466.6666666666667</v>
      </c>
    </row>
    <row r="50" spans="20:24" x14ac:dyDescent="0.45">
      <c r="U50" t="s">
        <v>45</v>
      </c>
      <c r="W50" s="3"/>
      <c r="X50" s="3"/>
    </row>
    <row r="51" spans="20:24" x14ac:dyDescent="0.45">
      <c r="V51" t="s">
        <v>25</v>
      </c>
      <c r="W51" s="3">
        <f>-(((IF($U$41&lt;=$V$3,$W$3,IF(AND($U$41&lt;=$V$4,$U$41&gt;$U$4),$W$4,$W$5)))))*$D$112*$Y$9*$U$18*$V$31</f>
        <v>4160</v>
      </c>
      <c r="X51" s="3">
        <f>-$V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1333.3333333333333</v>
      </c>
    </row>
    <row r="52" spans="20:24" x14ac:dyDescent="0.45">
      <c r="V52" t="s">
        <v>26</v>
      </c>
      <c r="W52" s="3">
        <f>-(((IF($U$41&lt;=$V$3,$W$3,IF(AND($U$41&lt;=$V$4,$U$41&gt;$U$4),$W$4,$W$5)))))*$D$112*$Y$10*$U$18*$V$31</f>
        <v>3466.6666666666665</v>
      </c>
      <c r="X52" s="3">
        <f t="shared" ref="X52:X53" si="1">-$V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1333.3333333333333</v>
      </c>
    </row>
    <row r="53" spans="20:24" x14ac:dyDescent="0.45">
      <c r="V53" t="s">
        <v>27</v>
      </c>
      <c r="W53" s="3">
        <f>-(((IF($U$41&lt;=$V$3,$W$3,IF(AND($U$41&lt;=$V$4,$U$41&gt;$U$4),$W$4,$W$5)))))*$D$112*$Y$11*$U$18*$V$31</f>
        <v>3120</v>
      </c>
      <c r="X53" s="3">
        <f t="shared" si="1"/>
        <v>1333.3333333333333</v>
      </c>
    </row>
    <row r="54" spans="20:24" x14ac:dyDescent="0.45">
      <c r="U54" t="s">
        <v>46</v>
      </c>
      <c r="W54" s="3"/>
      <c r="X54" s="3"/>
    </row>
    <row r="55" spans="20:24" x14ac:dyDescent="0.45">
      <c r="V55" t="s">
        <v>25</v>
      </c>
      <c r="W55" s="3">
        <f>-(((IF($U$41&lt;=$V$3,$W$3,IF(AND($U$41&lt;=$V$4,$U$41&gt;$U$4),$W$4,$W$5)))))*$D$112*$Y$9*$U$18*$W$31</f>
        <v>3328</v>
      </c>
      <c r="X55" s="3">
        <f>-$W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1066.6666666666667</v>
      </c>
    </row>
    <row r="56" spans="20:24" x14ac:dyDescent="0.45">
      <c r="V56" t="s">
        <v>26</v>
      </c>
      <c r="W56" s="3">
        <f>-(((IF($U$41&lt;=$V$3,$W$3,IF(AND($U$41&lt;=$V$4,$U$41&gt;$U$4),$W$4,$W$5)))))*$D$112*$Y$10*$U$18*$W$31</f>
        <v>2773.3333333333335</v>
      </c>
      <c r="X56" s="3">
        <f t="shared" ref="X56:X57" si="2">-$W$31*$X$38*$U$18*IF($U$42&lt;=$U$8,$T$38*$U$42*$D$112,IF(AND($U$42&lt;=$V$8,$U$42&gt;$V$7),5*$T$38*$D$112+$U$38*($U$42-5)*$D$112,IF(AND($U$42&lt;=$W$8,$U$42&gt;$W$7),5*$T$38*$D$112+5*$U$38*$D$112+$V$38*($U$42-10)*$D$112,IF(AND($U$42&lt;=30,$U$42&gt;$X$7),5*$T$38*$D$112+5*$U$38*$D$112+10*$V$38*$D$112+($U$42-20)*$W$38*$D$112,5*$T$38*$D$112+5*$U$38*$D$112+10*$V$38*$D$112+10*$W$38*$D$112))))</f>
        <v>1066.6666666666667</v>
      </c>
    </row>
    <row r="57" spans="20:24" x14ac:dyDescent="0.45">
      <c r="V57" t="s">
        <v>27</v>
      </c>
      <c r="W57" s="3">
        <f>-(((IF($U$41&lt;=$V$3,$W$3,IF(AND($U$41&lt;=$V$4,$U$41&gt;$U$4),$W$4,$W$5)))))*$D$112*$Y$11*$U$18*$W$31</f>
        <v>2496</v>
      </c>
      <c r="X57" s="3">
        <f t="shared" si="2"/>
        <v>1066.6666666666667</v>
      </c>
    </row>
    <row r="58" spans="20:24" x14ac:dyDescent="0.45">
      <c r="T58" t="s">
        <v>42</v>
      </c>
      <c r="W58" s="3"/>
      <c r="X58" s="3"/>
    </row>
    <row r="59" spans="20:24" x14ac:dyDescent="0.45">
      <c r="U59" t="s">
        <v>44</v>
      </c>
      <c r="W59" s="3"/>
      <c r="X59" s="3"/>
    </row>
    <row r="60" spans="20:24" x14ac:dyDescent="0.45">
      <c r="V60" t="s">
        <v>25</v>
      </c>
      <c r="W60" s="3">
        <f>-(((IF($U$41&lt;=$V$3,$W$3,IF(AND($U$41&lt;=$V$4,$U$41&gt;$U$4),$W$4,$W$5)))))*$D$179*$Y$9*$U$18*$U$31</f>
        <v>1716.0000000000002</v>
      </c>
      <c r="X60" s="3">
        <f>-$U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550</v>
      </c>
    </row>
    <row r="61" spans="20:24" x14ac:dyDescent="0.45">
      <c r="V61" t="s">
        <v>26</v>
      </c>
      <c r="W61" s="3">
        <f>-(((IF($U$41&lt;=$V$3,$W$3,IF(AND($U$41&lt;=$V$4,$U$41&gt;$U$4),$W$4,$W$5)))))*$D$179*$Y$10*$U$18*$U$31</f>
        <v>1430.0000000000002</v>
      </c>
      <c r="X61" s="3">
        <f t="shared" ref="X61:X62" si="3">-$U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550</v>
      </c>
    </row>
    <row r="62" spans="20:24" x14ac:dyDescent="0.45">
      <c r="V62" t="s">
        <v>27</v>
      </c>
      <c r="W62" s="3">
        <f>-(((IF($U$41&lt;=$V$3,$W$3,IF(AND($U$41&lt;=$V$4,$U$41&gt;$U$4),$W$4,$W$5)))))*$D$179*$Y$11*$U$18*$U$31</f>
        <v>1287</v>
      </c>
      <c r="X62" s="3">
        <f t="shared" si="3"/>
        <v>550</v>
      </c>
    </row>
    <row r="63" spans="20:24" x14ac:dyDescent="0.45">
      <c r="U63" t="s">
        <v>45</v>
      </c>
      <c r="W63" s="3"/>
      <c r="X63" s="3"/>
    </row>
    <row r="64" spans="20:24" x14ac:dyDescent="0.45">
      <c r="V64" t="s">
        <v>25</v>
      </c>
      <c r="W64" s="3">
        <f>-(((IF($U$41&lt;=$V$3,$W$3,IF(AND($U$41&lt;=$V$4,$U$41&gt;$U$4),$W$4,$W$5)))))*$D$179*$Y$9*$U$18*$V$31</f>
        <v>1560</v>
      </c>
      <c r="X64" s="3">
        <f>-$V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500</v>
      </c>
    </row>
    <row r="65" spans="20:24" x14ac:dyDescent="0.45">
      <c r="V65" t="s">
        <v>26</v>
      </c>
      <c r="W65" s="3">
        <f>-(((IF($U$41&lt;=$V$3,$W$3,IF(AND($U$41&lt;=$V$4,$U$41&gt;$U$4),$W$4,$W$5)))))*$D$179*$Y$10*$U$18*$V$31</f>
        <v>1300</v>
      </c>
      <c r="X65" s="3">
        <f>-$V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500</v>
      </c>
    </row>
    <row r="66" spans="20:24" x14ac:dyDescent="0.45">
      <c r="V66" t="s">
        <v>27</v>
      </c>
      <c r="W66" s="3">
        <f>-(((IF($U$41&lt;=$V$3,$W$3,IF(AND($U$41&lt;=$V$4,$U$41&gt;$U$4),$W$4,$W$5)))))*$D$179*$Y$11*$U$18*$V$31</f>
        <v>1170</v>
      </c>
      <c r="X66" s="3">
        <f>-$V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500</v>
      </c>
    </row>
    <row r="67" spans="20:24" x14ac:dyDescent="0.45">
      <c r="U67" t="s">
        <v>46</v>
      </c>
      <c r="W67" s="3"/>
      <c r="X67" s="3"/>
    </row>
    <row r="68" spans="20:24" x14ac:dyDescent="0.45">
      <c r="V68" t="s">
        <v>25</v>
      </c>
      <c r="W68" s="3">
        <f>-(((IF($U$41&lt;=$V$3,$W$3,IF(AND($U$41&lt;=$V$4,$U$41&gt;$U$4),$W$4,$W$5)))))*$D$179*$Y$9*$U$18*$W$31</f>
        <v>1248</v>
      </c>
      <c r="X68" s="3">
        <f>-$W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400</v>
      </c>
    </row>
    <row r="69" spans="20:24" x14ac:dyDescent="0.45">
      <c r="V69" t="s">
        <v>26</v>
      </c>
      <c r="W69" s="3">
        <f>-(((IF($U$41&lt;=$V$3,$W$3,IF(AND($U$41&lt;=$V$4,$U$41&gt;$U$4),$W$4,$W$5)))))*$D$179*$Y$10*$U$18*$W$31</f>
        <v>1040</v>
      </c>
      <c r="X69" s="3">
        <f>-$W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400</v>
      </c>
    </row>
    <row r="70" spans="20:24" x14ac:dyDescent="0.45">
      <c r="V70" t="s">
        <v>27</v>
      </c>
      <c r="W70" s="3">
        <f>-(((IF($U$41&lt;=$V$3,$W$3,IF(AND($U$41&lt;=$V$4,$U$41&gt;$U$4),$W$4,$W$5)))))*$D$179*$Y$11*$U$18*$W$31</f>
        <v>936</v>
      </c>
      <c r="X70" s="3">
        <f>-$W$31*$X$38*$U$18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400</v>
      </c>
    </row>
    <row r="71" spans="20:24" x14ac:dyDescent="0.45">
      <c r="T71" t="s">
        <v>43</v>
      </c>
      <c r="W71" s="3"/>
      <c r="X71" s="3"/>
    </row>
    <row r="72" spans="20:24" x14ac:dyDescent="0.45">
      <c r="U72" t="s">
        <v>44</v>
      </c>
      <c r="W72" s="3"/>
      <c r="X72" s="3"/>
    </row>
    <row r="73" spans="20:24" x14ac:dyDescent="0.45">
      <c r="V73" t="s">
        <v>25</v>
      </c>
      <c r="W73" s="3">
        <f>-(((IF($U$41&lt;=$V$3,$W$3,IF(AND($U$41&lt;=$V$4,$U$41&gt;$U$4),$W$4,$W$5)))))*$D$179*$Y$9*$U$19*$U$31</f>
        <v>1029.6000000000001</v>
      </c>
      <c r="X73" s="3">
        <f>-$U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330</v>
      </c>
    </row>
    <row r="74" spans="20:24" x14ac:dyDescent="0.45">
      <c r="V74" t="s">
        <v>26</v>
      </c>
      <c r="W74" s="3">
        <f>-(((IF($U$41&lt;=$V$3,$W$3,IF(AND($U$41&lt;=$V$4,$U$41&gt;$U$4),$W$4,$W$5)))))*$D$179*$Y$10*$U$19*$U$31</f>
        <v>858.00000000000011</v>
      </c>
      <c r="X74" s="3">
        <f>-$U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330</v>
      </c>
    </row>
    <row r="75" spans="20:24" x14ac:dyDescent="0.45">
      <c r="V75" t="s">
        <v>27</v>
      </c>
      <c r="W75" s="3">
        <f>-(((IF($U$41&lt;=$V$3,$W$3,IF(AND($U$41&lt;=$V$4,$U$41&gt;$U$4),$W$4,$W$5)))))*$D$179*$Y$11*$U$19*$U$31</f>
        <v>772.2</v>
      </c>
      <c r="X75" s="3">
        <f>-$U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330</v>
      </c>
    </row>
    <row r="76" spans="20:24" x14ac:dyDescent="0.45">
      <c r="U76" t="s">
        <v>45</v>
      </c>
      <c r="W76" s="3"/>
      <c r="X76" s="3"/>
    </row>
    <row r="77" spans="20:24" x14ac:dyDescent="0.45">
      <c r="V77" t="s">
        <v>25</v>
      </c>
      <c r="W77" s="3">
        <f>-(((IF($U$41&lt;=$V$3,$W$3,IF(AND($U$41&lt;=$V$4,$U$41&gt;$U$4),$W$4,$W$5)))))*$D$179*$Y$9*$U$19*$V$31</f>
        <v>936</v>
      </c>
      <c r="X77" s="3">
        <f>-$V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300</v>
      </c>
    </row>
    <row r="78" spans="20:24" x14ac:dyDescent="0.45">
      <c r="V78" t="s">
        <v>26</v>
      </c>
      <c r="W78" s="3">
        <f>-(((IF($U$41&lt;=$V$3,$W$3,IF(AND($U$41&lt;=$V$4,$U$41&gt;$U$4),$W$4,$W$5)))))*$D$179*$Y$10*$U$19*$V$31</f>
        <v>780</v>
      </c>
      <c r="X78" s="3">
        <f>-$V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300</v>
      </c>
    </row>
    <row r="79" spans="20:24" x14ac:dyDescent="0.45">
      <c r="V79" t="s">
        <v>27</v>
      </c>
      <c r="W79" s="3">
        <f>-(((IF($U$41&lt;=$V$3,$W$3,IF(AND($U$41&lt;=$V$4,$U$41&gt;$U$4),$W$4,$W$5)))))*$D$179*$Y$11*$U$19*$V$31</f>
        <v>702</v>
      </c>
      <c r="X79" s="3">
        <f>-$V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300</v>
      </c>
    </row>
    <row r="80" spans="20:24" x14ac:dyDescent="0.45">
      <c r="U80" t="s">
        <v>46</v>
      </c>
      <c r="W80" s="3"/>
      <c r="X80" s="3"/>
    </row>
    <row r="81" spans="1:24" x14ac:dyDescent="0.45">
      <c r="V81" t="s">
        <v>25</v>
      </c>
      <c r="W81" s="3">
        <f>-(((IF($U$41&lt;=$V$3,$W$3,IF(AND($U$41&lt;=$V$4,$U$41&gt;$U$4),$W$4,$W$5)))))*$D$179*$Y$9*$U$19*$W$31</f>
        <v>748.80000000000007</v>
      </c>
      <c r="X81" s="3">
        <f>-$W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240</v>
      </c>
    </row>
    <row r="82" spans="1:24" x14ac:dyDescent="0.45">
      <c r="V82" t="s">
        <v>26</v>
      </c>
      <c r="W82" s="3">
        <f>-(((IF($U$41&lt;=$V$3,$W$3,IF(AND($U$41&lt;=$V$4,$U$41&gt;$U$4),$W$4,$W$5)))))*$D$179*$Y$10*$U$19*$W$31</f>
        <v>624</v>
      </c>
      <c r="X82" s="3">
        <f>-$W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240</v>
      </c>
    </row>
    <row r="83" spans="1:24" x14ac:dyDescent="0.45">
      <c r="V83" t="s">
        <v>27</v>
      </c>
      <c r="W83" s="3">
        <f>-(((IF($U$41&lt;=$V$3,$W$3,IF(AND($U$41&lt;=$V$4,$U$41&gt;$U$4),$W$4,$W$5)))))*$D$179*$Y$11*$U$19*$W$31</f>
        <v>561.6</v>
      </c>
      <c r="X83" s="3">
        <f>-$W$31*$X$38*$U$19*IF($U$42&lt;=$U$8,$T$38*$U$42*$D$179,IF(AND($U$42&lt;=$V$8,$U$42&gt;$V$7),5*$T$38*$D$179+$U$38*($U$42-5)*$D$179,IF(AND($U$42&lt;=$W$8,$U$42&gt;$W$7),5*$T$38*$D$179+5*$U$38*$D$179+$V$38*($U$42-10)*$D$179,IF(AND($U$42&lt;=30,$U$42&gt;$X$7),5*$T$38*$D$179+5*$U$38*$D$179+10*$V$38*$D$179+($U$42-20)*$W$38*$D$179,5*$T$38*$D$179+5*$U$38*$D$179+10*$V$38*$D$179+10*$W$38*$D$179))))</f>
        <v>240</v>
      </c>
    </row>
    <row r="89" spans="1:24" x14ac:dyDescent="0.45">
      <c r="A89" s="4"/>
      <c r="P89" s="3">
        <f>IF(U$42&lt;=U$8,U$9,IF(AND(U$42&lt;=V$8,U$42&gt;V$7),V$9,IF(AND(U$42&lt;=W$8,U$42&gt;W$7),W$9,X$9)))</f>
        <v>0.25</v>
      </c>
      <c r="S89" s="5"/>
    </row>
    <row r="90" spans="1:24" x14ac:dyDescent="0.45">
      <c r="P90" t="s">
        <v>20</v>
      </c>
    </row>
    <row r="91" spans="1:24" x14ac:dyDescent="0.45">
      <c r="S91">
        <f>SUM(D112,H112,L97,P92)</f>
        <v>19.33333333333394</v>
      </c>
    </row>
    <row r="92" spans="1:24" x14ac:dyDescent="0.45">
      <c r="P92" s="3">
        <f>$W$47+$X$47</f>
        <v>6042.666666666667</v>
      </c>
      <c r="Q92">
        <f>S91</f>
        <v>19.33333333333394</v>
      </c>
    </row>
    <row r="94" spans="1:24" x14ac:dyDescent="0.45">
      <c r="L94" s="3">
        <f>IF($U$41&lt;=$V$3,$U$23,IF(AND($U$41&lt;=$V$4,$U$41&gt;$U$4),$U$24,$U$25))</f>
        <v>0.7</v>
      </c>
      <c r="P94" s="3">
        <f>IF(U$42&lt;=U$8,U$10,IF(AND(U$42&lt;=V$8,U$42&gt;V$7),V$10,IF(AND(U$42&lt;=W$8,U$42&gt;W$7),W$10,X$10)))</f>
        <v>0.68</v>
      </c>
    </row>
    <row r="95" spans="1:24" x14ac:dyDescent="0.45">
      <c r="L95" t="s">
        <v>50</v>
      </c>
      <c r="P95" t="s">
        <v>21</v>
      </c>
    </row>
    <row r="96" spans="1:24" x14ac:dyDescent="0.45">
      <c r="S96">
        <f>SUM(D112,H112,L97,P97)</f>
        <v>-743.33333333333303</v>
      </c>
      <c r="W96" s="8"/>
    </row>
    <row r="97" spans="4:23" x14ac:dyDescent="0.45">
      <c r="L97" s="3">
        <v>0</v>
      </c>
      <c r="M97">
        <f>IF(ABS(1-(P89+P94+P99))&lt;=0.00001,P89*Q92+P94*Q97+P99*Q102,NA())</f>
        <v>-579.35999999999967</v>
      </c>
      <c r="P97" s="3">
        <f>$W$48+$X$48</f>
        <v>5280</v>
      </c>
      <c r="Q97">
        <f>S96</f>
        <v>-743.33333333333303</v>
      </c>
      <c r="T97" s="6"/>
      <c r="U97" s="6"/>
      <c r="W97" s="6"/>
    </row>
    <row r="98" spans="4:23" x14ac:dyDescent="0.45">
      <c r="T98" s="6"/>
      <c r="U98" s="6"/>
      <c r="W98" s="6"/>
    </row>
    <row r="99" spans="4:23" x14ac:dyDescent="0.45">
      <c r="P99" s="3">
        <f>IF(U$42&lt;=U$8,U$11,IF(AND(U$42&lt;=V$8,U$42&gt;V$7),V$11,IF(AND(U$42&lt;=W8,U$42&gt;W$7),W$11,X$11)))</f>
        <v>7.0000000000000007E-2</v>
      </c>
      <c r="T99" s="6"/>
      <c r="U99" s="6"/>
      <c r="W99" s="6"/>
    </row>
    <row r="100" spans="4:23" x14ac:dyDescent="0.45">
      <c r="P100" t="s">
        <v>22</v>
      </c>
    </row>
    <row r="101" spans="4:23" x14ac:dyDescent="0.45">
      <c r="S101">
        <f>SUM(D112,H112,L97,P102)</f>
        <v>-1124.6666666666661</v>
      </c>
    </row>
    <row r="102" spans="4:23" x14ac:dyDescent="0.45">
      <c r="P102" s="3">
        <f>$W$49+$X$49</f>
        <v>4898.666666666667</v>
      </c>
      <c r="Q102">
        <f>S101</f>
        <v>-1124.6666666666661</v>
      </c>
    </row>
    <row r="103" spans="4:23" x14ac:dyDescent="0.45">
      <c r="U103" s="6"/>
    </row>
    <row r="104" spans="4:23" x14ac:dyDescent="0.45">
      <c r="P104" s="3">
        <f>IF(U$42&lt;=U$8,U$9,IF(AND(U$42&lt;=V$8,U$42&gt;V$7),V$9,IF(AND(U$42&lt;=W$8,U$42&gt;W$7),W$9,X$9)))</f>
        <v>0.25</v>
      </c>
      <c r="U104" s="6"/>
    </row>
    <row r="105" spans="4:23" x14ac:dyDescent="0.45">
      <c r="P105" t="s">
        <v>20</v>
      </c>
    </row>
    <row r="106" spans="4:23" x14ac:dyDescent="0.45">
      <c r="S106">
        <f>SUM(D112,H112,L112,P107)</f>
        <v>-530</v>
      </c>
    </row>
    <row r="107" spans="4:23" x14ac:dyDescent="0.45">
      <c r="P107" s="3">
        <f>$W$51+$X$51</f>
        <v>5493.333333333333</v>
      </c>
      <c r="Q107">
        <f>S106</f>
        <v>-530</v>
      </c>
      <c r="T107" s="8"/>
    </row>
    <row r="108" spans="4:23" x14ac:dyDescent="0.45">
      <c r="T108" s="6"/>
    </row>
    <row r="109" spans="4:23" x14ac:dyDescent="0.45">
      <c r="L109" s="3">
        <f>IF($U$41&lt;=$V$3,$V$23,IF(AND($U$41&lt;=$V$4,$U$41&gt;$U$4),$V$24,$V$25))</f>
        <v>0.27</v>
      </c>
      <c r="P109" s="3">
        <f>IF(U$42&lt;=U$8,U$10,IF(AND(U$42&lt;=V$8,U$42&gt;V$7),V$10,IF(AND(U$42&lt;=W$8,U$42&gt;W$7),W$10,X$10)))</f>
        <v>0.68</v>
      </c>
      <c r="T109" s="6"/>
    </row>
    <row r="110" spans="4:23" x14ac:dyDescent="0.45">
      <c r="D110" t="s">
        <v>18</v>
      </c>
      <c r="H110" t="s">
        <v>47</v>
      </c>
      <c r="L110" t="s">
        <v>51</v>
      </c>
      <c r="P110" t="s">
        <v>21</v>
      </c>
      <c r="T110" s="6"/>
    </row>
    <row r="111" spans="4:23" x14ac:dyDescent="0.45">
      <c r="F111">
        <f>IF(E112=I112,1)</f>
        <v>1</v>
      </c>
      <c r="S111">
        <f>SUM(D112,H112,L112,P112)</f>
        <v>-1223.333333333333</v>
      </c>
      <c r="T111" s="6"/>
    </row>
    <row r="112" spans="4:23" x14ac:dyDescent="0.45">
      <c r="D112" s="3">
        <f>-T34*U41</f>
        <v>-5333.333333333333</v>
      </c>
      <c r="E112">
        <f>MAX(I112)</f>
        <v>-757.52639999999974</v>
      </c>
      <c r="H112" s="3">
        <f>U14*D112-50</f>
        <v>-689.99999999999989</v>
      </c>
      <c r="I112">
        <f>IF(ABS(1-(L94+L109+L124))&lt;=0.00001,L94*M97+L109*M112+L124*M127,NA())</f>
        <v>-757.52639999999974</v>
      </c>
      <c r="L112" s="3">
        <v>0</v>
      </c>
      <c r="M112">
        <f>IF(ABS(1-(P104+P109+P114))&lt;=0.00001,P104*Q107+P109*Q112+P114*Q117,NA())</f>
        <v>-1074.2666666666667</v>
      </c>
      <c r="P112" s="3">
        <f>$W$52+$X$52</f>
        <v>4800</v>
      </c>
      <c r="Q112">
        <f>S111</f>
        <v>-1223.333333333333</v>
      </c>
      <c r="T112" s="6"/>
    </row>
    <row r="114" spans="12:19" x14ac:dyDescent="0.45">
      <c r="P114" s="3">
        <f>IF(U$42&lt;=U$8,U$11,IF(AND(U$42&lt;=V$8,U$42&gt;V$7),V$11,IF(AND(U$42&lt;=W$8,U$42&gt;W$7),W$11,X$11)))</f>
        <v>7.0000000000000007E-2</v>
      </c>
    </row>
    <row r="115" spans="12:19" x14ac:dyDescent="0.45">
      <c r="P115" t="s">
        <v>22</v>
      </c>
    </row>
    <row r="116" spans="12:19" x14ac:dyDescent="0.45">
      <c r="S116">
        <f>SUM(D112,H112,L112,P117)</f>
        <v>-1570</v>
      </c>
    </row>
    <row r="117" spans="12:19" x14ac:dyDescent="0.45">
      <c r="P117" s="3">
        <f>$W$53+$X$53</f>
        <v>4453.333333333333</v>
      </c>
      <c r="Q117">
        <f>S116</f>
        <v>-1570</v>
      </c>
    </row>
    <row r="119" spans="12:19" x14ac:dyDescent="0.45">
      <c r="P119" s="3">
        <f>IF(U$42&lt;=U$8,U$9,IF(AND(U$42&lt;=V$8,U$42&gt;V$7),V$9,IF(AND(U$42&lt;=W$8,U$42&gt;W$7),W$9,X$9)))</f>
        <v>0.25</v>
      </c>
    </row>
    <row r="120" spans="12:19" x14ac:dyDescent="0.45">
      <c r="P120" t="s">
        <v>20</v>
      </c>
    </row>
    <row r="121" spans="12:19" x14ac:dyDescent="0.45">
      <c r="S121">
        <f>SUM(D112,H112,L127,P122)</f>
        <v>-1628.6666666666661</v>
      </c>
    </row>
    <row r="122" spans="12:19" x14ac:dyDescent="0.45">
      <c r="P122" s="3">
        <f>$W$55+$X$55</f>
        <v>4394.666666666667</v>
      </c>
      <c r="Q122">
        <f>S121</f>
        <v>-1628.6666666666661</v>
      </c>
    </row>
    <row r="124" spans="12:19" x14ac:dyDescent="0.45">
      <c r="L124" s="3">
        <f>IF($U$41&lt;=$V$3,$W$23,IF(AND($U$41&lt;=$V$4,$U$41&gt;$U$4),$W$24,$W$25))</f>
        <v>0.03</v>
      </c>
      <c r="P124" s="3">
        <f>IF(U$42&lt;=U$8,U$10,IF(AND(U$42&lt;=V$8,U$42&gt;V$7),V$10,IF(AND(U$42&lt;=W$8,U$42&gt;W$7),W$10,X$10)))</f>
        <v>0.68</v>
      </c>
    </row>
    <row r="125" spans="12:19" x14ac:dyDescent="0.45">
      <c r="L125" t="s">
        <v>52</v>
      </c>
      <c r="P125" t="s">
        <v>21</v>
      </c>
    </row>
    <row r="126" spans="12:19" x14ac:dyDescent="0.45">
      <c r="S126">
        <f>SUM(D112,H112,L127,P127)</f>
        <v>-2183.333333333333</v>
      </c>
    </row>
    <row r="127" spans="12:19" x14ac:dyDescent="0.45">
      <c r="L127" s="3">
        <v>0</v>
      </c>
      <c r="M127">
        <f>IF(ABS(1-(P119+P124+P129))&lt;=0.00001,P119*Q122+P124*Q127+P129*Q132,NA())</f>
        <v>-2064.0799999999995</v>
      </c>
      <c r="P127" s="3">
        <f>$W$56+$X$56</f>
        <v>3840</v>
      </c>
      <c r="Q127">
        <f>S126</f>
        <v>-2183.333333333333</v>
      </c>
    </row>
    <row r="129" spans="2:19" x14ac:dyDescent="0.45">
      <c r="P129" s="3">
        <f>IF(U$42&lt;=U$8,U$11,IF(AND(U$42&lt;=V$8,U$42&gt;V$7),V$11,IF(AND(U$42&lt;=W$8,U$42&gt;W$7),W$11,X$11)))</f>
        <v>7.0000000000000007E-2</v>
      </c>
    </row>
    <row r="130" spans="2:19" x14ac:dyDescent="0.45">
      <c r="P130" t="s">
        <v>22</v>
      </c>
    </row>
    <row r="131" spans="2:19" x14ac:dyDescent="0.45">
      <c r="S131">
        <f>SUM(D112,H112,L127,P132)</f>
        <v>-2460.6666666666661</v>
      </c>
    </row>
    <row r="132" spans="2:19" x14ac:dyDescent="0.45">
      <c r="P132" s="3">
        <f>$W$57+$X$57</f>
        <v>3562.666666666667</v>
      </c>
      <c r="Q132">
        <f>S131</f>
        <v>-2460.6666666666661</v>
      </c>
    </row>
    <row r="134" spans="2:19" x14ac:dyDescent="0.45">
      <c r="P134" s="3">
        <f>IF(U$42&lt;=U$8,U$9,IF(AND(U$42&lt;=V$8,U$42&gt;V$7),V$9,IF(AND(U$42&lt;=W$8,U$42&gt;W$7),W$9,X$9)))</f>
        <v>0.25</v>
      </c>
    </row>
    <row r="135" spans="2:19" x14ac:dyDescent="0.45">
      <c r="P135" t="s">
        <v>20</v>
      </c>
    </row>
    <row r="136" spans="2:19" x14ac:dyDescent="0.45">
      <c r="S136">
        <f>SUM(D179,H157,L142,P137)</f>
        <v>-184</v>
      </c>
    </row>
    <row r="137" spans="2:19" x14ac:dyDescent="0.45">
      <c r="P137" s="3">
        <f>$W$60+$X$60</f>
        <v>2266</v>
      </c>
      <c r="Q137">
        <f>S136</f>
        <v>-184</v>
      </c>
    </row>
    <row r="139" spans="2:19" x14ac:dyDescent="0.45">
      <c r="L139" s="3">
        <f>IF($U$41&lt;=$V$3,$U$27,IF(AND($U$41&lt;=$V$4,$U$41&gt;$U$4),$U$28,$U$29))</f>
        <v>0.45</v>
      </c>
      <c r="P139" s="3">
        <f>IF(U$42&lt;=U$8,U$10,IF(AND(U$42&lt;=V$8,U$42&gt;V$7),V$10,IF(AND(U$42&lt;=W$8,U$42&gt;W$7),W$10,X$10)))</f>
        <v>0.68</v>
      </c>
    </row>
    <row r="140" spans="2:19" x14ac:dyDescent="0.45">
      <c r="L140" t="s">
        <v>50</v>
      </c>
      <c r="P140" t="s">
        <v>21</v>
      </c>
    </row>
    <row r="141" spans="2:19" x14ac:dyDescent="0.45">
      <c r="S141">
        <f>SUM(D179,H157,L142,P142)</f>
        <v>-469.99999999999977</v>
      </c>
    </row>
    <row r="142" spans="2:19" x14ac:dyDescent="0.45">
      <c r="L142" s="3">
        <v>0</v>
      </c>
      <c r="M142">
        <f>IF(ABS(1-(P134+P139+P144))&lt;=0.00001,P134*Q137+P139*Q142+P144*Q147,NA())</f>
        <v>-408.50999999999988</v>
      </c>
      <c r="P142" s="3">
        <f>$W$61+$X$61</f>
        <v>1980.0000000000002</v>
      </c>
      <c r="Q142">
        <f>S141</f>
        <v>-469.99999999999977</v>
      </c>
    </row>
    <row r="144" spans="2:19" x14ac:dyDescent="0.45">
      <c r="B144">
        <f>IF(A145=E112,1,IF(A145=E179,2))</f>
        <v>2</v>
      </c>
      <c r="P144" s="3">
        <f>IF(U$42&lt;=U$8,U$11,IF(AND(U$42&lt;=V$8,U$42&gt;V$7),V$11,IF(AND(U$42&lt;=W$8,U$42&gt;W$7),W$11,X$11)))</f>
        <v>7.0000000000000007E-2</v>
      </c>
    </row>
    <row r="145" spans="1:19" x14ac:dyDescent="0.45">
      <c r="A145">
        <f>MAX(E112,E179)</f>
        <v>-566.26149999999996</v>
      </c>
      <c r="P145" t="s">
        <v>22</v>
      </c>
    </row>
    <row r="146" spans="1:19" x14ac:dyDescent="0.45">
      <c r="S146">
        <f>SUM(D179,H157,L142,P147)</f>
        <v>-613</v>
      </c>
    </row>
    <row r="147" spans="1:19" x14ac:dyDescent="0.45">
      <c r="P147" s="3">
        <f>$W$62+$X$62</f>
        <v>1837</v>
      </c>
      <c r="Q147">
        <f>S146</f>
        <v>-613</v>
      </c>
    </row>
    <row r="149" spans="1:19" x14ac:dyDescent="0.45">
      <c r="P149" s="3">
        <f>IF(U$42&lt;=U$8,U$9,IF(AND(U$42&lt;=V$8,U$42&gt;V$7),V$9,IF(AND(U$42&lt;=W$8,U$42&gt;W$7),W$9,X$9)))</f>
        <v>0.25</v>
      </c>
    </row>
    <row r="150" spans="1:19" x14ac:dyDescent="0.45">
      <c r="P150" t="s">
        <v>20</v>
      </c>
    </row>
    <row r="151" spans="1:19" x14ac:dyDescent="0.45">
      <c r="S151">
        <f>SUM(D179,H157,L157,P152)</f>
        <v>-390</v>
      </c>
    </row>
    <row r="152" spans="1:19" x14ac:dyDescent="0.45">
      <c r="P152" s="3">
        <f>$W$64+$X$64</f>
        <v>2060</v>
      </c>
      <c r="Q152">
        <f>S151</f>
        <v>-390</v>
      </c>
    </row>
    <row r="154" spans="1:19" x14ac:dyDescent="0.45">
      <c r="L154" s="3">
        <f>IF($U$41&lt;=$V$3,$V$27,IF(AND($U$41&lt;=$V$4,$U$41&gt;$U$4),$V$28,$V$29))</f>
        <v>0.4</v>
      </c>
      <c r="P154" s="3">
        <f>IF(U$42&lt;=U$8,U$10,IF(AND(U$42&lt;=V$8,U$42&gt;V$7),V$10,IF(AND(U$42&lt;=W$8,U$42&gt;W$7),W$10,X$10)))</f>
        <v>0.68</v>
      </c>
    </row>
    <row r="155" spans="1:19" x14ac:dyDescent="0.45">
      <c r="H155" t="s">
        <v>47</v>
      </c>
      <c r="L155" t="s">
        <v>51</v>
      </c>
      <c r="P155" t="s">
        <v>21</v>
      </c>
    </row>
    <row r="156" spans="1:19" x14ac:dyDescent="0.45">
      <c r="S156">
        <f>SUM(D179,H157,L157,P157)</f>
        <v>-650</v>
      </c>
    </row>
    <row r="157" spans="1:19" x14ac:dyDescent="0.45">
      <c r="H157" s="3">
        <f>U15*D179-50</f>
        <v>-450</v>
      </c>
      <c r="I157">
        <f>IF(ABS(1-(L139+L154+L169))&lt;=0.00001,L139*M142+L154*M157+L169*M172,NA())</f>
        <v>-566.26149999999996</v>
      </c>
      <c r="L157" s="3">
        <v>0</v>
      </c>
      <c r="M157">
        <f>IF(ABS(1-(P149+P154+P159))&lt;=0.00001,P149*Q152+P154*Q157+P159*Q162,NA())</f>
        <v>-594.1</v>
      </c>
      <c r="P157" s="3">
        <f>$W$65+$X$65</f>
        <v>1800</v>
      </c>
      <c r="Q157">
        <f>S156</f>
        <v>-650</v>
      </c>
    </row>
    <row r="159" spans="1:19" x14ac:dyDescent="0.45">
      <c r="P159" s="3">
        <f>IF(U$42&lt;=U$8,U$11,IF(AND(U$42&lt;=V$8,U$42&gt;V$7),V$11,IF(AND(U$42&lt;=W$8,U$42&gt;W$7),W$11,X$11)))</f>
        <v>7.0000000000000007E-2</v>
      </c>
    </row>
    <row r="160" spans="1:19" x14ac:dyDescent="0.45">
      <c r="P160" t="s">
        <v>22</v>
      </c>
    </row>
    <row r="161" spans="12:19" x14ac:dyDescent="0.45">
      <c r="S161">
        <f>SUM(D179,H157,L157,P162)</f>
        <v>-780</v>
      </c>
    </row>
    <row r="162" spans="12:19" x14ac:dyDescent="0.45">
      <c r="P162" s="3">
        <f>$W$66+$X$66</f>
        <v>1670</v>
      </c>
      <c r="Q162">
        <f>S161</f>
        <v>-780</v>
      </c>
    </row>
    <row r="164" spans="12:19" x14ac:dyDescent="0.45">
      <c r="P164" s="3">
        <f>IF(U$42&lt;=U$8,U$9,IF(AND(U$42&lt;=V$8,U$42&gt;V$7),V$9,IF(AND(U$42&lt;=W$8,U$42&gt;W$7),W$9,X$9)))</f>
        <v>0.25</v>
      </c>
    </row>
    <row r="165" spans="12:19" x14ac:dyDescent="0.45">
      <c r="P165" t="s">
        <v>20</v>
      </c>
    </row>
    <row r="166" spans="12:19" x14ac:dyDescent="0.45">
      <c r="S166">
        <f>SUM(D179,H157,L172,P167)</f>
        <v>-802</v>
      </c>
    </row>
    <row r="167" spans="12:19" x14ac:dyDescent="0.45">
      <c r="P167" s="3">
        <f>$W$68+$X$68</f>
        <v>1648</v>
      </c>
      <c r="Q167">
        <f>S166</f>
        <v>-802</v>
      </c>
    </row>
    <row r="169" spans="12:19" x14ac:dyDescent="0.45">
      <c r="L169" s="3">
        <f>IF($U$41&lt;=$V$3,$W$27,IF(AND($U$41&lt;=$V$4,$U$41&gt;$U$4),$W$28,$W$29))</f>
        <v>0.15</v>
      </c>
      <c r="P169" s="3">
        <f>IF(U$42&lt;=U$8,U$10,IF(AND(U$42&lt;=V$8,U$42&gt;V$7),V$10,IF(AND(U$42&lt;=W$8,U$42&gt;W$7),W$10,X$10)))</f>
        <v>0.68</v>
      </c>
    </row>
    <row r="170" spans="12:19" x14ac:dyDescent="0.45">
      <c r="L170" t="s">
        <v>52</v>
      </c>
      <c r="P170" t="s">
        <v>21</v>
      </c>
    </row>
    <row r="171" spans="12:19" x14ac:dyDescent="0.45">
      <c r="S171">
        <f>SUM(D179,H157,L172,P172)</f>
        <v>-1010</v>
      </c>
    </row>
    <row r="172" spans="12:19" x14ac:dyDescent="0.45">
      <c r="L172" s="3">
        <v>0</v>
      </c>
      <c r="M172">
        <f>IF(ABS(1-(P164+P169+P174))&lt;=0.00001,P164*Q167+P169*Q172+P174*Q177,NA())</f>
        <v>-965.28000000000009</v>
      </c>
      <c r="P172" s="3">
        <f>$W$69+$X$69</f>
        <v>1440</v>
      </c>
      <c r="Q172">
        <f>S171</f>
        <v>-1010</v>
      </c>
    </row>
    <row r="174" spans="12:19" x14ac:dyDescent="0.45">
      <c r="P174" s="3">
        <f>IF(U$42&lt;=U$8,U$11,IF(AND(U$42&lt;=V$8,U$42&gt;V$7),V$11,IF(AND(U$42&lt;=W$8,U$42&gt;W$7),W$11,X$11)))</f>
        <v>7.0000000000000007E-2</v>
      </c>
    </row>
    <row r="175" spans="12:19" x14ac:dyDescent="0.45">
      <c r="P175" t="s">
        <v>22</v>
      </c>
    </row>
    <row r="176" spans="12:19" x14ac:dyDescent="0.45">
      <c r="S176">
        <f>SUM(D179,H157,L172,P177)</f>
        <v>-1114</v>
      </c>
    </row>
    <row r="177" spans="4:19" x14ac:dyDescent="0.45">
      <c r="D177" t="s">
        <v>49</v>
      </c>
      <c r="P177" s="3">
        <f>$W$70+$X$70</f>
        <v>1336</v>
      </c>
      <c r="Q177">
        <f>S176</f>
        <v>-1114</v>
      </c>
    </row>
    <row r="178" spans="4:19" x14ac:dyDescent="0.45">
      <c r="F178">
        <f>IF(E179=I157,1,IF(E179=I202,2))</f>
        <v>1</v>
      </c>
    </row>
    <row r="179" spans="4:19" x14ac:dyDescent="0.45">
      <c r="D179" s="3">
        <f>-U41</f>
        <v>-2000</v>
      </c>
      <c r="E179">
        <f>MAX(I157,I202)</f>
        <v>-566.26149999999996</v>
      </c>
      <c r="P179" s="3">
        <f>IF(U$42&lt;=U$8,U$9,IF(AND(U$42&lt;=V$8,U$42&gt;V$7),V$9,IF(AND(U$42&lt;=W$8,U$42&gt;W$7),W$9,X$9)))</f>
        <v>0.25</v>
      </c>
    </row>
    <row r="180" spans="4:19" x14ac:dyDescent="0.45">
      <c r="P180" t="s">
        <v>20</v>
      </c>
    </row>
    <row r="181" spans="4:19" x14ac:dyDescent="0.45">
      <c r="S181">
        <f>SUM(D179,H202,L187,P182)</f>
        <v>-640.39999999999986</v>
      </c>
    </row>
    <row r="182" spans="4:19" x14ac:dyDescent="0.45">
      <c r="P182" s="3">
        <f>$W$73+$X$73</f>
        <v>1359.6000000000001</v>
      </c>
      <c r="Q182">
        <f>S181</f>
        <v>-640.39999999999986</v>
      </c>
    </row>
    <row r="184" spans="4:19" x14ac:dyDescent="0.45">
      <c r="L184" s="3">
        <f>IF($U$41&lt;=$V$3,$U$27,IF(AND($U$41&lt;=$V$4,$U$41&gt;$U$4),$U$28,$U$29))</f>
        <v>0.45</v>
      </c>
      <c r="P184" s="3">
        <f>IF(U$42&lt;=U$8,U$10,IF(AND(U$42&lt;=V$8,U$42&gt;V$7),V$10,IF(AND(U$42&lt;=W$8,U$42&gt;W$7),W$10,X$10)))</f>
        <v>0.68</v>
      </c>
    </row>
    <row r="185" spans="4:19" x14ac:dyDescent="0.45">
      <c r="L185" t="s">
        <v>50</v>
      </c>
      <c r="P185" t="s">
        <v>21</v>
      </c>
    </row>
    <row r="186" spans="4:19" x14ac:dyDescent="0.45">
      <c r="S186">
        <f>SUM(D179,H202,L187,P187)</f>
        <v>-812</v>
      </c>
    </row>
    <row r="187" spans="4:19" x14ac:dyDescent="0.45">
      <c r="L187" s="3">
        <v>0</v>
      </c>
      <c r="M187">
        <f>IF(ABS(1-(P179+P184+P189))&lt;=0.00001,P179*Q182+P184*Q187+P189*Q192,NA())</f>
        <v>-775.10599999999999</v>
      </c>
      <c r="P187" s="3">
        <f>$W$74+$X$74</f>
        <v>1188</v>
      </c>
      <c r="Q187">
        <f>S186</f>
        <v>-812</v>
      </c>
    </row>
    <row r="189" spans="4:19" x14ac:dyDescent="0.45">
      <c r="P189" s="3">
        <f>IF(U$42&lt;=U$8,U$11,IF(AND(U$42&lt;=V$8,U$42&gt;V$7),V$11,IF(AND(U$42&lt;=W$8,U$42&gt;W$7),W$11,X$11)))</f>
        <v>7.0000000000000007E-2</v>
      </c>
    </row>
    <row r="190" spans="4:19" x14ac:dyDescent="0.45">
      <c r="P190" t="s">
        <v>22</v>
      </c>
    </row>
    <row r="191" spans="4:19" x14ac:dyDescent="0.45">
      <c r="S191">
        <f>SUM(D179,H202,L187,P192)</f>
        <v>-897.8</v>
      </c>
    </row>
    <row r="192" spans="4:19" x14ac:dyDescent="0.45">
      <c r="P192" s="3">
        <f>$W$75+$X$75</f>
        <v>1102.2</v>
      </c>
      <c r="Q192">
        <f>S191</f>
        <v>-897.8</v>
      </c>
    </row>
    <row r="194" spans="8:19" x14ac:dyDescent="0.45">
      <c r="P194" s="3">
        <f>IF(U$42&lt;=U$8,U$9,IF(AND(U$42&lt;=V$8,U$42&gt;V$7),V$9,IF(AND(U$42&lt;=W$8,U$42&gt;W$7),W$9,X$9)))</f>
        <v>0.25</v>
      </c>
    </row>
    <row r="195" spans="8:19" x14ac:dyDescent="0.45">
      <c r="P195" t="s">
        <v>20</v>
      </c>
    </row>
    <row r="196" spans="8:19" x14ac:dyDescent="0.45">
      <c r="S196">
        <f>SUM(D179,H202,L202,P197)</f>
        <v>-764</v>
      </c>
    </row>
    <row r="197" spans="8:19" x14ac:dyDescent="0.45">
      <c r="P197" s="3">
        <f>$W$77+$X$77</f>
        <v>1236</v>
      </c>
      <c r="Q197">
        <f>S196</f>
        <v>-764</v>
      </c>
    </row>
    <row r="199" spans="8:19" x14ac:dyDescent="0.45">
      <c r="L199" s="3">
        <f>IF($U$41&lt;=$V$3,$V$27,IF(AND($U$41&lt;=$V$4,$U$41&gt;$U$4),$V$28,$V$29))</f>
        <v>0.4</v>
      </c>
      <c r="P199" s="3">
        <f>IF(U$42&lt;=U$8,U$10,IF(AND(U$42&lt;=V$8,U$42&gt;V$7),V$10,IF(AND(U$42&lt;=W$8,U$42&gt;W$7),W$10,X$10)))</f>
        <v>0.68</v>
      </c>
    </row>
    <row r="200" spans="8:19" x14ac:dyDescent="0.45">
      <c r="H200" t="s">
        <v>48</v>
      </c>
      <c r="L200" t="s">
        <v>51</v>
      </c>
      <c r="P200" t="s">
        <v>21</v>
      </c>
    </row>
    <row r="201" spans="8:19" x14ac:dyDescent="0.45">
      <c r="S201">
        <f>SUM(D179,H202,L202,P202)</f>
        <v>-920</v>
      </c>
    </row>
    <row r="202" spans="8:19" x14ac:dyDescent="0.45">
      <c r="H202" s="3">
        <v>0</v>
      </c>
      <c r="I202">
        <f>IF(ABS(1-(L184+L199+L214))&lt;=0.00001,L184*M187+L199*M202+L214*M217,NA())</f>
        <v>-869.75690000000009</v>
      </c>
      <c r="L202" s="3">
        <v>0</v>
      </c>
      <c r="M202">
        <f>IF(ABS(1-(P194+P199+P204))&lt;=0.00001,P194*Q197+P199*Q202+P204*Q207,NA())</f>
        <v>-886.46</v>
      </c>
      <c r="P202" s="3">
        <f>$W$78+$X$78</f>
        <v>1080</v>
      </c>
      <c r="Q202">
        <f>S201</f>
        <v>-920</v>
      </c>
    </row>
    <row r="204" spans="8:19" x14ac:dyDescent="0.45">
      <c r="P204" s="3">
        <f>IF(U$42&lt;=U$8,U$11,IF(AND(U$42&lt;=V$8,U$42&gt;V$7),V$11,IF(AND(U$42&lt;=W$8,U$42&gt;W$7),W$11,X$11)))</f>
        <v>7.0000000000000007E-2</v>
      </c>
    </row>
    <row r="205" spans="8:19" x14ac:dyDescent="0.45">
      <c r="P205" t="s">
        <v>22</v>
      </c>
    </row>
    <row r="206" spans="8:19" x14ac:dyDescent="0.45">
      <c r="S206">
        <f>SUM(D179,H202,L202,P207)</f>
        <v>-998</v>
      </c>
    </row>
    <row r="207" spans="8:19" x14ac:dyDescent="0.45">
      <c r="P207" s="3">
        <f>$W$79+$X$79</f>
        <v>1002</v>
      </c>
      <c r="Q207">
        <f>S206</f>
        <v>-998</v>
      </c>
    </row>
    <row r="209" spans="12:19" x14ac:dyDescent="0.45">
      <c r="P209" s="3">
        <f>IF(U$42&lt;=U$8,U$9,IF(AND(U$42&lt;=V$8,U$42&gt;V$7),V$9,IF(AND(U$42&lt;=W$8,U$42&gt;W$7),W$9,X$9)))</f>
        <v>0.25</v>
      </c>
    </row>
    <row r="210" spans="12:19" x14ac:dyDescent="0.45">
      <c r="P210" t="s">
        <v>20</v>
      </c>
    </row>
    <row r="211" spans="12:19" x14ac:dyDescent="0.45">
      <c r="S211">
        <f>SUM(D179,H202,L217,P212)</f>
        <v>-1011.1999999999999</v>
      </c>
    </row>
    <row r="212" spans="12:19" x14ac:dyDescent="0.45">
      <c r="P212" s="3">
        <f>$W$81+$X$81</f>
        <v>988.80000000000007</v>
      </c>
      <c r="Q212">
        <f>S211</f>
        <v>-1011.1999999999999</v>
      </c>
    </row>
    <row r="214" spans="12:19" x14ac:dyDescent="0.45">
      <c r="L214" s="3">
        <f>IF($U$41&lt;=$V$3,$W$27,IF(AND($U$41&lt;=$V$4,$U$41&gt;$U$4),$W$28,$W$29))</f>
        <v>0.15</v>
      </c>
      <c r="P214" s="3">
        <f>IF(U$42&lt;=U$8,U$10,IF(AND(U$42&lt;=V$8,U$42&gt;V$7),V$10,IF(AND(U$42&lt;=W$8,U$42&gt;W$7),W$10,X$10)))</f>
        <v>0.68</v>
      </c>
    </row>
    <row r="215" spans="12:19" x14ac:dyDescent="0.45">
      <c r="L215" t="s">
        <v>52</v>
      </c>
      <c r="P215" t="s">
        <v>21</v>
      </c>
    </row>
    <row r="216" spans="12:19" x14ac:dyDescent="0.45">
      <c r="S216">
        <f>SUM(D179,H202,L217,P217)</f>
        <v>-1136</v>
      </c>
    </row>
    <row r="217" spans="12:19" x14ac:dyDescent="0.45">
      <c r="L217" s="3">
        <v>0</v>
      </c>
      <c r="M217">
        <f>IF(ABS(1-(P209+P214+P219))&lt;=0.00001,P209*Q212+P214*Q217+P219*Q222,NA())</f>
        <v>-1109.1679999999999</v>
      </c>
      <c r="P217" s="3">
        <f>$W$82+$X$82</f>
        <v>864</v>
      </c>
      <c r="Q217">
        <f>S216</f>
        <v>-1136</v>
      </c>
    </row>
    <row r="219" spans="12:19" x14ac:dyDescent="0.45">
      <c r="P219" s="3">
        <f>IF(U$42&lt;=U$8,U$11,IF(AND(U$42&lt;=V$8,U$42&gt;V$7),V$11,IF(AND(U$42&lt;=W$8,U$42&gt;W$7),W$11,X$11)))</f>
        <v>7.0000000000000007E-2</v>
      </c>
    </row>
    <row r="220" spans="12:19" x14ac:dyDescent="0.45">
      <c r="P220" t="s">
        <v>22</v>
      </c>
    </row>
    <row r="221" spans="12:19" x14ac:dyDescent="0.45">
      <c r="S221">
        <f>SUM(D179,H202,L217,P222)</f>
        <v>-1198.4000000000001</v>
      </c>
    </row>
    <row r="222" spans="12:19" x14ac:dyDescent="0.45">
      <c r="P222" s="3">
        <f>$W$83+$X$83</f>
        <v>801.6</v>
      </c>
      <c r="Q222">
        <f>S221</f>
        <v>-1198.4000000000001</v>
      </c>
    </row>
    <row r="1103" spans="190:204" x14ac:dyDescent="0.45">
      <c r="GH1103" s="1" t="s">
        <v>0</v>
      </c>
      <c r="GI1103" s="1" t="s">
        <v>1</v>
      </c>
      <c r="GJ1103" s="1" t="s">
        <v>2</v>
      </c>
      <c r="GK1103" s="1" t="s">
        <v>3</v>
      </c>
      <c r="GL1103" s="1" t="s">
        <v>5</v>
      </c>
      <c r="GM1103" s="1" t="s">
        <v>6</v>
      </c>
      <c r="GN1103" s="1" t="s">
        <v>7</v>
      </c>
      <c r="GO1103" s="1" t="s">
        <v>8</v>
      </c>
      <c r="GP1103" s="1" t="s">
        <v>9</v>
      </c>
      <c r="GQ1103" s="1" t="s">
        <v>10</v>
      </c>
      <c r="GR1103" s="1" t="s">
        <v>11</v>
      </c>
      <c r="GS1103" s="1" t="s">
        <v>12</v>
      </c>
      <c r="GT1103" s="1" t="s">
        <v>13</v>
      </c>
      <c r="GU1103" s="1" t="s">
        <v>14</v>
      </c>
      <c r="GV1103" s="1" t="s">
        <v>15</v>
      </c>
    </row>
    <row r="1104" spans="190:204" x14ac:dyDescent="0.45">
      <c r="GH1104" s="1">
        <v>0</v>
      </c>
      <c r="GI1104" s="1" t="s">
        <v>4</v>
      </c>
      <c r="GJ1104" s="1">
        <v>0</v>
      </c>
      <c r="GK1104" s="1">
        <v>0</v>
      </c>
      <c r="GL1104" s="1">
        <v>0</v>
      </c>
      <c r="GM1104" s="1" t="s">
        <v>16</v>
      </c>
      <c r="GN1104" s="1">
        <v>2</v>
      </c>
      <c r="GO1104" s="1">
        <v>1</v>
      </c>
      <c r="GP1104" s="1">
        <v>2</v>
      </c>
      <c r="GQ1104" s="1">
        <v>0</v>
      </c>
      <c r="GR1104" s="1">
        <v>0</v>
      </c>
      <c r="GS1104" s="1">
        <v>0</v>
      </c>
      <c r="GT1104" s="2">
        <v>55</v>
      </c>
      <c r="GU1104" s="2">
        <v>1</v>
      </c>
      <c r="GV1104" s="2" t="b">
        <v>1</v>
      </c>
    </row>
    <row r="1105" spans="190:204" x14ac:dyDescent="0.45">
      <c r="GH1105" s="1">
        <v>1</v>
      </c>
      <c r="GK1105">
        <v>0</v>
      </c>
      <c r="GL1105" s="1">
        <v>0</v>
      </c>
      <c r="GM1105" s="1" t="s">
        <v>16</v>
      </c>
      <c r="GN1105" s="1">
        <v>1</v>
      </c>
      <c r="GO1105" s="1">
        <v>3</v>
      </c>
      <c r="GP1105" s="1">
        <v>0</v>
      </c>
      <c r="GQ1105" s="1">
        <v>0</v>
      </c>
      <c r="GR1105" s="1">
        <v>0</v>
      </c>
      <c r="GS1105" s="1">
        <v>0</v>
      </c>
      <c r="GT1105" s="2">
        <v>22</v>
      </c>
      <c r="GU1105" s="2">
        <v>5</v>
      </c>
      <c r="GV1105" s="2" t="b">
        <v>1</v>
      </c>
    </row>
    <row r="1106" spans="190:204" x14ac:dyDescent="0.45">
      <c r="GH1106">
        <v>2</v>
      </c>
      <c r="GK1106">
        <v>0</v>
      </c>
      <c r="GL1106">
        <v>0</v>
      </c>
      <c r="GM1106" t="s">
        <v>16</v>
      </c>
      <c r="GN1106">
        <v>2</v>
      </c>
      <c r="GO1106">
        <v>5</v>
      </c>
      <c r="GP1106">
        <v>6</v>
      </c>
      <c r="GQ1106">
        <v>0</v>
      </c>
      <c r="GR1106">
        <v>0</v>
      </c>
      <c r="GS1106">
        <v>0</v>
      </c>
      <c r="GT1106">
        <v>89</v>
      </c>
      <c r="GU1106">
        <v>5</v>
      </c>
      <c r="GV1106" t="b">
        <v>1</v>
      </c>
    </row>
    <row r="1107" spans="190:204" x14ac:dyDescent="0.45">
      <c r="GH1107">
        <v>3</v>
      </c>
      <c r="GK1107">
        <v>0</v>
      </c>
      <c r="GL1107">
        <v>1</v>
      </c>
      <c r="GM1107" t="s">
        <v>19</v>
      </c>
      <c r="GN1107">
        <v>3</v>
      </c>
      <c r="GO1107">
        <v>7</v>
      </c>
      <c r="GP1107">
        <v>8</v>
      </c>
      <c r="GQ1107">
        <v>9</v>
      </c>
      <c r="GR1107">
        <v>0</v>
      </c>
      <c r="GS1107">
        <v>0</v>
      </c>
      <c r="GT1107">
        <v>22</v>
      </c>
      <c r="GU1107">
        <v>9</v>
      </c>
      <c r="GV1107" t="b">
        <v>1</v>
      </c>
    </row>
    <row r="1108" spans="190:204" x14ac:dyDescent="0.45">
      <c r="GH1108">
        <v>4</v>
      </c>
      <c r="GL1108">
        <v>18</v>
      </c>
      <c r="GM1108" t="s">
        <v>17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132</v>
      </c>
      <c r="GU1108">
        <v>17</v>
      </c>
      <c r="GV1108" t="b">
        <v>1</v>
      </c>
    </row>
    <row r="1109" spans="190:204" x14ac:dyDescent="0.45">
      <c r="GH1109">
        <v>5</v>
      </c>
      <c r="GK1109">
        <v>0</v>
      </c>
      <c r="GL1109">
        <v>2</v>
      </c>
      <c r="GM1109" t="s">
        <v>19</v>
      </c>
      <c r="GN1109">
        <v>3</v>
      </c>
      <c r="GO1109">
        <v>13</v>
      </c>
      <c r="GP1109">
        <v>14</v>
      </c>
      <c r="GQ1109">
        <v>15</v>
      </c>
      <c r="GR1109">
        <v>0</v>
      </c>
      <c r="GS1109">
        <v>0</v>
      </c>
      <c r="GT1109">
        <v>67</v>
      </c>
      <c r="GU1109">
        <v>9</v>
      </c>
      <c r="GV1109" t="b">
        <v>1</v>
      </c>
    </row>
    <row r="1110" spans="190:204" x14ac:dyDescent="0.45">
      <c r="GH1110">
        <v>6</v>
      </c>
      <c r="GK1110">
        <v>0</v>
      </c>
      <c r="GL1110">
        <v>2</v>
      </c>
      <c r="GM1110" t="s">
        <v>19</v>
      </c>
      <c r="GN1110">
        <v>3</v>
      </c>
      <c r="GO1110">
        <v>16</v>
      </c>
      <c r="GP1110">
        <v>17</v>
      </c>
      <c r="GQ1110">
        <v>18</v>
      </c>
      <c r="GR1110">
        <v>0</v>
      </c>
      <c r="GS1110">
        <v>0</v>
      </c>
      <c r="GT1110">
        <v>112</v>
      </c>
      <c r="GU1110">
        <v>9</v>
      </c>
      <c r="GV1110" t="b">
        <v>1</v>
      </c>
    </row>
    <row r="1111" spans="190:204" x14ac:dyDescent="0.45">
      <c r="GH1111">
        <v>7</v>
      </c>
      <c r="GL1111">
        <v>3</v>
      </c>
      <c r="GM1111" t="s">
        <v>19</v>
      </c>
      <c r="GN1111">
        <v>3</v>
      </c>
      <c r="GO1111">
        <v>19</v>
      </c>
      <c r="GP1111">
        <v>20</v>
      </c>
      <c r="GQ1111">
        <v>21</v>
      </c>
      <c r="GR1111">
        <v>0</v>
      </c>
      <c r="GS1111">
        <v>0</v>
      </c>
      <c r="GT1111">
        <v>7</v>
      </c>
      <c r="GU1111">
        <v>13</v>
      </c>
      <c r="GV1111" t="b">
        <v>1</v>
      </c>
    </row>
    <row r="1112" spans="190:204" x14ac:dyDescent="0.45">
      <c r="GH1112">
        <v>8</v>
      </c>
      <c r="GL1112">
        <v>3</v>
      </c>
      <c r="GM1112" t="s">
        <v>19</v>
      </c>
      <c r="GN1112">
        <v>3</v>
      </c>
      <c r="GO1112">
        <v>22</v>
      </c>
      <c r="GP1112">
        <v>23</v>
      </c>
      <c r="GQ1112">
        <v>24</v>
      </c>
      <c r="GR1112">
        <v>0</v>
      </c>
      <c r="GS1112">
        <v>0</v>
      </c>
      <c r="GT1112">
        <v>22</v>
      </c>
      <c r="GU1112">
        <v>13</v>
      </c>
      <c r="GV1112" t="b">
        <v>1</v>
      </c>
    </row>
    <row r="1113" spans="190:204" x14ac:dyDescent="0.45">
      <c r="GH1113">
        <v>9</v>
      </c>
      <c r="GL1113">
        <v>3</v>
      </c>
      <c r="GM1113" t="s">
        <v>19</v>
      </c>
      <c r="GN1113">
        <v>3</v>
      </c>
      <c r="GO1113">
        <v>25</v>
      </c>
      <c r="GP1113">
        <v>26</v>
      </c>
      <c r="GQ1113">
        <v>27</v>
      </c>
      <c r="GR1113">
        <v>0</v>
      </c>
      <c r="GS1113">
        <v>0</v>
      </c>
      <c r="GT1113">
        <v>37</v>
      </c>
      <c r="GU1113">
        <v>13</v>
      </c>
      <c r="GV1113" t="b">
        <v>1</v>
      </c>
    </row>
    <row r="1114" spans="190:204" x14ac:dyDescent="0.45">
      <c r="GH1114">
        <v>10</v>
      </c>
      <c r="GL1114">
        <v>18</v>
      </c>
      <c r="GM1114" t="s">
        <v>17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127</v>
      </c>
      <c r="GU1114">
        <v>17</v>
      </c>
      <c r="GV1114" t="b">
        <v>1</v>
      </c>
    </row>
    <row r="1115" spans="190:204" x14ac:dyDescent="0.45">
      <c r="GH1115">
        <v>11</v>
      </c>
      <c r="GL1115">
        <v>18</v>
      </c>
      <c r="GM1115" t="s">
        <v>17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122</v>
      </c>
      <c r="GU1115">
        <v>17</v>
      </c>
      <c r="GV1115" t="b">
        <v>1</v>
      </c>
    </row>
    <row r="1116" spans="190:204" x14ac:dyDescent="0.45">
      <c r="GH1116">
        <v>12</v>
      </c>
      <c r="GL1116">
        <v>17</v>
      </c>
      <c r="GM1116" t="s">
        <v>17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117</v>
      </c>
      <c r="GU1116">
        <v>17</v>
      </c>
      <c r="GV1116" t="b">
        <v>1</v>
      </c>
    </row>
    <row r="1117" spans="190:204" x14ac:dyDescent="0.45">
      <c r="GH1117">
        <v>13</v>
      </c>
      <c r="GL1117">
        <v>5</v>
      </c>
      <c r="GM1117" t="s">
        <v>19</v>
      </c>
      <c r="GN1117">
        <v>3</v>
      </c>
      <c r="GO1117">
        <v>37</v>
      </c>
      <c r="GP1117">
        <v>38</v>
      </c>
      <c r="GQ1117">
        <v>39</v>
      </c>
      <c r="GR1117">
        <v>0</v>
      </c>
      <c r="GS1117">
        <v>0</v>
      </c>
      <c r="GT1117">
        <v>52</v>
      </c>
      <c r="GU1117">
        <v>13</v>
      </c>
      <c r="GV1117" t="b">
        <v>1</v>
      </c>
    </row>
    <row r="1118" spans="190:204" x14ac:dyDescent="0.45">
      <c r="GH1118">
        <v>14</v>
      </c>
      <c r="GL1118">
        <v>5</v>
      </c>
      <c r="GM1118" t="s">
        <v>19</v>
      </c>
      <c r="GN1118">
        <v>3</v>
      </c>
      <c r="GO1118">
        <v>40</v>
      </c>
      <c r="GP1118">
        <v>41</v>
      </c>
      <c r="GQ1118">
        <v>36</v>
      </c>
      <c r="GR1118">
        <v>0</v>
      </c>
      <c r="GS1118">
        <v>0</v>
      </c>
      <c r="GT1118">
        <v>67</v>
      </c>
      <c r="GU1118">
        <v>13</v>
      </c>
      <c r="GV1118" t="b">
        <v>1</v>
      </c>
    </row>
    <row r="1119" spans="190:204" x14ac:dyDescent="0.45">
      <c r="GH1119">
        <v>15</v>
      </c>
      <c r="GL1119">
        <v>5</v>
      </c>
      <c r="GM1119" t="s">
        <v>19</v>
      </c>
      <c r="GN1119">
        <v>3</v>
      </c>
      <c r="GO1119">
        <v>35</v>
      </c>
      <c r="GP1119">
        <v>34</v>
      </c>
      <c r="GQ1119">
        <v>33</v>
      </c>
      <c r="GR1119">
        <v>0</v>
      </c>
      <c r="GS1119">
        <v>0</v>
      </c>
      <c r="GT1119">
        <v>82</v>
      </c>
      <c r="GU1119">
        <v>13</v>
      </c>
      <c r="GV1119" t="b">
        <v>1</v>
      </c>
    </row>
    <row r="1120" spans="190:204" x14ac:dyDescent="0.45">
      <c r="GH1120">
        <v>16</v>
      </c>
      <c r="GL1120">
        <v>6</v>
      </c>
      <c r="GM1120" t="s">
        <v>19</v>
      </c>
      <c r="GN1120">
        <v>3</v>
      </c>
      <c r="GO1120">
        <v>32</v>
      </c>
      <c r="GP1120">
        <v>31</v>
      </c>
      <c r="GQ1120">
        <v>30</v>
      </c>
      <c r="GR1120">
        <v>0</v>
      </c>
      <c r="GS1120">
        <v>0</v>
      </c>
      <c r="GT1120">
        <v>97</v>
      </c>
      <c r="GU1120">
        <v>13</v>
      </c>
      <c r="GV1120" t="b">
        <v>1</v>
      </c>
    </row>
    <row r="1121" spans="190:204" x14ac:dyDescent="0.45">
      <c r="GH1121">
        <v>17</v>
      </c>
      <c r="GL1121">
        <v>6</v>
      </c>
      <c r="GM1121" t="s">
        <v>19</v>
      </c>
      <c r="GN1121">
        <v>3</v>
      </c>
      <c r="GO1121">
        <v>29</v>
      </c>
      <c r="GP1121">
        <v>28</v>
      </c>
      <c r="GQ1121">
        <v>12</v>
      </c>
      <c r="GR1121">
        <v>0</v>
      </c>
      <c r="GS1121">
        <v>0</v>
      </c>
      <c r="GT1121">
        <v>112</v>
      </c>
      <c r="GU1121">
        <v>13</v>
      </c>
      <c r="GV1121" t="b">
        <v>1</v>
      </c>
    </row>
    <row r="1122" spans="190:204" x14ac:dyDescent="0.45">
      <c r="GH1122">
        <v>18</v>
      </c>
      <c r="GL1122">
        <v>6</v>
      </c>
      <c r="GM1122" t="s">
        <v>19</v>
      </c>
      <c r="GN1122">
        <v>3</v>
      </c>
      <c r="GO1122">
        <v>11</v>
      </c>
      <c r="GP1122">
        <v>10</v>
      </c>
      <c r="GQ1122">
        <v>4</v>
      </c>
      <c r="GR1122">
        <v>0</v>
      </c>
      <c r="GS1122">
        <v>0</v>
      </c>
      <c r="GT1122">
        <v>127</v>
      </c>
      <c r="GU1122">
        <v>13</v>
      </c>
      <c r="GV1122" t="b">
        <v>1</v>
      </c>
    </row>
    <row r="1123" spans="190:204" x14ac:dyDescent="0.45">
      <c r="GH1123">
        <v>19</v>
      </c>
      <c r="GL1123">
        <v>7</v>
      </c>
      <c r="GM1123" t="s">
        <v>17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2</v>
      </c>
      <c r="GU1123">
        <v>17</v>
      </c>
      <c r="GV1123" t="b">
        <v>1</v>
      </c>
    </row>
    <row r="1124" spans="190:204" x14ac:dyDescent="0.45">
      <c r="GH1124">
        <v>20</v>
      </c>
      <c r="GL1124">
        <v>7</v>
      </c>
      <c r="GM1124" t="s">
        <v>17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7</v>
      </c>
      <c r="GU1124">
        <v>17</v>
      </c>
      <c r="GV1124" t="b">
        <v>1</v>
      </c>
    </row>
    <row r="1125" spans="190:204" x14ac:dyDescent="0.45">
      <c r="GH1125">
        <v>21</v>
      </c>
      <c r="GL1125">
        <v>7</v>
      </c>
      <c r="GM1125" t="s">
        <v>17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12</v>
      </c>
      <c r="GU1125">
        <v>17</v>
      </c>
      <c r="GV1125" t="b">
        <v>1</v>
      </c>
    </row>
    <row r="1126" spans="190:204" x14ac:dyDescent="0.45">
      <c r="GH1126">
        <v>22</v>
      </c>
      <c r="GL1126">
        <v>8</v>
      </c>
      <c r="GM1126" t="s">
        <v>17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17</v>
      </c>
      <c r="GU1126">
        <v>17</v>
      </c>
      <c r="GV1126" t="b">
        <v>1</v>
      </c>
    </row>
    <row r="1127" spans="190:204" x14ac:dyDescent="0.45">
      <c r="GH1127">
        <v>23</v>
      </c>
      <c r="GL1127">
        <v>8</v>
      </c>
      <c r="GM1127" t="s">
        <v>17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22</v>
      </c>
      <c r="GU1127">
        <v>17</v>
      </c>
      <c r="GV1127" t="b">
        <v>1</v>
      </c>
    </row>
    <row r="1128" spans="190:204" x14ac:dyDescent="0.45">
      <c r="GH1128">
        <v>24</v>
      </c>
      <c r="GL1128">
        <v>8</v>
      </c>
      <c r="GM1128" t="s">
        <v>17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27</v>
      </c>
      <c r="GU1128">
        <v>17</v>
      </c>
      <c r="GV1128" t="b">
        <v>1</v>
      </c>
    </row>
    <row r="1129" spans="190:204" x14ac:dyDescent="0.45">
      <c r="GH1129">
        <v>25</v>
      </c>
      <c r="GL1129">
        <v>9</v>
      </c>
      <c r="GM1129" t="s">
        <v>17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32</v>
      </c>
      <c r="GU1129">
        <v>17</v>
      </c>
      <c r="GV1129" t="b">
        <v>1</v>
      </c>
    </row>
    <row r="1130" spans="190:204" x14ac:dyDescent="0.45">
      <c r="GH1130">
        <v>26</v>
      </c>
      <c r="GL1130">
        <v>9</v>
      </c>
      <c r="GM1130" t="s">
        <v>17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37</v>
      </c>
      <c r="GU1130">
        <v>17</v>
      </c>
      <c r="GV1130" t="b">
        <v>1</v>
      </c>
    </row>
    <row r="1131" spans="190:204" x14ac:dyDescent="0.45">
      <c r="GH1131">
        <v>27</v>
      </c>
      <c r="GL1131">
        <v>9</v>
      </c>
      <c r="GM1131" t="s">
        <v>17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42</v>
      </c>
      <c r="GU1131">
        <v>17</v>
      </c>
      <c r="GV1131" t="b">
        <v>1</v>
      </c>
    </row>
    <row r="1132" spans="190:204" x14ac:dyDescent="0.45">
      <c r="GH1132">
        <v>28</v>
      </c>
      <c r="GL1132">
        <v>17</v>
      </c>
      <c r="GM1132" t="s">
        <v>17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112</v>
      </c>
      <c r="GU1132">
        <v>17</v>
      </c>
      <c r="GV1132" t="b">
        <v>1</v>
      </c>
    </row>
    <row r="1133" spans="190:204" x14ac:dyDescent="0.45">
      <c r="GH1133">
        <v>29</v>
      </c>
      <c r="GL1133">
        <v>17</v>
      </c>
      <c r="GM1133" t="s">
        <v>17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107</v>
      </c>
      <c r="GU1133">
        <v>17</v>
      </c>
      <c r="GV1133" t="b">
        <v>1</v>
      </c>
    </row>
    <row r="1134" spans="190:204" x14ac:dyDescent="0.45">
      <c r="GH1134">
        <v>30</v>
      </c>
      <c r="GL1134">
        <v>16</v>
      </c>
      <c r="GM1134" t="s">
        <v>17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102</v>
      </c>
      <c r="GU1134">
        <v>17</v>
      </c>
      <c r="GV1134" t="b">
        <v>1</v>
      </c>
    </row>
    <row r="1135" spans="190:204" x14ac:dyDescent="0.45">
      <c r="GH1135">
        <v>31</v>
      </c>
      <c r="GL1135">
        <v>16</v>
      </c>
      <c r="GM1135" t="s">
        <v>17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97</v>
      </c>
      <c r="GU1135">
        <v>17</v>
      </c>
      <c r="GV1135" t="b">
        <v>1</v>
      </c>
    </row>
    <row r="1136" spans="190:204" x14ac:dyDescent="0.45">
      <c r="GH1136">
        <v>32</v>
      </c>
      <c r="GL1136">
        <v>16</v>
      </c>
      <c r="GM1136" t="s">
        <v>17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92</v>
      </c>
      <c r="GU1136">
        <v>17</v>
      </c>
      <c r="GV1136" t="b">
        <v>1</v>
      </c>
    </row>
    <row r="1137" spans="190:204" x14ac:dyDescent="0.45">
      <c r="GH1137">
        <v>33</v>
      </c>
      <c r="GL1137">
        <v>15</v>
      </c>
      <c r="GM1137" t="s">
        <v>17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87</v>
      </c>
      <c r="GU1137">
        <v>17</v>
      </c>
      <c r="GV1137" t="b">
        <v>1</v>
      </c>
    </row>
    <row r="1138" spans="190:204" x14ac:dyDescent="0.45">
      <c r="GH1138">
        <v>34</v>
      </c>
      <c r="GL1138">
        <v>15</v>
      </c>
      <c r="GM1138" t="s">
        <v>17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82</v>
      </c>
      <c r="GU1138">
        <v>17</v>
      </c>
      <c r="GV1138" t="b">
        <v>1</v>
      </c>
    </row>
    <row r="1139" spans="190:204" x14ac:dyDescent="0.45">
      <c r="GH1139">
        <v>35</v>
      </c>
      <c r="GL1139">
        <v>15</v>
      </c>
      <c r="GM1139" t="s">
        <v>17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77</v>
      </c>
      <c r="GU1139">
        <v>17</v>
      </c>
      <c r="GV1139" t="b">
        <v>1</v>
      </c>
    </row>
    <row r="1140" spans="190:204" x14ac:dyDescent="0.45">
      <c r="GH1140">
        <v>36</v>
      </c>
      <c r="GL1140">
        <v>14</v>
      </c>
      <c r="GM1140" t="s">
        <v>17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72</v>
      </c>
      <c r="GU1140">
        <v>17</v>
      </c>
      <c r="GV1140" t="b">
        <v>1</v>
      </c>
    </row>
    <row r="1141" spans="190:204" x14ac:dyDescent="0.45">
      <c r="GH1141">
        <v>37</v>
      </c>
      <c r="GL1141">
        <v>13</v>
      </c>
      <c r="GM1141" t="s">
        <v>17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47</v>
      </c>
      <c r="GU1141">
        <v>17</v>
      </c>
      <c r="GV1141" t="b">
        <v>1</v>
      </c>
    </row>
    <row r="1142" spans="190:204" x14ac:dyDescent="0.45">
      <c r="GH1142">
        <v>38</v>
      </c>
      <c r="GL1142">
        <v>13</v>
      </c>
      <c r="GM1142" t="s">
        <v>17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52</v>
      </c>
      <c r="GU1142">
        <v>17</v>
      </c>
      <c r="GV1142" t="b">
        <v>1</v>
      </c>
    </row>
    <row r="1143" spans="190:204" x14ac:dyDescent="0.45">
      <c r="GH1143">
        <v>39</v>
      </c>
      <c r="GL1143">
        <v>13</v>
      </c>
      <c r="GM1143" t="s">
        <v>17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57</v>
      </c>
      <c r="GU1143">
        <v>17</v>
      </c>
      <c r="GV1143" t="b">
        <v>1</v>
      </c>
    </row>
    <row r="1144" spans="190:204" x14ac:dyDescent="0.45">
      <c r="GH1144">
        <v>40</v>
      </c>
      <c r="GL1144">
        <v>14</v>
      </c>
      <c r="GM1144" t="s">
        <v>17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62</v>
      </c>
      <c r="GU1144">
        <v>17</v>
      </c>
      <c r="GV1144" t="b">
        <v>1</v>
      </c>
    </row>
    <row r="1145" spans="190:204" x14ac:dyDescent="0.45">
      <c r="GH1145">
        <v>41</v>
      </c>
      <c r="GL1145">
        <v>14</v>
      </c>
      <c r="GM1145" t="s">
        <v>17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67</v>
      </c>
      <c r="GU1145">
        <v>17</v>
      </c>
      <c r="GV1145" t="b">
        <v>1</v>
      </c>
    </row>
  </sheetData>
  <pageMargins left="0.7" right="0.7" top="0.75" bottom="0.75" header="0.3" footer="0.3"/>
  <pageSetup orientation="portrait" r:id="rId1"/>
  <headerFooter>
    <oddFooter>&amp;l&amp;bTreePlan Student License, For Education Only&amp;r&amp;bTreePlan.com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D330-9E0E-49A2-A634-ECCEDF519C60}">
  <dimension ref="C3:AN33"/>
  <sheetViews>
    <sheetView showGridLines="0" tabSelected="1" zoomScale="70" zoomScaleNormal="70" workbookViewId="0">
      <selection activeCell="AW21" sqref="AW21"/>
    </sheetView>
  </sheetViews>
  <sheetFormatPr defaultRowHeight="14.25" x14ac:dyDescent="0.45"/>
  <cols>
    <col min="1" max="2" width="2.59765625" customWidth="1"/>
    <col min="3" max="3" width="5" customWidth="1"/>
    <col min="4" max="12" width="1.86328125" bestFit="1" customWidth="1"/>
    <col min="13" max="33" width="2.9296875" bestFit="1" customWidth="1"/>
    <col min="34" max="41" width="2.59765625" customWidth="1"/>
  </cols>
  <sheetData>
    <row r="3" spans="3:33" x14ac:dyDescent="0.45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</row>
    <row r="4" spans="3:33" x14ac:dyDescent="0.45">
      <c r="C4">
        <v>100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3:33" x14ac:dyDescent="0.45">
      <c r="C5">
        <v>200</v>
      </c>
      <c r="D5" s="10"/>
      <c r="E5" s="10"/>
      <c r="F5" s="10"/>
      <c r="G5" s="10"/>
      <c r="H5" s="10"/>
      <c r="I5" s="10"/>
      <c r="J5" s="1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3:33" x14ac:dyDescent="0.45">
      <c r="C6">
        <v>300</v>
      </c>
      <c r="D6" s="10"/>
      <c r="E6" s="10"/>
      <c r="F6" s="10"/>
      <c r="G6" s="12"/>
      <c r="H6" s="12"/>
      <c r="I6" s="12"/>
      <c r="J6" s="12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3:33" x14ac:dyDescent="0.45">
      <c r="C7">
        <v>400</v>
      </c>
      <c r="D7" s="12"/>
      <c r="E7" s="12"/>
      <c r="F7" s="12"/>
      <c r="G7" s="12"/>
      <c r="H7" s="12"/>
      <c r="I7" s="12"/>
      <c r="J7" s="12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3:33" x14ac:dyDescent="0.45">
      <c r="C8">
        <v>500</v>
      </c>
      <c r="D8" s="12"/>
      <c r="E8" s="12"/>
      <c r="F8" s="12"/>
      <c r="G8" s="12"/>
      <c r="H8" s="12"/>
      <c r="I8" s="12"/>
      <c r="J8" s="12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3:33" x14ac:dyDescent="0.45">
      <c r="C9">
        <v>600</v>
      </c>
      <c r="D9" s="12"/>
      <c r="E9" s="12"/>
      <c r="F9" s="12"/>
      <c r="G9" s="12"/>
      <c r="H9" s="12"/>
      <c r="I9" s="12"/>
      <c r="J9" s="12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3:33" x14ac:dyDescent="0.45">
      <c r="C10">
        <v>700</v>
      </c>
      <c r="D10" s="12"/>
      <c r="E10" s="12"/>
      <c r="F10" s="12"/>
      <c r="G10" s="12"/>
      <c r="H10" s="12"/>
      <c r="I10" s="12"/>
      <c r="J10" s="12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3:33" x14ac:dyDescent="0.45">
      <c r="C11">
        <v>800</v>
      </c>
      <c r="D11" s="12"/>
      <c r="E11" s="12"/>
      <c r="F11" s="12"/>
      <c r="G11" s="12"/>
      <c r="H11" s="12"/>
      <c r="I11" s="12"/>
      <c r="J11" s="12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3:33" x14ac:dyDescent="0.45">
      <c r="C12">
        <v>900</v>
      </c>
      <c r="D12" s="12"/>
      <c r="E12" s="12"/>
      <c r="F12" s="12"/>
      <c r="G12" s="12"/>
      <c r="H12" s="12"/>
      <c r="I12" s="12"/>
      <c r="J12" s="12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3:33" x14ac:dyDescent="0.45">
      <c r="C13">
        <v>1000</v>
      </c>
      <c r="D13" s="12"/>
      <c r="E13" s="12"/>
      <c r="F13" s="12"/>
      <c r="G13" s="12"/>
      <c r="H13" s="12"/>
      <c r="I13" s="12"/>
      <c r="J13" s="12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3:33" x14ac:dyDescent="0.45">
      <c r="C14">
        <v>1100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3:33" x14ac:dyDescent="0.45">
      <c r="C15">
        <v>1200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3:33" x14ac:dyDescent="0.45">
      <c r="C16">
        <v>1300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3:40" x14ac:dyDescent="0.45">
      <c r="C17">
        <v>1400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K17" s="10"/>
      <c r="AM17" t="s">
        <v>70</v>
      </c>
      <c r="AN17" t="s">
        <v>43</v>
      </c>
    </row>
    <row r="18" spans="3:40" x14ac:dyDescent="0.45">
      <c r="C18">
        <v>1500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K18" s="12"/>
      <c r="AM18" t="s">
        <v>70</v>
      </c>
      <c r="AN18" t="s">
        <v>42</v>
      </c>
    </row>
    <row r="19" spans="3:40" x14ac:dyDescent="0.45">
      <c r="C19">
        <v>1600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K19" s="11"/>
      <c r="AM19" t="s">
        <v>70</v>
      </c>
      <c r="AN19" t="s">
        <v>71</v>
      </c>
    </row>
    <row r="20" spans="3:40" x14ac:dyDescent="0.45">
      <c r="C20">
        <v>1700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K20" s="13"/>
      <c r="AM20" t="s">
        <v>70</v>
      </c>
      <c r="AN20" t="s">
        <v>72</v>
      </c>
    </row>
    <row r="21" spans="3:40" x14ac:dyDescent="0.45">
      <c r="C21">
        <v>1800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3:40" x14ac:dyDescent="0.45">
      <c r="C22">
        <v>1900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3:40" x14ac:dyDescent="0.45">
      <c r="C23">
        <v>2000</v>
      </c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2"/>
      <c r="O23" s="12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3:40" x14ac:dyDescent="0.45">
      <c r="C24">
        <v>2100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3:40" x14ac:dyDescent="0.45">
      <c r="C25">
        <v>2200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3:40" x14ac:dyDescent="0.45">
      <c r="C26">
        <v>2300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spans="3:40" x14ac:dyDescent="0.45">
      <c r="C27">
        <v>2400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3:40" x14ac:dyDescent="0.45">
      <c r="C28">
        <v>2500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spans="3:40" x14ac:dyDescent="0.45">
      <c r="C29">
        <v>2600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spans="3:40" x14ac:dyDescent="0.45">
      <c r="C30">
        <v>2700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3:40" x14ac:dyDescent="0.45">
      <c r="C31">
        <v>2800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spans="3:40" x14ac:dyDescent="0.45">
      <c r="C32">
        <v>2900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spans="3:33" x14ac:dyDescent="0.45">
      <c r="C33">
        <v>3000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Sheet1!Print_Area</vt:lpstr>
      <vt:lpstr>Sheet1!TreeData</vt:lpstr>
      <vt:lpstr>Sheet1!TreeDiagBase</vt:lpstr>
      <vt:lpstr>Sheet1!TreeDiagram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Surdek</dc:creator>
  <cp:lastModifiedBy>Michael Surdek</cp:lastModifiedBy>
  <cp:lastPrinted>2021-04-11T23:28:28Z</cp:lastPrinted>
  <dcterms:created xsi:type="dcterms:W3CDTF">2021-03-28T18:47:31Z</dcterms:created>
  <dcterms:modified xsi:type="dcterms:W3CDTF">2021-04-26T01:32:47Z</dcterms:modified>
</cp:coreProperties>
</file>