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urd\Documents\SCHOOL\DAT 520 Decision Methods and Modeling\"/>
    </mc:Choice>
  </mc:AlternateContent>
  <xr:revisionPtr revIDLastSave="0" documentId="13_ncr:1_{412E96CE-E7F3-4BE6-A63C-0FEDAC0A8C08}" xr6:coauthVersionLast="46" xr6:coauthVersionMax="46" xr10:uidLastSave="{00000000-0000-0000-0000-000000000000}"/>
  <bookViews>
    <workbookView xWindow="-98" yWindow="-98" windowWidth="19095" windowHeight="13875" xr2:uid="{50047253-1958-4631-B484-38612906D3B6}"/>
  </bookViews>
  <sheets>
    <sheet name="Sheet1" sheetId="1" r:id="rId1"/>
  </sheets>
  <definedNames>
    <definedName name="MinimizeCosts" localSheetId="0">FALSE</definedName>
    <definedName name="_xlnm.Print_Area" localSheetId="0">Sheet1!$A$46:$S$179</definedName>
    <definedName name="TreeData" localSheetId="0">Sheet1!$GH$1061:$GV$1102</definedName>
    <definedName name="TreeDiagBase" localSheetId="0">Sheet1!$A$46</definedName>
    <definedName name="TreeDiagram" localSheetId="0">Sheet1!$A$46:$S$179</definedName>
    <definedName name="UseExpUtility" localSheetId="0">FALSE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6" i="1" l="1"/>
  <c r="P161" i="1"/>
  <c r="P146" i="1"/>
  <c r="P131" i="1"/>
  <c r="P116" i="1"/>
  <c r="P101" i="1"/>
  <c r="P86" i="1"/>
  <c r="P71" i="1"/>
  <c r="P171" i="1"/>
  <c r="P156" i="1"/>
  <c r="P141" i="1"/>
  <c r="P126" i="1"/>
  <c r="P111" i="1"/>
  <c r="P96" i="1"/>
  <c r="P81" i="1"/>
  <c r="P66" i="1"/>
  <c r="P166" i="1"/>
  <c r="P151" i="1"/>
  <c r="P136" i="1"/>
  <c r="P121" i="1"/>
  <c r="P106" i="1"/>
  <c r="P91" i="1"/>
  <c r="P76" i="1"/>
  <c r="P61" i="1"/>
  <c r="P56" i="1"/>
  <c r="P51" i="1"/>
  <c r="P46" i="1"/>
  <c r="L171" i="1"/>
  <c r="L156" i="1"/>
  <c r="L141" i="1"/>
  <c r="L126" i="1"/>
  <c r="L111" i="1"/>
  <c r="L96" i="1"/>
  <c r="L81" i="1"/>
  <c r="L66" i="1"/>
  <c r="L51" i="1"/>
  <c r="D136" i="1"/>
  <c r="D69" i="1"/>
  <c r="H69" i="1" s="1"/>
  <c r="H114" i="1" l="1"/>
  <c r="P99" i="1" s="1"/>
  <c r="S98" i="1" s="1"/>
  <c r="Q99" i="1" s="1"/>
  <c r="P119" i="1"/>
  <c r="S118" i="1" s="1"/>
  <c r="Q119" i="1" s="1"/>
  <c r="P59" i="1"/>
  <c r="S58" i="1" s="1"/>
  <c r="Q59" i="1" s="1"/>
  <c r="P64" i="1"/>
  <c r="S63" i="1" s="1"/>
  <c r="Q64" i="1" s="1"/>
  <c r="P84" i="1"/>
  <c r="S83" i="1" s="1"/>
  <c r="Q84" i="1" s="1"/>
  <c r="P104" i="1"/>
  <c r="S103" i="1" s="1"/>
  <c r="Q104" i="1" s="1"/>
  <c r="P49" i="1"/>
  <c r="S48" i="1" s="1"/>
  <c r="Q49" i="1" s="1"/>
  <c r="P69" i="1"/>
  <c r="S68" i="1" s="1"/>
  <c r="Q69" i="1" s="1"/>
  <c r="P89" i="1"/>
  <c r="S88" i="1" s="1"/>
  <c r="Q89" i="1" s="1"/>
  <c r="P109" i="1"/>
  <c r="S108" i="1" s="1"/>
  <c r="Q109" i="1" s="1"/>
  <c r="P129" i="1"/>
  <c r="S128" i="1" s="1"/>
  <c r="Q129" i="1" s="1"/>
  <c r="P79" i="1"/>
  <c r="S78" i="1" s="1"/>
  <c r="Q79" i="1" s="1"/>
  <c r="P54" i="1"/>
  <c r="S53" i="1" s="1"/>
  <c r="Q54" i="1" s="1"/>
  <c r="P74" i="1"/>
  <c r="S73" i="1" s="1"/>
  <c r="Q74" i="1" s="1"/>
  <c r="P94" i="1"/>
  <c r="S93" i="1" s="1"/>
  <c r="Q94" i="1" s="1"/>
  <c r="P114" i="1"/>
  <c r="S113" i="1" s="1"/>
  <c r="Q114" i="1" s="1"/>
  <c r="P134" i="1"/>
  <c r="S133" i="1" s="1"/>
  <c r="Q134" i="1" s="1"/>
  <c r="P139" i="1"/>
  <c r="S138" i="1" s="1"/>
  <c r="Q139" i="1" s="1"/>
  <c r="P164" i="1"/>
  <c r="S163" i="1" s="1"/>
  <c r="Q164" i="1" s="1"/>
  <c r="P144" i="1"/>
  <c r="S143" i="1" s="1"/>
  <c r="Q144" i="1" s="1"/>
  <c r="P149" i="1"/>
  <c r="S148" i="1" s="1"/>
  <c r="Q149" i="1" s="1"/>
  <c r="P169" i="1"/>
  <c r="S168" i="1" s="1"/>
  <c r="Q169" i="1" s="1"/>
  <c r="P154" i="1"/>
  <c r="S153" i="1" s="1"/>
  <c r="Q154" i="1" s="1"/>
  <c r="P174" i="1"/>
  <c r="S173" i="1" s="1"/>
  <c r="Q174" i="1" s="1"/>
  <c r="P159" i="1"/>
  <c r="S158" i="1" s="1"/>
  <c r="Q159" i="1" s="1"/>
  <c r="P179" i="1"/>
  <c r="S178" i="1" s="1"/>
  <c r="Q179" i="1" s="1"/>
  <c r="P124" i="1" l="1"/>
  <c r="S123" i="1" s="1"/>
  <c r="Q124" i="1" s="1"/>
  <c r="M129" i="1" s="1"/>
  <c r="M144" i="1"/>
  <c r="M174" i="1"/>
  <c r="M114" i="1"/>
  <c r="M99" i="1"/>
  <c r="M159" i="1"/>
  <c r="M84" i="1"/>
  <c r="M54" i="1"/>
  <c r="M69" i="1"/>
  <c r="I159" i="1" l="1"/>
  <c r="I114" i="1"/>
  <c r="I69" i="1"/>
  <c r="E69" i="1" s="1"/>
  <c r="F68" i="1" s="1"/>
  <c r="E136" i="1" l="1"/>
  <c r="F135" i="1" s="1"/>
  <c r="A102" i="1" l="1"/>
  <c r="B101" i="1" s="1"/>
</calcChain>
</file>

<file path=xl/sharedStrings.xml><?xml version="1.0" encoding="utf-8"?>
<sst xmlns="http://schemas.openxmlformats.org/spreadsheetml/2006/main" count="143" uniqueCount="65">
  <si>
    <t>ID</t>
  </si>
  <si>
    <t>Name</t>
  </si>
  <si>
    <t>Value</t>
  </si>
  <si>
    <t>Prob</t>
  </si>
  <si>
    <t>TreePlan</t>
  </si>
  <si>
    <t>Pred</t>
  </si>
  <si>
    <t>Kind</t>
  </si>
  <si>
    <t>NS</t>
  </si>
  <si>
    <t>S1</t>
  </si>
  <si>
    <t>S2</t>
  </si>
  <si>
    <t>S3</t>
  </si>
  <si>
    <t>S4</t>
  </si>
  <si>
    <t>S5</t>
  </si>
  <si>
    <t>Row</t>
  </si>
  <si>
    <t>Col</t>
  </si>
  <si>
    <t>Mark</t>
  </si>
  <si>
    <t>D</t>
  </si>
  <si>
    <t>T</t>
  </si>
  <si>
    <t>Hire A Professional</t>
  </si>
  <si>
    <t>E</t>
  </si>
  <si>
    <t>Market Gain</t>
  </si>
  <si>
    <t>Market Stable</t>
  </si>
  <si>
    <t>Market Loss</t>
  </si>
  <si>
    <t>Cost Of DIY Project</t>
  </si>
  <si>
    <t>Market Outlook</t>
  </si>
  <si>
    <t>Gain</t>
  </si>
  <si>
    <t>Stable</t>
  </si>
  <si>
    <t>Loss</t>
  </si>
  <si>
    <t>Impact</t>
  </si>
  <si>
    <t>Premium Of Hiring A Professional</t>
  </si>
  <si>
    <t>Project Specific Inputs</t>
  </si>
  <si>
    <t>Years Before Selling</t>
  </si>
  <si>
    <t>Utility Of One Year Living With Remodel</t>
  </si>
  <si>
    <t>Small ($0-1000)</t>
  </si>
  <si>
    <t>Medium ($1000-2500)</t>
  </si>
  <si>
    <t>Large ($2500+)</t>
  </si>
  <si>
    <t>Estimated Cost Recovery In Value</t>
  </si>
  <si>
    <t>Permit</t>
  </si>
  <si>
    <t>No Permit</t>
  </si>
  <si>
    <t>Quality Of Construction</t>
  </si>
  <si>
    <t>Professional</t>
  </si>
  <si>
    <t>DIY</t>
  </si>
  <si>
    <t>High</t>
  </si>
  <si>
    <t>Average</t>
  </si>
  <si>
    <t>Low</t>
  </si>
  <si>
    <t>Obtain A Permit</t>
  </si>
  <si>
    <t>Do Not Obtain A Permit</t>
  </si>
  <si>
    <t>Do-It-Yourself</t>
  </si>
  <si>
    <t>High Quality</t>
  </si>
  <si>
    <t>Average Quality</t>
  </si>
  <si>
    <t>Low Quality</t>
  </si>
  <si>
    <t>Size</t>
  </si>
  <si>
    <t>Min Cost</t>
  </si>
  <si>
    <t>Max Cost</t>
  </si>
  <si>
    <t>na</t>
  </si>
  <si>
    <t>Cost Of Permit Relative To Project Cost + $50 Application Fee</t>
  </si>
  <si>
    <t>Impact On Quality Of Construction</t>
  </si>
  <si>
    <t>Small</t>
  </si>
  <si>
    <t>Medium</t>
  </si>
  <si>
    <t>Large</t>
  </si>
  <si>
    <t>0-5 Years</t>
  </si>
  <si>
    <t>5-10 Years</t>
  </si>
  <si>
    <t>10-20 Years</t>
  </si>
  <si>
    <t>Max</t>
  </si>
  <si>
    <t>20-30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</si>
</sst>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Times New Roman"/>
      <family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3" fillId="0" borderId="0" xfId="1" applyFont="1" applyProtection="1">
      <protection locked="0" hidden="1"/>
    </xf>
    <xf numFmtId="0" fontId="3" fillId="0" borderId="0" xfId="1" applyFont="1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9" fontId="0" fillId="0" borderId="0" xfId="0" applyNumberFormat="1"/>
    <xf numFmtId="9" fontId="0" fillId="0" borderId="0" xfId="0" applyNumberFormat="1" applyAlignment="1">
      <alignment horizontal="left"/>
    </xf>
    <xf numFmtId="1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</cellXfs>
  <cellStyles count="2">
    <cellStyle name="Normal" xfId="0" builtinId="0"/>
    <cellStyle name="Normal 3" xfId="1" xr:uid="{6CFF4F12-FE8B-44EA-BD63-38230DADC4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67</xdr:row>
      <xdr:rowOff>0</xdr:rowOff>
    </xdr:from>
    <xdr:to>
      <xdr:col>5</xdr:col>
      <xdr:colOff>152400</xdr:colOff>
      <xdr:row>67</xdr:row>
      <xdr:rowOff>152400</xdr:rowOff>
    </xdr:to>
    <xdr:sp macro="" textlink="">
      <xdr:nvSpPr>
        <xdr:cNvPr id="3004" name="Square 1">
          <a:extLst>
            <a:ext uri="{FF2B5EF4-FFF2-40B4-BE49-F238E27FC236}">
              <a16:creationId xmlns:a16="http://schemas.microsoft.com/office/drawing/2014/main" id="{098EE3CE-9527-4855-9580-012F284F2750}"/>
            </a:ext>
          </a:extLst>
        </xdr:cNvPr>
        <xdr:cNvSpPr/>
      </xdr:nvSpPr>
      <xdr:spPr>
        <a:xfrm>
          <a:off x="2357438" y="10315575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67</xdr:row>
      <xdr:rowOff>76200</xdr:rowOff>
    </xdr:from>
    <xdr:to>
      <xdr:col>5</xdr:col>
      <xdr:colOff>0</xdr:colOff>
      <xdr:row>67</xdr:row>
      <xdr:rowOff>76200</xdr:rowOff>
    </xdr:to>
    <xdr:sp macro="" textlink="">
      <xdr:nvSpPr>
        <xdr:cNvPr id="3005" name="Line 1296">
          <a:extLst>
            <a:ext uri="{FF2B5EF4-FFF2-40B4-BE49-F238E27FC236}">
              <a16:creationId xmlns:a16="http://schemas.microsoft.com/office/drawing/2014/main" id="{095FEF30-EB03-4EB3-8C46-F85034CD7535}"/>
            </a:ext>
          </a:extLst>
        </xdr:cNvPr>
        <xdr:cNvSpPr>
          <a:spLocks noChangeShapeType="1"/>
        </xdr:cNvSpPr>
      </xdr:nvSpPr>
      <xdr:spPr bwMode="auto">
        <a:xfrm>
          <a:off x="1062038" y="10391775"/>
          <a:ext cx="1295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152400</xdr:colOff>
      <xdr:row>67</xdr:row>
      <xdr:rowOff>76200</xdr:rowOff>
    </xdr:from>
    <xdr:to>
      <xdr:col>3</xdr:col>
      <xdr:colOff>0</xdr:colOff>
      <xdr:row>100</xdr:row>
      <xdr:rowOff>76200</xdr:rowOff>
    </xdr:to>
    <xdr:sp macro="" textlink="">
      <xdr:nvSpPr>
        <xdr:cNvPr id="3006" name="Line 1297">
          <a:extLst>
            <a:ext uri="{FF2B5EF4-FFF2-40B4-BE49-F238E27FC236}">
              <a16:creationId xmlns:a16="http://schemas.microsoft.com/office/drawing/2014/main" id="{DD731D47-088F-48C1-9B47-BB116BD51EE7}"/>
            </a:ext>
          </a:extLst>
        </xdr:cNvPr>
        <xdr:cNvSpPr>
          <a:spLocks noChangeShapeType="1"/>
        </xdr:cNvSpPr>
      </xdr:nvSpPr>
      <xdr:spPr bwMode="auto">
        <a:xfrm flipV="1">
          <a:off x="800100" y="10391775"/>
          <a:ext cx="261938" cy="5972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5</xdr:col>
      <xdr:colOff>0</xdr:colOff>
      <xdr:row>134</xdr:row>
      <xdr:rowOff>0</xdr:rowOff>
    </xdr:from>
    <xdr:to>
      <xdr:col>5</xdr:col>
      <xdr:colOff>152400</xdr:colOff>
      <xdr:row>134</xdr:row>
      <xdr:rowOff>152400</xdr:rowOff>
    </xdr:to>
    <xdr:sp macro="" textlink="">
      <xdr:nvSpPr>
        <xdr:cNvPr id="3007" name="Square 2">
          <a:extLst>
            <a:ext uri="{FF2B5EF4-FFF2-40B4-BE49-F238E27FC236}">
              <a16:creationId xmlns:a16="http://schemas.microsoft.com/office/drawing/2014/main" id="{812B8D93-6D0A-40BC-9C89-E80942D83F48}"/>
            </a:ext>
          </a:extLst>
        </xdr:cNvPr>
        <xdr:cNvSpPr/>
      </xdr:nvSpPr>
      <xdr:spPr>
        <a:xfrm>
          <a:off x="2357438" y="224409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134</xdr:row>
      <xdr:rowOff>76200</xdr:rowOff>
    </xdr:from>
    <xdr:to>
      <xdr:col>5</xdr:col>
      <xdr:colOff>0</xdr:colOff>
      <xdr:row>134</xdr:row>
      <xdr:rowOff>76200</xdr:rowOff>
    </xdr:to>
    <xdr:sp macro="" textlink="">
      <xdr:nvSpPr>
        <xdr:cNvPr id="3008" name="Line 1298">
          <a:extLst>
            <a:ext uri="{FF2B5EF4-FFF2-40B4-BE49-F238E27FC236}">
              <a16:creationId xmlns:a16="http://schemas.microsoft.com/office/drawing/2014/main" id="{361C6C70-DBFA-4003-BA8D-39CDBAC0313C}"/>
            </a:ext>
          </a:extLst>
        </xdr:cNvPr>
        <xdr:cNvSpPr>
          <a:spLocks noChangeShapeType="1"/>
        </xdr:cNvSpPr>
      </xdr:nvSpPr>
      <xdr:spPr bwMode="auto">
        <a:xfrm>
          <a:off x="1062038" y="22517100"/>
          <a:ext cx="1295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152400</xdr:colOff>
      <xdr:row>100</xdr:row>
      <xdr:rowOff>76200</xdr:rowOff>
    </xdr:from>
    <xdr:to>
      <xdr:col>3</xdr:col>
      <xdr:colOff>0</xdr:colOff>
      <xdr:row>134</xdr:row>
      <xdr:rowOff>76200</xdr:rowOff>
    </xdr:to>
    <xdr:sp macro="" textlink="">
      <xdr:nvSpPr>
        <xdr:cNvPr id="3009" name="Line 1299">
          <a:extLst>
            <a:ext uri="{FF2B5EF4-FFF2-40B4-BE49-F238E27FC236}">
              <a16:creationId xmlns:a16="http://schemas.microsoft.com/office/drawing/2014/main" id="{F3428D2E-FEEA-422E-BD94-07703F408F4C}"/>
            </a:ext>
          </a:extLst>
        </xdr:cNvPr>
        <xdr:cNvSpPr>
          <a:spLocks noChangeShapeType="1"/>
        </xdr:cNvSpPr>
      </xdr:nvSpPr>
      <xdr:spPr bwMode="auto">
        <a:xfrm>
          <a:off x="800100" y="16363950"/>
          <a:ext cx="261938" cy="6153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67</xdr:row>
      <xdr:rowOff>0</xdr:rowOff>
    </xdr:from>
    <xdr:to>
      <xdr:col>9</xdr:col>
      <xdr:colOff>152400</xdr:colOff>
      <xdr:row>67</xdr:row>
      <xdr:rowOff>152400</xdr:rowOff>
    </xdr:to>
    <xdr:sp macro="" textlink="">
      <xdr:nvSpPr>
        <xdr:cNvPr id="3010" name="Circle 3">
          <a:extLst>
            <a:ext uri="{FF2B5EF4-FFF2-40B4-BE49-F238E27FC236}">
              <a16:creationId xmlns:a16="http://schemas.microsoft.com/office/drawing/2014/main" id="{5CF52F2E-208F-41BD-8E84-67685ACEB277}"/>
            </a:ext>
          </a:extLst>
        </xdr:cNvPr>
        <xdr:cNvSpPr/>
      </xdr:nvSpPr>
      <xdr:spPr>
        <a:xfrm>
          <a:off x="4067175" y="10315575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67</xdr:row>
      <xdr:rowOff>76200</xdr:rowOff>
    </xdr:from>
    <xdr:to>
      <xdr:col>9</xdr:col>
      <xdr:colOff>0</xdr:colOff>
      <xdr:row>67</xdr:row>
      <xdr:rowOff>76200</xdr:rowOff>
    </xdr:to>
    <xdr:sp macro="" textlink="">
      <xdr:nvSpPr>
        <xdr:cNvPr id="3011" name="Line 1300">
          <a:extLst>
            <a:ext uri="{FF2B5EF4-FFF2-40B4-BE49-F238E27FC236}">
              <a16:creationId xmlns:a16="http://schemas.microsoft.com/office/drawing/2014/main" id="{11AFD160-E285-4156-B414-CD7B9FED1570}"/>
            </a:ext>
          </a:extLst>
        </xdr:cNvPr>
        <xdr:cNvSpPr>
          <a:spLocks noChangeShapeType="1"/>
        </xdr:cNvSpPr>
      </xdr:nvSpPr>
      <xdr:spPr bwMode="auto">
        <a:xfrm>
          <a:off x="2771775" y="10391775"/>
          <a:ext cx="1295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67</xdr:row>
      <xdr:rowOff>76200</xdr:rowOff>
    </xdr:from>
    <xdr:to>
      <xdr:col>7</xdr:col>
      <xdr:colOff>0</xdr:colOff>
      <xdr:row>67</xdr:row>
      <xdr:rowOff>76200</xdr:rowOff>
    </xdr:to>
    <xdr:sp macro="" textlink="">
      <xdr:nvSpPr>
        <xdr:cNvPr id="3012" name="Line 1301">
          <a:extLst>
            <a:ext uri="{FF2B5EF4-FFF2-40B4-BE49-F238E27FC236}">
              <a16:creationId xmlns:a16="http://schemas.microsoft.com/office/drawing/2014/main" id="{2669045C-DC18-4E2A-A9AA-CAF09C639D89}"/>
            </a:ext>
          </a:extLst>
        </xdr:cNvPr>
        <xdr:cNvSpPr>
          <a:spLocks noChangeShapeType="1"/>
        </xdr:cNvSpPr>
      </xdr:nvSpPr>
      <xdr:spPr bwMode="auto">
        <a:xfrm>
          <a:off x="2509838" y="10391775"/>
          <a:ext cx="26193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177</xdr:row>
      <xdr:rowOff>0</xdr:rowOff>
    </xdr:from>
    <xdr:to>
      <xdr:col>17</xdr:col>
      <xdr:colOff>152400</xdr:colOff>
      <xdr:row>177</xdr:row>
      <xdr:rowOff>152400</xdr:rowOff>
    </xdr:to>
    <xdr:sp macro="" textlink="">
      <xdr:nvSpPr>
        <xdr:cNvPr id="3013" name="Triangle 4">
          <a:extLst>
            <a:ext uri="{FF2B5EF4-FFF2-40B4-BE49-F238E27FC236}">
              <a16:creationId xmlns:a16="http://schemas.microsoft.com/office/drawing/2014/main" id="{380059A0-1561-4767-8151-353FC3C27839}"/>
            </a:ext>
          </a:extLst>
        </xdr:cNvPr>
        <xdr:cNvSpPr/>
      </xdr:nvSpPr>
      <xdr:spPr>
        <a:xfrm rot="16200000">
          <a:off x="7486650" y="30222825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177</xdr:row>
      <xdr:rowOff>76200</xdr:rowOff>
    </xdr:from>
    <xdr:to>
      <xdr:col>17</xdr:col>
      <xdr:colOff>0</xdr:colOff>
      <xdr:row>177</xdr:row>
      <xdr:rowOff>76200</xdr:rowOff>
    </xdr:to>
    <xdr:sp macro="" textlink="">
      <xdr:nvSpPr>
        <xdr:cNvPr id="3014" name="Line 1302">
          <a:extLst>
            <a:ext uri="{FF2B5EF4-FFF2-40B4-BE49-F238E27FC236}">
              <a16:creationId xmlns:a16="http://schemas.microsoft.com/office/drawing/2014/main" id="{08DB7C26-81CD-4750-A0F0-F9E58A6F08CC}"/>
            </a:ext>
          </a:extLst>
        </xdr:cNvPr>
        <xdr:cNvSpPr>
          <a:spLocks noChangeShapeType="1"/>
        </xdr:cNvSpPr>
      </xdr:nvSpPr>
      <xdr:spPr bwMode="auto">
        <a:xfrm>
          <a:off x="6191250" y="30299025"/>
          <a:ext cx="1295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172</xdr:row>
      <xdr:rowOff>76200</xdr:rowOff>
    </xdr:from>
    <xdr:to>
      <xdr:col>15</xdr:col>
      <xdr:colOff>0</xdr:colOff>
      <xdr:row>177</xdr:row>
      <xdr:rowOff>76200</xdr:rowOff>
    </xdr:to>
    <xdr:sp macro="" textlink="">
      <xdr:nvSpPr>
        <xdr:cNvPr id="3015" name="Line 1303">
          <a:extLst>
            <a:ext uri="{FF2B5EF4-FFF2-40B4-BE49-F238E27FC236}">
              <a16:creationId xmlns:a16="http://schemas.microsoft.com/office/drawing/2014/main" id="{A3040054-FE76-4C12-B616-F3AB8B6EFF87}"/>
            </a:ext>
          </a:extLst>
        </xdr:cNvPr>
        <xdr:cNvSpPr>
          <a:spLocks noChangeShapeType="1"/>
        </xdr:cNvSpPr>
      </xdr:nvSpPr>
      <xdr:spPr bwMode="auto">
        <a:xfrm>
          <a:off x="5929313" y="29394150"/>
          <a:ext cx="261937" cy="904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112</xdr:row>
      <xdr:rowOff>0</xdr:rowOff>
    </xdr:from>
    <xdr:to>
      <xdr:col>9</xdr:col>
      <xdr:colOff>152400</xdr:colOff>
      <xdr:row>112</xdr:row>
      <xdr:rowOff>152400</xdr:rowOff>
    </xdr:to>
    <xdr:sp macro="" textlink="">
      <xdr:nvSpPr>
        <xdr:cNvPr id="3016" name="Circle 5">
          <a:extLst>
            <a:ext uri="{FF2B5EF4-FFF2-40B4-BE49-F238E27FC236}">
              <a16:creationId xmlns:a16="http://schemas.microsoft.com/office/drawing/2014/main" id="{A3B76AD1-A7F7-4217-9D06-F6345599879D}"/>
            </a:ext>
          </a:extLst>
        </xdr:cNvPr>
        <xdr:cNvSpPr/>
      </xdr:nvSpPr>
      <xdr:spPr>
        <a:xfrm>
          <a:off x="4067175" y="1845945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112</xdr:row>
      <xdr:rowOff>76200</xdr:rowOff>
    </xdr:from>
    <xdr:to>
      <xdr:col>9</xdr:col>
      <xdr:colOff>0</xdr:colOff>
      <xdr:row>112</xdr:row>
      <xdr:rowOff>76200</xdr:rowOff>
    </xdr:to>
    <xdr:sp macro="" textlink="">
      <xdr:nvSpPr>
        <xdr:cNvPr id="3017" name="Line 1304">
          <a:extLst>
            <a:ext uri="{FF2B5EF4-FFF2-40B4-BE49-F238E27FC236}">
              <a16:creationId xmlns:a16="http://schemas.microsoft.com/office/drawing/2014/main" id="{27F3EC8E-472D-41B5-9221-9FA26DBA9561}"/>
            </a:ext>
          </a:extLst>
        </xdr:cNvPr>
        <xdr:cNvSpPr>
          <a:spLocks noChangeShapeType="1"/>
        </xdr:cNvSpPr>
      </xdr:nvSpPr>
      <xdr:spPr bwMode="auto">
        <a:xfrm>
          <a:off x="2771775" y="18535650"/>
          <a:ext cx="1295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112</xdr:row>
      <xdr:rowOff>76200</xdr:rowOff>
    </xdr:from>
    <xdr:to>
      <xdr:col>7</xdr:col>
      <xdr:colOff>0</xdr:colOff>
      <xdr:row>134</xdr:row>
      <xdr:rowOff>76200</xdr:rowOff>
    </xdr:to>
    <xdr:sp macro="" textlink="">
      <xdr:nvSpPr>
        <xdr:cNvPr id="3018" name="Line 1305">
          <a:extLst>
            <a:ext uri="{FF2B5EF4-FFF2-40B4-BE49-F238E27FC236}">
              <a16:creationId xmlns:a16="http://schemas.microsoft.com/office/drawing/2014/main" id="{C6EC268A-9A61-437D-955E-44FD51764693}"/>
            </a:ext>
          </a:extLst>
        </xdr:cNvPr>
        <xdr:cNvSpPr>
          <a:spLocks noChangeShapeType="1"/>
        </xdr:cNvSpPr>
      </xdr:nvSpPr>
      <xdr:spPr bwMode="auto">
        <a:xfrm flipV="1">
          <a:off x="2509838" y="18535650"/>
          <a:ext cx="261937" cy="398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157</xdr:row>
      <xdr:rowOff>0</xdr:rowOff>
    </xdr:from>
    <xdr:to>
      <xdr:col>9</xdr:col>
      <xdr:colOff>152400</xdr:colOff>
      <xdr:row>157</xdr:row>
      <xdr:rowOff>152400</xdr:rowOff>
    </xdr:to>
    <xdr:sp macro="" textlink="">
      <xdr:nvSpPr>
        <xdr:cNvPr id="3019" name="Circle 6">
          <a:extLst>
            <a:ext uri="{FF2B5EF4-FFF2-40B4-BE49-F238E27FC236}">
              <a16:creationId xmlns:a16="http://schemas.microsoft.com/office/drawing/2014/main" id="{F851E438-436E-4FAD-9BB7-A426249F3F77}"/>
            </a:ext>
          </a:extLst>
        </xdr:cNvPr>
        <xdr:cNvSpPr/>
      </xdr:nvSpPr>
      <xdr:spPr>
        <a:xfrm>
          <a:off x="4067175" y="26603325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157</xdr:row>
      <xdr:rowOff>76200</xdr:rowOff>
    </xdr:from>
    <xdr:to>
      <xdr:col>9</xdr:col>
      <xdr:colOff>0</xdr:colOff>
      <xdr:row>157</xdr:row>
      <xdr:rowOff>76200</xdr:rowOff>
    </xdr:to>
    <xdr:sp macro="" textlink="">
      <xdr:nvSpPr>
        <xdr:cNvPr id="3020" name="Line 1306">
          <a:extLst>
            <a:ext uri="{FF2B5EF4-FFF2-40B4-BE49-F238E27FC236}">
              <a16:creationId xmlns:a16="http://schemas.microsoft.com/office/drawing/2014/main" id="{F57B4F2E-14D5-46C2-8671-722382DEFD29}"/>
            </a:ext>
          </a:extLst>
        </xdr:cNvPr>
        <xdr:cNvSpPr>
          <a:spLocks noChangeShapeType="1"/>
        </xdr:cNvSpPr>
      </xdr:nvSpPr>
      <xdr:spPr bwMode="auto">
        <a:xfrm>
          <a:off x="2771775" y="26679525"/>
          <a:ext cx="1295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134</xdr:row>
      <xdr:rowOff>76200</xdr:rowOff>
    </xdr:from>
    <xdr:to>
      <xdr:col>7</xdr:col>
      <xdr:colOff>0</xdr:colOff>
      <xdr:row>157</xdr:row>
      <xdr:rowOff>76200</xdr:rowOff>
    </xdr:to>
    <xdr:sp macro="" textlink="">
      <xdr:nvSpPr>
        <xdr:cNvPr id="3021" name="Line 1307">
          <a:extLst>
            <a:ext uri="{FF2B5EF4-FFF2-40B4-BE49-F238E27FC236}">
              <a16:creationId xmlns:a16="http://schemas.microsoft.com/office/drawing/2014/main" id="{9C7550D2-8340-45F0-9B8B-72AB3B43D544}"/>
            </a:ext>
          </a:extLst>
        </xdr:cNvPr>
        <xdr:cNvSpPr>
          <a:spLocks noChangeShapeType="1"/>
        </xdr:cNvSpPr>
      </xdr:nvSpPr>
      <xdr:spPr bwMode="auto">
        <a:xfrm>
          <a:off x="2509838" y="22517100"/>
          <a:ext cx="261937" cy="41624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52</xdr:row>
      <xdr:rowOff>0</xdr:rowOff>
    </xdr:from>
    <xdr:to>
      <xdr:col>13</xdr:col>
      <xdr:colOff>152400</xdr:colOff>
      <xdr:row>52</xdr:row>
      <xdr:rowOff>152400</xdr:rowOff>
    </xdr:to>
    <xdr:sp macro="" textlink="">
      <xdr:nvSpPr>
        <xdr:cNvPr id="3022" name="Circle 7">
          <a:extLst>
            <a:ext uri="{FF2B5EF4-FFF2-40B4-BE49-F238E27FC236}">
              <a16:creationId xmlns:a16="http://schemas.microsoft.com/office/drawing/2014/main" id="{969BFFC5-3A3F-47C7-A324-36BF0E6B7392}"/>
            </a:ext>
          </a:extLst>
        </xdr:cNvPr>
        <xdr:cNvSpPr/>
      </xdr:nvSpPr>
      <xdr:spPr>
        <a:xfrm>
          <a:off x="5776913" y="760095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52</xdr:row>
      <xdr:rowOff>76200</xdr:rowOff>
    </xdr:from>
    <xdr:to>
      <xdr:col>13</xdr:col>
      <xdr:colOff>0</xdr:colOff>
      <xdr:row>52</xdr:row>
      <xdr:rowOff>76200</xdr:rowOff>
    </xdr:to>
    <xdr:sp macro="" textlink="">
      <xdr:nvSpPr>
        <xdr:cNvPr id="3023" name="Line 1308">
          <a:extLst>
            <a:ext uri="{FF2B5EF4-FFF2-40B4-BE49-F238E27FC236}">
              <a16:creationId xmlns:a16="http://schemas.microsoft.com/office/drawing/2014/main" id="{1E1C6A7C-6B9A-4EC8-8B6A-5AE665C4A0A2}"/>
            </a:ext>
          </a:extLst>
        </xdr:cNvPr>
        <xdr:cNvSpPr>
          <a:spLocks noChangeShapeType="1"/>
        </xdr:cNvSpPr>
      </xdr:nvSpPr>
      <xdr:spPr bwMode="auto">
        <a:xfrm>
          <a:off x="4481513" y="7677150"/>
          <a:ext cx="1295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52</xdr:row>
      <xdr:rowOff>76200</xdr:rowOff>
    </xdr:from>
    <xdr:to>
      <xdr:col>11</xdr:col>
      <xdr:colOff>0</xdr:colOff>
      <xdr:row>67</xdr:row>
      <xdr:rowOff>76200</xdr:rowOff>
    </xdr:to>
    <xdr:sp macro="" textlink="">
      <xdr:nvSpPr>
        <xdr:cNvPr id="3024" name="Line 1309">
          <a:extLst>
            <a:ext uri="{FF2B5EF4-FFF2-40B4-BE49-F238E27FC236}">
              <a16:creationId xmlns:a16="http://schemas.microsoft.com/office/drawing/2014/main" id="{79C68F4C-31C2-4BF8-B308-6F52544DF48E}"/>
            </a:ext>
          </a:extLst>
        </xdr:cNvPr>
        <xdr:cNvSpPr>
          <a:spLocks noChangeShapeType="1"/>
        </xdr:cNvSpPr>
      </xdr:nvSpPr>
      <xdr:spPr bwMode="auto">
        <a:xfrm flipV="1">
          <a:off x="4219575" y="7677150"/>
          <a:ext cx="261938" cy="27146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67</xdr:row>
      <xdr:rowOff>0</xdr:rowOff>
    </xdr:from>
    <xdr:to>
      <xdr:col>13</xdr:col>
      <xdr:colOff>152400</xdr:colOff>
      <xdr:row>67</xdr:row>
      <xdr:rowOff>152400</xdr:rowOff>
    </xdr:to>
    <xdr:sp macro="" textlink="">
      <xdr:nvSpPr>
        <xdr:cNvPr id="3025" name="Circle 8">
          <a:extLst>
            <a:ext uri="{FF2B5EF4-FFF2-40B4-BE49-F238E27FC236}">
              <a16:creationId xmlns:a16="http://schemas.microsoft.com/office/drawing/2014/main" id="{4FE56D7B-6384-44A3-B6EF-B03D320B3230}"/>
            </a:ext>
          </a:extLst>
        </xdr:cNvPr>
        <xdr:cNvSpPr/>
      </xdr:nvSpPr>
      <xdr:spPr>
        <a:xfrm>
          <a:off x="5776913" y="10315575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67</xdr:row>
      <xdr:rowOff>76200</xdr:rowOff>
    </xdr:from>
    <xdr:to>
      <xdr:col>13</xdr:col>
      <xdr:colOff>0</xdr:colOff>
      <xdr:row>67</xdr:row>
      <xdr:rowOff>76200</xdr:rowOff>
    </xdr:to>
    <xdr:sp macro="" textlink="">
      <xdr:nvSpPr>
        <xdr:cNvPr id="3026" name="Line 1310">
          <a:extLst>
            <a:ext uri="{FF2B5EF4-FFF2-40B4-BE49-F238E27FC236}">
              <a16:creationId xmlns:a16="http://schemas.microsoft.com/office/drawing/2014/main" id="{DA5F3C92-D2B1-419B-AED2-D2D5F61D13A8}"/>
            </a:ext>
          </a:extLst>
        </xdr:cNvPr>
        <xdr:cNvSpPr>
          <a:spLocks noChangeShapeType="1"/>
        </xdr:cNvSpPr>
      </xdr:nvSpPr>
      <xdr:spPr bwMode="auto">
        <a:xfrm>
          <a:off x="4481513" y="10391775"/>
          <a:ext cx="1295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67</xdr:row>
      <xdr:rowOff>76200</xdr:rowOff>
    </xdr:from>
    <xdr:to>
      <xdr:col>11</xdr:col>
      <xdr:colOff>0</xdr:colOff>
      <xdr:row>67</xdr:row>
      <xdr:rowOff>76200</xdr:rowOff>
    </xdr:to>
    <xdr:sp macro="" textlink="">
      <xdr:nvSpPr>
        <xdr:cNvPr id="3027" name="Line 1311">
          <a:extLst>
            <a:ext uri="{FF2B5EF4-FFF2-40B4-BE49-F238E27FC236}">
              <a16:creationId xmlns:a16="http://schemas.microsoft.com/office/drawing/2014/main" id="{02174548-894A-454E-AD16-09FA9E0B4D78}"/>
            </a:ext>
          </a:extLst>
        </xdr:cNvPr>
        <xdr:cNvSpPr>
          <a:spLocks noChangeShapeType="1"/>
        </xdr:cNvSpPr>
      </xdr:nvSpPr>
      <xdr:spPr bwMode="auto">
        <a:xfrm>
          <a:off x="4219575" y="10391775"/>
          <a:ext cx="261938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82</xdr:row>
      <xdr:rowOff>0</xdr:rowOff>
    </xdr:from>
    <xdr:to>
      <xdr:col>13</xdr:col>
      <xdr:colOff>152400</xdr:colOff>
      <xdr:row>82</xdr:row>
      <xdr:rowOff>152400</xdr:rowOff>
    </xdr:to>
    <xdr:sp macro="" textlink="">
      <xdr:nvSpPr>
        <xdr:cNvPr id="3028" name="Circle 9">
          <a:extLst>
            <a:ext uri="{FF2B5EF4-FFF2-40B4-BE49-F238E27FC236}">
              <a16:creationId xmlns:a16="http://schemas.microsoft.com/office/drawing/2014/main" id="{8F42BF5F-6477-4BA3-BFFB-1C38BA8BDEC3}"/>
            </a:ext>
          </a:extLst>
        </xdr:cNvPr>
        <xdr:cNvSpPr/>
      </xdr:nvSpPr>
      <xdr:spPr>
        <a:xfrm>
          <a:off x="5776913" y="130302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82</xdr:row>
      <xdr:rowOff>76200</xdr:rowOff>
    </xdr:from>
    <xdr:to>
      <xdr:col>13</xdr:col>
      <xdr:colOff>0</xdr:colOff>
      <xdr:row>82</xdr:row>
      <xdr:rowOff>76200</xdr:rowOff>
    </xdr:to>
    <xdr:sp macro="" textlink="">
      <xdr:nvSpPr>
        <xdr:cNvPr id="3029" name="Line 1312">
          <a:extLst>
            <a:ext uri="{FF2B5EF4-FFF2-40B4-BE49-F238E27FC236}">
              <a16:creationId xmlns:a16="http://schemas.microsoft.com/office/drawing/2014/main" id="{284860D5-7DAE-41DC-9CDA-251A0B13B024}"/>
            </a:ext>
          </a:extLst>
        </xdr:cNvPr>
        <xdr:cNvSpPr>
          <a:spLocks noChangeShapeType="1"/>
        </xdr:cNvSpPr>
      </xdr:nvSpPr>
      <xdr:spPr bwMode="auto">
        <a:xfrm>
          <a:off x="4481513" y="13106400"/>
          <a:ext cx="1295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67</xdr:row>
      <xdr:rowOff>76200</xdr:rowOff>
    </xdr:from>
    <xdr:to>
      <xdr:col>11</xdr:col>
      <xdr:colOff>0</xdr:colOff>
      <xdr:row>82</xdr:row>
      <xdr:rowOff>76200</xdr:rowOff>
    </xdr:to>
    <xdr:sp macro="" textlink="">
      <xdr:nvSpPr>
        <xdr:cNvPr id="3030" name="Line 1313">
          <a:extLst>
            <a:ext uri="{FF2B5EF4-FFF2-40B4-BE49-F238E27FC236}">
              <a16:creationId xmlns:a16="http://schemas.microsoft.com/office/drawing/2014/main" id="{1336A330-A1E9-4B4C-9143-7D4F04F66084}"/>
            </a:ext>
          </a:extLst>
        </xdr:cNvPr>
        <xdr:cNvSpPr>
          <a:spLocks noChangeShapeType="1"/>
        </xdr:cNvSpPr>
      </xdr:nvSpPr>
      <xdr:spPr bwMode="auto">
        <a:xfrm>
          <a:off x="4219575" y="10391775"/>
          <a:ext cx="261938" cy="27146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172</xdr:row>
      <xdr:rowOff>0</xdr:rowOff>
    </xdr:from>
    <xdr:to>
      <xdr:col>17</xdr:col>
      <xdr:colOff>152400</xdr:colOff>
      <xdr:row>172</xdr:row>
      <xdr:rowOff>152400</xdr:rowOff>
    </xdr:to>
    <xdr:sp macro="" textlink="">
      <xdr:nvSpPr>
        <xdr:cNvPr id="3031" name="Triangle 10">
          <a:extLst>
            <a:ext uri="{FF2B5EF4-FFF2-40B4-BE49-F238E27FC236}">
              <a16:creationId xmlns:a16="http://schemas.microsoft.com/office/drawing/2014/main" id="{2CE1B2B0-DF08-4E09-8797-24F12E51CBD6}"/>
            </a:ext>
          </a:extLst>
        </xdr:cNvPr>
        <xdr:cNvSpPr/>
      </xdr:nvSpPr>
      <xdr:spPr>
        <a:xfrm rot="16200000">
          <a:off x="7486650" y="293179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172</xdr:row>
      <xdr:rowOff>76200</xdr:rowOff>
    </xdr:from>
    <xdr:to>
      <xdr:col>17</xdr:col>
      <xdr:colOff>0</xdr:colOff>
      <xdr:row>172</xdr:row>
      <xdr:rowOff>76200</xdr:rowOff>
    </xdr:to>
    <xdr:sp macro="" textlink="">
      <xdr:nvSpPr>
        <xdr:cNvPr id="3032" name="Line 1314">
          <a:extLst>
            <a:ext uri="{FF2B5EF4-FFF2-40B4-BE49-F238E27FC236}">
              <a16:creationId xmlns:a16="http://schemas.microsoft.com/office/drawing/2014/main" id="{FD6A610F-E65A-402C-851B-966C46391AEA}"/>
            </a:ext>
          </a:extLst>
        </xdr:cNvPr>
        <xdr:cNvSpPr>
          <a:spLocks noChangeShapeType="1"/>
        </xdr:cNvSpPr>
      </xdr:nvSpPr>
      <xdr:spPr bwMode="auto">
        <a:xfrm>
          <a:off x="6191250" y="29394150"/>
          <a:ext cx="1295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172</xdr:row>
      <xdr:rowOff>76200</xdr:rowOff>
    </xdr:from>
    <xdr:to>
      <xdr:col>15</xdr:col>
      <xdr:colOff>0</xdr:colOff>
      <xdr:row>172</xdr:row>
      <xdr:rowOff>76200</xdr:rowOff>
    </xdr:to>
    <xdr:sp macro="" textlink="">
      <xdr:nvSpPr>
        <xdr:cNvPr id="3033" name="Line 1315">
          <a:extLst>
            <a:ext uri="{FF2B5EF4-FFF2-40B4-BE49-F238E27FC236}">
              <a16:creationId xmlns:a16="http://schemas.microsoft.com/office/drawing/2014/main" id="{65AFA830-726F-46A8-9143-E84BB03A6F9F}"/>
            </a:ext>
          </a:extLst>
        </xdr:cNvPr>
        <xdr:cNvSpPr>
          <a:spLocks noChangeShapeType="1"/>
        </xdr:cNvSpPr>
      </xdr:nvSpPr>
      <xdr:spPr bwMode="auto">
        <a:xfrm>
          <a:off x="5929313" y="29394150"/>
          <a:ext cx="26193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167</xdr:row>
      <xdr:rowOff>0</xdr:rowOff>
    </xdr:from>
    <xdr:to>
      <xdr:col>17</xdr:col>
      <xdr:colOff>152400</xdr:colOff>
      <xdr:row>167</xdr:row>
      <xdr:rowOff>152400</xdr:rowOff>
    </xdr:to>
    <xdr:sp macro="" textlink="">
      <xdr:nvSpPr>
        <xdr:cNvPr id="3034" name="Triangle 11">
          <a:extLst>
            <a:ext uri="{FF2B5EF4-FFF2-40B4-BE49-F238E27FC236}">
              <a16:creationId xmlns:a16="http://schemas.microsoft.com/office/drawing/2014/main" id="{A285F39D-3624-46E2-950C-759228F94E72}"/>
            </a:ext>
          </a:extLst>
        </xdr:cNvPr>
        <xdr:cNvSpPr/>
      </xdr:nvSpPr>
      <xdr:spPr>
        <a:xfrm rot="16200000">
          <a:off x="7486650" y="28413075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167</xdr:row>
      <xdr:rowOff>76200</xdr:rowOff>
    </xdr:from>
    <xdr:to>
      <xdr:col>17</xdr:col>
      <xdr:colOff>0</xdr:colOff>
      <xdr:row>167</xdr:row>
      <xdr:rowOff>76200</xdr:rowOff>
    </xdr:to>
    <xdr:sp macro="" textlink="">
      <xdr:nvSpPr>
        <xdr:cNvPr id="3035" name="Line 1316">
          <a:extLst>
            <a:ext uri="{FF2B5EF4-FFF2-40B4-BE49-F238E27FC236}">
              <a16:creationId xmlns:a16="http://schemas.microsoft.com/office/drawing/2014/main" id="{B38928BB-2C94-432A-9C7E-FFB8549F66D7}"/>
            </a:ext>
          </a:extLst>
        </xdr:cNvPr>
        <xdr:cNvSpPr>
          <a:spLocks noChangeShapeType="1"/>
        </xdr:cNvSpPr>
      </xdr:nvSpPr>
      <xdr:spPr bwMode="auto">
        <a:xfrm>
          <a:off x="6191250" y="28489275"/>
          <a:ext cx="1295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167</xdr:row>
      <xdr:rowOff>76200</xdr:rowOff>
    </xdr:from>
    <xdr:to>
      <xdr:col>15</xdr:col>
      <xdr:colOff>0</xdr:colOff>
      <xdr:row>172</xdr:row>
      <xdr:rowOff>76200</xdr:rowOff>
    </xdr:to>
    <xdr:sp macro="" textlink="">
      <xdr:nvSpPr>
        <xdr:cNvPr id="3036" name="Line 1317">
          <a:extLst>
            <a:ext uri="{FF2B5EF4-FFF2-40B4-BE49-F238E27FC236}">
              <a16:creationId xmlns:a16="http://schemas.microsoft.com/office/drawing/2014/main" id="{D0D7C544-7B62-4C8F-8874-98117EBC8B63}"/>
            </a:ext>
          </a:extLst>
        </xdr:cNvPr>
        <xdr:cNvSpPr>
          <a:spLocks noChangeShapeType="1"/>
        </xdr:cNvSpPr>
      </xdr:nvSpPr>
      <xdr:spPr bwMode="auto">
        <a:xfrm flipV="1">
          <a:off x="5929313" y="28489275"/>
          <a:ext cx="261937" cy="904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162</xdr:row>
      <xdr:rowOff>0</xdr:rowOff>
    </xdr:from>
    <xdr:to>
      <xdr:col>17</xdr:col>
      <xdr:colOff>152400</xdr:colOff>
      <xdr:row>162</xdr:row>
      <xdr:rowOff>152400</xdr:rowOff>
    </xdr:to>
    <xdr:sp macro="" textlink="">
      <xdr:nvSpPr>
        <xdr:cNvPr id="3037" name="Triangle 12">
          <a:extLst>
            <a:ext uri="{FF2B5EF4-FFF2-40B4-BE49-F238E27FC236}">
              <a16:creationId xmlns:a16="http://schemas.microsoft.com/office/drawing/2014/main" id="{A0B40DC9-FB97-4C23-881C-C9DE6787728B}"/>
            </a:ext>
          </a:extLst>
        </xdr:cNvPr>
        <xdr:cNvSpPr/>
      </xdr:nvSpPr>
      <xdr:spPr>
        <a:xfrm rot="16200000">
          <a:off x="7486650" y="275082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162</xdr:row>
      <xdr:rowOff>76200</xdr:rowOff>
    </xdr:from>
    <xdr:to>
      <xdr:col>17</xdr:col>
      <xdr:colOff>0</xdr:colOff>
      <xdr:row>162</xdr:row>
      <xdr:rowOff>76200</xdr:rowOff>
    </xdr:to>
    <xdr:sp macro="" textlink="">
      <xdr:nvSpPr>
        <xdr:cNvPr id="3038" name="Line 1318">
          <a:extLst>
            <a:ext uri="{FF2B5EF4-FFF2-40B4-BE49-F238E27FC236}">
              <a16:creationId xmlns:a16="http://schemas.microsoft.com/office/drawing/2014/main" id="{03B676D9-5A88-4E56-8BC0-3F9E370E6B19}"/>
            </a:ext>
          </a:extLst>
        </xdr:cNvPr>
        <xdr:cNvSpPr>
          <a:spLocks noChangeShapeType="1"/>
        </xdr:cNvSpPr>
      </xdr:nvSpPr>
      <xdr:spPr bwMode="auto">
        <a:xfrm>
          <a:off x="6191250" y="27584400"/>
          <a:ext cx="1295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157</xdr:row>
      <xdr:rowOff>76200</xdr:rowOff>
    </xdr:from>
    <xdr:to>
      <xdr:col>15</xdr:col>
      <xdr:colOff>0</xdr:colOff>
      <xdr:row>162</xdr:row>
      <xdr:rowOff>76200</xdr:rowOff>
    </xdr:to>
    <xdr:sp macro="" textlink="">
      <xdr:nvSpPr>
        <xdr:cNvPr id="3039" name="Line 1319">
          <a:extLst>
            <a:ext uri="{FF2B5EF4-FFF2-40B4-BE49-F238E27FC236}">
              <a16:creationId xmlns:a16="http://schemas.microsoft.com/office/drawing/2014/main" id="{035A30ED-711F-4CE4-B117-011D3F6EEEA4}"/>
            </a:ext>
          </a:extLst>
        </xdr:cNvPr>
        <xdr:cNvSpPr>
          <a:spLocks noChangeShapeType="1"/>
        </xdr:cNvSpPr>
      </xdr:nvSpPr>
      <xdr:spPr bwMode="auto">
        <a:xfrm>
          <a:off x="5929313" y="26679525"/>
          <a:ext cx="261937" cy="904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97</xdr:row>
      <xdr:rowOff>0</xdr:rowOff>
    </xdr:from>
    <xdr:to>
      <xdr:col>13</xdr:col>
      <xdr:colOff>152400</xdr:colOff>
      <xdr:row>97</xdr:row>
      <xdr:rowOff>152400</xdr:rowOff>
    </xdr:to>
    <xdr:sp macro="" textlink="">
      <xdr:nvSpPr>
        <xdr:cNvPr id="3040" name="Circle 13">
          <a:extLst>
            <a:ext uri="{FF2B5EF4-FFF2-40B4-BE49-F238E27FC236}">
              <a16:creationId xmlns:a16="http://schemas.microsoft.com/office/drawing/2014/main" id="{8A3D58A8-D6E9-46EC-B058-F2E02466AFFA}"/>
            </a:ext>
          </a:extLst>
        </xdr:cNvPr>
        <xdr:cNvSpPr/>
      </xdr:nvSpPr>
      <xdr:spPr>
        <a:xfrm>
          <a:off x="5776913" y="15744825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97</xdr:row>
      <xdr:rowOff>76200</xdr:rowOff>
    </xdr:from>
    <xdr:to>
      <xdr:col>13</xdr:col>
      <xdr:colOff>0</xdr:colOff>
      <xdr:row>97</xdr:row>
      <xdr:rowOff>76200</xdr:rowOff>
    </xdr:to>
    <xdr:sp macro="" textlink="">
      <xdr:nvSpPr>
        <xdr:cNvPr id="3041" name="Line 1320">
          <a:extLst>
            <a:ext uri="{FF2B5EF4-FFF2-40B4-BE49-F238E27FC236}">
              <a16:creationId xmlns:a16="http://schemas.microsoft.com/office/drawing/2014/main" id="{41B4FB76-D28E-47CE-B33C-2F43F8490DC5}"/>
            </a:ext>
          </a:extLst>
        </xdr:cNvPr>
        <xdr:cNvSpPr>
          <a:spLocks noChangeShapeType="1"/>
        </xdr:cNvSpPr>
      </xdr:nvSpPr>
      <xdr:spPr bwMode="auto">
        <a:xfrm>
          <a:off x="4481513" y="15821025"/>
          <a:ext cx="1295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97</xdr:row>
      <xdr:rowOff>76200</xdr:rowOff>
    </xdr:from>
    <xdr:to>
      <xdr:col>11</xdr:col>
      <xdr:colOff>0</xdr:colOff>
      <xdr:row>112</xdr:row>
      <xdr:rowOff>76200</xdr:rowOff>
    </xdr:to>
    <xdr:sp macro="" textlink="">
      <xdr:nvSpPr>
        <xdr:cNvPr id="3042" name="Line 1321">
          <a:extLst>
            <a:ext uri="{FF2B5EF4-FFF2-40B4-BE49-F238E27FC236}">
              <a16:creationId xmlns:a16="http://schemas.microsoft.com/office/drawing/2014/main" id="{EF948ACF-35CE-43FB-A9BE-40FFD9D9888D}"/>
            </a:ext>
          </a:extLst>
        </xdr:cNvPr>
        <xdr:cNvSpPr>
          <a:spLocks noChangeShapeType="1"/>
        </xdr:cNvSpPr>
      </xdr:nvSpPr>
      <xdr:spPr bwMode="auto">
        <a:xfrm flipV="1">
          <a:off x="4219575" y="15821025"/>
          <a:ext cx="261938" cy="27146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112</xdr:row>
      <xdr:rowOff>0</xdr:rowOff>
    </xdr:from>
    <xdr:to>
      <xdr:col>13</xdr:col>
      <xdr:colOff>152400</xdr:colOff>
      <xdr:row>112</xdr:row>
      <xdr:rowOff>152400</xdr:rowOff>
    </xdr:to>
    <xdr:sp macro="" textlink="">
      <xdr:nvSpPr>
        <xdr:cNvPr id="3043" name="Circle 14">
          <a:extLst>
            <a:ext uri="{FF2B5EF4-FFF2-40B4-BE49-F238E27FC236}">
              <a16:creationId xmlns:a16="http://schemas.microsoft.com/office/drawing/2014/main" id="{706F5A48-5921-4DF6-9E40-B44F547A3D61}"/>
            </a:ext>
          </a:extLst>
        </xdr:cNvPr>
        <xdr:cNvSpPr/>
      </xdr:nvSpPr>
      <xdr:spPr>
        <a:xfrm>
          <a:off x="5776913" y="1845945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112</xdr:row>
      <xdr:rowOff>76200</xdr:rowOff>
    </xdr:from>
    <xdr:to>
      <xdr:col>13</xdr:col>
      <xdr:colOff>0</xdr:colOff>
      <xdr:row>112</xdr:row>
      <xdr:rowOff>76200</xdr:rowOff>
    </xdr:to>
    <xdr:sp macro="" textlink="">
      <xdr:nvSpPr>
        <xdr:cNvPr id="3044" name="Line 1322">
          <a:extLst>
            <a:ext uri="{FF2B5EF4-FFF2-40B4-BE49-F238E27FC236}">
              <a16:creationId xmlns:a16="http://schemas.microsoft.com/office/drawing/2014/main" id="{98D2D5EB-7B10-453D-92B4-9946970BE2DF}"/>
            </a:ext>
          </a:extLst>
        </xdr:cNvPr>
        <xdr:cNvSpPr>
          <a:spLocks noChangeShapeType="1"/>
        </xdr:cNvSpPr>
      </xdr:nvSpPr>
      <xdr:spPr bwMode="auto">
        <a:xfrm>
          <a:off x="4481513" y="18535650"/>
          <a:ext cx="1295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112</xdr:row>
      <xdr:rowOff>76200</xdr:rowOff>
    </xdr:from>
    <xdr:to>
      <xdr:col>11</xdr:col>
      <xdr:colOff>0</xdr:colOff>
      <xdr:row>112</xdr:row>
      <xdr:rowOff>76200</xdr:rowOff>
    </xdr:to>
    <xdr:sp macro="" textlink="">
      <xdr:nvSpPr>
        <xdr:cNvPr id="3045" name="Line 1323">
          <a:extLst>
            <a:ext uri="{FF2B5EF4-FFF2-40B4-BE49-F238E27FC236}">
              <a16:creationId xmlns:a16="http://schemas.microsoft.com/office/drawing/2014/main" id="{D5A97A90-E46E-4EC3-8DD2-519B6430252F}"/>
            </a:ext>
          </a:extLst>
        </xdr:cNvPr>
        <xdr:cNvSpPr>
          <a:spLocks noChangeShapeType="1"/>
        </xdr:cNvSpPr>
      </xdr:nvSpPr>
      <xdr:spPr bwMode="auto">
        <a:xfrm>
          <a:off x="4219575" y="18535650"/>
          <a:ext cx="261938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127</xdr:row>
      <xdr:rowOff>0</xdr:rowOff>
    </xdr:from>
    <xdr:to>
      <xdr:col>13</xdr:col>
      <xdr:colOff>152400</xdr:colOff>
      <xdr:row>127</xdr:row>
      <xdr:rowOff>152400</xdr:rowOff>
    </xdr:to>
    <xdr:sp macro="" textlink="">
      <xdr:nvSpPr>
        <xdr:cNvPr id="3046" name="Circle 15">
          <a:extLst>
            <a:ext uri="{FF2B5EF4-FFF2-40B4-BE49-F238E27FC236}">
              <a16:creationId xmlns:a16="http://schemas.microsoft.com/office/drawing/2014/main" id="{F0ED940C-3AF9-4D54-A271-5D6B9E73EC98}"/>
            </a:ext>
          </a:extLst>
        </xdr:cNvPr>
        <xdr:cNvSpPr/>
      </xdr:nvSpPr>
      <xdr:spPr>
        <a:xfrm>
          <a:off x="5776913" y="21174075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127</xdr:row>
      <xdr:rowOff>76200</xdr:rowOff>
    </xdr:from>
    <xdr:to>
      <xdr:col>13</xdr:col>
      <xdr:colOff>0</xdr:colOff>
      <xdr:row>127</xdr:row>
      <xdr:rowOff>76200</xdr:rowOff>
    </xdr:to>
    <xdr:sp macro="" textlink="">
      <xdr:nvSpPr>
        <xdr:cNvPr id="3047" name="Line 1324">
          <a:extLst>
            <a:ext uri="{FF2B5EF4-FFF2-40B4-BE49-F238E27FC236}">
              <a16:creationId xmlns:a16="http://schemas.microsoft.com/office/drawing/2014/main" id="{5D26A8CF-370B-4298-AA75-FE7885990BB3}"/>
            </a:ext>
          </a:extLst>
        </xdr:cNvPr>
        <xdr:cNvSpPr>
          <a:spLocks noChangeShapeType="1"/>
        </xdr:cNvSpPr>
      </xdr:nvSpPr>
      <xdr:spPr bwMode="auto">
        <a:xfrm>
          <a:off x="4481513" y="21250275"/>
          <a:ext cx="1295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112</xdr:row>
      <xdr:rowOff>76200</xdr:rowOff>
    </xdr:from>
    <xdr:to>
      <xdr:col>11</xdr:col>
      <xdr:colOff>0</xdr:colOff>
      <xdr:row>127</xdr:row>
      <xdr:rowOff>76200</xdr:rowOff>
    </xdr:to>
    <xdr:sp macro="" textlink="">
      <xdr:nvSpPr>
        <xdr:cNvPr id="3048" name="Line 1325">
          <a:extLst>
            <a:ext uri="{FF2B5EF4-FFF2-40B4-BE49-F238E27FC236}">
              <a16:creationId xmlns:a16="http://schemas.microsoft.com/office/drawing/2014/main" id="{63BB0564-D75B-4AEE-BE58-EB93E01CDD4D}"/>
            </a:ext>
          </a:extLst>
        </xdr:cNvPr>
        <xdr:cNvSpPr>
          <a:spLocks noChangeShapeType="1"/>
        </xdr:cNvSpPr>
      </xdr:nvSpPr>
      <xdr:spPr bwMode="auto">
        <a:xfrm>
          <a:off x="4219575" y="18535650"/>
          <a:ext cx="261938" cy="27146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142</xdr:row>
      <xdr:rowOff>0</xdr:rowOff>
    </xdr:from>
    <xdr:to>
      <xdr:col>13</xdr:col>
      <xdr:colOff>152400</xdr:colOff>
      <xdr:row>142</xdr:row>
      <xdr:rowOff>152400</xdr:rowOff>
    </xdr:to>
    <xdr:sp macro="" textlink="">
      <xdr:nvSpPr>
        <xdr:cNvPr id="3049" name="Circle 16">
          <a:extLst>
            <a:ext uri="{FF2B5EF4-FFF2-40B4-BE49-F238E27FC236}">
              <a16:creationId xmlns:a16="http://schemas.microsoft.com/office/drawing/2014/main" id="{96DF9420-8BC3-485A-8697-7C7B6405E8F8}"/>
            </a:ext>
          </a:extLst>
        </xdr:cNvPr>
        <xdr:cNvSpPr/>
      </xdr:nvSpPr>
      <xdr:spPr>
        <a:xfrm>
          <a:off x="5776913" y="238887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142</xdr:row>
      <xdr:rowOff>76200</xdr:rowOff>
    </xdr:from>
    <xdr:to>
      <xdr:col>13</xdr:col>
      <xdr:colOff>0</xdr:colOff>
      <xdr:row>142</xdr:row>
      <xdr:rowOff>76200</xdr:rowOff>
    </xdr:to>
    <xdr:sp macro="" textlink="">
      <xdr:nvSpPr>
        <xdr:cNvPr id="3050" name="Line 1326">
          <a:extLst>
            <a:ext uri="{FF2B5EF4-FFF2-40B4-BE49-F238E27FC236}">
              <a16:creationId xmlns:a16="http://schemas.microsoft.com/office/drawing/2014/main" id="{BF853A0B-BF51-465A-8880-4DA3CABDD5B1}"/>
            </a:ext>
          </a:extLst>
        </xdr:cNvPr>
        <xdr:cNvSpPr>
          <a:spLocks noChangeShapeType="1"/>
        </xdr:cNvSpPr>
      </xdr:nvSpPr>
      <xdr:spPr bwMode="auto">
        <a:xfrm>
          <a:off x="4481513" y="23964900"/>
          <a:ext cx="1295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142</xdr:row>
      <xdr:rowOff>76200</xdr:rowOff>
    </xdr:from>
    <xdr:to>
      <xdr:col>11</xdr:col>
      <xdr:colOff>0</xdr:colOff>
      <xdr:row>157</xdr:row>
      <xdr:rowOff>76200</xdr:rowOff>
    </xdr:to>
    <xdr:sp macro="" textlink="">
      <xdr:nvSpPr>
        <xdr:cNvPr id="3051" name="Line 1327">
          <a:extLst>
            <a:ext uri="{FF2B5EF4-FFF2-40B4-BE49-F238E27FC236}">
              <a16:creationId xmlns:a16="http://schemas.microsoft.com/office/drawing/2014/main" id="{372910D4-6D30-407F-936A-FAC7592104B7}"/>
            </a:ext>
          </a:extLst>
        </xdr:cNvPr>
        <xdr:cNvSpPr>
          <a:spLocks noChangeShapeType="1"/>
        </xdr:cNvSpPr>
      </xdr:nvSpPr>
      <xdr:spPr bwMode="auto">
        <a:xfrm flipV="1">
          <a:off x="4219575" y="23964900"/>
          <a:ext cx="261938" cy="27146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157</xdr:row>
      <xdr:rowOff>0</xdr:rowOff>
    </xdr:from>
    <xdr:to>
      <xdr:col>13</xdr:col>
      <xdr:colOff>152400</xdr:colOff>
      <xdr:row>157</xdr:row>
      <xdr:rowOff>152400</xdr:rowOff>
    </xdr:to>
    <xdr:sp macro="" textlink="">
      <xdr:nvSpPr>
        <xdr:cNvPr id="3052" name="Circle 17">
          <a:extLst>
            <a:ext uri="{FF2B5EF4-FFF2-40B4-BE49-F238E27FC236}">
              <a16:creationId xmlns:a16="http://schemas.microsoft.com/office/drawing/2014/main" id="{50465937-6C3F-4CA1-B55B-CAC12B3C7C42}"/>
            </a:ext>
          </a:extLst>
        </xdr:cNvPr>
        <xdr:cNvSpPr/>
      </xdr:nvSpPr>
      <xdr:spPr>
        <a:xfrm>
          <a:off x="5776913" y="26603325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157</xdr:row>
      <xdr:rowOff>76200</xdr:rowOff>
    </xdr:from>
    <xdr:to>
      <xdr:col>13</xdr:col>
      <xdr:colOff>0</xdr:colOff>
      <xdr:row>157</xdr:row>
      <xdr:rowOff>76200</xdr:rowOff>
    </xdr:to>
    <xdr:sp macro="" textlink="">
      <xdr:nvSpPr>
        <xdr:cNvPr id="3053" name="Line 1328">
          <a:extLst>
            <a:ext uri="{FF2B5EF4-FFF2-40B4-BE49-F238E27FC236}">
              <a16:creationId xmlns:a16="http://schemas.microsoft.com/office/drawing/2014/main" id="{280392E1-0492-4A94-94FF-FB9DBA9D9AE5}"/>
            </a:ext>
          </a:extLst>
        </xdr:cNvPr>
        <xdr:cNvSpPr>
          <a:spLocks noChangeShapeType="1"/>
        </xdr:cNvSpPr>
      </xdr:nvSpPr>
      <xdr:spPr bwMode="auto">
        <a:xfrm>
          <a:off x="4481513" y="26679525"/>
          <a:ext cx="1295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157</xdr:row>
      <xdr:rowOff>76200</xdr:rowOff>
    </xdr:from>
    <xdr:to>
      <xdr:col>11</xdr:col>
      <xdr:colOff>0</xdr:colOff>
      <xdr:row>157</xdr:row>
      <xdr:rowOff>76200</xdr:rowOff>
    </xdr:to>
    <xdr:sp macro="" textlink="">
      <xdr:nvSpPr>
        <xdr:cNvPr id="3054" name="Line 1329">
          <a:extLst>
            <a:ext uri="{FF2B5EF4-FFF2-40B4-BE49-F238E27FC236}">
              <a16:creationId xmlns:a16="http://schemas.microsoft.com/office/drawing/2014/main" id="{EEBA25A1-D1A9-4026-AD9B-C5926476FE58}"/>
            </a:ext>
          </a:extLst>
        </xdr:cNvPr>
        <xdr:cNvSpPr>
          <a:spLocks noChangeShapeType="1"/>
        </xdr:cNvSpPr>
      </xdr:nvSpPr>
      <xdr:spPr bwMode="auto">
        <a:xfrm>
          <a:off x="4219575" y="26679525"/>
          <a:ext cx="261938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172</xdr:row>
      <xdr:rowOff>0</xdr:rowOff>
    </xdr:from>
    <xdr:to>
      <xdr:col>13</xdr:col>
      <xdr:colOff>152400</xdr:colOff>
      <xdr:row>172</xdr:row>
      <xdr:rowOff>152400</xdr:rowOff>
    </xdr:to>
    <xdr:sp macro="" textlink="">
      <xdr:nvSpPr>
        <xdr:cNvPr id="3055" name="Circle 18">
          <a:extLst>
            <a:ext uri="{FF2B5EF4-FFF2-40B4-BE49-F238E27FC236}">
              <a16:creationId xmlns:a16="http://schemas.microsoft.com/office/drawing/2014/main" id="{5D7D68CB-0B4F-4774-B763-FCC1AB4A22CB}"/>
            </a:ext>
          </a:extLst>
        </xdr:cNvPr>
        <xdr:cNvSpPr/>
      </xdr:nvSpPr>
      <xdr:spPr>
        <a:xfrm>
          <a:off x="5776913" y="2931795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172</xdr:row>
      <xdr:rowOff>76200</xdr:rowOff>
    </xdr:from>
    <xdr:to>
      <xdr:col>13</xdr:col>
      <xdr:colOff>0</xdr:colOff>
      <xdr:row>172</xdr:row>
      <xdr:rowOff>76200</xdr:rowOff>
    </xdr:to>
    <xdr:sp macro="" textlink="">
      <xdr:nvSpPr>
        <xdr:cNvPr id="3056" name="Line 1330">
          <a:extLst>
            <a:ext uri="{FF2B5EF4-FFF2-40B4-BE49-F238E27FC236}">
              <a16:creationId xmlns:a16="http://schemas.microsoft.com/office/drawing/2014/main" id="{736F01F6-5260-4888-B231-1BDE8447C519}"/>
            </a:ext>
          </a:extLst>
        </xdr:cNvPr>
        <xdr:cNvSpPr>
          <a:spLocks noChangeShapeType="1"/>
        </xdr:cNvSpPr>
      </xdr:nvSpPr>
      <xdr:spPr bwMode="auto">
        <a:xfrm>
          <a:off x="4481513" y="29394150"/>
          <a:ext cx="1295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157</xdr:row>
      <xdr:rowOff>76200</xdr:rowOff>
    </xdr:from>
    <xdr:to>
      <xdr:col>11</xdr:col>
      <xdr:colOff>0</xdr:colOff>
      <xdr:row>172</xdr:row>
      <xdr:rowOff>76200</xdr:rowOff>
    </xdr:to>
    <xdr:sp macro="" textlink="">
      <xdr:nvSpPr>
        <xdr:cNvPr id="3057" name="Line 1331">
          <a:extLst>
            <a:ext uri="{FF2B5EF4-FFF2-40B4-BE49-F238E27FC236}">
              <a16:creationId xmlns:a16="http://schemas.microsoft.com/office/drawing/2014/main" id="{901733CA-69DF-4B25-833B-882F154E109F}"/>
            </a:ext>
          </a:extLst>
        </xdr:cNvPr>
        <xdr:cNvSpPr>
          <a:spLocks noChangeShapeType="1"/>
        </xdr:cNvSpPr>
      </xdr:nvSpPr>
      <xdr:spPr bwMode="auto">
        <a:xfrm>
          <a:off x="4219575" y="26679525"/>
          <a:ext cx="261938" cy="27146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152400</xdr:colOff>
      <xdr:row>47</xdr:row>
      <xdr:rowOff>152400</xdr:rowOff>
    </xdr:to>
    <xdr:sp macro="" textlink="">
      <xdr:nvSpPr>
        <xdr:cNvPr id="3058" name="Triangle 19">
          <a:extLst>
            <a:ext uri="{FF2B5EF4-FFF2-40B4-BE49-F238E27FC236}">
              <a16:creationId xmlns:a16="http://schemas.microsoft.com/office/drawing/2014/main" id="{FD58E69B-7DD9-46D7-B810-EAA62164809A}"/>
            </a:ext>
          </a:extLst>
        </xdr:cNvPr>
        <xdr:cNvSpPr/>
      </xdr:nvSpPr>
      <xdr:spPr>
        <a:xfrm rot="16200000">
          <a:off x="7486650" y="6696075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47</xdr:row>
      <xdr:rowOff>76200</xdr:rowOff>
    </xdr:from>
    <xdr:to>
      <xdr:col>17</xdr:col>
      <xdr:colOff>0</xdr:colOff>
      <xdr:row>47</xdr:row>
      <xdr:rowOff>76200</xdr:rowOff>
    </xdr:to>
    <xdr:sp macro="" textlink="">
      <xdr:nvSpPr>
        <xdr:cNvPr id="3059" name="Line 1332">
          <a:extLst>
            <a:ext uri="{FF2B5EF4-FFF2-40B4-BE49-F238E27FC236}">
              <a16:creationId xmlns:a16="http://schemas.microsoft.com/office/drawing/2014/main" id="{6AF315A8-F61F-43BA-8D64-2F41D9C65422}"/>
            </a:ext>
          </a:extLst>
        </xdr:cNvPr>
        <xdr:cNvSpPr>
          <a:spLocks noChangeShapeType="1"/>
        </xdr:cNvSpPr>
      </xdr:nvSpPr>
      <xdr:spPr bwMode="auto">
        <a:xfrm>
          <a:off x="6191250" y="6772275"/>
          <a:ext cx="1295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47</xdr:row>
      <xdr:rowOff>76200</xdr:rowOff>
    </xdr:from>
    <xdr:to>
      <xdr:col>15</xdr:col>
      <xdr:colOff>0</xdr:colOff>
      <xdr:row>52</xdr:row>
      <xdr:rowOff>76200</xdr:rowOff>
    </xdr:to>
    <xdr:sp macro="" textlink="">
      <xdr:nvSpPr>
        <xdr:cNvPr id="3060" name="Line 1333">
          <a:extLst>
            <a:ext uri="{FF2B5EF4-FFF2-40B4-BE49-F238E27FC236}">
              <a16:creationId xmlns:a16="http://schemas.microsoft.com/office/drawing/2014/main" id="{77B14CF3-C625-420B-9FE0-A0E6A56C2885}"/>
            </a:ext>
          </a:extLst>
        </xdr:cNvPr>
        <xdr:cNvSpPr>
          <a:spLocks noChangeShapeType="1"/>
        </xdr:cNvSpPr>
      </xdr:nvSpPr>
      <xdr:spPr bwMode="auto">
        <a:xfrm flipV="1">
          <a:off x="5929313" y="6772275"/>
          <a:ext cx="261937" cy="904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152400</xdr:colOff>
      <xdr:row>52</xdr:row>
      <xdr:rowOff>152400</xdr:rowOff>
    </xdr:to>
    <xdr:sp macro="" textlink="">
      <xdr:nvSpPr>
        <xdr:cNvPr id="3061" name="Triangle 20">
          <a:extLst>
            <a:ext uri="{FF2B5EF4-FFF2-40B4-BE49-F238E27FC236}">
              <a16:creationId xmlns:a16="http://schemas.microsoft.com/office/drawing/2014/main" id="{62C75EE9-FA4F-49EB-BC33-322522C0B9FC}"/>
            </a:ext>
          </a:extLst>
        </xdr:cNvPr>
        <xdr:cNvSpPr/>
      </xdr:nvSpPr>
      <xdr:spPr>
        <a:xfrm rot="16200000">
          <a:off x="7486650" y="76009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52</xdr:row>
      <xdr:rowOff>76200</xdr:rowOff>
    </xdr:from>
    <xdr:to>
      <xdr:col>17</xdr:col>
      <xdr:colOff>0</xdr:colOff>
      <xdr:row>52</xdr:row>
      <xdr:rowOff>76200</xdr:rowOff>
    </xdr:to>
    <xdr:sp macro="" textlink="">
      <xdr:nvSpPr>
        <xdr:cNvPr id="3062" name="Line 1334">
          <a:extLst>
            <a:ext uri="{FF2B5EF4-FFF2-40B4-BE49-F238E27FC236}">
              <a16:creationId xmlns:a16="http://schemas.microsoft.com/office/drawing/2014/main" id="{8045CE5D-BF01-43FF-84A4-BD99DB4EE73C}"/>
            </a:ext>
          </a:extLst>
        </xdr:cNvPr>
        <xdr:cNvSpPr>
          <a:spLocks noChangeShapeType="1"/>
        </xdr:cNvSpPr>
      </xdr:nvSpPr>
      <xdr:spPr bwMode="auto">
        <a:xfrm>
          <a:off x="6191250" y="7677150"/>
          <a:ext cx="1295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52</xdr:row>
      <xdr:rowOff>76200</xdr:rowOff>
    </xdr:from>
    <xdr:to>
      <xdr:col>15</xdr:col>
      <xdr:colOff>0</xdr:colOff>
      <xdr:row>52</xdr:row>
      <xdr:rowOff>76200</xdr:rowOff>
    </xdr:to>
    <xdr:sp macro="" textlink="">
      <xdr:nvSpPr>
        <xdr:cNvPr id="3063" name="Line 1335">
          <a:extLst>
            <a:ext uri="{FF2B5EF4-FFF2-40B4-BE49-F238E27FC236}">
              <a16:creationId xmlns:a16="http://schemas.microsoft.com/office/drawing/2014/main" id="{AD982E20-F9EB-441D-A5D9-4FBA0931D650}"/>
            </a:ext>
          </a:extLst>
        </xdr:cNvPr>
        <xdr:cNvSpPr>
          <a:spLocks noChangeShapeType="1"/>
        </xdr:cNvSpPr>
      </xdr:nvSpPr>
      <xdr:spPr bwMode="auto">
        <a:xfrm>
          <a:off x="5929313" y="7677150"/>
          <a:ext cx="26193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57</xdr:row>
      <xdr:rowOff>0</xdr:rowOff>
    </xdr:from>
    <xdr:to>
      <xdr:col>17</xdr:col>
      <xdr:colOff>152400</xdr:colOff>
      <xdr:row>57</xdr:row>
      <xdr:rowOff>152400</xdr:rowOff>
    </xdr:to>
    <xdr:sp macro="" textlink="">
      <xdr:nvSpPr>
        <xdr:cNvPr id="3064" name="Triangle 21">
          <a:extLst>
            <a:ext uri="{FF2B5EF4-FFF2-40B4-BE49-F238E27FC236}">
              <a16:creationId xmlns:a16="http://schemas.microsoft.com/office/drawing/2014/main" id="{B649E5FB-E6D1-4CF4-ABC1-0502560715E6}"/>
            </a:ext>
          </a:extLst>
        </xdr:cNvPr>
        <xdr:cNvSpPr/>
      </xdr:nvSpPr>
      <xdr:spPr>
        <a:xfrm rot="16200000">
          <a:off x="7486650" y="8505825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57</xdr:row>
      <xdr:rowOff>76200</xdr:rowOff>
    </xdr:from>
    <xdr:to>
      <xdr:col>17</xdr:col>
      <xdr:colOff>0</xdr:colOff>
      <xdr:row>57</xdr:row>
      <xdr:rowOff>76200</xdr:rowOff>
    </xdr:to>
    <xdr:sp macro="" textlink="">
      <xdr:nvSpPr>
        <xdr:cNvPr id="3065" name="Line 1336">
          <a:extLst>
            <a:ext uri="{FF2B5EF4-FFF2-40B4-BE49-F238E27FC236}">
              <a16:creationId xmlns:a16="http://schemas.microsoft.com/office/drawing/2014/main" id="{17277941-45E5-4588-911E-95429DB988E6}"/>
            </a:ext>
          </a:extLst>
        </xdr:cNvPr>
        <xdr:cNvSpPr>
          <a:spLocks noChangeShapeType="1"/>
        </xdr:cNvSpPr>
      </xdr:nvSpPr>
      <xdr:spPr bwMode="auto">
        <a:xfrm>
          <a:off x="6191250" y="8582025"/>
          <a:ext cx="1295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52</xdr:row>
      <xdr:rowOff>76200</xdr:rowOff>
    </xdr:from>
    <xdr:to>
      <xdr:col>15</xdr:col>
      <xdr:colOff>0</xdr:colOff>
      <xdr:row>57</xdr:row>
      <xdr:rowOff>76200</xdr:rowOff>
    </xdr:to>
    <xdr:sp macro="" textlink="">
      <xdr:nvSpPr>
        <xdr:cNvPr id="3066" name="Line 1337">
          <a:extLst>
            <a:ext uri="{FF2B5EF4-FFF2-40B4-BE49-F238E27FC236}">
              <a16:creationId xmlns:a16="http://schemas.microsoft.com/office/drawing/2014/main" id="{6B6E3D71-AB50-4FE7-B8AD-48216A9D3439}"/>
            </a:ext>
          </a:extLst>
        </xdr:cNvPr>
        <xdr:cNvSpPr>
          <a:spLocks noChangeShapeType="1"/>
        </xdr:cNvSpPr>
      </xdr:nvSpPr>
      <xdr:spPr bwMode="auto">
        <a:xfrm>
          <a:off x="5929313" y="7677150"/>
          <a:ext cx="261937" cy="904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62</xdr:row>
      <xdr:rowOff>0</xdr:rowOff>
    </xdr:from>
    <xdr:to>
      <xdr:col>17</xdr:col>
      <xdr:colOff>152400</xdr:colOff>
      <xdr:row>62</xdr:row>
      <xdr:rowOff>152400</xdr:rowOff>
    </xdr:to>
    <xdr:sp macro="" textlink="">
      <xdr:nvSpPr>
        <xdr:cNvPr id="3067" name="Triangle 22">
          <a:extLst>
            <a:ext uri="{FF2B5EF4-FFF2-40B4-BE49-F238E27FC236}">
              <a16:creationId xmlns:a16="http://schemas.microsoft.com/office/drawing/2014/main" id="{B041880D-362C-4D48-A035-80B402D67F08}"/>
            </a:ext>
          </a:extLst>
        </xdr:cNvPr>
        <xdr:cNvSpPr/>
      </xdr:nvSpPr>
      <xdr:spPr>
        <a:xfrm rot="16200000">
          <a:off x="7486650" y="94107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62</xdr:row>
      <xdr:rowOff>76200</xdr:rowOff>
    </xdr:from>
    <xdr:to>
      <xdr:col>17</xdr:col>
      <xdr:colOff>0</xdr:colOff>
      <xdr:row>62</xdr:row>
      <xdr:rowOff>76200</xdr:rowOff>
    </xdr:to>
    <xdr:sp macro="" textlink="">
      <xdr:nvSpPr>
        <xdr:cNvPr id="3068" name="Line 1338">
          <a:extLst>
            <a:ext uri="{FF2B5EF4-FFF2-40B4-BE49-F238E27FC236}">
              <a16:creationId xmlns:a16="http://schemas.microsoft.com/office/drawing/2014/main" id="{2593A519-CAA8-4F25-AC84-013A6E763385}"/>
            </a:ext>
          </a:extLst>
        </xdr:cNvPr>
        <xdr:cNvSpPr>
          <a:spLocks noChangeShapeType="1"/>
        </xdr:cNvSpPr>
      </xdr:nvSpPr>
      <xdr:spPr bwMode="auto">
        <a:xfrm>
          <a:off x="6191250" y="9486900"/>
          <a:ext cx="1295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62</xdr:row>
      <xdr:rowOff>76200</xdr:rowOff>
    </xdr:from>
    <xdr:to>
      <xdr:col>15</xdr:col>
      <xdr:colOff>0</xdr:colOff>
      <xdr:row>67</xdr:row>
      <xdr:rowOff>76200</xdr:rowOff>
    </xdr:to>
    <xdr:sp macro="" textlink="">
      <xdr:nvSpPr>
        <xdr:cNvPr id="3069" name="Line 1339">
          <a:extLst>
            <a:ext uri="{FF2B5EF4-FFF2-40B4-BE49-F238E27FC236}">
              <a16:creationId xmlns:a16="http://schemas.microsoft.com/office/drawing/2014/main" id="{9F48FCB5-147D-4CBB-BBCC-6FF51A8A3E53}"/>
            </a:ext>
          </a:extLst>
        </xdr:cNvPr>
        <xdr:cNvSpPr>
          <a:spLocks noChangeShapeType="1"/>
        </xdr:cNvSpPr>
      </xdr:nvSpPr>
      <xdr:spPr bwMode="auto">
        <a:xfrm flipV="1">
          <a:off x="5929313" y="9486900"/>
          <a:ext cx="261937" cy="904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152400</xdr:colOff>
      <xdr:row>67</xdr:row>
      <xdr:rowOff>152400</xdr:rowOff>
    </xdr:to>
    <xdr:sp macro="" textlink="">
      <xdr:nvSpPr>
        <xdr:cNvPr id="3070" name="Triangle 23">
          <a:extLst>
            <a:ext uri="{FF2B5EF4-FFF2-40B4-BE49-F238E27FC236}">
              <a16:creationId xmlns:a16="http://schemas.microsoft.com/office/drawing/2014/main" id="{FCD75BFF-FF7F-45BF-9EDC-3B2C065962B6}"/>
            </a:ext>
          </a:extLst>
        </xdr:cNvPr>
        <xdr:cNvSpPr/>
      </xdr:nvSpPr>
      <xdr:spPr>
        <a:xfrm rot="16200000">
          <a:off x="7486650" y="10315575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67</xdr:row>
      <xdr:rowOff>76200</xdr:rowOff>
    </xdr:from>
    <xdr:to>
      <xdr:col>17</xdr:col>
      <xdr:colOff>0</xdr:colOff>
      <xdr:row>67</xdr:row>
      <xdr:rowOff>76200</xdr:rowOff>
    </xdr:to>
    <xdr:sp macro="" textlink="">
      <xdr:nvSpPr>
        <xdr:cNvPr id="3071" name="Line 1340">
          <a:extLst>
            <a:ext uri="{FF2B5EF4-FFF2-40B4-BE49-F238E27FC236}">
              <a16:creationId xmlns:a16="http://schemas.microsoft.com/office/drawing/2014/main" id="{1010C0FC-003D-4736-95A7-B8D06FB4C4AC}"/>
            </a:ext>
          </a:extLst>
        </xdr:cNvPr>
        <xdr:cNvSpPr>
          <a:spLocks noChangeShapeType="1"/>
        </xdr:cNvSpPr>
      </xdr:nvSpPr>
      <xdr:spPr bwMode="auto">
        <a:xfrm>
          <a:off x="6191250" y="10391775"/>
          <a:ext cx="1295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67</xdr:row>
      <xdr:rowOff>76200</xdr:rowOff>
    </xdr:from>
    <xdr:to>
      <xdr:col>15</xdr:col>
      <xdr:colOff>0</xdr:colOff>
      <xdr:row>67</xdr:row>
      <xdr:rowOff>76200</xdr:rowOff>
    </xdr:to>
    <xdr:sp macro="" textlink="">
      <xdr:nvSpPr>
        <xdr:cNvPr id="3072" name="Line 1341">
          <a:extLst>
            <a:ext uri="{FF2B5EF4-FFF2-40B4-BE49-F238E27FC236}">
              <a16:creationId xmlns:a16="http://schemas.microsoft.com/office/drawing/2014/main" id="{FEE38EE1-DE5F-4834-B21B-D20CF7FEF86C}"/>
            </a:ext>
          </a:extLst>
        </xdr:cNvPr>
        <xdr:cNvSpPr>
          <a:spLocks noChangeShapeType="1"/>
        </xdr:cNvSpPr>
      </xdr:nvSpPr>
      <xdr:spPr bwMode="auto">
        <a:xfrm>
          <a:off x="5929313" y="10391775"/>
          <a:ext cx="26193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72</xdr:row>
      <xdr:rowOff>0</xdr:rowOff>
    </xdr:from>
    <xdr:to>
      <xdr:col>17</xdr:col>
      <xdr:colOff>152400</xdr:colOff>
      <xdr:row>72</xdr:row>
      <xdr:rowOff>152400</xdr:rowOff>
    </xdr:to>
    <xdr:sp macro="" textlink="">
      <xdr:nvSpPr>
        <xdr:cNvPr id="3073" name="Triangle 24">
          <a:extLst>
            <a:ext uri="{FF2B5EF4-FFF2-40B4-BE49-F238E27FC236}">
              <a16:creationId xmlns:a16="http://schemas.microsoft.com/office/drawing/2014/main" id="{52DD7C64-83EF-48CF-BBE3-40281E3DB7A9}"/>
            </a:ext>
          </a:extLst>
        </xdr:cNvPr>
        <xdr:cNvSpPr/>
      </xdr:nvSpPr>
      <xdr:spPr>
        <a:xfrm rot="16200000">
          <a:off x="7486650" y="112204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72</xdr:row>
      <xdr:rowOff>76200</xdr:rowOff>
    </xdr:from>
    <xdr:to>
      <xdr:col>17</xdr:col>
      <xdr:colOff>0</xdr:colOff>
      <xdr:row>72</xdr:row>
      <xdr:rowOff>76200</xdr:rowOff>
    </xdr:to>
    <xdr:sp macro="" textlink="">
      <xdr:nvSpPr>
        <xdr:cNvPr id="3074" name="Line 1342">
          <a:extLst>
            <a:ext uri="{FF2B5EF4-FFF2-40B4-BE49-F238E27FC236}">
              <a16:creationId xmlns:a16="http://schemas.microsoft.com/office/drawing/2014/main" id="{58CD16EE-1100-4499-8F9B-1F95978A7F31}"/>
            </a:ext>
          </a:extLst>
        </xdr:cNvPr>
        <xdr:cNvSpPr>
          <a:spLocks noChangeShapeType="1"/>
        </xdr:cNvSpPr>
      </xdr:nvSpPr>
      <xdr:spPr bwMode="auto">
        <a:xfrm>
          <a:off x="6191250" y="11296650"/>
          <a:ext cx="1295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67</xdr:row>
      <xdr:rowOff>76200</xdr:rowOff>
    </xdr:from>
    <xdr:to>
      <xdr:col>15</xdr:col>
      <xdr:colOff>0</xdr:colOff>
      <xdr:row>72</xdr:row>
      <xdr:rowOff>76200</xdr:rowOff>
    </xdr:to>
    <xdr:sp macro="" textlink="">
      <xdr:nvSpPr>
        <xdr:cNvPr id="3075" name="Line 1343">
          <a:extLst>
            <a:ext uri="{FF2B5EF4-FFF2-40B4-BE49-F238E27FC236}">
              <a16:creationId xmlns:a16="http://schemas.microsoft.com/office/drawing/2014/main" id="{126CFEC7-E108-4BB2-8473-35AC98ECAEC0}"/>
            </a:ext>
          </a:extLst>
        </xdr:cNvPr>
        <xdr:cNvSpPr>
          <a:spLocks noChangeShapeType="1"/>
        </xdr:cNvSpPr>
      </xdr:nvSpPr>
      <xdr:spPr bwMode="auto">
        <a:xfrm>
          <a:off x="5929313" y="10391775"/>
          <a:ext cx="261937" cy="904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77</xdr:row>
      <xdr:rowOff>0</xdr:rowOff>
    </xdr:from>
    <xdr:to>
      <xdr:col>17</xdr:col>
      <xdr:colOff>152400</xdr:colOff>
      <xdr:row>77</xdr:row>
      <xdr:rowOff>152400</xdr:rowOff>
    </xdr:to>
    <xdr:sp macro="" textlink="">
      <xdr:nvSpPr>
        <xdr:cNvPr id="3076" name="Triangle 25">
          <a:extLst>
            <a:ext uri="{FF2B5EF4-FFF2-40B4-BE49-F238E27FC236}">
              <a16:creationId xmlns:a16="http://schemas.microsoft.com/office/drawing/2014/main" id="{C52B0047-F27A-4BEB-90F7-03CE2CE43CFA}"/>
            </a:ext>
          </a:extLst>
        </xdr:cNvPr>
        <xdr:cNvSpPr/>
      </xdr:nvSpPr>
      <xdr:spPr>
        <a:xfrm rot="16200000">
          <a:off x="7486650" y="12125325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77</xdr:row>
      <xdr:rowOff>76200</xdr:rowOff>
    </xdr:from>
    <xdr:to>
      <xdr:col>17</xdr:col>
      <xdr:colOff>0</xdr:colOff>
      <xdr:row>77</xdr:row>
      <xdr:rowOff>76200</xdr:rowOff>
    </xdr:to>
    <xdr:sp macro="" textlink="">
      <xdr:nvSpPr>
        <xdr:cNvPr id="3077" name="Line 1344">
          <a:extLst>
            <a:ext uri="{FF2B5EF4-FFF2-40B4-BE49-F238E27FC236}">
              <a16:creationId xmlns:a16="http://schemas.microsoft.com/office/drawing/2014/main" id="{2DB01590-8C2D-4AA4-BEA4-1EA355F54D2D}"/>
            </a:ext>
          </a:extLst>
        </xdr:cNvPr>
        <xdr:cNvSpPr>
          <a:spLocks noChangeShapeType="1"/>
        </xdr:cNvSpPr>
      </xdr:nvSpPr>
      <xdr:spPr bwMode="auto">
        <a:xfrm>
          <a:off x="6191250" y="12201525"/>
          <a:ext cx="1295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77</xdr:row>
      <xdr:rowOff>76200</xdr:rowOff>
    </xdr:from>
    <xdr:to>
      <xdr:col>15</xdr:col>
      <xdr:colOff>0</xdr:colOff>
      <xdr:row>82</xdr:row>
      <xdr:rowOff>76200</xdr:rowOff>
    </xdr:to>
    <xdr:sp macro="" textlink="">
      <xdr:nvSpPr>
        <xdr:cNvPr id="3078" name="Line 1345">
          <a:extLst>
            <a:ext uri="{FF2B5EF4-FFF2-40B4-BE49-F238E27FC236}">
              <a16:creationId xmlns:a16="http://schemas.microsoft.com/office/drawing/2014/main" id="{DE46F187-DD3F-4B6E-8977-B55D586E7A10}"/>
            </a:ext>
          </a:extLst>
        </xdr:cNvPr>
        <xdr:cNvSpPr>
          <a:spLocks noChangeShapeType="1"/>
        </xdr:cNvSpPr>
      </xdr:nvSpPr>
      <xdr:spPr bwMode="auto">
        <a:xfrm flipV="1">
          <a:off x="5929313" y="12201525"/>
          <a:ext cx="261937" cy="904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82</xdr:row>
      <xdr:rowOff>0</xdr:rowOff>
    </xdr:from>
    <xdr:to>
      <xdr:col>17</xdr:col>
      <xdr:colOff>152400</xdr:colOff>
      <xdr:row>82</xdr:row>
      <xdr:rowOff>152400</xdr:rowOff>
    </xdr:to>
    <xdr:sp macro="" textlink="">
      <xdr:nvSpPr>
        <xdr:cNvPr id="3079" name="Triangle 26">
          <a:extLst>
            <a:ext uri="{FF2B5EF4-FFF2-40B4-BE49-F238E27FC236}">
              <a16:creationId xmlns:a16="http://schemas.microsoft.com/office/drawing/2014/main" id="{6409B007-1123-4DD8-9574-A33CBF8CAB7A}"/>
            </a:ext>
          </a:extLst>
        </xdr:cNvPr>
        <xdr:cNvSpPr/>
      </xdr:nvSpPr>
      <xdr:spPr>
        <a:xfrm rot="16200000">
          <a:off x="7486650" y="130302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82</xdr:row>
      <xdr:rowOff>76200</xdr:rowOff>
    </xdr:from>
    <xdr:to>
      <xdr:col>17</xdr:col>
      <xdr:colOff>0</xdr:colOff>
      <xdr:row>82</xdr:row>
      <xdr:rowOff>76200</xdr:rowOff>
    </xdr:to>
    <xdr:sp macro="" textlink="">
      <xdr:nvSpPr>
        <xdr:cNvPr id="3080" name="Line 1346">
          <a:extLst>
            <a:ext uri="{FF2B5EF4-FFF2-40B4-BE49-F238E27FC236}">
              <a16:creationId xmlns:a16="http://schemas.microsoft.com/office/drawing/2014/main" id="{57D10CCA-6FEA-4FC0-BF2F-500EECA0FD7A}"/>
            </a:ext>
          </a:extLst>
        </xdr:cNvPr>
        <xdr:cNvSpPr>
          <a:spLocks noChangeShapeType="1"/>
        </xdr:cNvSpPr>
      </xdr:nvSpPr>
      <xdr:spPr bwMode="auto">
        <a:xfrm>
          <a:off x="6191250" y="13106400"/>
          <a:ext cx="1295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82</xdr:row>
      <xdr:rowOff>76200</xdr:rowOff>
    </xdr:from>
    <xdr:to>
      <xdr:col>15</xdr:col>
      <xdr:colOff>0</xdr:colOff>
      <xdr:row>82</xdr:row>
      <xdr:rowOff>76200</xdr:rowOff>
    </xdr:to>
    <xdr:sp macro="" textlink="">
      <xdr:nvSpPr>
        <xdr:cNvPr id="3081" name="Line 1347">
          <a:extLst>
            <a:ext uri="{FF2B5EF4-FFF2-40B4-BE49-F238E27FC236}">
              <a16:creationId xmlns:a16="http://schemas.microsoft.com/office/drawing/2014/main" id="{5C5CA5D1-3308-474F-9AF6-EDF291E7DF73}"/>
            </a:ext>
          </a:extLst>
        </xdr:cNvPr>
        <xdr:cNvSpPr>
          <a:spLocks noChangeShapeType="1"/>
        </xdr:cNvSpPr>
      </xdr:nvSpPr>
      <xdr:spPr bwMode="auto">
        <a:xfrm>
          <a:off x="5929313" y="13106400"/>
          <a:ext cx="26193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87</xdr:row>
      <xdr:rowOff>0</xdr:rowOff>
    </xdr:from>
    <xdr:to>
      <xdr:col>17</xdr:col>
      <xdr:colOff>152400</xdr:colOff>
      <xdr:row>87</xdr:row>
      <xdr:rowOff>152400</xdr:rowOff>
    </xdr:to>
    <xdr:sp macro="" textlink="">
      <xdr:nvSpPr>
        <xdr:cNvPr id="3082" name="Triangle 27">
          <a:extLst>
            <a:ext uri="{FF2B5EF4-FFF2-40B4-BE49-F238E27FC236}">
              <a16:creationId xmlns:a16="http://schemas.microsoft.com/office/drawing/2014/main" id="{F2DFE090-A6E8-4122-83EA-4E49820724BB}"/>
            </a:ext>
          </a:extLst>
        </xdr:cNvPr>
        <xdr:cNvSpPr/>
      </xdr:nvSpPr>
      <xdr:spPr>
        <a:xfrm rot="16200000">
          <a:off x="7486650" y="13935075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87</xdr:row>
      <xdr:rowOff>76200</xdr:rowOff>
    </xdr:from>
    <xdr:to>
      <xdr:col>17</xdr:col>
      <xdr:colOff>0</xdr:colOff>
      <xdr:row>87</xdr:row>
      <xdr:rowOff>76200</xdr:rowOff>
    </xdr:to>
    <xdr:sp macro="" textlink="">
      <xdr:nvSpPr>
        <xdr:cNvPr id="3083" name="Line 1348">
          <a:extLst>
            <a:ext uri="{FF2B5EF4-FFF2-40B4-BE49-F238E27FC236}">
              <a16:creationId xmlns:a16="http://schemas.microsoft.com/office/drawing/2014/main" id="{D0564C64-6854-4989-AE28-2A5423DB153B}"/>
            </a:ext>
          </a:extLst>
        </xdr:cNvPr>
        <xdr:cNvSpPr>
          <a:spLocks noChangeShapeType="1"/>
        </xdr:cNvSpPr>
      </xdr:nvSpPr>
      <xdr:spPr bwMode="auto">
        <a:xfrm>
          <a:off x="6191250" y="14011275"/>
          <a:ext cx="1295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82</xdr:row>
      <xdr:rowOff>76200</xdr:rowOff>
    </xdr:from>
    <xdr:to>
      <xdr:col>15</xdr:col>
      <xdr:colOff>0</xdr:colOff>
      <xdr:row>87</xdr:row>
      <xdr:rowOff>76200</xdr:rowOff>
    </xdr:to>
    <xdr:sp macro="" textlink="">
      <xdr:nvSpPr>
        <xdr:cNvPr id="3084" name="Line 1349">
          <a:extLst>
            <a:ext uri="{FF2B5EF4-FFF2-40B4-BE49-F238E27FC236}">
              <a16:creationId xmlns:a16="http://schemas.microsoft.com/office/drawing/2014/main" id="{F73A7ED5-049A-4540-9F1C-2C8FCF285FFB}"/>
            </a:ext>
          </a:extLst>
        </xdr:cNvPr>
        <xdr:cNvSpPr>
          <a:spLocks noChangeShapeType="1"/>
        </xdr:cNvSpPr>
      </xdr:nvSpPr>
      <xdr:spPr bwMode="auto">
        <a:xfrm>
          <a:off x="5929313" y="13106400"/>
          <a:ext cx="261937" cy="904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157</xdr:row>
      <xdr:rowOff>0</xdr:rowOff>
    </xdr:from>
    <xdr:to>
      <xdr:col>17</xdr:col>
      <xdr:colOff>152400</xdr:colOff>
      <xdr:row>157</xdr:row>
      <xdr:rowOff>152400</xdr:rowOff>
    </xdr:to>
    <xdr:sp macro="" textlink="">
      <xdr:nvSpPr>
        <xdr:cNvPr id="3085" name="Triangle 28">
          <a:extLst>
            <a:ext uri="{FF2B5EF4-FFF2-40B4-BE49-F238E27FC236}">
              <a16:creationId xmlns:a16="http://schemas.microsoft.com/office/drawing/2014/main" id="{04B619DD-1653-4D40-9CD7-44D0B28320C1}"/>
            </a:ext>
          </a:extLst>
        </xdr:cNvPr>
        <xdr:cNvSpPr/>
      </xdr:nvSpPr>
      <xdr:spPr>
        <a:xfrm rot="16200000">
          <a:off x="7486650" y="26603325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157</xdr:row>
      <xdr:rowOff>76200</xdr:rowOff>
    </xdr:from>
    <xdr:to>
      <xdr:col>17</xdr:col>
      <xdr:colOff>0</xdr:colOff>
      <xdr:row>157</xdr:row>
      <xdr:rowOff>76200</xdr:rowOff>
    </xdr:to>
    <xdr:sp macro="" textlink="">
      <xdr:nvSpPr>
        <xdr:cNvPr id="3086" name="Line 1350">
          <a:extLst>
            <a:ext uri="{FF2B5EF4-FFF2-40B4-BE49-F238E27FC236}">
              <a16:creationId xmlns:a16="http://schemas.microsoft.com/office/drawing/2014/main" id="{ABF2C4AA-D0AB-4F69-9E61-205DCF01E3F0}"/>
            </a:ext>
          </a:extLst>
        </xdr:cNvPr>
        <xdr:cNvSpPr>
          <a:spLocks noChangeShapeType="1"/>
        </xdr:cNvSpPr>
      </xdr:nvSpPr>
      <xdr:spPr bwMode="auto">
        <a:xfrm>
          <a:off x="6191250" y="26679525"/>
          <a:ext cx="1295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157</xdr:row>
      <xdr:rowOff>76200</xdr:rowOff>
    </xdr:from>
    <xdr:to>
      <xdr:col>15</xdr:col>
      <xdr:colOff>0</xdr:colOff>
      <xdr:row>157</xdr:row>
      <xdr:rowOff>76200</xdr:rowOff>
    </xdr:to>
    <xdr:sp macro="" textlink="">
      <xdr:nvSpPr>
        <xdr:cNvPr id="3087" name="Line 1351">
          <a:extLst>
            <a:ext uri="{FF2B5EF4-FFF2-40B4-BE49-F238E27FC236}">
              <a16:creationId xmlns:a16="http://schemas.microsoft.com/office/drawing/2014/main" id="{28172626-1385-426F-B2DD-F6ED669D3678}"/>
            </a:ext>
          </a:extLst>
        </xdr:cNvPr>
        <xdr:cNvSpPr>
          <a:spLocks noChangeShapeType="1"/>
        </xdr:cNvSpPr>
      </xdr:nvSpPr>
      <xdr:spPr bwMode="auto">
        <a:xfrm>
          <a:off x="5929313" y="26679525"/>
          <a:ext cx="26193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152</xdr:row>
      <xdr:rowOff>0</xdr:rowOff>
    </xdr:from>
    <xdr:to>
      <xdr:col>17</xdr:col>
      <xdr:colOff>152400</xdr:colOff>
      <xdr:row>152</xdr:row>
      <xdr:rowOff>152400</xdr:rowOff>
    </xdr:to>
    <xdr:sp macro="" textlink="">
      <xdr:nvSpPr>
        <xdr:cNvPr id="3088" name="Triangle 29">
          <a:extLst>
            <a:ext uri="{FF2B5EF4-FFF2-40B4-BE49-F238E27FC236}">
              <a16:creationId xmlns:a16="http://schemas.microsoft.com/office/drawing/2014/main" id="{E64264DA-AF1B-4EFB-8C66-237B05F53CD7}"/>
            </a:ext>
          </a:extLst>
        </xdr:cNvPr>
        <xdr:cNvSpPr/>
      </xdr:nvSpPr>
      <xdr:spPr>
        <a:xfrm rot="16200000">
          <a:off x="7486650" y="256984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152</xdr:row>
      <xdr:rowOff>76200</xdr:rowOff>
    </xdr:from>
    <xdr:to>
      <xdr:col>17</xdr:col>
      <xdr:colOff>0</xdr:colOff>
      <xdr:row>152</xdr:row>
      <xdr:rowOff>76200</xdr:rowOff>
    </xdr:to>
    <xdr:sp macro="" textlink="">
      <xdr:nvSpPr>
        <xdr:cNvPr id="3089" name="Line 1352">
          <a:extLst>
            <a:ext uri="{FF2B5EF4-FFF2-40B4-BE49-F238E27FC236}">
              <a16:creationId xmlns:a16="http://schemas.microsoft.com/office/drawing/2014/main" id="{02309098-2DF9-4C1E-B361-D3E9E5D38202}"/>
            </a:ext>
          </a:extLst>
        </xdr:cNvPr>
        <xdr:cNvSpPr>
          <a:spLocks noChangeShapeType="1"/>
        </xdr:cNvSpPr>
      </xdr:nvSpPr>
      <xdr:spPr bwMode="auto">
        <a:xfrm>
          <a:off x="6191250" y="25774650"/>
          <a:ext cx="1295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152</xdr:row>
      <xdr:rowOff>76200</xdr:rowOff>
    </xdr:from>
    <xdr:to>
      <xdr:col>15</xdr:col>
      <xdr:colOff>0</xdr:colOff>
      <xdr:row>157</xdr:row>
      <xdr:rowOff>76200</xdr:rowOff>
    </xdr:to>
    <xdr:sp macro="" textlink="">
      <xdr:nvSpPr>
        <xdr:cNvPr id="3090" name="Line 1353">
          <a:extLst>
            <a:ext uri="{FF2B5EF4-FFF2-40B4-BE49-F238E27FC236}">
              <a16:creationId xmlns:a16="http://schemas.microsoft.com/office/drawing/2014/main" id="{5E09AB80-1512-4E08-982A-6D6AA5D35979}"/>
            </a:ext>
          </a:extLst>
        </xdr:cNvPr>
        <xdr:cNvSpPr>
          <a:spLocks noChangeShapeType="1"/>
        </xdr:cNvSpPr>
      </xdr:nvSpPr>
      <xdr:spPr bwMode="auto">
        <a:xfrm flipV="1">
          <a:off x="5929313" y="25774650"/>
          <a:ext cx="261937" cy="904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147</xdr:row>
      <xdr:rowOff>0</xdr:rowOff>
    </xdr:from>
    <xdr:to>
      <xdr:col>17</xdr:col>
      <xdr:colOff>152400</xdr:colOff>
      <xdr:row>147</xdr:row>
      <xdr:rowOff>152400</xdr:rowOff>
    </xdr:to>
    <xdr:sp macro="" textlink="">
      <xdr:nvSpPr>
        <xdr:cNvPr id="3091" name="Triangle 30">
          <a:extLst>
            <a:ext uri="{FF2B5EF4-FFF2-40B4-BE49-F238E27FC236}">
              <a16:creationId xmlns:a16="http://schemas.microsoft.com/office/drawing/2014/main" id="{85A66BC6-1CFC-4511-BEE9-89C556CC8426}"/>
            </a:ext>
          </a:extLst>
        </xdr:cNvPr>
        <xdr:cNvSpPr/>
      </xdr:nvSpPr>
      <xdr:spPr>
        <a:xfrm rot="16200000">
          <a:off x="7486650" y="24793575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147</xdr:row>
      <xdr:rowOff>76200</xdr:rowOff>
    </xdr:from>
    <xdr:to>
      <xdr:col>17</xdr:col>
      <xdr:colOff>0</xdr:colOff>
      <xdr:row>147</xdr:row>
      <xdr:rowOff>76200</xdr:rowOff>
    </xdr:to>
    <xdr:sp macro="" textlink="">
      <xdr:nvSpPr>
        <xdr:cNvPr id="3092" name="Line 1354">
          <a:extLst>
            <a:ext uri="{FF2B5EF4-FFF2-40B4-BE49-F238E27FC236}">
              <a16:creationId xmlns:a16="http://schemas.microsoft.com/office/drawing/2014/main" id="{80444B95-8933-42E4-B4BA-AA96DC0A001E}"/>
            </a:ext>
          </a:extLst>
        </xdr:cNvPr>
        <xdr:cNvSpPr>
          <a:spLocks noChangeShapeType="1"/>
        </xdr:cNvSpPr>
      </xdr:nvSpPr>
      <xdr:spPr bwMode="auto">
        <a:xfrm>
          <a:off x="6191250" y="24869775"/>
          <a:ext cx="1295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142</xdr:row>
      <xdr:rowOff>76200</xdr:rowOff>
    </xdr:from>
    <xdr:to>
      <xdr:col>15</xdr:col>
      <xdr:colOff>0</xdr:colOff>
      <xdr:row>147</xdr:row>
      <xdr:rowOff>76200</xdr:rowOff>
    </xdr:to>
    <xdr:sp macro="" textlink="">
      <xdr:nvSpPr>
        <xdr:cNvPr id="3093" name="Line 1355">
          <a:extLst>
            <a:ext uri="{FF2B5EF4-FFF2-40B4-BE49-F238E27FC236}">
              <a16:creationId xmlns:a16="http://schemas.microsoft.com/office/drawing/2014/main" id="{BA71298A-00E6-4CE4-A91D-D665CCFE6DA6}"/>
            </a:ext>
          </a:extLst>
        </xdr:cNvPr>
        <xdr:cNvSpPr>
          <a:spLocks noChangeShapeType="1"/>
        </xdr:cNvSpPr>
      </xdr:nvSpPr>
      <xdr:spPr bwMode="auto">
        <a:xfrm>
          <a:off x="5929313" y="23964900"/>
          <a:ext cx="261937" cy="904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142</xdr:row>
      <xdr:rowOff>0</xdr:rowOff>
    </xdr:from>
    <xdr:to>
      <xdr:col>17</xdr:col>
      <xdr:colOff>152400</xdr:colOff>
      <xdr:row>142</xdr:row>
      <xdr:rowOff>152400</xdr:rowOff>
    </xdr:to>
    <xdr:sp macro="" textlink="">
      <xdr:nvSpPr>
        <xdr:cNvPr id="3094" name="Triangle 31">
          <a:extLst>
            <a:ext uri="{FF2B5EF4-FFF2-40B4-BE49-F238E27FC236}">
              <a16:creationId xmlns:a16="http://schemas.microsoft.com/office/drawing/2014/main" id="{9CC5F38B-508F-463B-BA98-63EBC360A0DC}"/>
            </a:ext>
          </a:extLst>
        </xdr:cNvPr>
        <xdr:cNvSpPr/>
      </xdr:nvSpPr>
      <xdr:spPr>
        <a:xfrm rot="16200000">
          <a:off x="7486650" y="238887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142</xdr:row>
      <xdr:rowOff>76200</xdr:rowOff>
    </xdr:from>
    <xdr:to>
      <xdr:col>17</xdr:col>
      <xdr:colOff>0</xdr:colOff>
      <xdr:row>142</xdr:row>
      <xdr:rowOff>76200</xdr:rowOff>
    </xdr:to>
    <xdr:sp macro="" textlink="">
      <xdr:nvSpPr>
        <xdr:cNvPr id="3095" name="Line 1356">
          <a:extLst>
            <a:ext uri="{FF2B5EF4-FFF2-40B4-BE49-F238E27FC236}">
              <a16:creationId xmlns:a16="http://schemas.microsoft.com/office/drawing/2014/main" id="{5C321F8E-7707-4189-9B91-6DF4865B7984}"/>
            </a:ext>
          </a:extLst>
        </xdr:cNvPr>
        <xdr:cNvSpPr>
          <a:spLocks noChangeShapeType="1"/>
        </xdr:cNvSpPr>
      </xdr:nvSpPr>
      <xdr:spPr bwMode="auto">
        <a:xfrm>
          <a:off x="6191250" y="23964900"/>
          <a:ext cx="1295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142</xdr:row>
      <xdr:rowOff>76200</xdr:rowOff>
    </xdr:from>
    <xdr:to>
      <xdr:col>15</xdr:col>
      <xdr:colOff>0</xdr:colOff>
      <xdr:row>142</xdr:row>
      <xdr:rowOff>76200</xdr:rowOff>
    </xdr:to>
    <xdr:sp macro="" textlink="">
      <xdr:nvSpPr>
        <xdr:cNvPr id="3096" name="Line 1357">
          <a:extLst>
            <a:ext uri="{FF2B5EF4-FFF2-40B4-BE49-F238E27FC236}">
              <a16:creationId xmlns:a16="http://schemas.microsoft.com/office/drawing/2014/main" id="{F31F84A7-3BF3-40BF-89D7-2509F6895FD2}"/>
            </a:ext>
          </a:extLst>
        </xdr:cNvPr>
        <xdr:cNvSpPr>
          <a:spLocks noChangeShapeType="1"/>
        </xdr:cNvSpPr>
      </xdr:nvSpPr>
      <xdr:spPr bwMode="auto">
        <a:xfrm>
          <a:off x="5929313" y="23964900"/>
          <a:ext cx="26193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137</xdr:row>
      <xdr:rowOff>0</xdr:rowOff>
    </xdr:from>
    <xdr:to>
      <xdr:col>17</xdr:col>
      <xdr:colOff>152400</xdr:colOff>
      <xdr:row>137</xdr:row>
      <xdr:rowOff>152400</xdr:rowOff>
    </xdr:to>
    <xdr:sp macro="" textlink="">
      <xdr:nvSpPr>
        <xdr:cNvPr id="3097" name="Triangle 32">
          <a:extLst>
            <a:ext uri="{FF2B5EF4-FFF2-40B4-BE49-F238E27FC236}">
              <a16:creationId xmlns:a16="http://schemas.microsoft.com/office/drawing/2014/main" id="{F40AE687-FF1F-4192-A44A-EF20A42A4954}"/>
            </a:ext>
          </a:extLst>
        </xdr:cNvPr>
        <xdr:cNvSpPr/>
      </xdr:nvSpPr>
      <xdr:spPr>
        <a:xfrm rot="16200000">
          <a:off x="7486650" y="22983825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137</xdr:row>
      <xdr:rowOff>76200</xdr:rowOff>
    </xdr:from>
    <xdr:to>
      <xdr:col>17</xdr:col>
      <xdr:colOff>0</xdr:colOff>
      <xdr:row>137</xdr:row>
      <xdr:rowOff>76200</xdr:rowOff>
    </xdr:to>
    <xdr:sp macro="" textlink="">
      <xdr:nvSpPr>
        <xdr:cNvPr id="3098" name="Line 1358">
          <a:extLst>
            <a:ext uri="{FF2B5EF4-FFF2-40B4-BE49-F238E27FC236}">
              <a16:creationId xmlns:a16="http://schemas.microsoft.com/office/drawing/2014/main" id="{81AB9E24-B6B2-4E78-B89F-57D3C3702684}"/>
            </a:ext>
          </a:extLst>
        </xdr:cNvPr>
        <xdr:cNvSpPr>
          <a:spLocks noChangeShapeType="1"/>
        </xdr:cNvSpPr>
      </xdr:nvSpPr>
      <xdr:spPr bwMode="auto">
        <a:xfrm>
          <a:off x="6191250" y="23060025"/>
          <a:ext cx="1295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137</xdr:row>
      <xdr:rowOff>76200</xdr:rowOff>
    </xdr:from>
    <xdr:to>
      <xdr:col>15</xdr:col>
      <xdr:colOff>0</xdr:colOff>
      <xdr:row>142</xdr:row>
      <xdr:rowOff>76200</xdr:rowOff>
    </xdr:to>
    <xdr:sp macro="" textlink="">
      <xdr:nvSpPr>
        <xdr:cNvPr id="3099" name="Line 1359">
          <a:extLst>
            <a:ext uri="{FF2B5EF4-FFF2-40B4-BE49-F238E27FC236}">
              <a16:creationId xmlns:a16="http://schemas.microsoft.com/office/drawing/2014/main" id="{843546D9-0EF3-4734-8550-11995F79C2A1}"/>
            </a:ext>
          </a:extLst>
        </xdr:cNvPr>
        <xdr:cNvSpPr>
          <a:spLocks noChangeShapeType="1"/>
        </xdr:cNvSpPr>
      </xdr:nvSpPr>
      <xdr:spPr bwMode="auto">
        <a:xfrm flipV="1">
          <a:off x="5929313" y="23060025"/>
          <a:ext cx="261937" cy="904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132</xdr:row>
      <xdr:rowOff>0</xdr:rowOff>
    </xdr:from>
    <xdr:to>
      <xdr:col>17</xdr:col>
      <xdr:colOff>152400</xdr:colOff>
      <xdr:row>132</xdr:row>
      <xdr:rowOff>152400</xdr:rowOff>
    </xdr:to>
    <xdr:sp macro="" textlink="">
      <xdr:nvSpPr>
        <xdr:cNvPr id="3100" name="Triangle 33">
          <a:extLst>
            <a:ext uri="{FF2B5EF4-FFF2-40B4-BE49-F238E27FC236}">
              <a16:creationId xmlns:a16="http://schemas.microsoft.com/office/drawing/2014/main" id="{E9B446CD-2E73-42A8-B45A-FC9DCFF1546A}"/>
            </a:ext>
          </a:extLst>
        </xdr:cNvPr>
        <xdr:cNvSpPr/>
      </xdr:nvSpPr>
      <xdr:spPr>
        <a:xfrm rot="16200000">
          <a:off x="7486650" y="220789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132</xdr:row>
      <xdr:rowOff>76200</xdr:rowOff>
    </xdr:from>
    <xdr:to>
      <xdr:col>17</xdr:col>
      <xdr:colOff>0</xdr:colOff>
      <xdr:row>132</xdr:row>
      <xdr:rowOff>76200</xdr:rowOff>
    </xdr:to>
    <xdr:sp macro="" textlink="">
      <xdr:nvSpPr>
        <xdr:cNvPr id="3101" name="Line 1360">
          <a:extLst>
            <a:ext uri="{FF2B5EF4-FFF2-40B4-BE49-F238E27FC236}">
              <a16:creationId xmlns:a16="http://schemas.microsoft.com/office/drawing/2014/main" id="{1B7B6FB6-2319-41A5-B86C-C81241798526}"/>
            </a:ext>
          </a:extLst>
        </xdr:cNvPr>
        <xdr:cNvSpPr>
          <a:spLocks noChangeShapeType="1"/>
        </xdr:cNvSpPr>
      </xdr:nvSpPr>
      <xdr:spPr bwMode="auto">
        <a:xfrm>
          <a:off x="6191250" y="22155150"/>
          <a:ext cx="1295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127</xdr:row>
      <xdr:rowOff>76200</xdr:rowOff>
    </xdr:from>
    <xdr:to>
      <xdr:col>15</xdr:col>
      <xdr:colOff>0</xdr:colOff>
      <xdr:row>132</xdr:row>
      <xdr:rowOff>76200</xdr:rowOff>
    </xdr:to>
    <xdr:sp macro="" textlink="">
      <xdr:nvSpPr>
        <xdr:cNvPr id="3102" name="Line 1361">
          <a:extLst>
            <a:ext uri="{FF2B5EF4-FFF2-40B4-BE49-F238E27FC236}">
              <a16:creationId xmlns:a16="http://schemas.microsoft.com/office/drawing/2014/main" id="{E454C35A-5C90-4598-88ED-B85565EA4865}"/>
            </a:ext>
          </a:extLst>
        </xdr:cNvPr>
        <xdr:cNvSpPr>
          <a:spLocks noChangeShapeType="1"/>
        </xdr:cNvSpPr>
      </xdr:nvSpPr>
      <xdr:spPr bwMode="auto">
        <a:xfrm>
          <a:off x="5929313" y="21250275"/>
          <a:ext cx="261937" cy="904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127</xdr:row>
      <xdr:rowOff>0</xdr:rowOff>
    </xdr:from>
    <xdr:to>
      <xdr:col>17</xdr:col>
      <xdr:colOff>152400</xdr:colOff>
      <xdr:row>127</xdr:row>
      <xdr:rowOff>152400</xdr:rowOff>
    </xdr:to>
    <xdr:sp macro="" textlink="">
      <xdr:nvSpPr>
        <xdr:cNvPr id="3103" name="Triangle 34">
          <a:extLst>
            <a:ext uri="{FF2B5EF4-FFF2-40B4-BE49-F238E27FC236}">
              <a16:creationId xmlns:a16="http://schemas.microsoft.com/office/drawing/2014/main" id="{6112370A-4748-46F0-B50D-05F3D085ABB7}"/>
            </a:ext>
          </a:extLst>
        </xdr:cNvPr>
        <xdr:cNvSpPr/>
      </xdr:nvSpPr>
      <xdr:spPr>
        <a:xfrm rot="16200000">
          <a:off x="7486650" y="21174075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127</xdr:row>
      <xdr:rowOff>76200</xdr:rowOff>
    </xdr:from>
    <xdr:to>
      <xdr:col>17</xdr:col>
      <xdr:colOff>0</xdr:colOff>
      <xdr:row>127</xdr:row>
      <xdr:rowOff>76200</xdr:rowOff>
    </xdr:to>
    <xdr:sp macro="" textlink="">
      <xdr:nvSpPr>
        <xdr:cNvPr id="3104" name="Line 1362">
          <a:extLst>
            <a:ext uri="{FF2B5EF4-FFF2-40B4-BE49-F238E27FC236}">
              <a16:creationId xmlns:a16="http://schemas.microsoft.com/office/drawing/2014/main" id="{E5E3877A-8137-4100-909E-39BE6797449E}"/>
            </a:ext>
          </a:extLst>
        </xdr:cNvPr>
        <xdr:cNvSpPr>
          <a:spLocks noChangeShapeType="1"/>
        </xdr:cNvSpPr>
      </xdr:nvSpPr>
      <xdr:spPr bwMode="auto">
        <a:xfrm>
          <a:off x="6191250" y="21250275"/>
          <a:ext cx="1295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127</xdr:row>
      <xdr:rowOff>76200</xdr:rowOff>
    </xdr:from>
    <xdr:to>
      <xdr:col>15</xdr:col>
      <xdr:colOff>0</xdr:colOff>
      <xdr:row>127</xdr:row>
      <xdr:rowOff>76200</xdr:rowOff>
    </xdr:to>
    <xdr:sp macro="" textlink="">
      <xdr:nvSpPr>
        <xdr:cNvPr id="3105" name="Line 1363">
          <a:extLst>
            <a:ext uri="{FF2B5EF4-FFF2-40B4-BE49-F238E27FC236}">
              <a16:creationId xmlns:a16="http://schemas.microsoft.com/office/drawing/2014/main" id="{91034543-E08D-4355-989C-4B5DAD77590B}"/>
            </a:ext>
          </a:extLst>
        </xdr:cNvPr>
        <xdr:cNvSpPr>
          <a:spLocks noChangeShapeType="1"/>
        </xdr:cNvSpPr>
      </xdr:nvSpPr>
      <xdr:spPr bwMode="auto">
        <a:xfrm>
          <a:off x="5929313" y="21250275"/>
          <a:ext cx="26193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122</xdr:row>
      <xdr:rowOff>0</xdr:rowOff>
    </xdr:from>
    <xdr:to>
      <xdr:col>17</xdr:col>
      <xdr:colOff>152400</xdr:colOff>
      <xdr:row>122</xdr:row>
      <xdr:rowOff>152400</xdr:rowOff>
    </xdr:to>
    <xdr:sp macro="" textlink="">
      <xdr:nvSpPr>
        <xdr:cNvPr id="3106" name="Triangle 35">
          <a:extLst>
            <a:ext uri="{FF2B5EF4-FFF2-40B4-BE49-F238E27FC236}">
              <a16:creationId xmlns:a16="http://schemas.microsoft.com/office/drawing/2014/main" id="{BE439169-64F4-4293-99F7-60FD28A71917}"/>
            </a:ext>
          </a:extLst>
        </xdr:cNvPr>
        <xdr:cNvSpPr/>
      </xdr:nvSpPr>
      <xdr:spPr>
        <a:xfrm rot="16200000">
          <a:off x="7486650" y="202692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122</xdr:row>
      <xdr:rowOff>76200</xdr:rowOff>
    </xdr:from>
    <xdr:to>
      <xdr:col>17</xdr:col>
      <xdr:colOff>0</xdr:colOff>
      <xdr:row>122</xdr:row>
      <xdr:rowOff>76200</xdr:rowOff>
    </xdr:to>
    <xdr:sp macro="" textlink="">
      <xdr:nvSpPr>
        <xdr:cNvPr id="3107" name="Line 1364">
          <a:extLst>
            <a:ext uri="{FF2B5EF4-FFF2-40B4-BE49-F238E27FC236}">
              <a16:creationId xmlns:a16="http://schemas.microsoft.com/office/drawing/2014/main" id="{7D8F4451-7CE5-499A-AFF2-4C804F86D15B}"/>
            </a:ext>
          </a:extLst>
        </xdr:cNvPr>
        <xdr:cNvSpPr>
          <a:spLocks noChangeShapeType="1"/>
        </xdr:cNvSpPr>
      </xdr:nvSpPr>
      <xdr:spPr bwMode="auto">
        <a:xfrm>
          <a:off x="6191250" y="20345400"/>
          <a:ext cx="1295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122</xdr:row>
      <xdr:rowOff>76200</xdr:rowOff>
    </xdr:from>
    <xdr:to>
      <xdr:col>15</xdr:col>
      <xdr:colOff>0</xdr:colOff>
      <xdr:row>127</xdr:row>
      <xdr:rowOff>76200</xdr:rowOff>
    </xdr:to>
    <xdr:sp macro="" textlink="">
      <xdr:nvSpPr>
        <xdr:cNvPr id="3108" name="Line 1365">
          <a:extLst>
            <a:ext uri="{FF2B5EF4-FFF2-40B4-BE49-F238E27FC236}">
              <a16:creationId xmlns:a16="http://schemas.microsoft.com/office/drawing/2014/main" id="{640576C5-9F71-4606-BEF6-58AFE40756D0}"/>
            </a:ext>
          </a:extLst>
        </xdr:cNvPr>
        <xdr:cNvSpPr>
          <a:spLocks noChangeShapeType="1"/>
        </xdr:cNvSpPr>
      </xdr:nvSpPr>
      <xdr:spPr bwMode="auto">
        <a:xfrm flipV="1">
          <a:off x="5929313" y="20345400"/>
          <a:ext cx="261937" cy="904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117</xdr:row>
      <xdr:rowOff>0</xdr:rowOff>
    </xdr:from>
    <xdr:to>
      <xdr:col>17</xdr:col>
      <xdr:colOff>152400</xdr:colOff>
      <xdr:row>117</xdr:row>
      <xdr:rowOff>152400</xdr:rowOff>
    </xdr:to>
    <xdr:sp macro="" textlink="">
      <xdr:nvSpPr>
        <xdr:cNvPr id="3109" name="Triangle 36">
          <a:extLst>
            <a:ext uri="{FF2B5EF4-FFF2-40B4-BE49-F238E27FC236}">
              <a16:creationId xmlns:a16="http://schemas.microsoft.com/office/drawing/2014/main" id="{EE3D86E6-CA6F-4482-8CF1-36F9101F995D}"/>
            </a:ext>
          </a:extLst>
        </xdr:cNvPr>
        <xdr:cNvSpPr/>
      </xdr:nvSpPr>
      <xdr:spPr>
        <a:xfrm rot="16200000">
          <a:off x="7486650" y="19364325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117</xdr:row>
      <xdr:rowOff>76200</xdr:rowOff>
    </xdr:from>
    <xdr:to>
      <xdr:col>17</xdr:col>
      <xdr:colOff>0</xdr:colOff>
      <xdr:row>117</xdr:row>
      <xdr:rowOff>76200</xdr:rowOff>
    </xdr:to>
    <xdr:sp macro="" textlink="">
      <xdr:nvSpPr>
        <xdr:cNvPr id="3110" name="Line 1366">
          <a:extLst>
            <a:ext uri="{FF2B5EF4-FFF2-40B4-BE49-F238E27FC236}">
              <a16:creationId xmlns:a16="http://schemas.microsoft.com/office/drawing/2014/main" id="{39F53395-F5DC-4775-ABBE-B044803A1BBC}"/>
            </a:ext>
          </a:extLst>
        </xdr:cNvPr>
        <xdr:cNvSpPr>
          <a:spLocks noChangeShapeType="1"/>
        </xdr:cNvSpPr>
      </xdr:nvSpPr>
      <xdr:spPr bwMode="auto">
        <a:xfrm>
          <a:off x="6191250" y="19440525"/>
          <a:ext cx="1295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112</xdr:row>
      <xdr:rowOff>76200</xdr:rowOff>
    </xdr:from>
    <xdr:to>
      <xdr:col>15</xdr:col>
      <xdr:colOff>0</xdr:colOff>
      <xdr:row>117</xdr:row>
      <xdr:rowOff>76200</xdr:rowOff>
    </xdr:to>
    <xdr:sp macro="" textlink="">
      <xdr:nvSpPr>
        <xdr:cNvPr id="3111" name="Line 1367">
          <a:extLst>
            <a:ext uri="{FF2B5EF4-FFF2-40B4-BE49-F238E27FC236}">
              <a16:creationId xmlns:a16="http://schemas.microsoft.com/office/drawing/2014/main" id="{54232F89-1503-4582-8E53-C5DF86149684}"/>
            </a:ext>
          </a:extLst>
        </xdr:cNvPr>
        <xdr:cNvSpPr>
          <a:spLocks noChangeShapeType="1"/>
        </xdr:cNvSpPr>
      </xdr:nvSpPr>
      <xdr:spPr bwMode="auto">
        <a:xfrm>
          <a:off x="5929313" y="18535650"/>
          <a:ext cx="261937" cy="904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92</xdr:row>
      <xdr:rowOff>0</xdr:rowOff>
    </xdr:from>
    <xdr:to>
      <xdr:col>17</xdr:col>
      <xdr:colOff>152400</xdr:colOff>
      <xdr:row>92</xdr:row>
      <xdr:rowOff>152400</xdr:rowOff>
    </xdr:to>
    <xdr:sp macro="" textlink="">
      <xdr:nvSpPr>
        <xdr:cNvPr id="3112" name="Triangle 37">
          <a:extLst>
            <a:ext uri="{FF2B5EF4-FFF2-40B4-BE49-F238E27FC236}">
              <a16:creationId xmlns:a16="http://schemas.microsoft.com/office/drawing/2014/main" id="{C0F01DC8-EDA1-4028-9754-0A15F587F673}"/>
            </a:ext>
          </a:extLst>
        </xdr:cNvPr>
        <xdr:cNvSpPr/>
      </xdr:nvSpPr>
      <xdr:spPr>
        <a:xfrm rot="16200000">
          <a:off x="7486650" y="148399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92</xdr:row>
      <xdr:rowOff>76200</xdr:rowOff>
    </xdr:from>
    <xdr:to>
      <xdr:col>17</xdr:col>
      <xdr:colOff>0</xdr:colOff>
      <xdr:row>92</xdr:row>
      <xdr:rowOff>76200</xdr:rowOff>
    </xdr:to>
    <xdr:sp macro="" textlink="">
      <xdr:nvSpPr>
        <xdr:cNvPr id="3113" name="Line 1368">
          <a:extLst>
            <a:ext uri="{FF2B5EF4-FFF2-40B4-BE49-F238E27FC236}">
              <a16:creationId xmlns:a16="http://schemas.microsoft.com/office/drawing/2014/main" id="{4EAD82E5-DDB7-4882-A869-12B952E3FCDD}"/>
            </a:ext>
          </a:extLst>
        </xdr:cNvPr>
        <xdr:cNvSpPr>
          <a:spLocks noChangeShapeType="1"/>
        </xdr:cNvSpPr>
      </xdr:nvSpPr>
      <xdr:spPr bwMode="auto">
        <a:xfrm>
          <a:off x="6191250" y="14916150"/>
          <a:ext cx="1295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92</xdr:row>
      <xdr:rowOff>76200</xdr:rowOff>
    </xdr:from>
    <xdr:to>
      <xdr:col>15</xdr:col>
      <xdr:colOff>0</xdr:colOff>
      <xdr:row>97</xdr:row>
      <xdr:rowOff>76200</xdr:rowOff>
    </xdr:to>
    <xdr:sp macro="" textlink="">
      <xdr:nvSpPr>
        <xdr:cNvPr id="3114" name="Line 1369">
          <a:extLst>
            <a:ext uri="{FF2B5EF4-FFF2-40B4-BE49-F238E27FC236}">
              <a16:creationId xmlns:a16="http://schemas.microsoft.com/office/drawing/2014/main" id="{ED952B20-2CEA-43BB-86D9-6D540840399A}"/>
            </a:ext>
          </a:extLst>
        </xdr:cNvPr>
        <xdr:cNvSpPr>
          <a:spLocks noChangeShapeType="1"/>
        </xdr:cNvSpPr>
      </xdr:nvSpPr>
      <xdr:spPr bwMode="auto">
        <a:xfrm flipV="1">
          <a:off x="5929313" y="14916150"/>
          <a:ext cx="261937" cy="904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152400</xdr:colOff>
      <xdr:row>97</xdr:row>
      <xdr:rowOff>152400</xdr:rowOff>
    </xdr:to>
    <xdr:sp macro="" textlink="">
      <xdr:nvSpPr>
        <xdr:cNvPr id="3115" name="Triangle 38">
          <a:extLst>
            <a:ext uri="{FF2B5EF4-FFF2-40B4-BE49-F238E27FC236}">
              <a16:creationId xmlns:a16="http://schemas.microsoft.com/office/drawing/2014/main" id="{082D77B1-5B07-47FF-829A-AFD1D0A1CD7B}"/>
            </a:ext>
          </a:extLst>
        </xdr:cNvPr>
        <xdr:cNvSpPr/>
      </xdr:nvSpPr>
      <xdr:spPr>
        <a:xfrm rot="16200000">
          <a:off x="7486650" y="15744825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97</xdr:row>
      <xdr:rowOff>76200</xdr:rowOff>
    </xdr:from>
    <xdr:to>
      <xdr:col>17</xdr:col>
      <xdr:colOff>0</xdr:colOff>
      <xdr:row>97</xdr:row>
      <xdr:rowOff>76200</xdr:rowOff>
    </xdr:to>
    <xdr:sp macro="" textlink="">
      <xdr:nvSpPr>
        <xdr:cNvPr id="3116" name="Line 1370">
          <a:extLst>
            <a:ext uri="{FF2B5EF4-FFF2-40B4-BE49-F238E27FC236}">
              <a16:creationId xmlns:a16="http://schemas.microsoft.com/office/drawing/2014/main" id="{9BE8C7CC-202B-4F9E-B795-F657CD2F12CC}"/>
            </a:ext>
          </a:extLst>
        </xdr:cNvPr>
        <xdr:cNvSpPr>
          <a:spLocks noChangeShapeType="1"/>
        </xdr:cNvSpPr>
      </xdr:nvSpPr>
      <xdr:spPr bwMode="auto">
        <a:xfrm>
          <a:off x="6191250" y="15821025"/>
          <a:ext cx="1295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97</xdr:row>
      <xdr:rowOff>76200</xdr:rowOff>
    </xdr:from>
    <xdr:to>
      <xdr:col>15</xdr:col>
      <xdr:colOff>0</xdr:colOff>
      <xdr:row>97</xdr:row>
      <xdr:rowOff>76200</xdr:rowOff>
    </xdr:to>
    <xdr:sp macro="" textlink="">
      <xdr:nvSpPr>
        <xdr:cNvPr id="3117" name="Line 1371">
          <a:extLst>
            <a:ext uri="{FF2B5EF4-FFF2-40B4-BE49-F238E27FC236}">
              <a16:creationId xmlns:a16="http://schemas.microsoft.com/office/drawing/2014/main" id="{52D4AFBE-B346-497F-8573-A15CC7A2C971}"/>
            </a:ext>
          </a:extLst>
        </xdr:cNvPr>
        <xdr:cNvSpPr>
          <a:spLocks noChangeShapeType="1"/>
        </xdr:cNvSpPr>
      </xdr:nvSpPr>
      <xdr:spPr bwMode="auto">
        <a:xfrm>
          <a:off x="5929313" y="15821025"/>
          <a:ext cx="26193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102</xdr:row>
      <xdr:rowOff>0</xdr:rowOff>
    </xdr:from>
    <xdr:to>
      <xdr:col>17</xdr:col>
      <xdr:colOff>152400</xdr:colOff>
      <xdr:row>102</xdr:row>
      <xdr:rowOff>152400</xdr:rowOff>
    </xdr:to>
    <xdr:sp macro="" textlink="">
      <xdr:nvSpPr>
        <xdr:cNvPr id="3118" name="Triangle 39">
          <a:extLst>
            <a:ext uri="{FF2B5EF4-FFF2-40B4-BE49-F238E27FC236}">
              <a16:creationId xmlns:a16="http://schemas.microsoft.com/office/drawing/2014/main" id="{CD4E7FEF-6115-4A3B-8FA1-5F10573526AB}"/>
            </a:ext>
          </a:extLst>
        </xdr:cNvPr>
        <xdr:cNvSpPr/>
      </xdr:nvSpPr>
      <xdr:spPr>
        <a:xfrm rot="16200000">
          <a:off x="7486650" y="166497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102</xdr:row>
      <xdr:rowOff>76200</xdr:rowOff>
    </xdr:from>
    <xdr:to>
      <xdr:col>17</xdr:col>
      <xdr:colOff>0</xdr:colOff>
      <xdr:row>102</xdr:row>
      <xdr:rowOff>76200</xdr:rowOff>
    </xdr:to>
    <xdr:sp macro="" textlink="">
      <xdr:nvSpPr>
        <xdr:cNvPr id="3119" name="Line 1372">
          <a:extLst>
            <a:ext uri="{FF2B5EF4-FFF2-40B4-BE49-F238E27FC236}">
              <a16:creationId xmlns:a16="http://schemas.microsoft.com/office/drawing/2014/main" id="{EBB8C23B-4A0D-4E35-B9DE-750353FCB94B}"/>
            </a:ext>
          </a:extLst>
        </xdr:cNvPr>
        <xdr:cNvSpPr>
          <a:spLocks noChangeShapeType="1"/>
        </xdr:cNvSpPr>
      </xdr:nvSpPr>
      <xdr:spPr bwMode="auto">
        <a:xfrm>
          <a:off x="6191250" y="16725900"/>
          <a:ext cx="1295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97</xdr:row>
      <xdr:rowOff>76200</xdr:rowOff>
    </xdr:from>
    <xdr:to>
      <xdr:col>15</xdr:col>
      <xdr:colOff>0</xdr:colOff>
      <xdr:row>102</xdr:row>
      <xdr:rowOff>76200</xdr:rowOff>
    </xdr:to>
    <xdr:sp macro="" textlink="">
      <xdr:nvSpPr>
        <xdr:cNvPr id="3120" name="Line 1373">
          <a:extLst>
            <a:ext uri="{FF2B5EF4-FFF2-40B4-BE49-F238E27FC236}">
              <a16:creationId xmlns:a16="http://schemas.microsoft.com/office/drawing/2014/main" id="{82E9450C-6345-4CCD-BE3F-61BE6C4F9839}"/>
            </a:ext>
          </a:extLst>
        </xdr:cNvPr>
        <xdr:cNvSpPr>
          <a:spLocks noChangeShapeType="1"/>
        </xdr:cNvSpPr>
      </xdr:nvSpPr>
      <xdr:spPr bwMode="auto">
        <a:xfrm>
          <a:off x="5929313" y="15821025"/>
          <a:ext cx="261937" cy="904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107</xdr:row>
      <xdr:rowOff>0</xdr:rowOff>
    </xdr:from>
    <xdr:to>
      <xdr:col>17</xdr:col>
      <xdr:colOff>152400</xdr:colOff>
      <xdr:row>107</xdr:row>
      <xdr:rowOff>152400</xdr:rowOff>
    </xdr:to>
    <xdr:sp macro="" textlink="">
      <xdr:nvSpPr>
        <xdr:cNvPr id="3121" name="Triangle 40">
          <a:extLst>
            <a:ext uri="{FF2B5EF4-FFF2-40B4-BE49-F238E27FC236}">
              <a16:creationId xmlns:a16="http://schemas.microsoft.com/office/drawing/2014/main" id="{72D8CB89-FAE6-45D6-B1C7-8C747764B9D6}"/>
            </a:ext>
          </a:extLst>
        </xdr:cNvPr>
        <xdr:cNvSpPr/>
      </xdr:nvSpPr>
      <xdr:spPr>
        <a:xfrm rot="16200000">
          <a:off x="7486650" y="17554575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107</xdr:row>
      <xdr:rowOff>76200</xdr:rowOff>
    </xdr:from>
    <xdr:to>
      <xdr:col>17</xdr:col>
      <xdr:colOff>0</xdr:colOff>
      <xdr:row>107</xdr:row>
      <xdr:rowOff>76200</xdr:rowOff>
    </xdr:to>
    <xdr:sp macro="" textlink="">
      <xdr:nvSpPr>
        <xdr:cNvPr id="3122" name="Line 1374">
          <a:extLst>
            <a:ext uri="{FF2B5EF4-FFF2-40B4-BE49-F238E27FC236}">
              <a16:creationId xmlns:a16="http://schemas.microsoft.com/office/drawing/2014/main" id="{07C7E5C5-7D13-468E-9B99-3699A627991B}"/>
            </a:ext>
          </a:extLst>
        </xdr:cNvPr>
        <xdr:cNvSpPr>
          <a:spLocks noChangeShapeType="1"/>
        </xdr:cNvSpPr>
      </xdr:nvSpPr>
      <xdr:spPr bwMode="auto">
        <a:xfrm>
          <a:off x="6191250" y="17630775"/>
          <a:ext cx="1295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107</xdr:row>
      <xdr:rowOff>76200</xdr:rowOff>
    </xdr:from>
    <xdr:to>
      <xdr:col>15</xdr:col>
      <xdr:colOff>0</xdr:colOff>
      <xdr:row>112</xdr:row>
      <xdr:rowOff>76200</xdr:rowOff>
    </xdr:to>
    <xdr:sp macro="" textlink="">
      <xdr:nvSpPr>
        <xdr:cNvPr id="3123" name="Line 1375">
          <a:extLst>
            <a:ext uri="{FF2B5EF4-FFF2-40B4-BE49-F238E27FC236}">
              <a16:creationId xmlns:a16="http://schemas.microsoft.com/office/drawing/2014/main" id="{9ED5192C-67E7-4237-B634-2F68520C2BCF}"/>
            </a:ext>
          </a:extLst>
        </xdr:cNvPr>
        <xdr:cNvSpPr>
          <a:spLocks noChangeShapeType="1"/>
        </xdr:cNvSpPr>
      </xdr:nvSpPr>
      <xdr:spPr bwMode="auto">
        <a:xfrm flipV="1">
          <a:off x="5929313" y="17630775"/>
          <a:ext cx="261937" cy="904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112</xdr:row>
      <xdr:rowOff>0</xdr:rowOff>
    </xdr:from>
    <xdr:to>
      <xdr:col>17</xdr:col>
      <xdr:colOff>152400</xdr:colOff>
      <xdr:row>112</xdr:row>
      <xdr:rowOff>152400</xdr:rowOff>
    </xdr:to>
    <xdr:sp macro="" textlink="">
      <xdr:nvSpPr>
        <xdr:cNvPr id="3124" name="Triangle 41">
          <a:extLst>
            <a:ext uri="{FF2B5EF4-FFF2-40B4-BE49-F238E27FC236}">
              <a16:creationId xmlns:a16="http://schemas.microsoft.com/office/drawing/2014/main" id="{E685AD09-953E-4351-9327-24A004E5C99A}"/>
            </a:ext>
          </a:extLst>
        </xdr:cNvPr>
        <xdr:cNvSpPr/>
      </xdr:nvSpPr>
      <xdr:spPr>
        <a:xfrm rot="16200000">
          <a:off x="7486650" y="184594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112</xdr:row>
      <xdr:rowOff>76200</xdr:rowOff>
    </xdr:from>
    <xdr:to>
      <xdr:col>17</xdr:col>
      <xdr:colOff>0</xdr:colOff>
      <xdr:row>112</xdr:row>
      <xdr:rowOff>76200</xdr:rowOff>
    </xdr:to>
    <xdr:sp macro="" textlink="">
      <xdr:nvSpPr>
        <xdr:cNvPr id="3125" name="Line 1376">
          <a:extLst>
            <a:ext uri="{FF2B5EF4-FFF2-40B4-BE49-F238E27FC236}">
              <a16:creationId xmlns:a16="http://schemas.microsoft.com/office/drawing/2014/main" id="{EB5126D0-A27E-41A7-A5C1-C61CA5186FEA}"/>
            </a:ext>
          </a:extLst>
        </xdr:cNvPr>
        <xdr:cNvSpPr>
          <a:spLocks noChangeShapeType="1"/>
        </xdr:cNvSpPr>
      </xdr:nvSpPr>
      <xdr:spPr bwMode="auto">
        <a:xfrm>
          <a:off x="6191250" y="18535650"/>
          <a:ext cx="1295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112</xdr:row>
      <xdr:rowOff>76200</xdr:rowOff>
    </xdr:from>
    <xdr:to>
      <xdr:col>15</xdr:col>
      <xdr:colOff>0</xdr:colOff>
      <xdr:row>112</xdr:row>
      <xdr:rowOff>76200</xdr:rowOff>
    </xdr:to>
    <xdr:sp macro="" textlink="">
      <xdr:nvSpPr>
        <xdr:cNvPr id="3126" name="Line 1377">
          <a:extLst>
            <a:ext uri="{FF2B5EF4-FFF2-40B4-BE49-F238E27FC236}">
              <a16:creationId xmlns:a16="http://schemas.microsoft.com/office/drawing/2014/main" id="{3C8FF5E4-06A4-47DF-8A13-FB6CFAFD951E}"/>
            </a:ext>
          </a:extLst>
        </xdr:cNvPr>
        <xdr:cNvSpPr>
          <a:spLocks noChangeShapeType="1"/>
        </xdr:cNvSpPr>
      </xdr:nvSpPr>
      <xdr:spPr bwMode="auto">
        <a:xfrm>
          <a:off x="5929313" y="18535650"/>
          <a:ext cx="26193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152400</xdr:colOff>
      <xdr:row>100</xdr:row>
      <xdr:rowOff>152400</xdr:rowOff>
    </xdr:to>
    <xdr:sp macro="" textlink="">
      <xdr:nvSpPr>
        <xdr:cNvPr id="3127" name="Square 0">
          <a:extLst>
            <a:ext uri="{FF2B5EF4-FFF2-40B4-BE49-F238E27FC236}">
              <a16:creationId xmlns:a16="http://schemas.microsoft.com/office/drawing/2014/main" id="{5DED0024-CA78-40B8-AD54-A7DB49FE07EB}"/>
            </a:ext>
          </a:extLst>
        </xdr:cNvPr>
        <xdr:cNvSpPr/>
      </xdr:nvSpPr>
      <xdr:spPr>
        <a:xfrm>
          <a:off x="647700" y="1628775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100</xdr:row>
      <xdr:rowOff>76200</xdr:rowOff>
    </xdr:from>
    <xdr:to>
      <xdr:col>1</xdr:col>
      <xdr:colOff>0</xdr:colOff>
      <xdr:row>100</xdr:row>
      <xdr:rowOff>76200</xdr:rowOff>
    </xdr:to>
    <xdr:sp macro="" textlink="">
      <xdr:nvSpPr>
        <xdr:cNvPr id="3128" name="Line 1378">
          <a:extLst>
            <a:ext uri="{FF2B5EF4-FFF2-40B4-BE49-F238E27FC236}">
              <a16:creationId xmlns:a16="http://schemas.microsoft.com/office/drawing/2014/main" id="{BD42D537-D4B6-40CE-988A-04974C57C3DC}"/>
            </a:ext>
          </a:extLst>
        </xdr:cNvPr>
        <xdr:cNvSpPr>
          <a:spLocks noChangeShapeType="1"/>
        </xdr:cNvSpPr>
      </xdr:nvSpPr>
      <xdr:spPr bwMode="auto">
        <a:xfrm>
          <a:off x="0" y="16363950"/>
          <a:ext cx="647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48BEB-3414-4599-90AC-C05BF16DD007}">
  <dimension ref="A1:GV1102"/>
  <sheetViews>
    <sheetView showGridLines="0" tabSelected="1" zoomScale="80" zoomScaleNormal="80" workbookViewId="0">
      <selection activeCell="W31" sqref="W31"/>
    </sheetView>
  </sheetViews>
  <sheetFormatPr defaultRowHeight="14.25" x14ac:dyDescent="0.45"/>
  <cols>
    <col min="2" max="2" width="2.19921875" customWidth="1"/>
    <col min="3" max="3" width="3.59765625" customWidth="1"/>
    <col min="6" max="6" width="2.19921875" customWidth="1"/>
    <col min="7" max="7" width="3.59765625" customWidth="1"/>
    <col min="10" max="10" width="2.19921875" customWidth="1"/>
    <col min="11" max="11" width="3.59765625" customWidth="1"/>
    <col min="14" max="14" width="2.19921875" customWidth="1"/>
    <col min="15" max="15" width="3.59765625" customWidth="1"/>
    <col min="18" max="18" width="2.19921875" customWidth="1"/>
    <col min="20" max="20" width="20.6640625" customWidth="1"/>
    <col min="21" max="21" width="12.1328125" customWidth="1"/>
    <col min="22" max="22" width="10" customWidth="1"/>
    <col min="23" max="23" width="10.06640625" customWidth="1"/>
    <col min="24" max="24" width="7" customWidth="1"/>
    <col min="25" max="25" width="10.265625" customWidth="1"/>
  </cols>
  <sheetData>
    <row r="1" spans="20:25" x14ac:dyDescent="0.45">
      <c r="T1" t="s">
        <v>23</v>
      </c>
    </row>
    <row r="2" spans="20:25" x14ac:dyDescent="0.45">
      <c r="T2" t="s">
        <v>51</v>
      </c>
      <c r="U2" t="s">
        <v>52</v>
      </c>
      <c r="V2" t="s">
        <v>53</v>
      </c>
      <c r="W2" t="s">
        <v>36</v>
      </c>
    </row>
    <row r="3" spans="20:25" x14ac:dyDescent="0.45">
      <c r="T3" t="s">
        <v>33</v>
      </c>
      <c r="U3" s="10">
        <v>0</v>
      </c>
      <c r="V3">
        <v>1000</v>
      </c>
      <c r="W3" s="6">
        <v>0.75</v>
      </c>
    </row>
    <row r="4" spans="20:25" x14ac:dyDescent="0.45">
      <c r="T4" t="s">
        <v>34</v>
      </c>
      <c r="U4" s="10">
        <v>1000</v>
      </c>
      <c r="V4">
        <v>2500</v>
      </c>
      <c r="W4" s="6">
        <v>0.65</v>
      </c>
    </row>
    <row r="5" spans="20:25" x14ac:dyDescent="0.45">
      <c r="T5" t="s">
        <v>35</v>
      </c>
      <c r="U5" s="10">
        <v>2500</v>
      </c>
      <c r="V5" s="9" t="s">
        <v>54</v>
      </c>
      <c r="W5" s="6">
        <v>0.55000000000000004</v>
      </c>
    </row>
    <row r="7" spans="20:25" x14ac:dyDescent="0.45">
      <c r="T7" s="9"/>
      <c r="U7">
        <v>0</v>
      </c>
      <c r="V7">
        <v>5</v>
      </c>
      <c r="W7">
        <v>10</v>
      </c>
      <c r="X7">
        <v>20</v>
      </c>
    </row>
    <row r="8" spans="20:25" x14ac:dyDescent="0.45">
      <c r="T8" t="s">
        <v>24</v>
      </c>
      <c r="U8">
        <v>5</v>
      </c>
      <c r="V8">
        <v>10</v>
      </c>
      <c r="W8">
        <v>20</v>
      </c>
      <c r="X8" s="9" t="s">
        <v>54</v>
      </c>
      <c r="Y8" s="9" t="s">
        <v>28</v>
      </c>
    </row>
    <row r="9" spans="20:25" x14ac:dyDescent="0.45">
      <c r="T9" t="s">
        <v>25</v>
      </c>
      <c r="U9" s="6">
        <v>0.15</v>
      </c>
      <c r="V9" s="6">
        <v>0.25</v>
      </c>
      <c r="W9" s="6">
        <v>0.3</v>
      </c>
      <c r="X9" s="6">
        <v>0.4</v>
      </c>
      <c r="Y9" s="6">
        <v>1.2</v>
      </c>
    </row>
    <row r="10" spans="20:25" x14ac:dyDescent="0.45">
      <c r="T10" t="s">
        <v>26</v>
      </c>
      <c r="U10" s="6">
        <v>0.75</v>
      </c>
      <c r="V10" s="6">
        <v>0.68</v>
      </c>
      <c r="W10" s="6">
        <v>0.65</v>
      </c>
      <c r="X10" s="6">
        <v>0.57999999999999996</v>
      </c>
      <c r="Y10" s="6">
        <v>1</v>
      </c>
    </row>
    <row r="11" spans="20:25" x14ac:dyDescent="0.45">
      <c r="T11" t="s">
        <v>27</v>
      </c>
      <c r="U11" s="6">
        <v>0.1</v>
      </c>
      <c r="V11" s="6">
        <v>7.0000000000000007E-2</v>
      </c>
      <c r="W11" s="6">
        <v>0.05</v>
      </c>
      <c r="X11" s="6">
        <v>0.02</v>
      </c>
      <c r="Y11" s="6">
        <v>0.9</v>
      </c>
    </row>
    <row r="13" spans="20:25" x14ac:dyDescent="0.45">
      <c r="T13" t="s">
        <v>55</v>
      </c>
    </row>
    <row r="14" spans="20:25" x14ac:dyDescent="0.45">
      <c r="T14" t="s">
        <v>40</v>
      </c>
      <c r="U14" s="6">
        <v>0.12</v>
      </c>
      <c r="X14" s="6"/>
    </row>
    <row r="15" spans="20:25" x14ac:dyDescent="0.45">
      <c r="T15" t="s">
        <v>41</v>
      </c>
      <c r="U15" s="6">
        <v>0.2</v>
      </c>
      <c r="X15" s="6"/>
    </row>
    <row r="16" spans="20:25" x14ac:dyDescent="0.45">
      <c r="U16" s="6"/>
    </row>
    <row r="17" spans="20:23" x14ac:dyDescent="0.45">
      <c r="T17" t="s">
        <v>56</v>
      </c>
    </row>
    <row r="18" spans="20:23" x14ac:dyDescent="0.45">
      <c r="T18" t="s">
        <v>37</v>
      </c>
      <c r="U18" s="6">
        <v>1</v>
      </c>
    </row>
    <row r="19" spans="20:23" x14ac:dyDescent="0.45">
      <c r="T19" t="s">
        <v>38</v>
      </c>
      <c r="U19" s="6">
        <v>0.9</v>
      </c>
    </row>
    <row r="21" spans="20:23" x14ac:dyDescent="0.45">
      <c r="T21" t="s">
        <v>39</v>
      </c>
      <c r="U21" s="9" t="s">
        <v>42</v>
      </c>
      <c r="V21" s="9" t="s">
        <v>43</v>
      </c>
      <c r="W21" s="9" t="s">
        <v>44</v>
      </c>
    </row>
    <row r="22" spans="20:23" x14ac:dyDescent="0.45">
      <c r="T22" t="s">
        <v>40</v>
      </c>
      <c r="U22" s="6"/>
      <c r="V22" s="6"/>
      <c r="W22" s="6"/>
    </row>
    <row r="23" spans="20:23" x14ac:dyDescent="0.45">
      <c r="T23" t="s">
        <v>57</v>
      </c>
      <c r="U23" s="6">
        <v>0.85</v>
      </c>
      <c r="V23" s="6">
        <v>0.13</v>
      </c>
      <c r="W23" s="6">
        <v>0.02</v>
      </c>
    </row>
    <row r="24" spans="20:23" x14ac:dyDescent="0.45">
      <c r="T24" t="s">
        <v>58</v>
      </c>
      <c r="U24" s="6">
        <v>0.75</v>
      </c>
      <c r="V24" s="6">
        <v>0.22</v>
      </c>
      <c r="W24" s="6">
        <v>0.03</v>
      </c>
    </row>
    <row r="25" spans="20:23" x14ac:dyDescent="0.45">
      <c r="T25" t="s">
        <v>59</v>
      </c>
      <c r="U25" s="6">
        <v>0.5</v>
      </c>
      <c r="V25" s="6">
        <v>0.45</v>
      </c>
      <c r="W25" s="6">
        <v>0.05</v>
      </c>
    </row>
    <row r="26" spans="20:23" x14ac:dyDescent="0.45">
      <c r="T26" t="s">
        <v>41</v>
      </c>
      <c r="U26" s="6"/>
      <c r="V26" s="6"/>
      <c r="W26" s="6"/>
    </row>
    <row r="27" spans="20:23" x14ac:dyDescent="0.45">
      <c r="T27" t="s">
        <v>57</v>
      </c>
      <c r="U27" s="6">
        <v>0.45</v>
      </c>
      <c r="V27" s="6">
        <v>0.45</v>
      </c>
      <c r="W27" s="6">
        <v>0.1</v>
      </c>
    </row>
    <row r="28" spans="20:23" x14ac:dyDescent="0.45">
      <c r="T28" t="s">
        <v>58</v>
      </c>
      <c r="U28" s="6">
        <v>0.3</v>
      </c>
      <c r="V28" s="6">
        <v>0.55000000000000004</v>
      </c>
      <c r="W28" s="6">
        <v>0.15</v>
      </c>
    </row>
    <row r="29" spans="20:23" x14ac:dyDescent="0.45">
      <c r="T29" t="s">
        <v>59</v>
      </c>
      <c r="U29" s="6">
        <v>0.25</v>
      </c>
      <c r="V29" s="6">
        <v>0.45</v>
      </c>
      <c r="W29" s="6">
        <v>0.3</v>
      </c>
    </row>
    <row r="30" spans="20:23" x14ac:dyDescent="0.45">
      <c r="U30" s="6"/>
      <c r="V30" s="6"/>
      <c r="W30" s="6"/>
    </row>
    <row r="31" spans="20:23" x14ac:dyDescent="0.45">
      <c r="T31" t="s">
        <v>28</v>
      </c>
      <c r="U31" s="6">
        <v>1.1000000000000001</v>
      </c>
      <c r="V31" s="6">
        <v>1</v>
      </c>
      <c r="W31" s="6">
        <v>0.75</v>
      </c>
    </row>
    <row r="32" spans="20:23" x14ac:dyDescent="0.45">
      <c r="W32" s="6"/>
    </row>
    <row r="33" spans="1:24" x14ac:dyDescent="0.45">
      <c r="T33" t="s">
        <v>29</v>
      </c>
    </row>
    <row r="34" spans="1:24" x14ac:dyDescent="0.45">
      <c r="T34" s="8">
        <v>2.6666666666666665</v>
      </c>
    </row>
    <row r="36" spans="1:24" x14ac:dyDescent="0.45">
      <c r="T36" t="s">
        <v>32</v>
      </c>
    </row>
    <row r="37" spans="1:24" x14ac:dyDescent="0.45">
      <c r="T37" t="s">
        <v>60</v>
      </c>
      <c r="U37" t="s">
        <v>61</v>
      </c>
      <c r="V37" t="s">
        <v>62</v>
      </c>
      <c r="W37" t="s">
        <v>64</v>
      </c>
      <c r="X37" t="s">
        <v>63</v>
      </c>
    </row>
    <row r="38" spans="1:24" x14ac:dyDescent="0.45">
      <c r="T38">
        <v>0.06</v>
      </c>
      <c r="U38">
        <v>0.04</v>
      </c>
      <c r="V38">
        <v>0.03</v>
      </c>
      <c r="W38">
        <v>0.02</v>
      </c>
      <c r="X38">
        <v>1</v>
      </c>
    </row>
    <row r="40" spans="1:24" x14ac:dyDescent="0.45">
      <c r="T40" t="s">
        <v>30</v>
      </c>
    </row>
    <row r="41" spans="1:24" x14ac:dyDescent="0.45">
      <c r="T41" t="s">
        <v>23</v>
      </c>
      <c r="U41">
        <v>200</v>
      </c>
    </row>
    <row r="42" spans="1:24" x14ac:dyDescent="0.45">
      <c r="T42" t="s">
        <v>31</v>
      </c>
      <c r="U42">
        <v>4</v>
      </c>
    </row>
    <row r="46" spans="1:24" x14ac:dyDescent="0.45">
      <c r="A46" s="4"/>
      <c r="P46" s="3">
        <f>IF(U$42&lt;=U$8,U$9,IF(AND(U$42&lt;=V$8,U$42&gt;V$7),V$9,IF(AND(U$42&lt;=W$8,U$42&gt;W$7),W$9,X$9)))</f>
        <v>0.15</v>
      </c>
      <c r="S46" s="5"/>
    </row>
    <row r="47" spans="1:24" x14ac:dyDescent="0.45">
      <c r="P47" t="s">
        <v>20</v>
      </c>
    </row>
    <row r="48" spans="1:24" x14ac:dyDescent="0.45">
      <c r="S48" t="e">
        <f>SUM(D69,H69,L54,P49)</f>
        <v>#VALUE!</v>
      </c>
    </row>
    <row r="49" spans="12:23" x14ac:dyDescent="0.45">
      <c r="P49" s="3" t="e">
        <f>-(((IF(U$41&lt;=V$3,W$3,IF(AND(U$41&lt;=V$4,U$41&gt;U$4),W$4,W$5)))*(D69+H69)*Y9*X14*U25)+(T37*U42*D69))</f>
        <v>#VALUE!</v>
      </c>
      <c r="Q49" t="e">
        <f>S48</f>
        <v>#VALUE!</v>
      </c>
    </row>
    <row r="51" spans="12:23" x14ac:dyDescent="0.45">
      <c r="L51" s="7">
        <f>U22</f>
        <v>0</v>
      </c>
      <c r="P51" s="3">
        <f>IF(U$42&lt;=U$8,U$10,IF(AND(U$42&lt;=V$8,U$42&gt;V$7),V$10,IF(AND(U$42&lt;=W$8,U$42&gt;W$7),W$10,X$10)))</f>
        <v>0.75</v>
      </c>
    </row>
    <row r="52" spans="12:23" x14ac:dyDescent="0.45">
      <c r="L52" t="s">
        <v>48</v>
      </c>
      <c r="P52" t="s">
        <v>21</v>
      </c>
    </row>
    <row r="53" spans="12:23" x14ac:dyDescent="0.45">
      <c r="S53" t="e">
        <f>SUM(D69,H69,L54,P54)</f>
        <v>#VALUE!</v>
      </c>
      <c r="W53" s="9"/>
    </row>
    <row r="54" spans="12:23" x14ac:dyDescent="0.45">
      <c r="L54" s="3">
        <v>0</v>
      </c>
      <c r="M54" t="e">
        <f>IF(ABS(1-(P46+P51+P56))&lt;=0.00001,P46*Q49+P51*Q54+P56*Q59,NA())</f>
        <v>#VALUE!</v>
      </c>
      <c r="P54" s="3" t="e">
        <f>-(((IF(U$41&lt;=V$3,W$3,IF(AND(U$41&lt;=V$4,U$41&gt;U$4),W$4,W$5)))*(D69+H69)*Y10*X14*U25)+(T37*U42*D69))</f>
        <v>#VALUE!</v>
      </c>
      <c r="Q54" t="e">
        <f>S53</f>
        <v>#VALUE!</v>
      </c>
      <c r="T54" s="6"/>
      <c r="U54" s="6"/>
      <c r="W54" s="6"/>
    </row>
    <row r="55" spans="12:23" x14ac:dyDescent="0.45">
      <c r="T55" s="6"/>
      <c r="U55" s="6"/>
      <c r="W55" s="6"/>
    </row>
    <row r="56" spans="12:23" x14ac:dyDescent="0.45">
      <c r="P56" s="3">
        <f>IF(U$42&lt;=U$8,U$11,IF(AND(U$42&lt;=V$8,U$42&gt;V$7),V$11,IF(AND(U$42&lt;=W8,U$42&gt;W$7),W$11,X$11)))</f>
        <v>0.1</v>
      </c>
      <c r="T56" s="6"/>
      <c r="U56" s="6"/>
      <c r="W56" s="6"/>
    </row>
    <row r="57" spans="12:23" x14ac:dyDescent="0.45">
      <c r="P57" t="s">
        <v>22</v>
      </c>
    </row>
    <row r="58" spans="12:23" x14ac:dyDescent="0.45">
      <c r="S58" t="e">
        <f>SUM(D69,H69,L54,P59)</f>
        <v>#VALUE!</v>
      </c>
    </row>
    <row r="59" spans="12:23" x14ac:dyDescent="0.45">
      <c r="P59" s="3" t="e">
        <f>-(((IF(U$41&lt;=V$3,W$3,IF(AND(U$41&lt;=V$4,U$41&gt;U$4),W$4,W$5)))*(D69+H69)*Y11*X14*U25)+(T37*U42*D69))</f>
        <v>#VALUE!</v>
      </c>
      <c r="Q59" t="e">
        <f>S58</f>
        <v>#VALUE!</v>
      </c>
    </row>
    <row r="60" spans="12:23" x14ac:dyDescent="0.45">
      <c r="U60" s="6"/>
    </row>
    <row r="61" spans="12:23" x14ac:dyDescent="0.45">
      <c r="P61" s="3">
        <f>IF(U$42&lt;=U$8,U$9,IF(AND(U$42&lt;=V$8,U$42&gt;V$7),V$9,IF(AND(U$42&lt;=W$8,U$42&gt;W$7),W$9,X$9)))</f>
        <v>0.15</v>
      </c>
      <c r="U61" s="6"/>
    </row>
    <row r="62" spans="12:23" x14ac:dyDescent="0.45">
      <c r="P62" t="s">
        <v>20</v>
      </c>
    </row>
    <row r="63" spans="12:23" x14ac:dyDescent="0.45">
      <c r="S63" t="e">
        <f>SUM(D69,H69,L69,P64)</f>
        <v>#VALUE!</v>
      </c>
    </row>
    <row r="64" spans="12:23" x14ac:dyDescent="0.45">
      <c r="P64" s="3" t="e">
        <f>-(((IF(U$41&lt;=V$3,W$3,IF(AND(U$41&lt;=V$4,U$41&gt;U$4),W$4,W$5)))*(D69+H69)*Y9*X14*V25)+(T37*U42*D69))</f>
        <v>#VALUE!</v>
      </c>
      <c r="Q64" t="e">
        <f>S63</f>
        <v>#VALUE!</v>
      </c>
      <c r="T64" s="9"/>
    </row>
    <row r="65" spans="4:20" x14ac:dyDescent="0.45">
      <c r="T65" s="6"/>
    </row>
    <row r="66" spans="4:20" x14ac:dyDescent="0.45">
      <c r="L66" s="7">
        <f>V22</f>
        <v>0</v>
      </c>
      <c r="P66" s="3">
        <f>IF(U$42&lt;=U$8,U$10,IF(AND(U$42&lt;=V$8,U$42&gt;V$7),V$10,IF(AND(U$42&lt;=W$8,U$42&gt;W$7),W$10,X$10)))</f>
        <v>0.75</v>
      </c>
      <c r="T66" s="6"/>
    </row>
    <row r="67" spans="4:20" x14ac:dyDescent="0.45">
      <c r="D67" t="s">
        <v>18</v>
      </c>
      <c r="H67" t="s">
        <v>45</v>
      </c>
      <c r="L67" t="s">
        <v>49</v>
      </c>
      <c r="P67" t="s">
        <v>21</v>
      </c>
      <c r="T67" s="6"/>
    </row>
    <row r="68" spans="4:20" x14ac:dyDescent="0.45">
      <c r="F68" t="e">
        <f>IF(E69=I69,1)</f>
        <v>#N/A</v>
      </c>
      <c r="S68" t="e">
        <f>SUM(D69,H69,L69,P69)</f>
        <v>#VALUE!</v>
      </c>
      <c r="T68" s="6"/>
    </row>
    <row r="69" spans="4:20" x14ac:dyDescent="0.45">
      <c r="D69" s="3">
        <f>-T34*U41</f>
        <v>-533.33333333333326</v>
      </c>
      <c r="E69" t="e">
        <f>MAX(I69)</f>
        <v>#N/A</v>
      </c>
      <c r="H69" s="3">
        <f>U14*D69-50</f>
        <v>-113.99999999999999</v>
      </c>
      <c r="I69" t="e">
        <f>IF(ABS(1-(L51+L66+L81))&lt;=0.00001,L51*M54+L66*M69+L81*M84,NA())</f>
        <v>#N/A</v>
      </c>
      <c r="L69" s="3">
        <v>0</v>
      </c>
      <c r="M69" t="e">
        <f>IF(ABS(1-(P61+P66+P71))&lt;=0.00001,P61*Q64+P66*Q69+P71*Q74,NA())</f>
        <v>#VALUE!</v>
      </c>
      <c r="P69" s="3" t="e">
        <f>-(((IF(U$41&lt;=V$3,W$3,IF(AND(U$41&lt;=V$4,U$41&gt;U$4),W$4,W$5)))*(D69+H69)*Y10*X14*V25)+(T37*U42*D69))</f>
        <v>#VALUE!</v>
      </c>
      <c r="Q69" t="e">
        <f>S68</f>
        <v>#VALUE!</v>
      </c>
      <c r="T69" s="6"/>
    </row>
    <row r="71" spans="4:20" x14ac:dyDescent="0.45">
      <c r="P71" s="3">
        <f>IF(U$42&lt;=U$8,U$11,IF(AND(U$42&lt;=V$8,U$42&gt;V$7),V$11,IF(AND(U$42&lt;=W$8,U$42&gt;W$7),W$11,X$11)))</f>
        <v>0.1</v>
      </c>
    </row>
    <row r="72" spans="4:20" x14ac:dyDescent="0.45">
      <c r="P72" t="s">
        <v>22</v>
      </c>
    </row>
    <row r="73" spans="4:20" x14ac:dyDescent="0.45">
      <c r="S73" t="e">
        <f>SUM(D69,H69,L69,P74)</f>
        <v>#VALUE!</v>
      </c>
    </row>
    <row r="74" spans="4:20" x14ac:dyDescent="0.45">
      <c r="P74" s="3" t="e">
        <f>-(((IF(U$41&lt;=V$3,W$3,IF(AND(U$41&lt;=V$4,U$41&gt;U$4),W$4,W$5)))*(D$69+H69)*Y$11*X$14*V$25)+(T$37*U$42*D$69))</f>
        <v>#VALUE!</v>
      </c>
      <c r="Q74" t="e">
        <f>S73</f>
        <v>#VALUE!</v>
      </c>
    </row>
    <row r="76" spans="4:20" x14ac:dyDescent="0.45">
      <c r="P76" s="3">
        <f>IF(U$42&lt;=U$8,U$9,IF(AND(U$42&lt;=V$8,U$42&gt;V$7),V$9,IF(AND(U$42&lt;=W$8,U$42&gt;W$7),W$9,X$9)))</f>
        <v>0.15</v>
      </c>
    </row>
    <row r="77" spans="4:20" x14ac:dyDescent="0.45">
      <c r="P77" t="s">
        <v>20</v>
      </c>
    </row>
    <row r="78" spans="4:20" x14ac:dyDescent="0.45">
      <c r="S78" t="e">
        <f>SUM(D69,H69,L84,P79)</f>
        <v>#VALUE!</v>
      </c>
    </row>
    <row r="79" spans="4:20" x14ac:dyDescent="0.45">
      <c r="P79" s="3" t="e">
        <f>-(((IF(U$41&lt;=V$3,W$3,IF(AND(U$41&lt;=V$4,U$41&gt;U$4),W$4,W$5)))*(D$69+H69)*Y$9*X$14*W$25)+(T$37*U$42*D$69))</f>
        <v>#VALUE!</v>
      </c>
      <c r="Q79" t="e">
        <f>S78</f>
        <v>#VALUE!</v>
      </c>
    </row>
    <row r="81" spans="12:19" x14ac:dyDescent="0.45">
      <c r="L81" s="7">
        <f>W22</f>
        <v>0</v>
      </c>
      <c r="P81" s="3">
        <f>IF(U$42&lt;=U$8,U$10,IF(AND(U$42&lt;=V$8,U$42&gt;V$7),V$10,IF(AND(U$42&lt;=W$8,U$42&gt;W$7),W$10,X$10)))</f>
        <v>0.75</v>
      </c>
    </row>
    <row r="82" spans="12:19" x14ac:dyDescent="0.45">
      <c r="L82" t="s">
        <v>50</v>
      </c>
      <c r="P82" t="s">
        <v>21</v>
      </c>
    </row>
    <row r="83" spans="12:19" x14ac:dyDescent="0.45">
      <c r="S83" t="e">
        <f>SUM(D69,H69,L84,P84)</f>
        <v>#VALUE!</v>
      </c>
    </row>
    <row r="84" spans="12:19" x14ac:dyDescent="0.45">
      <c r="L84" s="3">
        <v>0</v>
      </c>
      <c r="M84" t="e">
        <f>IF(ABS(1-(P76+P81+P86))&lt;=0.00001,P76*Q79+P81*Q84+P86*Q89,NA())</f>
        <v>#VALUE!</v>
      </c>
      <c r="P84" s="3" t="e">
        <f>-(((IF(U$41&lt;=V$3,W$3,IF(AND(U$41&lt;=V$4,U$41&gt;U$4),W$4,W$5)))*(D$69+H69)*Y$10*X$14*W$25)+(T$37*U$42*D$69))</f>
        <v>#VALUE!</v>
      </c>
      <c r="Q84" t="e">
        <f>S83</f>
        <v>#VALUE!</v>
      </c>
    </row>
    <row r="86" spans="12:19" x14ac:dyDescent="0.45">
      <c r="P86" s="3">
        <f>IF(U$42&lt;=U$8,U$11,IF(AND(U$42&lt;=V$8,U$42&gt;V$7),V$11,IF(AND(U$42&lt;=W$8,U$42&gt;W$7),W$11,X$11)))</f>
        <v>0.1</v>
      </c>
    </row>
    <row r="87" spans="12:19" x14ac:dyDescent="0.45">
      <c r="P87" t="s">
        <v>22</v>
      </c>
    </row>
    <row r="88" spans="12:19" x14ac:dyDescent="0.45">
      <c r="S88" t="e">
        <f>SUM(D69,H69,L84,P89)</f>
        <v>#VALUE!</v>
      </c>
    </row>
    <row r="89" spans="12:19" x14ac:dyDescent="0.45">
      <c r="P89" s="3" t="e">
        <f>-(((IF(U$41&lt;=V$3,W$3,IF(AND(U$41&lt;=V$4,U$41&gt;U$4),W$4,W$5)))*(D$69+H69)*Y$11*X$14*W$25)+(T$37*U$42*D$69))</f>
        <v>#VALUE!</v>
      </c>
      <c r="Q89" t="e">
        <f>S88</f>
        <v>#VALUE!</v>
      </c>
    </row>
    <row r="91" spans="12:19" x14ac:dyDescent="0.45">
      <c r="P91" s="3">
        <f>IF(U$42&lt;=U$8,U$9,IF(AND(U$42&lt;=V$8,U$42&gt;V$7),V$9,IF(AND(U$42&lt;=W$8,U$42&gt;W$7),W$9,X$9)))</f>
        <v>0.15</v>
      </c>
    </row>
    <row r="92" spans="12:19" x14ac:dyDescent="0.45">
      <c r="P92" t="s">
        <v>20</v>
      </c>
    </row>
    <row r="93" spans="12:19" x14ac:dyDescent="0.45">
      <c r="S93" t="e">
        <f>SUM(D136,H114,L99,P94)</f>
        <v>#VALUE!</v>
      </c>
    </row>
    <row r="94" spans="12:19" x14ac:dyDescent="0.45">
      <c r="P94" s="3" t="e">
        <f>-(((IF(U$41&lt;=V$3,W$3,IF(AND(U$41&lt;=V$4,U$41&gt;U$4),W$4,W$5)))*(D$136+H114)*Y$9*X$14*U$25)+(T$37*U$42*D$136))</f>
        <v>#VALUE!</v>
      </c>
      <c r="Q94" t="e">
        <f>S93</f>
        <v>#VALUE!</v>
      </c>
    </row>
    <row r="96" spans="12:19" x14ac:dyDescent="0.45">
      <c r="L96" s="7">
        <f>U23</f>
        <v>0.85</v>
      </c>
      <c r="P96" s="3">
        <f>IF(U$42&lt;=U$8,U$10,IF(AND(U$42&lt;=V$8,U$42&gt;V$7),V$10,IF(AND(U$42&lt;=W$8,U$42&gt;W$7),W$10,X$10)))</f>
        <v>0.75</v>
      </c>
    </row>
    <row r="97" spans="1:19" x14ac:dyDescent="0.45">
      <c r="L97" t="s">
        <v>48</v>
      </c>
      <c r="P97" t="s">
        <v>21</v>
      </c>
    </row>
    <row r="98" spans="1:19" x14ac:dyDescent="0.45">
      <c r="S98" t="e">
        <f>SUM(D136,H114,L99,P99)</f>
        <v>#VALUE!</v>
      </c>
    </row>
    <row r="99" spans="1:19" x14ac:dyDescent="0.45">
      <c r="L99" s="3">
        <v>0</v>
      </c>
      <c r="M99" t="e">
        <f>IF(ABS(1-(P91+P96+P101))&lt;=0.00001,P91*Q94+P96*Q99+P101*Q104,NA())</f>
        <v>#VALUE!</v>
      </c>
      <c r="P99" s="3" t="e">
        <f>-(((IF(U$41&lt;=V$3,W$3,IF(AND(U$41&lt;=V$4,U$41&gt;U$4),W$4,W$5)))*(D$136+H114)*Y$10*X$14*U$25)+(T$37*U$42*D$136))</f>
        <v>#VALUE!</v>
      </c>
      <c r="Q99" t="e">
        <f>S98</f>
        <v>#VALUE!</v>
      </c>
    </row>
    <row r="101" spans="1:19" x14ac:dyDescent="0.45">
      <c r="B101" t="e">
        <f>IF(A102=E69,1,IF(A102=E136,2))</f>
        <v>#N/A</v>
      </c>
      <c r="P101" s="3">
        <f>IF(U$42&lt;=U$8,U$11,IF(AND(U$42&lt;=V$8,U$42&gt;V$7),V$11,IF(AND(U$42&lt;=W$8,U$42&gt;W$7),W$11,X$11)))</f>
        <v>0.1</v>
      </c>
    </row>
    <row r="102" spans="1:19" x14ac:dyDescent="0.45">
      <c r="A102" t="e">
        <f>MAX(E69,E136)</f>
        <v>#N/A</v>
      </c>
      <c r="P102" t="s">
        <v>22</v>
      </c>
    </row>
    <row r="103" spans="1:19" x14ac:dyDescent="0.45">
      <c r="S103" t="e">
        <f>SUM(D136,H114,L99,P104)</f>
        <v>#VALUE!</v>
      </c>
    </row>
    <row r="104" spans="1:19" x14ac:dyDescent="0.45">
      <c r="P104" s="3" t="e">
        <f>-(((IF(U$41&lt;=V$3,W$3,IF(AND(U$41&lt;=V$4,U$41&gt;U$4),W$4,W$5)))*(D$136+H114)*Y$11*X$14*U$25)+(T$37*U$42*D$136))</f>
        <v>#VALUE!</v>
      </c>
      <c r="Q104" t="e">
        <f>S103</f>
        <v>#VALUE!</v>
      </c>
    </row>
    <row r="106" spans="1:19" x14ac:dyDescent="0.45">
      <c r="P106" s="3">
        <f>IF(U$42&lt;=U$8,U$9,IF(AND(U$42&lt;=V$8,U$42&gt;V$7),V$9,IF(AND(U$42&lt;=W$8,U$42&gt;W$7),W$9,X$9)))</f>
        <v>0.15</v>
      </c>
    </row>
    <row r="107" spans="1:19" x14ac:dyDescent="0.45">
      <c r="P107" t="s">
        <v>20</v>
      </c>
    </row>
    <row r="108" spans="1:19" x14ac:dyDescent="0.45">
      <c r="S108" t="e">
        <f>SUM(D136,H114,L114,P109)</f>
        <v>#VALUE!</v>
      </c>
    </row>
    <row r="109" spans="1:19" x14ac:dyDescent="0.45">
      <c r="P109" s="3" t="e">
        <f>-(((IF(U$41&lt;=V$3,W$3,IF(AND(U$41&lt;=V$4,U$41&gt;U$4),W$4,W$5)))*(D$136+H114)*Y$9*X$14*V$25)+(T$37*U$42*D$136))</f>
        <v>#VALUE!</v>
      </c>
      <c r="Q109" t="e">
        <f>S108</f>
        <v>#VALUE!</v>
      </c>
    </row>
    <row r="111" spans="1:19" x14ac:dyDescent="0.45">
      <c r="L111" s="7">
        <f>V23</f>
        <v>0.13</v>
      </c>
      <c r="P111" s="3">
        <f>IF(U$42&lt;=U$8,U$10,IF(AND(U$42&lt;=V$8,U$42&gt;V$7),V$10,IF(AND(U$42&lt;=W$8,U$42&gt;W$7),W$10,X$10)))</f>
        <v>0.75</v>
      </c>
    </row>
    <row r="112" spans="1:19" x14ac:dyDescent="0.45">
      <c r="H112" t="s">
        <v>45</v>
      </c>
      <c r="L112" t="s">
        <v>49</v>
      </c>
      <c r="P112" t="s">
        <v>21</v>
      </c>
    </row>
    <row r="113" spans="8:19" x14ac:dyDescent="0.45">
      <c r="S113" t="e">
        <f>SUM(D136,H114,L114,P114)</f>
        <v>#VALUE!</v>
      </c>
    </row>
    <row r="114" spans="8:19" x14ac:dyDescent="0.45">
      <c r="H114" s="3">
        <f>U15*D136-50</f>
        <v>-90</v>
      </c>
      <c r="I114" t="e">
        <f>IF(ABS(1-(L96+L111+L126))&lt;=0.00001,L96*M99+L111*M114+L126*M129,NA())</f>
        <v>#VALUE!</v>
      </c>
      <c r="L114" s="3">
        <v>0</v>
      </c>
      <c r="M114" t="e">
        <f>IF(ABS(1-(P106+P111+P116))&lt;=0.00001,P106*Q109+P111*Q114+P116*Q119,NA())</f>
        <v>#VALUE!</v>
      </c>
      <c r="P114" s="3" t="e">
        <f>-(((IF(U$41&lt;=V$3,W$3,IF(AND(U$41&lt;=V$4,U$41&gt;U$4),W$4,W$5)))*(D$136+H114)*Y$10*X$14*V$25)+(T$37*U$42*D$136))</f>
        <v>#VALUE!</v>
      </c>
      <c r="Q114" t="e">
        <f>S113</f>
        <v>#VALUE!</v>
      </c>
    </row>
    <row r="116" spans="8:19" x14ac:dyDescent="0.45">
      <c r="P116" s="3">
        <f>IF(U$42&lt;=U$8,U$11,IF(AND(U$42&lt;=V$8,U$42&gt;V$7),V$11,IF(AND(U$42&lt;=W$8,U$42&gt;W$7),W$11,X$11)))</f>
        <v>0.1</v>
      </c>
    </row>
    <row r="117" spans="8:19" x14ac:dyDescent="0.45">
      <c r="P117" t="s">
        <v>22</v>
      </c>
    </row>
    <row r="118" spans="8:19" x14ac:dyDescent="0.45">
      <c r="S118" t="e">
        <f>SUM(D136,H114,L114,P119)</f>
        <v>#VALUE!</v>
      </c>
    </row>
    <row r="119" spans="8:19" x14ac:dyDescent="0.45">
      <c r="P119" s="3" t="e">
        <f>-(((IF(U$41&lt;=V$3,W$3,IF(AND(U$41&lt;=V$4,U$41&gt;U$4),W$4,W$5)))*(D$136+H114)*Y$11*X$14*V$25)+(T$37*U$42*D$136))</f>
        <v>#VALUE!</v>
      </c>
      <c r="Q119" t="e">
        <f>S118</f>
        <v>#VALUE!</v>
      </c>
    </row>
    <row r="121" spans="8:19" x14ac:dyDescent="0.45">
      <c r="P121" s="3">
        <f>IF(U$42&lt;=U$8,U$9,IF(AND(U$42&lt;=V$8,U$42&gt;V$7),V$9,IF(AND(U$42&lt;=W$8,U$42&gt;W$7),W$9,X$9)))</f>
        <v>0.15</v>
      </c>
    </row>
    <row r="122" spans="8:19" x14ac:dyDescent="0.45">
      <c r="P122" t="s">
        <v>20</v>
      </c>
    </row>
    <row r="123" spans="8:19" x14ac:dyDescent="0.45">
      <c r="S123" t="e">
        <f>SUM(D136,H114,L129,P124)</f>
        <v>#VALUE!</v>
      </c>
    </row>
    <row r="124" spans="8:19" x14ac:dyDescent="0.45">
      <c r="P124" s="3" t="e">
        <f>-(((IF(U$41&lt;=V$3,W$3,IF(AND(U$41&lt;=V$4,U$41&gt;U$4),W$4,W$5)))*(D$136+H114)*Y$9*X$14*W$25)+(T$37*U$42*D$136))</f>
        <v>#VALUE!</v>
      </c>
      <c r="Q124" t="e">
        <f>S123</f>
        <v>#VALUE!</v>
      </c>
    </row>
    <row r="126" spans="8:19" x14ac:dyDescent="0.45">
      <c r="L126" s="7">
        <f>W23</f>
        <v>0.02</v>
      </c>
      <c r="P126" s="3">
        <f>IF(U$42&lt;=U$8,U$10,IF(AND(U$42&lt;=V$8,U$42&gt;V$7),V$10,IF(AND(U$42&lt;=W$8,U$42&gt;W$7),W$10,X$10)))</f>
        <v>0.75</v>
      </c>
    </row>
    <row r="127" spans="8:19" x14ac:dyDescent="0.45">
      <c r="L127" t="s">
        <v>50</v>
      </c>
      <c r="P127" t="s">
        <v>21</v>
      </c>
    </row>
    <row r="128" spans="8:19" x14ac:dyDescent="0.45">
      <c r="S128" t="e">
        <f>SUM(D136,H114,L129,P129)</f>
        <v>#VALUE!</v>
      </c>
    </row>
    <row r="129" spans="4:19" x14ac:dyDescent="0.45">
      <c r="L129" s="3">
        <v>0</v>
      </c>
      <c r="M129" t="e">
        <f>IF(ABS(1-(P121+P126+P131))&lt;=0.00001,P121*Q124+P126*Q129+P131*Q134,NA())</f>
        <v>#VALUE!</v>
      </c>
      <c r="P129" s="3" t="e">
        <f>-(((IF(U$41&lt;=V$3,W$3,IF(AND(U$41&lt;=V$4,U$41&gt;U$4),W$4,W$5)))*(D$136+H114)*Y$10*X$14*W$25)+(T$37*U$42*D$136))</f>
        <v>#VALUE!</v>
      </c>
      <c r="Q129" t="e">
        <f>S128</f>
        <v>#VALUE!</v>
      </c>
    </row>
    <row r="131" spans="4:19" x14ac:dyDescent="0.45">
      <c r="P131" s="3">
        <f>IF(U$42&lt;=U$8,U$11,IF(AND(U$42&lt;=V$8,U$42&gt;V$7),V$11,IF(AND(U$42&lt;=W$8,U$42&gt;W$7),W$11,X$11)))</f>
        <v>0.1</v>
      </c>
    </row>
    <row r="132" spans="4:19" x14ac:dyDescent="0.45">
      <c r="P132" t="s">
        <v>22</v>
      </c>
    </row>
    <row r="133" spans="4:19" x14ac:dyDescent="0.45">
      <c r="S133" t="e">
        <f>SUM(D136,H114,L129,P134)</f>
        <v>#VALUE!</v>
      </c>
    </row>
    <row r="134" spans="4:19" x14ac:dyDescent="0.45">
      <c r="D134" t="s">
        <v>47</v>
      </c>
      <c r="P134" s="3" t="e">
        <f>-(((IF(U$41&lt;=V$3,W$3,IF(AND(U$41&lt;=V$4,U$41&gt;U$4),W$4,W$5)))*(D$136+H114)*Y$11*X$14*W$25)+(T$37*U$42*D$136))</f>
        <v>#VALUE!</v>
      </c>
      <c r="Q134" t="e">
        <f>S133</f>
        <v>#VALUE!</v>
      </c>
    </row>
    <row r="135" spans="4:19" x14ac:dyDescent="0.45">
      <c r="F135" t="e">
        <f>IF(E136=I114,1,IF(E136=I159,2))</f>
        <v>#VALUE!</v>
      </c>
    </row>
    <row r="136" spans="4:19" x14ac:dyDescent="0.45">
      <c r="D136" s="3">
        <f>-U41</f>
        <v>-200</v>
      </c>
      <c r="E136" t="e">
        <f>MAX(I114,I159)</f>
        <v>#VALUE!</v>
      </c>
      <c r="P136" s="3">
        <f>IF(U$42&lt;=U$8,U$9,IF(AND(U$42&lt;=V$8,U$42&gt;V$7),V$9,IF(AND(U$42&lt;=W$8,U$42&gt;W$7),W$9,X$9)))</f>
        <v>0.15</v>
      </c>
    </row>
    <row r="137" spans="4:19" x14ac:dyDescent="0.45">
      <c r="P137" t="s">
        <v>20</v>
      </c>
    </row>
    <row r="138" spans="4:19" x14ac:dyDescent="0.45">
      <c r="S138" t="e">
        <f>SUM(D136,H159,L144,P139)</f>
        <v>#VALUE!</v>
      </c>
    </row>
    <row r="139" spans="4:19" x14ac:dyDescent="0.45">
      <c r="P139" s="3" t="e">
        <f>-(((IF(U$41&lt;=V$3,W$3,IF(AND(U$41&lt;=V$4,U$41&gt;U$4),W$4,W$5)))*D$136*Y$9*X$15*U$25)+(T$37*U$42*D$136))</f>
        <v>#VALUE!</v>
      </c>
      <c r="Q139" t="e">
        <f>S138</f>
        <v>#VALUE!</v>
      </c>
    </row>
    <row r="141" spans="4:19" x14ac:dyDescent="0.45">
      <c r="L141" s="7">
        <f>U24</f>
        <v>0.75</v>
      </c>
      <c r="P141" s="3">
        <f>IF(U$42&lt;=U$8,U$10,IF(AND(U$42&lt;=V$8,U$42&gt;V$7),V$10,IF(AND(U$42&lt;=W$8,U$42&gt;W$7),W$10,X$10)))</f>
        <v>0.75</v>
      </c>
    </row>
    <row r="142" spans="4:19" x14ac:dyDescent="0.45">
      <c r="L142" t="s">
        <v>48</v>
      </c>
      <c r="P142" t="s">
        <v>21</v>
      </c>
    </row>
    <row r="143" spans="4:19" x14ac:dyDescent="0.45">
      <c r="S143" t="e">
        <f>SUM(D136,H159,L144,P144)</f>
        <v>#VALUE!</v>
      </c>
    </row>
    <row r="144" spans="4:19" x14ac:dyDescent="0.45">
      <c r="L144" s="3">
        <v>0</v>
      </c>
      <c r="M144" t="e">
        <f>IF(ABS(1-(P136+P141+P146))&lt;=0.00001,P136*Q139+P141*Q144+P146*Q149,NA())</f>
        <v>#VALUE!</v>
      </c>
      <c r="P144" s="3" t="e">
        <f>-(((IF(U$41&lt;=V$3,W$3,IF(AND(U$41&lt;=V$4,U$41&gt;U$4),W$4,W$5)))*D$136*Y$10*X$15*U$25)+(T$37*U$42*D$136))</f>
        <v>#VALUE!</v>
      </c>
      <c r="Q144" t="e">
        <f>S143</f>
        <v>#VALUE!</v>
      </c>
    </row>
    <row r="146" spans="8:19" x14ac:dyDescent="0.45">
      <c r="P146" s="3">
        <f>IF(U$42&lt;=U$8,U$11,IF(AND(U$42&lt;=V$8,U$42&gt;V$7),V$11,IF(AND(U$42&lt;=W$8,U$42&gt;W$7),W$11,X$11)))</f>
        <v>0.1</v>
      </c>
    </row>
    <row r="147" spans="8:19" x14ac:dyDescent="0.45">
      <c r="P147" t="s">
        <v>22</v>
      </c>
    </row>
    <row r="148" spans="8:19" x14ac:dyDescent="0.45">
      <c r="S148" t="e">
        <f>SUM(D136,H159,L144,P149)</f>
        <v>#VALUE!</v>
      </c>
    </row>
    <row r="149" spans="8:19" x14ac:dyDescent="0.45">
      <c r="P149" s="3" t="e">
        <f>-(((IF(U$41&lt;=V$3,W$3,IF(AND(U$41&lt;=V$4,U$41&gt;U$4),W$4,W$5)))*D$136*Y$11*X$15*U$25)+(T$37*U$42*D$136))</f>
        <v>#VALUE!</v>
      </c>
      <c r="Q149" t="e">
        <f>S148</f>
        <v>#VALUE!</v>
      </c>
    </row>
    <row r="151" spans="8:19" x14ac:dyDescent="0.45">
      <c r="P151" s="3">
        <f>IF(U$42&lt;=U$8,U$9,IF(AND(U$42&lt;=V$8,U$42&gt;V$7),V$9,IF(AND(U$42&lt;=W$8,U$42&gt;W$7),W$9,X$9)))</f>
        <v>0.15</v>
      </c>
    </row>
    <row r="152" spans="8:19" x14ac:dyDescent="0.45">
      <c r="P152" t="s">
        <v>20</v>
      </c>
    </row>
    <row r="153" spans="8:19" x14ac:dyDescent="0.45">
      <c r="S153" t="e">
        <f>SUM(D136,H159,L159,P154)</f>
        <v>#VALUE!</v>
      </c>
    </row>
    <row r="154" spans="8:19" x14ac:dyDescent="0.45">
      <c r="P154" s="3" t="e">
        <f>-(((IF(U$41&lt;=V$3,W$3,IF(AND(U$41&lt;=V$4,U$41&gt;U$4),W$4,W$5)))*D$136*Y$9*X$15*V$25)+(T$37*U$42*D$136))</f>
        <v>#VALUE!</v>
      </c>
      <c r="Q154" t="e">
        <f>S153</f>
        <v>#VALUE!</v>
      </c>
    </row>
    <row r="156" spans="8:19" x14ac:dyDescent="0.45">
      <c r="L156" s="7">
        <f>V24</f>
        <v>0.22</v>
      </c>
      <c r="P156" s="3">
        <f>IF(U$42&lt;=U$8,U$10,IF(AND(U$42&lt;=V$8,U$42&gt;V$7),V$10,IF(AND(U$42&lt;=W$8,U$42&gt;W$7),W$10,X$10)))</f>
        <v>0.75</v>
      </c>
    </row>
    <row r="157" spans="8:19" x14ac:dyDescent="0.45">
      <c r="H157" t="s">
        <v>46</v>
      </c>
      <c r="L157" t="s">
        <v>49</v>
      </c>
      <c r="P157" t="s">
        <v>21</v>
      </c>
    </row>
    <row r="158" spans="8:19" x14ac:dyDescent="0.45">
      <c r="S158" t="e">
        <f>SUM(D136,H159,L159,P159)</f>
        <v>#VALUE!</v>
      </c>
    </row>
    <row r="159" spans="8:19" x14ac:dyDescent="0.45">
      <c r="H159" s="3">
        <v>0</v>
      </c>
      <c r="I159" t="e">
        <f>IF(ABS(1-(L141+L156+L171))&lt;=0.00001,L141*M144+L156*M159+L171*M174,NA())</f>
        <v>#VALUE!</v>
      </c>
      <c r="L159" s="3">
        <v>0</v>
      </c>
      <c r="M159" t="e">
        <f>IF(ABS(1-(P151+P156+P161))&lt;=0.00001,P151*Q154+P156*Q159+P161*Q164,NA())</f>
        <v>#VALUE!</v>
      </c>
      <c r="P159" s="3" t="e">
        <f>-(((IF(U$41&lt;=V$3,W$3,IF(AND(U$41&lt;=V$4,U$41&gt;U$4),W$4,W$5)))*D$136*Y$10*X$15*V$25)+(T$37*U$42*D$136))</f>
        <v>#VALUE!</v>
      </c>
      <c r="Q159" t="e">
        <f>S158</f>
        <v>#VALUE!</v>
      </c>
    </row>
    <row r="161" spans="12:19" x14ac:dyDescent="0.45">
      <c r="P161" s="3">
        <f>IF(U$42&lt;=U$8,U$11,IF(AND(U$42&lt;=V$8,U$42&gt;V$7),V$11,IF(AND(U$42&lt;=W$8,U$42&gt;W$7),W$11,X$11)))</f>
        <v>0.1</v>
      </c>
    </row>
    <row r="162" spans="12:19" x14ac:dyDescent="0.45">
      <c r="P162" t="s">
        <v>22</v>
      </c>
    </row>
    <row r="163" spans="12:19" x14ac:dyDescent="0.45">
      <c r="S163" t="e">
        <f>SUM(D136,H159,L159,P164)</f>
        <v>#VALUE!</v>
      </c>
    </row>
    <row r="164" spans="12:19" x14ac:dyDescent="0.45">
      <c r="P164" s="3" t="e">
        <f>-(((IF(U$41&lt;=V$3,W$3,IF(AND(U$41&lt;=V$4,U$41&gt;U$4),W$4,W$5)))*D$136*Y$11*X$15*V$25)+(T$37*U$42*D$136))</f>
        <v>#VALUE!</v>
      </c>
      <c r="Q164" t="e">
        <f>S163</f>
        <v>#VALUE!</v>
      </c>
    </row>
    <row r="166" spans="12:19" x14ac:dyDescent="0.45">
      <c r="P166" s="3">
        <f>IF(U$42&lt;=U$8,U$9,IF(AND(U$42&lt;=V$8,U$42&gt;V$7),V$9,IF(AND(U$42&lt;=W$8,U$42&gt;W$7),W$9,X$9)))</f>
        <v>0.15</v>
      </c>
    </row>
    <row r="167" spans="12:19" x14ac:dyDescent="0.45">
      <c r="P167" t="s">
        <v>20</v>
      </c>
    </row>
    <row r="168" spans="12:19" x14ac:dyDescent="0.45">
      <c r="S168" t="e">
        <f>SUM(D136,H159,L174,P169)</f>
        <v>#VALUE!</v>
      </c>
    </row>
    <row r="169" spans="12:19" x14ac:dyDescent="0.45">
      <c r="P169" s="3" t="e">
        <f>-(((IF(U$41&lt;=V$3,W$3,IF(AND(U$41&lt;=V$4,U$41&gt;U$4),W$4,W$5)))*D$136*Y$9*X$15*W$25)+(T$37*U$42*D$136))</f>
        <v>#VALUE!</v>
      </c>
      <c r="Q169" t="e">
        <f>S168</f>
        <v>#VALUE!</v>
      </c>
    </row>
    <row r="171" spans="12:19" x14ac:dyDescent="0.45">
      <c r="L171" s="7">
        <f>W24</f>
        <v>0.03</v>
      </c>
      <c r="P171" s="3">
        <f>IF(U$42&lt;=U$8,U$10,IF(AND(U$42&lt;=V$8,U$42&gt;V$7),V$10,IF(AND(U$42&lt;=W$8,U$42&gt;W$7),W$10,X$10)))</f>
        <v>0.75</v>
      </c>
    </row>
    <row r="172" spans="12:19" x14ac:dyDescent="0.45">
      <c r="L172" t="s">
        <v>50</v>
      </c>
      <c r="P172" t="s">
        <v>21</v>
      </c>
    </row>
    <row r="173" spans="12:19" x14ac:dyDescent="0.45">
      <c r="S173" t="e">
        <f>SUM(D136,H159,L174,P174)</f>
        <v>#VALUE!</v>
      </c>
    </row>
    <row r="174" spans="12:19" x14ac:dyDescent="0.45">
      <c r="L174" s="3">
        <v>0</v>
      </c>
      <c r="M174" t="e">
        <f>IF(ABS(1-(P166+P171+P176))&lt;=0.00001,P166*Q169+P171*Q174+P176*Q179,NA())</f>
        <v>#VALUE!</v>
      </c>
      <c r="P174" s="3" t="e">
        <f>-(((IF(U$41&lt;=V$3,W$3,IF(AND(U$41&lt;=V$4,U$41&gt;U$4),W$4,W$5)))*D$136*Y$10*X$15*W$25)+(T$37*U$42*D$136))</f>
        <v>#VALUE!</v>
      </c>
      <c r="Q174" t="e">
        <f>S173</f>
        <v>#VALUE!</v>
      </c>
    </row>
    <row r="176" spans="12:19" x14ac:dyDescent="0.45">
      <c r="P176" s="3">
        <f>IF(U$42&lt;=U$8,U$11,IF(AND(U$42&lt;=V$8,U$42&gt;V$7),V$11,IF(AND(U$42&lt;=W$8,U$42&gt;W$7),W$11,X$11)))</f>
        <v>0.1</v>
      </c>
    </row>
    <row r="177" spans="16:19" x14ac:dyDescent="0.45">
      <c r="P177" t="s">
        <v>22</v>
      </c>
    </row>
    <row r="178" spans="16:19" x14ac:dyDescent="0.45">
      <c r="S178" t="e">
        <f>SUM(D136,H159,L174,P179)</f>
        <v>#VALUE!</v>
      </c>
    </row>
    <row r="179" spans="16:19" x14ac:dyDescent="0.45">
      <c r="P179" s="3" t="e">
        <f>-(((IF(U$41&lt;=V$3,W$3,IF(AND(U$41&lt;=V$4,U$41&gt;U$4),W$4,W$5)))*D$136*Y$11*X$15*W$25)+(T$37*U$42*D$136))</f>
        <v>#VALUE!</v>
      </c>
      <c r="Q179" t="e">
        <f>S178</f>
        <v>#VALUE!</v>
      </c>
    </row>
    <row r="1060" spans="190:204" x14ac:dyDescent="0.45">
      <c r="GH1060" s="1" t="s">
        <v>0</v>
      </c>
      <c r="GI1060" s="1" t="s">
        <v>1</v>
      </c>
      <c r="GJ1060" s="1" t="s">
        <v>2</v>
      </c>
      <c r="GK1060" s="1" t="s">
        <v>3</v>
      </c>
      <c r="GL1060" s="1" t="s">
        <v>5</v>
      </c>
      <c r="GM1060" s="1" t="s">
        <v>6</v>
      </c>
      <c r="GN1060" s="1" t="s">
        <v>7</v>
      </c>
      <c r="GO1060" s="1" t="s">
        <v>8</v>
      </c>
      <c r="GP1060" s="1" t="s">
        <v>9</v>
      </c>
      <c r="GQ1060" s="1" t="s">
        <v>10</v>
      </c>
      <c r="GR1060" s="1" t="s">
        <v>11</v>
      </c>
      <c r="GS1060" s="1" t="s">
        <v>12</v>
      </c>
      <c r="GT1060" s="1" t="s">
        <v>13</v>
      </c>
      <c r="GU1060" s="1" t="s">
        <v>14</v>
      </c>
      <c r="GV1060" s="1" t="s">
        <v>15</v>
      </c>
    </row>
    <row r="1061" spans="190:204" x14ac:dyDescent="0.45">
      <c r="GH1061" s="1">
        <v>0</v>
      </c>
      <c r="GI1061" s="1" t="s">
        <v>4</v>
      </c>
      <c r="GJ1061" s="1">
        <v>0</v>
      </c>
      <c r="GK1061" s="1">
        <v>0</v>
      </c>
      <c r="GL1061" s="1">
        <v>0</v>
      </c>
      <c r="GM1061" s="1" t="s">
        <v>16</v>
      </c>
      <c r="GN1061" s="1">
        <v>2</v>
      </c>
      <c r="GO1061" s="1">
        <v>1</v>
      </c>
      <c r="GP1061" s="1">
        <v>2</v>
      </c>
      <c r="GQ1061" s="1">
        <v>0</v>
      </c>
      <c r="GR1061" s="1">
        <v>0</v>
      </c>
      <c r="GS1061" s="1">
        <v>0</v>
      </c>
      <c r="GT1061" s="2">
        <v>55</v>
      </c>
      <c r="GU1061" s="2">
        <v>1</v>
      </c>
      <c r="GV1061" s="2" t="b">
        <v>1</v>
      </c>
    </row>
    <row r="1062" spans="190:204" x14ac:dyDescent="0.45">
      <c r="GH1062" s="1">
        <v>1</v>
      </c>
      <c r="GK1062">
        <v>0</v>
      </c>
      <c r="GL1062" s="1">
        <v>0</v>
      </c>
      <c r="GM1062" s="1" t="s">
        <v>16</v>
      </c>
      <c r="GN1062" s="1">
        <v>1</v>
      </c>
      <c r="GO1062" s="1">
        <v>3</v>
      </c>
      <c r="GP1062" s="1">
        <v>0</v>
      </c>
      <c r="GQ1062" s="1">
        <v>0</v>
      </c>
      <c r="GR1062" s="1">
        <v>0</v>
      </c>
      <c r="GS1062" s="1">
        <v>0</v>
      </c>
      <c r="GT1062" s="2">
        <v>22</v>
      </c>
      <c r="GU1062" s="2">
        <v>5</v>
      </c>
      <c r="GV1062" s="2" t="b">
        <v>1</v>
      </c>
    </row>
    <row r="1063" spans="190:204" x14ac:dyDescent="0.45">
      <c r="GH1063">
        <v>2</v>
      </c>
      <c r="GK1063">
        <v>0</v>
      </c>
      <c r="GL1063">
        <v>0</v>
      </c>
      <c r="GM1063" t="s">
        <v>16</v>
      </c>
      <c r="GN1063">
        <v>2</v>
      </c>
      <c r="GO1063">
        <v>5</v>
      </c>
      <c r="GP1063">
        <v>6</v>
      </c>
      <c r="GQ1063">
        <v>0</v>
      </c>
      <c r="GR1063">
        <v>0</v>
      </c>
      <c r="GS1063">
        <v>0</v>
      </c>
      <c r="GT1063">
        <v>89</v>
      </c>
      <c r="GU1063">
        <v>5</v>
      </c>
      <c r="GV1063" t="b">
        <v>1</v>
      </c>
    </row>
    <row r="1064" spans="190:204" x14ac:dyDescent="0.45">
      <c r="GH1064">
        <v>3</v>
      </c>
      <c r="GK1064">
        <v>0</v>
      </c>
      <c r="GL1064">
        <v>1</v>
      </c>
      <c r="GM1064" t="s">
        <v>19</v>
      </c>
      <c r="GN1064">
        <v>3</v>
      </c>
      <c r="GO1064">
        <v>7</v>
      </c>
      <c r="GP1064">
        <v>8</v>
      </c>
      <c r="GQ1064">
        <v>9</v>
      </c>
      <c r="GR1064">
        <v>0</v>
      </c>
      <c r="GS1064">
        <v>0</v>
      </c>
      <c r="GT1064">
        <v>22</v>
      </c>
      <c r="GU1064">
        <v>9</v>
      </c>
      <c r="GV1064" t="b">
        <v>1</v>
      </c>
    </row>
    <row r="1065" spans="190:204" x14ac:dyDescent="0.45">
      <c r="GH1065">
        <v>4</v>
      </c>
      <c r="GL1065">
        <v>18</v>
      </c>
      <c r="GM1065" t="s">
        <v>17</v>
      </c>
      <c r="GN1065">
        <v>0</v>
      </c>
      <c r="GO1065">
        <v>0</v>
      </c>
      <c r="GP1065">
        <v>0</v>
      </c>
      <c r="GQ1065">
        <v>0</v>
      </c>
      <c r="GR1065">
        <v>0</v>
      </c>
      <c r="GS1065">
        <v>0</v>
      </c>
      <c r="GT1065">
        <v>132</v>
      </c>
      <c r="GU1065">
        <v>17</v>
      </c>
      <c r="GV1065" t="b">
        <v>1</v>
      </c>
    </row>
    <row r="1066" spans="190:204" x14ac:dyDescent="0.45">
      <c r="GH1066">
        <v>5</v>
      </c>
      <c r="GK1066">
        <v>0</v>
      </c>
      <c r="GL1066">
        <v>2</v>
      </c>
      <c r="GM1066" t="s">
        <v>19</v>
      </c>
      <c r="GN1066">
        <v>3</v>
      </c>
      <c r="GO1066">
        <v>13</v>
      </c>
      <c r="GP1066">
        <v>14</v>
      </c>
      <c r="GQ1066">
        <v>15</v>
      </c>
      <c r="GR1066">
        <v>0</v>
      </c>
      <c r="GS1066">
        <v>0</v>
      </c>
      <c r="GT1066">
        <v>67</v>
      </c>
      <c r="GU1066">
        <v>9</v>
      </c>
      <c r="GV1066" t="b">
        <v>1</v>
      </c>
    </row>
    <row r="1067" spans="190:204" x14ac:dyDescent="0.45">
      <c r="GH1067">
        <v>6</v>
      </c>
      <c r="GK1067">
        <v>0</v>
      </c>
      <c r="GL1067">
        <v>2</v>
      </c>
      <c r="GM1067" t="s">
        <v>19</v>
      </c>
      <c r="GN1067">
        <v>3</v>
      </c>
      <c r="GO1067">
        <v>16</v>
      </c>
      <c r="GP1067">
        <v>17</v>
      </c>
      <c r="GQ1067">
        <v>18</v>
      </c>
      <c r="GR1067">
        <v>0</v>
      </c>
      <c r="GS1067">
        <v>0</v>
      </c>
      <c r="GT1067">
        <v>112</v>
      </c>
      <c r="GU1067">
        <v>9</v>
      </c>
      <c r="GV1067" t="b">
        <v>1</v>
      </c>
    </row>
    <row r="1068" spans="190:204" x14ac:dyDescent="0.45">
      <c r="GH1068">
        <v>7</v>
      </c>
      <c r="GL1068">
        <v>3</v>
      </c>
      <c r="GM1068" t="s">
        <v>19</v>
      </c>
      <c r="GN1068">
        <v>3</v>
      </c>
      <c r="GO1068">
        <v>19</v>
      </c>
      <c r="GP1068">
        <v>20</v>
      </c>
      <c r="GQ1068">
        <v>21</v>
      </c>
      <c r="GR1068">
        <v>0</v>
      </c>
      <c r="GS1068">
        <v>0</v>
      </c>
      <c r="GT1068">
        <v>7</v>
      </c>
      <c r="GU1068">
        <v>13</v>
      </c>
      <c r="GV1068" t="b">
        <v>1</v>
      </c>
    </row>
    <row r="1069" spans="190:204" x14ac:dyDescent="0.45">
      <c r="GH1069">
        <v>8</v>
      </c>
      <c r="GL1069">
        <v>3</v>
      </c>
      <c r="GM1069" t="s">
        <v>19</v>
      </c>
      <c r="GN1069">
        <v>3</v>
      </c>
      <c r="GO1069">
        <v>22</v>
      </c>
      <c r="GP1069">
        <v>23</v>
      </c>
      <c r="GQ1069">
        <v>24</v>
      </c>
      <c r="GR1069">
        <v>0</v>
      </c>
      <c r="GS1069">
        <v>0</v>
      </c>
      <c r="GT1069">
        <v>22</v>
      </c>
      <c r="GU1069">
        <v>13</v>
      </c>
      <c r="GV1069" t="b">
        <v>1</v>
      </c>
    </row>
    <row r="1070" spans="190:204" x14ac:dyDescent="0.45">
      <c r="GH1070">
        <v>9</v>
      </c>
      <c r="GL1070">
        <v>3</v>
      </c>
      <c r="GM1070" t="s">
        <v>19</v>
      </c>
      <c r="GN1070">
        <v>3</v>
      </c>
      <c r="GO1070">
        <v>25</v>
      </c>
      <c r="GP1070">
        <v>26</v>
      </c>
      <c r="GQ1070">
        <v>27</v>
      </c>
      <c r="GR1070">
        <v>0</v>
      </c>
      <c r="GS1070">
        <v>0</v>
      </c>
      <c r="GT1070">
        <v>37</v>
      </c>
      <c r="GU1070">
        <v>13</v>
      </c>
      <c r="GV1070" t="b">
        <v>1</v>
      </c>
    </row>
    <row r="1071" spans="190:204" x14ac:dyDescent="0.45">
      <c r="GH1071">
        <v>10</v>
      </c>
      <c r="GL1071">
        <v>18</v>
      </c>
      <c r="GM1071" t="s">
        <v>17</v>
      </c>
      <c r="GN1071">
        <v>0</v>
      </c>
      <c r="GO1071">
        <v>0</v>
      </c>
      <c r="GP1071">
        <v>0</v>
      </c>
      <c r="GQ1071">
        <v>0</v>
      </c>
      <c r="GR1071">
        <v>0</v>
      </c>
      <c r="GS1071">
        <v>0</v>
      </c>
      <c r="GT1071">
        <v>127</v>
      </c>
      <c r="GU1071">
        <v>17</v>
      </c>
      <c r="GV1071" t="b">
        <v>1</v>
      </c>
    </row>
    <row r="1072" spans="190:204" x14ac:dyDescent="0.45">
      <c r="GH1072">
        <v>11</v>
      </c>
      <c r="GL1072">
        <v>18</v>
      </c>
      <c r="GM1072" t="s">
        <v>17</v>
      </c>
      <c r="GN1072">
        <v>0</v>
      </c>
      <c r="GO1072">
        <v>0</v>
      </c>
      <c r="GP1072">
        <v>0</v>
      </c>
      <c r="GQ1072">
        <v>0</v>
      </c>
      <c r="GR1072">
        <v>0</v>
      </c>
      <c r="GS1072">
        <v>0</v>
      </c>
      <c r="GT1072">
        <v>122</v>
      </c>
      <c r="GU1072">
        <v>17</v>
      </c>
      <c r="GV1072" t="b">
        <v>1</v>
      </c>
    </row>
    <row r="1073" spans="190:204" x14ac:dyDescent="0.45">
      <c r="GH1073">
        <v>12</v>
      </c>
      <c r="GL1073">
        <v>17</v>
      </c>
      <c r="GM1073" t="s">
        <v>17</v>
      </c>
      <c r="GN1073">
        <v>0</v>
      </c>
      <c r="GO1073">
        <v>0</v>
      </c>
      <c r="GP1073">
        <v>0</v>
      </c>
      <c r="GQ1073">
        <v>0</v>
      </c>
      <c r="GR1073">
        <v>0</v>
      </c>
      <c r="GS1073">
        <v>0</v>
      </c>
      <c r="GT1073">
        <v>117</v>
      </c>
      <c r="GU1073">
        <v>17</v>
      </c>
      <c r="GV1073" t="b">
        <v>1</v>
      </c>
    </row>
    <row r="1074" spans="190:204" x14ac:dyDescent="0.45">
      <c r="GH1074">
        <v>13</v>
      </c>
      <c r="GL1074">
        <v>5</v>
      </c>
      <c r="GM1074" t="s">
        <v>19</v>
      </c>
      <c r="GN1074">
        <v>3</v>
      </c>
      <c r="GO1074">
        <v>37</v>
      </c>
      <c r="GP1074">
        <v>38</v>
      </c>
      <c r="GQ1074">
        <v>39</v>
      </c>
      <c r="GR1074">
        <v>0</v>
      </c>
      <c r="GS1074">
        <v>0</v>
      </c>
      <c r="GT1074">
        <v>52</v>
      </c>
      <c r="GU1074">
        <v>13</v>
      </c>
      <c r="GV1074" t="b">
        <v>1</v>
      </c>
    </row>
    <row r="1075" spans="190:204" x14ac:dyDescent="0.45">
      <c r="GH1075">
        <v>14</v>
      </c>
      <c r="GL1075">
        <v>5</v>
      </c>
      <c r="GM1075" t="s">
        <v>19</v>
      </c>
      <c r="GN1075">
        <v>3</v>
      </c>
      <c r="GO1075">
        <v>40</v>
      </c>
      <c r="GP1075">
        <v>41</v>
      </c>
      <c r="GQ1075">
        <v>36</v>
      </c>
      <c r="GR1075">
        <v>0</v>
      </c>
      <c r="GS1075">
        <v>0</v>
      </c>
      <c r="GT1075">
        <v>67</v>
      </c>
      <c r="GU1075">
        <v>13</v>
      </c>
      <c r="GV1075" t="b">
        <v>1</v>
      </c>
    </row>
    <row r="1076" spans="190:204" x14ac:dyDescent="0.45">
      <c r="GH1076">
        <v>15</v>
      </c>
      <c r="GL1076">
        <v>5</v>
      </c>
      <c r="GM1076" t="s">
        <v>19</v>
      </c>
      <c r="GN1076">
        <v>3</v>
      </c>
      <c r="GO1076">
        <v>35</v>
      </c>
      <c r="GP1076">
        <v>34</v>
      </c>
      <c r="GQ1076">
        <v>33</v>
      </c>
      <c r="GR1076">
        <v>0</v>
      </c>
      <c r="GS1076">
        <v>0</v>
      </c>
      <c r="GT1076">
        <v>82</v>
      </c>
      <c r="GU1076">
        <v>13</v>
      </c>
      <c r="GV1076" t="b">
        <v>1</v>
      </c>
    </row>
    <row r="1077" spans="190:204" x14ac:dyDescent="0.45">
      <c r="GH1077">
        <v>16</v>
      </c>
      <c r="GL1077">
        <v>6</v>
      </c>
      <c r="GM1077" t="s">
        <v>19</v>
      </c>
      <c r="GN1077">
        <v>3</v>
      </c>
      <c r="GO1077">
        <v>32</v>
      </c>
      <c r="GP1077">
        <v>31</v>
      </c>
      <c r="GQ1077">
        <v>30</v>
      </c>
      <c r="GR1077">
        <v>0</v>
      </c>
      <c r="GS1077">
        <v>0</v>
      </c>
      <c r="GT1077">
        <v>97</v>
      </c>
      <c r="GU1077">
        <v>13</v>
      </c>
      <c r="GV1077" t="b">
        <v>1</v>
      </c>
    </row>
    <row r="1078" spans="190:204" x14ac:dyDescent="0.45">
      <c r="GH1078">
        <v>17</v>
      </c>
      <c r="GL1078">
        <v>6</v>
      </c>
      <c r="GM1078" t="s">
        <v>19</v>
      </c>
      <c r="GN1078">
        <v>3</v>
      </c>
      <c r="GO1078">
        <v>29</v>
      </c>
      <c r="GP1078">
        <v>28</v>
      </c>
      <c r="GQ1078">
        <v>12</v>
      </c>
      <c r="GR1078">
        <v>0</v>
      </c>
      <c r="GS1078">
        <v>0</v>
      </c>
      <c r="GT1078">
        <v>112</v>
      </c>
      <c r="GU1078">
        <v>13</v>
      </c>
      <c r="GV1078" t="b">
        <v>1</v>
      </c>
    </row>
    <row r="1079" spans="190:204" x14ac:dyDescent="0.45">
      <c r="GH1079">
        <v>18</v>
      </c>
      <c r="GL1079">
        <v>6</v>
      </c>
      <c r="GM1079" t="s">
        <v>19</v>
      </c>
      <c r="GN1079">
        <v>3</v>
      </c>
      <c r="GO1079">
        <v>11</v>
      </c>
      <c r="GP1079">
        <v>10</v>
      </c>
      <c r="GQ1079">
        <v>4</v>
      </c>
      <c r="GR1079">
        <v>0</v>
      </c>
      <c r="GS1079">
        <v>0</v>
      </c>
      <c r="GT1079">
        <v>127</v>
      </c>
      <c r="GU1079">
        <v>13</v>
      </c>
      <c r="GV1079" t="b">
        <v>1</v>
      </c>
    </row>
    <row r="1080" spans="190:204" x14ac:dyDescent="0.45">
      <c r="GH1080">
        <v>19</v>
      </c>
      <c r="GL1080">
        <v>7</v>
      </c>
      <c r="GM1080" t="s">
        <v>17</v>
      </c>
      <c r="GN1080">
        <v>0</v>
      </c>
      <c r="GO1080">
        <v>0</v>
      </c>
      <c r="GP1080">
        <v>0</v>
      </c>
      <c r="GQ1080">
        <v>0</v>
      </c>
      <c r="GR1080">
        <v>0</v>
      </c>
      <c r="GS1080">
        <v>0</v>
      </c>
      <c r="GT1080">
        <v>2</v>
      </c>
      <c r="GU1080">
        <v>17</v>
      </c>
      <c r="GV1080" t="b">
        <v>1</v>
      </c>
    </row>
    <row r="1081" spans="190:204" x14ac:dyDescent="0.45">
      <c r="GH1081">
        <v>20</v>
      </c>
      <c r="GL1081">
        <v>7</v>
      </c>
      <c r="GM1081" t="s">
        <v>17</v>
      </c>
      <c r="GN1081">
        <v>0</v>
      </c>
      <c r="GO1081">
        <v>0</v>
      </c>
      <c r="GP1081">
        <v>0</v>
      </c>
      <c r="GQ1081">
        <v>0</v>
      </c>
      <c r="GR1081">
        <v>0</v>
      </c>
      <c r="GS1081">
        <v>0</v>
      </c>
      <c r="GT1081">
        <v>7</v>
      </c>
      <c r="GU1081">
        <v>17</v>
      </c>
      <c r="GV1081" t="b">
        <v>1</v>
      </c>
    </row>
    <row r="1082" spans="190:204" x14ac:dyDescent="0.45">
      <c r="GH1082">
        <v>21</v>
      </c>
      <c r="GL1082">
        <v>7</v>
      </c>
      <c r="GM1082" t="s">
        <v>17</v>
      </c>
      <c r="GN1082">
        <v>0</v>
      </c>
      <c r="GO1082">
        <v>0</v>
      </c>
      <c r="GP1082">
        <v>0</v>
      </c>
      <c r="GQ1082">
        <v>0</v>
      </c>
      <c r="GR1082">
        <v>0</v>
      </c>
      <c r="GS1082">
        <v>0</v>
      </c>
      <c r="GT1082">
        <v>12</v>
      </c>
      <c r="GU1082">
        <v>17</v>
      </c>
      <c r="GV1082" t="b">
        <v>1</v>
      </c>
    </row>
    <row r="1083" spans="190:204" x14ac:dyDescent="0.45">
      <c r="GH1083">
        <v>22</v>
      </c>
      <c r="GL1083">
        <v>8</v>
      </c>
      <c r="GM1083" t="s">
        <v>17</v>
      </c>
      <c r="GN1083">
        <v>0</v>
      </c>
      <c r="GO1083">
        <v>0</v>
      </c>
      <c r="GP1083">
        <v>0</v>
      </c>
      <c r="GQ1083">
        <v>0</v>
      </c>
      <c r="GR1083">
        <v>0</v>
      </c>
      <c r="GS1083">
        <v>0</v>
      </c>
      <c r="GT1083">
        <v>17</v>
      </c>
      <c r="GU1083">
        <v>17</v>
      </c>
      <c r="GV1083" t="b">
        <v>1</v>
      </c>
    </row>
    <row r="1084" spans="190:204" x14ac:dyDescent="0.45">
      <c r="GH1084">
        <v>23</v>
      </c>
      <c r="GL1084">
        <v>8</v>
      </c>
      <c r="GM1084" t="s">
        <v>17</v>
      </c>
      <c r="GN1084">
        <v>0</v>
      </c>
      <c r="GO1084">
        <v>0</v>
      </c>
      <c r="GP1084">
        <v>0</v>
      </c>
      <c r="GQ1084">
        <v>0</v>
      </c>
      <c r="GR1084">
        <v>0</v>
      </c>
      <c r="GS1084">
        <v>0</v>
      </c>
      <c r="GT1084">
        <v>22</v>
      </c>
      <c r="GU1084">
        <v>17</v>
      </c>
      <c r="GV1084" t="b">
        <v>1</v>
      </c>
    </row>
    <row r="1085" spans="190:204" x14ac:dyDescent="0.45">
      <c r="GH1085">
        <v>24</v>
      </c>
      <c r="GL1085">
        <v>8</v>
      </c>
      <c r="GM1085" t="s">
        <v>17</v>
      </c>
      <c r="GN1085">
        <v>0</v>
      </c>
      <c r="GO1085">
        <v>0</v>
      </c>
      <c r="GP1085">
        <v>0</v>
      </c>
      <c r="GQ1085">
        <v>0</v>
      </c>
      <c r="GR1085">
        <v>0</v>
      </c>
      <c r="GS1085">
        <v>0</v>
      </c>
      <c r="GT1085">
        <v>27</v>
      </c>
      <c r="GU1085">
        <v>17</v>
      </c>
      <c r="GV1085" t="b">
        <v>1</v>
      </c>
    </row>
    <row r="1086" spans="190:204" x14ac:dyDescent="0.45">
      <c r="GH1086">
        <v>25</v>
      </c>
      <c r="GL1086">
        <v>9</v>
      </c>
      <c r="GM1086" t="s">
        <v>17</v>
      </c>
      <c r="GN1086">
        <v>0</v>
      </c>
      <c r="GO1086">
        <v>0</v>
      </c>
      <c r="GP1086">
        <v>0</v>
      </c>
      <c r="GQ1086">
        <v>0</v>
      </c>
      <c r="GR1086">
        <v>0</v>
      </c>
      <c r="GS1086">
        <v>0</v>
      </c>
      <c r="GT1086">
        <v>32</v>
      </c>
      <c r="GU1086">
        <v>17</v>
      </c>
      <c r="GV1086" t="b">
        <v>1</v>
      </c>
    </row>
    <row r="1087" spans="190:204" x14ac:dyDescent="0.45">
      <c r="GH1087">
        <v>26</v>
      </c>
      <c r="GL1087">
        <v>9</v>
      </c>
      <c r="GM1087" t="s">
        <v>17</v>
      </c>
      <c r="GN1087">
        <v>0</v>
      </c>
      <c r="GO1087">
        <v>0</v>
      </c>
      <c r="GP1087">
        <v>0</v>
      </c>
      <c r="GQ1087">
        <v>0</v>
      </c>
      <c r="GR1087">
        <v>0</v>
      </c>
      <c r="GS1087">
        <v>0</v>
      </c>
      <c r="GT1087">
        <v>37</v>
      </c>
      <c r="GU1087">
        <v>17</v>
      </c>
      <c r="GV1087" t="b">
        <v>1</v>
      </c>
    </row>
    <row r="1088" spans="190:204" x14ac:dyDescent="0.45">
      <c r="GH1088">
        <v>27</v>
      </c>
      <c r="GL1088">
        <v>9</v>
      </c>
      <c r="GM1088" t="s">
        <v>17</v>
      </c>
      <c r="GN1088">
        <v>0</v>
      </c>
      <c r="GO1088">
        <v>0</v>
      </c>
      <c r="GP1088">
        <v>0</v>
      </c>
      <c r="GQ1088">
        <v>0</v>
      </c>
      <c r="GR1088">
        <v>0</v>
      </c>
      <c r="GS1088">
        <v>0</v>
      </c>
      <c r="GT1088">
        <v>42</v>
      </c>
      <c r="GU1088">
        <v>17</v>
      </c>
      <c r="GV1088" t="b">
        <v>1</v>
      </c>
    </row>
    <row r="1089" spans="190:204" x14ac:dyDescent="0.45">
      <c r="GH1089">
        <v>28</v>
      </c>
      <c r="GL1089">
        <v>17</v>
      </c>
      <c r="GM1089" t="s">
        <v>17</v>
      </c>
      <c r="GN1089">
        <v>0</v>
      </c>
      <c r="GO1089">
        <v>0</v>
      </c>
      <c r="GP1089">
        <v>0</v>
      </c>
      <c r="GQ1089">
        <v>0</v>
      </c>
      <c r="GR1089">
        <v>0</v>
      </c>
      <c r="GS1089">
        <v>0</v>
      </c>
      <c r="GT1089">
        <v>112</v>
      </c>
      <c r="GU1089">
        <v>17</v>
      </c>
      <c r="GV1089" t="b">
        <v>1</v>
      </c>
    </row>
    <row r="1090" spans="190:204" x14ac:dyDescent="0.45">
      <c r="GH1090">
        <v>29</v>
      </c>
      <c r="GL1090">
        <v>17</v>
      </c>
      <c r="GM1090" t="s">
        <v>17</v>
      </c>
      <c r="GN1090">
        <v>0</v>
      </c>
      <c r="GO1090">
        <v>0</v>
      </c>
      <c r="GP1090">
        <v>0</v>
      </c>
      <c r="GQ1090">
        <v>0</v>
      </c>
      <c r="GR1090">
        <v>0</v>
      </c>
      <c r="GS1090">
        <v>0</v>
      </c>
      <c r="GT1090">
        <v>107</v>
      </c>
      <c r="GU1090">
        <v>17</v>
      </c>
      <c r="GV1090" t="b">
        <v>1</v>
      </c>
    </row>
    <row r="1091" spans="190:204" x14ac:dyDescent="0.45">
      <c r="GH1091">
        <v>30</v>
      </c>
      <c r="GL1091">
        <v>16</v>
      </c>
      <c r="GM1091" t="s">
        <v>17</v>
      </c>
      <c r="GN1091">
        <v>0</v>
      </c>
      <c r="GO1091">
        <v>0</v>
      </c>
      <c r="GP1091">
        <v>0</v>
      </c>
      <c r="GQ1091">
        <v>0</v>
      </c>
      <c r="GR1091">
        <v>0</v>
      </c>
      <c r="GS1091">
        <v>0</v>
      </c>
      <c r="GT1091">
        <v>102</v>
      </c>
      <c r="GU1091">
        <v>17</v>
      </c>
      <c r="GV1091" t="b">
        <v>1</v>
      </c>
    </row>
    <row r="1092" spans="190:204" x14ac:dyDescent="0.45">
      <c r="GH1092">
        <v>31</v>
      </c>
      <c r="GL1092">
        <v>16</v>
      </c>
      <c r="GM1092" t="s">
        <v>17</v>
      </c>
      <c r="GN1092">
        <v>0</v>
      </c>
      <c r="GO1092">
        <v>0</v>
      </c>
      <c r="GP1092">
        <v>0</v>
      </c>
      <c r="GQ1092">
        <v>0</v>
      </c>
      <c r="GR1092">
        <v>0</v>
      </c>
      <c r="GS1092">
        <v>0</v>
      </c>
      <c r="GT1092">
        <v>97</v>
      </c>
      <c r="GU1092">
        <v>17</v>
      </c>
      <c r="GV1092" t="b">
        <v>1</v>
      </c>
    </row>
    <row r="1093" spans="190:204" x14ac:dyDescent="0.45">
      <c r="GH1093">
        <v>32</v>
      </c>
      <c r="GL1093">
        <v>16</v>
      </c>
      <c r="GM1093" t="s">
        <v>17</v>
      </c>
      <c r="GN1093">
        <v>0</v>
      </c>
      <c r="GO1093">
        <v>0</v>
      </c>
      <c r="GP1093">
        <v>0</v>
      </c>
      <c r="GQ1093">
        <v>0</v>
      </c>
      <c r="GR1093">
        <v>0</v>
      </c>
      <c r="GS1093">
        <v>0</v>
      </c>
      <c r="GT1093">
        <v>92</v>
      </c>
      <c r="GU1093">
        <v>17</v>
      </c>
      <c r="GV1093" t="b">
        <v>1</v>
      </c>
    </row>
    <row r="1094" spans="190:204" x14ac:dyDescent="0.45">
      <c r="GH1094">
        <v>33</v>
      </c>
      <c r="GL1094">
        <v>15</v>
      </c>
      <c r="GM1094" t="s">
        <v>17</v>
      </c>
      <c r="GN1094">
        <v>0</v>
      </c>
      <c r="GO1094">
        <v>0</v>
      </c>
      <c r="GP1094">
        <v>0</v>
      </c>
      <c r="GQ1094">
        <v>0</v>
      </c>
      <c r="GR1094">
        <v>0</v>
      </c>
      <c r="GS1094">
        <v>0</v>
      </c>
      <c r="GT1094">
        <v>87</v>
      </c>
      <c r="GU1094">
        <v>17</v>
      </c>
      <c r="GV1094" t="b">
        <v>1</v>
      </c>
    </row>
    <row r="1095" spans="190:204" x14ac:dyDescent="0.45">
      <c r="GH1095">
        <v>34</v>
      </c>
      <c r="GL1095">
        <v>15</v>
      </c>
      <c r="GM1095" t="s">
        <v>17</v>
      </c>
      <c r="GN1095">
        <v>0</v>
      </c>
      <c r="GO1095">
        <v>0</v>
      </c>
      <c r="GP1095">
        <v>0</v>
      </c>
      <c r="GQ1095">
        <v>0</v>
      </c>
      <c r="GR1095">
        <v>0</v>
      </c>
      <c r="GS1095">
        <v>0</v>
      </c>
      <c r="GT1095">
        <v>82</v>
      </c>
      <c r="GU1095">
        <v>17</v>
      </c>
      <c r="GV1095" t="b">
        <v>1</v>
      </c>
    </row>
    <row r="1096" spans="190:204" x14ac:dyDescent="0.45">
      <c r="GH1096">
        <v>35</v>
      </c>
      <c r="GL1096">
        <v>15</v>
      </c>
      <c r="GM1096" t="s">
        <v>17</v>
      </c>
      <c r="GN1096">
        <v>0</v>
      </c>
      <c r="GO1096">
        <v>0</v>
      </c>
      <c r="GP1096">
        <v>0</v>
      </c>
      <c r="GQ1096">
        <v>0</v>
      </c>
      <c r="GR1096">
        <v>0</v>
      </c>
      <c r="GS1096">
        <v>0</v>
      </c>
      <c r="GT1096">
        <v>77</v>
      </c>
      <c r="GU1096">
        <v>17</v>
      </c>
      <c r="GV1096" t="b">
        <v>1</v>
      </c>
    </row>
    <row r="1097" spans="190:204" x14ac:dyDescent="0.45">
      <c r="GH1097">
        <v>36</v>
      </c>
      <c r="GL1097">
        <v>14</v>
      </c>
      <c r="GM1097" t="s">
        <v>17</v>
      </c>
      <c r="GN1097">
        <v>0</v>
      </c>
      <c r="GO1097">
        <v>0</v>
      </c>
      <c r="GP1097">
        <v>0</v>
      </c>
      <c r="GQ1097">
        <v>0</v>
      </c>
      <c r="GR1097">
        <v>0</v>
      </c>
      <c r="GS1097">
        <v>0</v>
      </c>
      <c r="GT1097">
        <v>72</v>
      </c>
      <c r="GU1097">
        <v>17</v>
      </c>
      <c r="GV1097" t="b">
        <v>1</v>
      </c>
    </row>
    <row r="1098" spans="190:204" x14ac:dyDescent="0.45">
      <c r="GH1098">
        <v>37</v>
      </c>
      <c r="GL1098">
        <v>13</v>
      </c>
      <c r="GM1098" t="s">
        <v>17</v>
      </c>
      <c r="GN1098">
        <v>0</v>
      </c>
      <c r="GO1098">
        <v>0</v>
      </c>
      <c r="GP1098">
        <v>0</v>
      </c>
      <c r="GQ1098">
        <v>0</v>
      </c>
      <c r="GR1098">
        <v>0</v>
      </c>
      <c r="GS1098">
        <v>0</v>
      </c>
      <c r="GT1098">
        <v>47</v>
      </c>
      <c r="GU1098">
        <v>17</v>
      </c>
      <c r="GV1098" t="b">
        <v>1</v>
      </c>
    </row>
    <row r="1099" spans="190:204" x14ac:dyDescent="0.45">
      <c r="GH1099">
        <v>38</v>
      </c>
      <c r="GL1099">
        <v>13</v>
      </c>
      <c r="GM1099" t="s">
        <v>17</v>
      </c>
      <c r="GN1099">
        <v>0</v>
      </c>
      <c r="GO1099">
        <v>0</v>
      </c>
      <c r="GP1099">
        <v>0</v>
      </c>
      <c r="GQ1099">
        <v>0</v>
      </c>
      <c r="GR1099">
        <v>0</v>
      </c>
      <c r="GS1099">
        <v>0</v>
      </c>
      <c r="GT1099">
        <v>52</v>
      </c>
      <c r="GU1099">
        <v>17</v>
      </c>
      <c r="GV1099" t="b">
        <v>1</v>
      </c>
    </row>
    <row r="1100" spans="190:204" x14ac:dyDescent="0.45">
      <c r="GH1100">
        <v>39</v>
      </c>
      <c r="GL1100">
        <v>13</v>
      </c>
      <c r="GM1100" t="s">
        <v>17</v>
      </c>
      <c r="GN1100">
        <v>0</v>
      </c>
      <c r="GO1100">
        <v>0</v>
      </c>
      <c r="GP1100">
        <v>0</v>
      </c>
      <c r="GQ1100">
        <v>0</v>
      </c>
      <c r="GR1100">
        <v>0</v>
      </c>
      <c r="GS1100">
        <v>0</v>
      </c>
      <c r="GT1100">
        <v>57</v>
      </c>
      <c r="GU1100">
        <v>17</v>
      </c>
      <c r="GV1100" t="b">
        <v>1</v>
      </c>
    </row>
    <row r="1101" spans="190:204" x14ac:dyDescent="0.45">
      <c r="GH1101">
        <v>40</v>
      </c>
      <c r="GL1101">
        <v>14</v>
      </c>
      <c r="GM1101" t="s">
        <v>17</v>
      </c>
      <c r="GN1101">
        <v>0</v>
      </c>
      <c r="GO1101">
        <v>0</v>
      </c>
      <c r="GP1101">
        <v>0</v>
      </c>
      <c r="GQ1101">
        <v>0</v>
      </c>
      <c r="GR1101">
        <v>0</v>
      </c>
      <c r="GS1101">
        <v>0</v>
      </c>
      <c r="GT1101">
        <v>62</v>
      </c>
      <c r="GU1101">
        <v>17</v>
      </c>
      <c r="GV1101" t="b">
        <v>1</v>
      </c>
    </row>
    <row r="1102" spans="190:204" x14ac:dyDescent="0.45">
      <c r="GH1102">
        <v>41</v>
      </c>
      <c r="GL1102">
        <v>14</v>
      </c>
      <c r="GM1102" t="s">
        <v>17</v>
      </c>
      <c r="GN1102">
        <v>0</v>
      </c>
      <c r="GO1102">
        <v>0</v>
      </c>
      <c r="GP1102">
        <v>0</v>
      </c>
      <c r="GQ1102">
        <v>0</v>
      </c>
      <c r="GR1102">
        <v>0</v>
      </c>
      <c r="GS1102">
        <v>0</v>
      </c>
      <c r="GT1102">
        <v>67</v>
      </c>
      <c r="GU1102">
        <v>17</v>
      </c>
      <c r="GV1102" t="b">
        <v>1</v>
      </c>
    </row>
  </sheetData>
  <pageMargins left="0.7" right="0.7" top="0.75" bottom="0.75" header="0.3" footer="0.3"/>
  <pageSetup orientation="portrait" r:id="rId1"/>
  <headerFooter>
    <oddFooter>&amp;l&amp;bTreePlan Student License, For Education Only&amp;r&amp;bTreePlan.com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Sheet1!Print_Area</vt:lpstr>
      <vt:lpstr>Sheet1!TreeData</vt:lpstr>
      <vt:lpstr>Sheet1!TreeDiagBase</vt:lpstr>
      <vt:lpstr>Sheet1!TreeDiagram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Surdek</dc:creator>
  <cp:lastModifiedBy>Michael Surdek</cp:lastModifiedBy>
  <cp:lastPrinted>2021-04-11T23:28:28Z</cp:lastPrinted>
  <dcterms:created xsi:type="dcterms:W3CDTF">2021-03-28T18:47:31Z</dcterms:created>
  <dcterms:modified xsi:type="dcterms:W3CDTF">2021-04-18T15:29:59Z</dcterms:modified>
</cp:coreProperties>
</file>