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30" windowWidth="18435" windowHeight="7410"/>
  </bookViews>
  <sheets>
    <sheet name="Sheet1" sheetId="1" r:id="rId1"/>
    <sheet name="Sheet2" sheetId="2" r:id="rId2"/>
    <sheet name="Sheet3" sheetId="3" r:id="rId3"/>
  </sheets>
  <definedNames>
    <definedName name="dataset" localSheetId="0">Sheet1!$A$2:$D$38</definedName>
  </definedNames>
  <calcPr calcId="144525"/>
</workbook>
</file>

<file path=xl/calcChain.xml><?xml version="1.0" encoding="utf-8"?>
<calcChain xmlns="http://schemas.openxmlformats.org/spreadsheetml/2006/main">
  <c r="AW37" i="1" l="1"/>
  <c r="AU7" i="1"/>
  <c r="AT7" i="1"/>
  <c r="AS8" i="1"/>
  <c r="AS7" i="1"/>
  <c r="AV58" i="1"/>
  <c r="AV54" i="1"/>
  <c r="AV55" i="1"/>
  <c r="AV56" i="1"/>
  <c r="AV57" i="1"/>
  <c r="AV53" i="1"/>
  <c r="AU54" i="1"/>
  <c r="AU55" i="1"/>
  <c r="AU56" i="1"/>
  <c r="AU57" i="1"/>
  <c r="AU53" i="1"/>
  <c r="AT58" i="1"/>
  <c r="AT54" i="1"/>
  <c r="AT55" i="1"/>
  <c r="AT56" i="1"/>
  <c r="AT57" i="1"/>
  <c r="AT53" i="1"/>
  <c r="AS54" i="1"/>
  <c r="AS55" i="1"/>
  <c r="AS56" i="1"/>
  <c r="AS57" i="1"/>
  <c r="AS53" i="1"/>
  <c r="AR54" i="1"/>
  <c r="AR55" i="1"/>
  <c r="AR56" i="1"/>
  <c r="AR57" i="1"/>
  <c r="AR53" i="1"/>
  <c r="AQ58" i="1"/>
  <c r="AQ54" i="1"/>
  <c r="AQ55" i="1"/>
  <c r="AQ56" i="1"/>
  <c r="AQ57" i="1"/>
  <c r="AQ53" i="1"/>
  <c r="AP58" i="1"/>
  <c r="AO58" i="1"/>
  <c r="AP57" i="1"/>
  <c r="AO57" i="1"/>
  <c r="AP54" i="1"/>
  <c r="AP55" i="1"/>
  <c r="AP56" i="1"/>
  <c r="AP53" i="1"/>
  <c r="AO53" i="1"/>
  <c r="AO54" i="1"/>
  <c r="AO55" i="1"/>
  <c r="AO56" i="1"/>
  <c r="AO42" i="1"/>
  <c r="AU33" i="1"/>
  <c r="AR46" i="1"/>
  <c r="AQ43" i="1"/>
  <c r="AQ46" i="1"/>
  <c r="AQ47" i="1"/>
  <c r="AP43" i="1"/>
  <c r="AS43" i="1" s="1"/>
  <c r="AP44" i="1"/>
  <c r="AP45" i="1"/>
  <c r="AP46" i="1"/>
  <c r="AS46" i="1" s="1"/>
  <c r="AP47" i="1"/>
  <c r="AS47" i="1" s="1"/>
  <c r="AP42" i="1"/>
  <c r="AQ42" i="1" s="1"/>
  <c r="AO43" i="1"/>
  <c r="AR43" i="1" s="1"/>
  <c r="AO44" i="1"/>
  <c r="AQ44" i="1" s="1"/>
  <c r="AO45" i="1"/>
  <c r="AQ45" i="1" s="1"/>
  <c r="AO46" i="1"/>
  <c r="AO47" i="1"/>
  <c r="AR47" i="1" s="1"/>
  <c r="AU47" i="1" s="1"/>
  <c r="AO33" i="1"/>
  <c r="AF16" i="1"/>
  <c r="AV37" i="1"/>
  <c r="AV34" i="1"/>
  <c r="AV35" i="1"/>
  <c r="AV36" i="1"/>
  <c r="AV33" i="1"/>
  <c r="AU34" i="1"/>
  <c r="AU35" i="1"/>
  <c r="AU36" i="1"/>
  <c r="AU24" i="1"/>
  <c r="AT37" i="1"/>
  <c r="AT34" i="1"/>
  <c r="AT35" i="1"/>
  <c r="AT36" i="1"/>
  <c r="AT33" i="1"/>
  <c r="AS34" i="1"/>
  <c r="AS35" i="1"/>
  <c r="AS36" i="1"/>
  <c r="AS33" i="1"/>
  <c r="AR34" i="1"/>
  <c r="AR35" i="1"/>
  <c r="AR36" i="1"/>
  <c r="AR33" i="1"/>
  <c r="AQ34" i="1"/>
  <c r="AQ35" i="1"/>
  <c r="AQ36" i="1"/>
  <c r="AQ33" i="1"/>
  <c r="AQ37" i="1" s="1"/>
  <c r="AP37" i="1"/>
  <c r="AO37" i="1"/>
  <c r="AP34" i="1"/>
  <c r="AP35" i="1"/>
  <c r="AP36" i="1"/>
  <c r="AP33" i="1"/>
  <c r="AO34" i="1"/>
  <c r="AO35" i="1"/>
  <c r="AO36" i="1"/>
  <c r="AO24" i="1"/>
  <c r="AU15" i="1"/>
  <c r="AP25" i="1"/>
  <c r="AP26" i="1"/>
  <c r="AP27" i="1"/>
  <c r="AP24" i="1"/>
  <c r="AO25" i="1"/>
  <c r="AO26" i="1"/>
  <c r="AO27" i="1"/>
  <c r="AO15" i="1"/>
  <c r="AU8" i="1"/>
  <c r="AU9" i="1"/>
  <c r="AV9" i="1" s="1"/>
  <c r="AV19" i="1"/>
  <c r="AV16" i="1"/>
  <c r="AV17" i="1"/>
  <c r="AV18" i="1"/>
  <c r="AV15" i="1"/>
  <c r="AU16" i="1"/>
  <c r="AU17" i="1"/>
  <c r="AU18" i="1"/>
  <c r="AV7" i="1"/>
  <c r="AT19" i="1"/>
  <c r="AT16" i="1"/>
  <c r="AT17" i="1"/>
  <c r="AT18" i="1"/>
  <c r="AT15" i="1"/>
  <c r="AS16" i="1"/>
  <c r="AS17" i="1"/>
  <c r="AS18" i="1"/>
  <c r="AS15" i="1"/>
  <c r="AR16" i="1"/>
  <c r="AR17" i="1"/>
  <c r="AR18" i="1"/>
  <c r="AR15" i="1"/>
  <c r="AQ16" i="1"/>
  <c r="AQ17" i="1"/>
  <c r="AQ18" i="1"/>
  <c r="AQ19" i="1" s="1"/>
  <c r="AQ15" i="1"/>
  <c r="AP19" i="1"/>
  <c r="AO19" i="1"/>
  <c r="AO18" i="1"/>
  <c r="AP18" i="1"/>
  <c r="AP16" i="1"/>
  <c r="AP17" i="1"/>
  <c r="AP15" i="1"/>
  <c r="AO16" i="1"/>
  <c r="AO17" i="1"/>
  <c r="AO7" i="1"/>
  <c r="AT10" i="1"/>
  <c r="AT8" i="1"/>
  <c r="AT9" i="1"/>
  <c r="AS9" i="1"/>
  <c r="AR8" i="1"/>
  <c r="AR9" i="1"/>
  <c r="AR7" i="1"/>
  <c r="AP10" i="1"/>
  <c r="AQ10" i="1"/>
  <c r="AO10" i="1"/>
  <c r="AQ8" i="1"/>
  <c r="AQ9" i="1"/>
  <c r="AQ7" i="1"/>
  <c r="AP8" i="1"/>
  <c r="AP9" i="1"/>
  <c r="AP7" i="1"/>
  <c r="AO8" i="1"/>
  <c r="AO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6" i="1"/>
  <c r="V55" i="1"/>
  <c r="V56" i="1"/>
  <c r="V57" i="1"/>
  <c r="V58" i="1"/>
  <c r="V59" i="1"/>
  <c r="W59" i="1" s="1"/>
  <c r="X59" i="1" s="1"/>
  <c r="V60" i="1"/>
  <c r="V54" i="1"/>
  <c r="U55" i="1"/>
  <c r="U56" i="1"/>
  <c r="U57" i="1"/>
  <c r="U58" i="1"/>
  <c r="U59" i="1"/>
  <c r="U60" i="1"/>
  <c r="U54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1" i="1"/>
  <c r="U32" i="1"/>
  <c r="W32" i="1" s="1"/>
  <c r="X32" i="1" s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W48" i="1" s="1"/>
  <c r="Y48" i="1" s="1"/>
  <c r="U49" i="1"/>
  <c r="U3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11" i="1"/>
  <c r="U12" i="1"/>
  <c r="W12" i="1" s="1"/>
  <c r="X12" i="1" s="1"/>
  <c r="U13" i="1"/>
  <c r="W13" i="1" s="1"/>
  <c r="Y13" i="1" s="1"/>
  <c r="U14" i="1"/>
  <c r="U15" i="1"/>
  <c r="U16" i="1"/>
  <c r="W16" i="1" s="1"/>
  <c r="X16" i="1" s="1"/>
  <c r="U17" i="1"/>
  <c r="W17" i="1" s="1"/>
  <c r="Y17" i="1" s="1"/>
  <c r="U18" i="1"/>
  <c r="U19" i="1"/>
  <c r="U20" i="1"/>
  <c r="W20" i="1" s="1"/>
  <c r="X20" i="1" s="1"/>
  <c r="U21" i="1"/>
  <c r="W21" i="1" s="1"/>
  <c r="Y21" i="1" s="1"/>
  <c r="U22" i="1"/>
  <c r="U23" i="1"/>
  <c r="U24" i="1"/>
  <c r="W24" i="1" s="1"/>
  <c r="X24" i="1" s="1"/>
  <c r="U25" i="1"/>
  <c r="W25" i="1" s="1"/>
  <c r="Y25" i="1" s="1"/>
  <c r="U26" i="1"/>
  <c r="U11" i="1"/>
  <c r="T4" i="1"/>
  <c r="S4" i="1"/>
  <c r="W33" i="1"/>
  <c r="Y33" i="1" s="1"/>
  <c r="W40" i="1"/>
  <c r="X40" i="1" s="1"/>
  <c r="W41" i="1"/>
  <c r="Y41" i="1" s="1"/>
  <c r="W49" i="1"/>
  <c r="Y49" i="1" s="1"/>
  <c r="N7" i="1"/>
  <c r="N8" i="1"/>
  <c r="N9" i="1"/>
  <c r="N10" i="1"/>
  <c r="N11" i="1"/>
  <c r="N12" i="1"/>
  <c r="N6" i="1"/>
  <c r="N13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6" i="1"/>
  <c r="G14" i="1"/>
  <c r="F14" i="1"/>
  <c r="G10" i="1"/>
  <c r="F10" i="1"/>
  <c r="G6" i="1"/>
  <c r="F6" i="1"/>
  <c r="AU43" i="1" l="1"/>
  <c r="AS45" i="1"/>
  <c r="AR42" i="1"/>
  <c r="AQ48" i="1"/>
  <c r="AT46" i="1" s="1"/>
  <c r="AS44" i="1"/>
  <c r="AU46" i="1"/>
  <c r="AS42" i="1"/>
  <c r="AR45" i="1"/>
  <c r="AP48" i="1"/>
  <c r="AR44" i="1"/>
  <c r="AO48" i="1"/>
  <c r="W55" i="1"/>
  <c r="X55" i="1" s="1"/>
  <c r="AQ27" i="1"/>
  <c r="AS27" i="1" s="1"/>
  <c r="AP28" i="1"/>
  <c r="AQ25" i="1"/>
  <c r="AR25" i="1" s="1"/>
  <c r="AQ24" i="1"/>
  <c r="AO28" i="1"/>
  <c r="AQ26" i="1"/>
  <c r="AV8" i="1"/>
  <c r="AV10" i="1" s="1"/>
  <c r="U4" i="1"/>
  <c r="W60" i="1"/>
  <c r="Y60" i="1" s="1"/>
  <c r="L48" i="1"/>
  <c r="W45" i="1"/>
  <c r="Y45" i="1" s="1"/>
  <c r="W37" i="1"/>
  <c r="Y37" i="1" s="1"/>
  <c r="W44" i="1"/>
  <c r="X44" i="1" s="1"/>
  <c r="W36" i="1"/>
  <c r="Y36" i="1" s="1"/>
  <c r="X37" i="1"/>
  <c r="AA37" i="1" s="1"/>
  <c r="J33" i="1"/>
  <c r="V27" i="1"/>
  <c r="Y20" i="1"/>
  <c r="AA20" i="1" s="1"/>
  <c r="W56" i="1"/>
  <c r="Y56" i="1" s="1"/>
  <c r="V61" i="1"/>
  <c r="X60" i="1"/>
  <c r="AA60" i="1" s="1"/>
  <c r="W57" i="1"/>
  <c r="X57" i="1" s="1"/>
  <c r="Y59" i="1"/>
  <c r="AA59" i="1" s="1"/>
  <c r="Y55" i="1"/>
  <c r="AA55" i="1" s="1"/>
  <c r="W58" i="1"/>
  <c r="Y58" i="1" s="1"/>
  <c r="U61" i="1"/>
  <c r="W54" i="1"/>
  <c r="X54" i="1" s="1"/>
  <c r="W46" i="1"/>
  <c r="X46" i="1" s="1"/>
  <c r="W42" i="1"/>
  <c r="Y42" i="1" s="1"/>
  <c r="W38" i="1"/>
  <c r="W34" i="1"/>
  <c r="Y34" i="1" s="1"/>
  <c r="X41" i="1"/>
  <c r="AA41" i="1" s="1"/>
  <c r="V50" i="1"/>
  <c r="X49" i="1"/>
  <c r="AA49" i="1" s="1"/>
  <c r="X33" i="1"/>
  <c r="AA33" i="1" s="1"/>
  <c r="X42" i="1"/>
  <c r="X38" i="1"/>
  <c r="Y38" i="1"/>
  <c r="X34" i="1"/>
  <c r="Y44" i="1"/>
  <c r="AA44" i="1" s="1"/>
  <c r="Y40" i="1"/>
  <c r="AA40" i="1" s="1"/>
  <c r="Y32" i="1"/>
  <c r="AA32" i="1" s="1"/>
  <c r="W47" i="1"/>
  <c r="Y47" i="1" s="1"/>
  <c r="W39" i="1"/>
  <c r="Y39" i="1" s="1"/>
  <c r="U50" i="1"/>
  <c r="X48" i="1"/>
  <c r="AA48" i="1" s="1"/>
  <c r="X36" i="1"/>
  <c r="AA36" i="1" s="1"/>
  <c r="W43" i="1"/>
  <c r="Y43" i="1" s="1"/>
  <c r="W35" i="1"/>
  <c r="Y35" i="1" s="1"/>
  <c r="W31" i="1"/>
  <c r="X31" i="1" s="1"/>
  <c r="Y24" i="1"/>
  <c r="AA24" i="1" s="1"/>
  <c r="Y16" i="1"/>
  <c r="AA16" i="1" s="1"/>
  <c r="Y12" i="1"/>
  <c r="W11" i="1"/>
  <c r="X11" i="1" s="1"/>
  <c r="AA12" i="1"/>
  <c r="X25" i="1"/>
  <c r="AA25" i="1" s="1"/>
  <c r="X21" i="1"/>
  <c r="AA21" i="1" s="1"/>
  <c r="X17" i="1"/>
  <c r="AA17" i="1" s="1"/>
  <c r="X13" i="1"/>
  <c r="AA13" i="1" s="1"/>
  <c r="W23" i="1"/>
  <c r="Y23" i="1" s="1"/>
  <c r="W19" i="1"/>
  <c r="Y19" i="1" s="1"/>
  <c r="W15" i="1"/>
  <c r="Y15" i="1" s="1"/>
  <c r="W26" i="1"/>
  <c r="Y26" i="1" s="1"/>
  <c r="W22" i="1"/>
  <c r="Y22" i="1" s="1"/>
  <c r="W18" i="1"/>
  <c r="Y18" i="1" s="1"/>
  <c r="W14" i="1"/>
  <c r="Y14" i="1" s="1"/>
  <c r="Y11" i="1"/>
  <c r="AA11" i="1" s="1"/>
  <c r="U27" i="1"/>
  <c r="T7" i="1"/>
  <c r="S7" i="1"/>
  <c r="U7" i="1" s="1"/>
  <c r="AT45" i="1" l="1"/>
  <c r="AU42" i="1"/>
  <c r="AT47" i="1"/>
  <c r="AV47" i="1" s="1"/>
  <c r="AU44" i="1"/>
  <c r="AV46" i="1"/>
  <c r="AU45" i="1"/>
  <c r="AT43" i="1"/>
  <c r="AV43" i="1" s="1"/>
  <c r="AT42" i="1"/>
  <c r="AT44" i="1"/>
  <c r="AW28" i="1"/>
  <c r="AW58" i="1"/>
  <c r="AW19" i="1"/>
  <c r="AW10" i="1"/>
  <c r="S8" i="1"/>
  <c r="AR27" i="1"/>
  <c r="AU27" i="1" s="1"/>
  <c r="AQ28" i="1"/>
  <c r="AT27" i="1" s="1"/>
  <c r="AS24" i="1"/>
  <c r="AS26" i="1"/>
  <c r="AR24" i="1"/>
  <c r="AS25" i="1"/>
  <c r="AU25" i="1" s="1"/>
  <c r="AR26" i="1"/>
  <c r="X45" i="1"/>
  <c r="AA45" i="1" s="1"/>
  <c r="AA34" i="1"/>
  <c r="X23" i="1"/>
  <c r="X56" i="1"/>
  <c r="AA56" i="1" s="1"/>
  <c r="Y57" i="1"/>
  <c r="AA57" i="1" s="1"/>
  <c r="X58" i="1"/>
  <c r="AA58" i="1" s="1"/>
  <c r="Y54" i="1"/>
  <c r="AA54" i="1" s="1"/>
  <c r="W61" i="1"/>
  <c r="Z54" i="1" s="1"/>
  <c r="X47" i="1"/>
  <c r="AA47" i="1" s="1"/>
  <c r="Y46" i="1"/>
  <c r="AA46" i="1" s="1"/>
  <c r="AA38" i="1"/>
  <c r="X39" i="1"/>
  <c r="AA39" i="1" s="1"/>
  <c r="X35" i="1"/>
  <c r="AA35" i="1" s="1"/>
  <c r="AA42" i="1"/>
  <c r="X43" i="1"/>
  <c r="AA43" i="1" s="1"/>
  <c r="Y31" i="1"/>
  <c r="AA31" i="1" s="1"/>
  <c r="W50" i="1"/>
  <c r="X18" i="1"/>
  <c r="AA18" i="1" s="1"/>
  <c r="X22" i="1"/>
  <c r="AA22" i="1" s="1"/>
  <c r="W27" i="1"/>
  <c r="Z24" i="1" s="1"/>
  <c r="AB24" i="1" s="1"/>
  <c r="AA23" i="1"/>
  <c r="X26" i="1"/>
  <c r="AA26" i="1" s="1"/>
  <c r="X15" i="1"/>
  <c r="AA15" i="1" s="1"/>
  <c r="X14" i="1"/>
  <c r="AA14" i="1" s="1"/>
  <c r="X19" i="1"/>
  <c r="AA19" i="1" s="1"/>
  <c r="AV42" i="1" l="1"/>
  <c r="AT48" i="1"/>
  <c r="AV44" i="1"/>
  <c r="AV45" i="1"/>
  <c r="AU26" i="1"/>
  <c r="AT25" i="1"/>
  <c r="AT24" i="1"/>
  <c r="AT28" i="1" s="1"/>
  <c r="AV27" i="1"/>
  <c r="AT26" i="1"/>
  <c r="AV25" i="1"/>
  <c r="AV24" i="1"/>
  <c r="AV26" i="1"/>
  <c r="Z12" i="1"/>
  <c r="AB12" i="1" s="1"/>
  <c r="AB54" i="1"/>
  <c r="Z56" i="1"/>
  <c r="AB56" i="1" s="1"/>
  <c r="Z60" i="1"/>
  <c r="AB60" i="1" s="1"/>
  <c r="Z57" i="1"/>
  <c r="AB57" i="1" s="1"/>
  <c r="Z58" i="1"/>
  <c r="AB58" i="1" s="1"/>
  <c r="Z55" i="1"/>
  <c r="AB55" i="1" s="1"/>
  <c r="Z59" i="1"/>
  <c r="AB59" i="1" s="1"/>
  <c r="Z36" i="1"/>
  <c r="AB36" i="1" s="1"/>
  <c r="Z33" i="1"/>
  <c r="AB33" i="1" s="1"/>
  <c r="Z37" i="1"/>
  <c r="AB37" i="1" s="1"/>
  <c r="Z41" i="1"/>
  <c r="AB41" i="1" s="1"/>
  <c r="Z45" i="1"/>
  <c r="AB45" i="1" s="1"/>
  <c r="Z49" i="1"/>
  <c r="AB49" i="1" s="1"/>
  <c r="Z34" i="1"/>
  <c r="AB34" i="1" s="1"/>
  <c r="Z38" i="1"/>
  <c r="AB38" i="1" s="1"/>
  <c r="Z42" i="1"/>
  <c r="AB42" i="1" s="1"/>
  <c r="Z46" i="1"/>
  <c r="AB46" i="1" s="1"/>
  <c r="Z35" i="1"/>
  <c r="AB35" i="1" s="1"/>
  <c r="Z39" i="1"/>
  <c r="AB39" i="1" s="1"/>
  <c r="Z43" i="1"/>
  <c r="AB43" i="1" s="1"/>
  <c r="Z47" i="1"/>
  <c r="AB47" i="1" s="1"/>
  <c r="Z32" i="1"/>
  <c r="AB32" i="1" s="1"/>
  <c r="Z40" i="1"/>
  <c r="AB40" i="1" s="1"/>
  <c r="Z44" i="1"/>
  <c r="AB44" i="1" s="1"/>
  <c r="Z48" i="1"/>
  <c r="AB48" i="1" s="1"/>
  <c r="Z31" i="1"/>
  <c r="Z16" i="1"/>
  <c r="AB16" i="1" s="1"/>
  <c r="Z13" i="1"/>
  <c r="AB13" i="1" s="1"/>
  <c r="Z17" i="1"/>
  <c r="AB17" i="1" s="1"/>
  <c r="Z19" i="1"/>
  <c r="AB19" i="1" s="1"/>
  <c r="Z23" i="1"/>
  <c r="AB23" i="1" s="1"/>
  <c r="Z21" i="1"/>
  <c r="AB21" i="1" s="1"/>
  <c r="Z25" i="1"/>
  <c r="AB25" i="1" s="1"/>
  <c r="Z14" i="1"/>
  <c r="AB14" i="1" s="1"/>
  <c r="Z20" i="1"/>
  <c r="AB20" i="1" s="1"/>
  <c r="Z26" i="1"/>
  <c r="AB26" i="1" s="1"/>
  <c r="Z11" i="1"/>
  <c r="Z22" i="1"/>
  <c r="AB22" i="1" s="1"/>
  <c r="Z18" i="1"/>
  <c r="AB18" i="1" s="1"/>
  <c r="Z15" i="1"/>
  <c r="AB15" i="1" s="1"/>
  <c r="AV48" i="1" l="1"/>
  <c r="AW48" i="1" s="1"/>
  <c r="AV28" i="1"/>
  <c r="AB61" i="1"/>
  <c r="AC61" i="1" s="1"/>
  <c r="Z61" i="1"/>
  <c r="AB31" i="1"/>
  <c r="AB50" i="1" s="1"/>
  <c r="AC50" i="1" s="1"/>
  <c r="Z50" i="1"/>
  <c r="Z27" i="1"/>
  <c r="AB11" i="1"/>
  <c r="AB27" i="1" s="1"/>
  <c r="AC27" i="1" s="1"/>
</calcChain>
</file>

<file path=xl/connections.xml><?xml version="1.0" encoding="utf-8"?>
<connections xmlns="http://schemas.openxmlformats.org/spreadsheetml/2006/main">
  <connection id="1" name="dataset" type="6" refreshedVersion="4" background="1" saveData="1">
    <textPr codePage="437" sourceFile="D:\STT PELITA BANGSA 2016\SEMESTER 7\mk2\tugas\dataset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<sst xmlns="http://schemas.openxmlformats.org/spreadsheetml/2006/main" count="298" uniqueCount="44">
  <si>
    <t>BB</t>
  </si>
  <si>
    <t>US</t>
  </si>
  <si>
    <t>pria</t>
  </si>
  <si>
    <t>wanita</t>
  </si>
  <si>
    <t>Gender</t>
  </si>
  <si>
    <t>TB</t>
  </si>
  <si>
    <t>Max</t>
  </si>
  <si>
    <t>MIN</t>
  </si>
  <si>
    <t>Min</t>
  </si>
  <si>
    <t>Frekuensi</t>
  </si>
  <si>
    <t>fk</t>
  </si>
  <si>
    <t>jml</t>
  </si>
  <si>
    <t>hitung hitungan</t>
  </si>
  <si>
    <t xml:space="preserve">Atribut </t>
  </si>
  <si>
    <t>Nilai yang mungkin</t>
  </si>
  <si>
    <t>pria,wanita</t>
  </si>
  <si>
    <t>154,155,157,159,160,164,165,166,167,168,169,170,171,172,174,180</t>
  </si>
  <si>
    <t>44,50,52,54,55,56,57,59,60,62,63,64,65,67,72,73,75,78,85</t>
  </si>
  <si>
    <t>37,38,39,40,41,42,43</t>
  </si>
  <si>
    <t>Hitung Entopy</t>
  </si>
  <si>
    <t>total</t>
  </si>
  <si>
    <t>Total</t>
  </si>
  <si>
    <t>P(pria)</t>
  </si>
  <si>
    <t>P(wanita)</t>
  </si>
  <si>
    <t>P(TB)</t>
  </si>
  <si>
    <t>E(Gender,TB)</t>
  </si>
  <si>
    <t>E</t>
  </si>
  <si>
    <t>Pria</t>
  </si>
  <si>
    <t>Wanita</t>
  </si>
  <si>
    <t>p(wanita)</t>
  </si>
  <si>
    <t>E(Gender,BB)</t>
  </si>
  <si>
    <t>P(BB)</t>
  </si>
  <si>
    <t>Gain</t>
  </si>
  <si>
    <t>total entropi</t>
  </si>
  <si>
    <t>atribut</t>
  </si>
  <si>
    <t xml:space="preserve">Frek US </t>
  </si>
  <si>
    <t>p(pria)</t>
  </si>
  <si>
    <t>p(BB)</t>
  </si>
  <si>
    <t>E(gender,BB)</t>
  </si>
  <si>
    <t>E(gender,TB)</t>
  </si>
  <si>
    <t>gain</t>
  </si>
  <si>
    <t>BT</t>
  </si>
  <si>
    <t>+</t>
  </si>
  <si>
    <t>p(BT)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</si>
</sst>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1" xfId="0" applyNumberFormat="1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4" borderId="1" xfId="0" applyNumberFormat="1" applyFill="1" applyBorder="1"/>
    <xf numFmtId="0" fontId="0" fillId="5" borderId="1" xfId="0" applyNumberFormat="1" applyFill="1" applyBorder="1"/>
    <xf numFmtId="0" fontId="0" fillId="2" borderId="0" xfId="0" applyNumberFormat="1" applyFill="1"/>
    <xf numFmtId="169" fontId="0" fillId="0" borderId="1" xfId="0" applyNumberFormat="1" applyBorder="1"/>
    <xf numFmtId="0" fontId="0" fillId="0" borderId="2" xfId="0" applyNumberFormat="1" applyFill="1" applyBorder="1"/>
    <xf numFmtId="0" fontId="0" fillId="0" borderId="0" xfId="0" applyNumberFormat="1" applyBorder="1"/>
    <xf numFmtId="0" fontId="0" fillId="9" borderId="1" xfId="0" applyNumberFormat="1" applyFill="1" applyBorder="1"/>
    <xf numFmtId="0" fontId="1" fillId="0" borderId="0" xfId="0" applyNumberFormat="1" applyFont="1" applyFill="1"/>
    <xf numFmtId="0" fontId="0" fillId="0" borderId="0" xfId="0" applyNumberFormat="1" applyFill="1" applyBorder="1"/>
    <xf numFmtId="0" fontId="1" fillId="8" borderId="0" xfId="0" applyNumberFormat="1" applyFont="1" applyFill="1"/>
    <xf numFmtId="0" fontId="1" fillId="11" borderId="0" xfId="0" applyNumberFormat="1" applyFont="1" applyFill="1"/>
    <xf numFmtId="0" fontId="1" fillId="12" borderId="0" xfId="0" applyNumberFormat="1" applyFont="1" applyFill="1"/>
    <xf numFmtId="0" fontId="1" fillId="3" borderId="0" xfId="0" applyNumberFormat="1" applyFont="1" applyFill="1"/>
    <xf numFmtId="0" fontId="0" fillId="3" borderId="1" xfId="0" applyNumberFormat="1" applyFill="1" applyBorder="1"/>
    <xf numFmtId="0" fontId="0" fillId="12" borderId="1" xfId="0" applyNumberFormat="1" applyFill="1" applyBorder="1"/>
    <xf numFmtId="0" fontId="0" fillId="11" borderId="1" xfId="0" applyNumberFormat="1" applyFill="1" applyBorder="1"/>
    <xf numFmtId="0" fontId="1" fillId="9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0" fillId="2" borderId="0" xfId="0" applyNumberFormat="1" applyFill="1" applyBorder="1"/>
    <xf numFmtId="0" fontId="1" fillId="13" borderId="0" xfId="0" applyNumberFormat="1" applyFont="1" applyFill="1"/>
    <xf numFmtId="0" fontId="0" fillId="13" borderId="1" xfId="0" applyNumberFormat="1" applyFill="1" applyBorder="1"/>
    <xf numFmtId="0" fontId="0" fillId="0" borderId="1" xfId="0" applyNumberFormat="1" applyFill="1" applyBorder="1"/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10" borderId="0" xfId="0" applyNumberFormat="1" applyFill="1"/>
    <xf numFmtId="0" fontId="0" fillId="4" borderId="4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3" xfId="0" applyNumberFormat="1" applyBorder="1" applyAlignment="1">
      <alignment vertical="center"/>
    </xf>
    <xf numFmtId="0" fontId="0" fillId="0" borderId="3" xfId="0" applyNumberFormat="1" applyBorder="1"/>
    <xf numFmtId="0" fontId="0" fillId="14" borderId="1" xfId="0" applyNumberFormat="1" applyFill="1" applyBorder="1"/>
    <xf numFmtId="0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514350</xdr:colOff>
      <xdr:row>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34969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b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dataset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abSelected="1" topLeftCell="A39" workbookViewId="0">
      <pane xSplit="4" topLeftCell="AW1" activePane="topRight" state="frozen"/>
      <selection pane="topRight" activeCell="AZ51" sqref="AZ51"/>
    </sheetView>
  </sheetViews>
  <sheetFormatPr defaultRowHeight="15" x14ac:dyDescent="0.25"/>
  <cols>
    <col min="1" max="1" width="7" style="2" bestFit="1" customWidth="1"/>
    <col min="2" max="2" width="6.5703125" style="2" customWidth="1"/>
    <col min="3" max="3" width="6" style="2" customWidth="1"/>
    <col min="4" max="4" width="6.42578125" style="2" customWidth="1"/>
    <col min="5" max="16" width="9.140625" style="2"/>
    <col min="17" max="17" width="59" style="2" customWidth="1"/>
    <col min="18" max="18" width="9.140625" style="2"/>
    <col min="19" max="19" width="15.7109375" style="2" bestFit="1" customWidth="1"/>
    <col min="20" max="23" width="9.140625" style="2"/>
    <col min="24" max="25" width="9.140625" style="2" customWidth="1"/>
    <col min="26" max="26" width="22" style="2" customWidth="1"/>
    <col min="27" max="27" width="9.140625" style="2"/>
    <col min="28" max="28" width="13.42578125" style="2" customWidth="1"/>
    <col min="29" max="30" width="9.140625" style="2"/>
    <col min="31" max="31" width="13.85546875" style="2" customWidth="1"/>
    <col min="32" max="33" width="9.140625" style="2"/>
    <col min="34" max="34" width="9.140625" style="17"/>
    <col min="35" max="47" width="9.140625" style="2"/>
    <col min="48" max="48" width="13.28515625" style="2" customWidth="1"/>
    <col min="49" max="16384" width="9.140625" style="2"/>
  </cols>
  <sheetData>
    <row r="1" spans="1:54" x14ac:dyDescent="0.25">
      <c r="A1" s="6" t="s">
        <v>4</v>
      </c>
      <c r="B1" s="6" t="s">
        <v>5</v>
      </c>
      <c r="C1" s="6" t="s">
        <v>0</v>
      </c>
      <c r="D1" s="6" t="s">
        <v>1</v>
      </c>
      <c r="F1" s="2" t="s">
        <v>12</v>
      </c>
      <c r="P1" s="6" t="s">
        <v>13</v>
      </c>
      <c r="Q1" s="6" t="s">
        <v>14</v>
      </c>
      <c r="S1" s="5" t="s">
        <v>19</v>
      </c>
      <c r="T1" s="5"/>
      <c r="AD1" s="6" t="s">
        <v>34</v>
      </c>
      <c r="AE1" s="6" t="s">
        <v>33</v>
      </c>
      <c r="AF1" s="6" t="s">
        <v>32</v>
      </c>
      <c r="AG1" s="15"/>
      <c r="AH1" s="19">
        <v>37</v>
      </c>
    </row>
    <row r="2" spans="1:54" x14ac:dyDescent="0.25">
      <c r="A2" s="1" t="s">
        <v>2</v>
      </c>
      <c r="B2" s="1">
        <v>171</v>
      </c>
      <c r="C2" s="1">
        <v>55</v>
      </c>
      <c r="D2" s="31">
        <v>43</v>
      </c>
      <c r="F2" s="11"/>
      <c r="G2" s="11"/>
      <c r="H2" s="11"/>
      <c r="I2" s="11"/>
      <c r="J2" s="11"/>
      <c r="K2" s="11"/>
      <c r="L2" s="11"/>
      <c r="M2" s="11"/>
      <c r="N2" s="11"/>
      <c r="P2" s="1" t="s">
        <v>4</v>
      </c>
      <c r="Q2" s="1" t="s">
        <v>15</v>
      </c>
      <c r="S2" s="12" t="s">
        <v>4</v>
      </c>
      <c r="AD2" s="1" t="s">
        <v>5</v>
      </c>
      <c r="AE2" s="1">
        <v>0.41188116985271628</v>
      </c>
      <c r="AF2" s="1">
        <v>0.48786258884554634</v>
      </c>
      <c r="AG2" s="15"/>
      <c r="AH2" s="28" t="s">
        <v>4</v>
      </c>
      <c r="AI2" s="12" t="s">
        <v>5</v>
      </c>
      <c r="AJ2" s="12" t="s">
        <v>0</v>
      </c>
      <c r="AK2" s="29" t="s">
        <v>1</v>
      </c>
    </row>
    <row r="3" spans="1:54" x14ac:dyDescent="0.25">
      <c r="A3" s="1" t="s">
        <v>2</v>
      </c>
      <c r="B3" s="1">
        <v>172</v>
      </c>
      <c r="C3" s="1">
        <v>60</v>
      </c>
      <c r="D3" s="31">
        <v>43</v>
      </c>
      <c r="F3" s="11"/>
      <c r="G3" s="11"/>
      <c r="H3" s="11"/>
      <c r="I3" s="11"/>
      <c r="J3" s="11"/>
      <c r="K3" s="11"/>
      <c r="L3" s="11"/>
      <c r="M3" s="11"/>
      <c r="N3" s="11"/>
      <c r="P3" s="1" t="s">
        <v>5</v>
      </c>
      <c r="Q3" s="1" t="s">
        <v>16</v>
      </c>
      <c r="S3" s="1" t="s">
        <v>2</v>
      </c>
      <c r="T3" s="1" t="s">
        <v>3</v>
      </c>
      <c r="U3" s="1" t="s">
        <v>20</v>
      </c>
      <c r="AD3" s="1" t="s">
        <v>0</v>
      </c>
      <c r="AE3" s="1">
        <v>0.57301151344256218</v>
      </c>
      <c r="AF3" s="1">
        <v>0.32673224525570044</v>
      </c>
      <c r="AG3" s="15"/>
      <c r="AH3" s="1" t="s">
        <v>3</v>
      </c>
      <c r="AI3" s="1">
        <v>154</v>
      </c>
      <c r="AJ3" s="1">
        <v>54</v>
      </c>
      <c r="AK3" s="9">
        <v>37</v>
      </c>
    </row>
    <row r="4" spans="1:54" x14ac:dyDescent="0.25">
      <c r="A4" s="1" t="s">
        <v>2</v>
      </c>
      <c r="B4" s="1">
        <v>165</v>
      </c>
      <c r="C4" s="1">
        <v>55</v>
      </c>
      <c r="D4" s="23">
        <v>38</v>
      </c>
      <c r="F4" s="11" t="s">
        <v>5</v>
      </c>
      <c r="G4" s="11"/>
      <c r="H4" s="11"/>
      <c r="I4" s="11" t="s">
        <v>9</v>
      </c>
      <c r="J4" s="11"/>
      <c r="K4" s="11"/>
      <c r="L4" s="11"/>
      <c r="M4" s="11"/>
      <c r="N4" s="11"/>
      <c r="P4" s="1" t="s">
        <v>0</v>
      </c>
      <c r="Q4" s="1" t="s">
        <v>17</v>
      </c>
      <c r="S4" s="1">
        <f>COUNTIF($A$2:$A$39,$S$3)</f>
        <v>26</v>
      </c>
      <c r="T4" s="1">
        <f>COUNTIF($A$2:$A$39,$T$3)</f>
        <v>12</v>
      </c>
      <c r="U4" s="1">
        <f>SUM($S$4:$T$4)</f>
        <v>38</v>
      </c>
      <c r="AD4" s="7" t="s">
        <v>1</v>
      </c>
      <c r="AE4" s="7">
        <v>0.39464374795656931</v>
      </c>
      <c r="AF4" s="7">
        <v>0.50510001074169331</v>
      </c>
      <c r="AG4" s="15"/>
      <c r="AH4" s="1" t="s">
        <v>3</v>
      </c>
      <c r="AI4" s="1">
        <v>155</v>
      </c>
      <c r="AJ4" s="1">
        <v>50</v>
      </c>
      <c r="AK4" s="9">
        <v>37</v>
      </c>
      <c r="AM4" s="22">
        <v>38</v>
      </c>
    </row>
    <row r="5" spans="1:54" x14ac:dyDescent="0.25">
      <c r="A5" s="1" t="s">
        <v>2</v>
      </c>
      <c r="B5" s="1">
        <v>165</v>
      </c>
      <c r="C5" s="1">
        <v>60</v>
      </c>
      <c r="D5" s="25">
        <v>40</v>
      </c>
      <c r="F5" s="11" t="s">
        <v>6</v>
      </c>
      <c r="G5" s="11" t="s">
        <v>7</v>
      </c>
      <c r="H5" s="11"/>
      <c r="I5" s="11" t="s">
        <v>5</v>
      </c>
      <c r="J5" s="11" t="s">
        <v>10</v>
      </c>
      <c r="K5" s="11" t="s">
        <v>0</v>
      </c>
      <c r="L5" s="11" t="s">
        <v>10</v>
      </c>
      <c r="M5" s="11" t="s">
        <v>1</v>
      </c>
      <c r="N5" s="11" t="s">
        <v>10</v>
      </c>
      <c r="P5" s="1" t="s">
        <v>1</v>
      </c>
      <c r="Q5" s="1" t="s">
        <v>18</v>
      </c>
      <c r="AH5" s="1" t="s">
        <v>3</v>
      </c>
      <c r="AI5" s="1">
        <v>159</v>
      </c>
      <c r="AJ5" s="1">
        <v>52</v>
      </c>
      <c r="AK5" s="9">
        <v>37</v>
      </c>
      <c r="AM5" s="1"/>
      <c r="AN5" s="1"/>
      <c r="AO5" s="4" t="s">
        <v>4</v>
      </c>
      <c r="AP5" s="4"/>
      <c r="AQ5" s="1"/>
      <c r="AR5" s="1"/>
      <c r="AS5" s="1"/>
      <c r="AT5" s="1"/>
      <c r="AU5" s="1"/>
      <c r="AV5" s="1"/>
      <c r="AW5" s="1"/>
    </row>
    <row r="6" spans="1:54" x14ac:dyDescent="0.25">
      <c r="A6" s="1" t="s">
        <v>2</v>
      </c>
      <c r="B6" s="1">
        <v>160</v>
      </c>
      <c r="C6" s="1">
        <v>55</v>
      </c>
      <c r="D6" s="25">
        <v>40</v>
      </c>
      <c r="F6" s="11">
        <f>MAX($B$2:$B$38)</f>
        <v>180</v>
      </c>
      <c r="G6" s="11">
        <f>MIN($B$2:$B$38)</f>
        <v>154</v>
      </c>
      <c r="H6" s="11"/>
      <c r="I6" s="11">
        <v>154</v>
      </c>
      <c r="J6" s="11">
        <f>COUNTIF($B$2:$B$39,$I6)</f>
        <v>2</v>
      </c>
      <c r="K6" s="11">
        <v>44</v>
      </c>
      <c r="L6" s="11">
        <f>COUNTIF($C$2:$C$38,$K6)</f>
        <v>1</v>
      </c>
      <c r="M6" s="11">
        <v>37</v>
      </c>
      <c r="N6" s="11">
        <f>COUNTIF($D$2:$D$38,$M6)</f>
        <v>3</v>
      </c>
      <c r="S6" s="1" t="s">
        <v>2</v>
      </c>
      <c r="T6" s="1" t="s">
        <v>3</v>
      </c>
      <c r="U6" s="1" t="s">
        <v>20</v>
      </c>
      <c r="AK6" s="15"/>
      <c r="AL6" s="15"/>
      <c r="AM6" s="1"/>
      <c r="AN6" s="1"/>
      <c r="AO6" s="1" t="s">
        <v>2</v>
      </c>
      <c r="AP6" s="1" t="s">
        <v>3</v>
      </c>
      <c r="AQ6" s="1" t="s">
        <v>20</v>
      </c>
      <c r="AR6" s="1" t="s">
        <v>36</v>
      </c>
      <c r="AS6" s="1" t="s">
        <v>29</v>
      </c>
      <c r="AT6" s="1" t="s">
        <v>37</v>
      </c>
      <c r="AU6" s="1"/>
      <c r="AV6" s="32" t="s">
        <v>38</v>
      </c>
      <c r="AW6" s="32" t="s">
        <v>40</v>
      </c>
    </row>
    <row r="7" spans="1:54" x14ac:dyDescent="0.25">
      <c r="A7" s="1" t="s">
        <v>2</v>
      </c>
      <c r="B7" s="1">
        <v>170</v>
      </c>
      <c r="C7" s="1">
        <v>50</v>
      </c>
      <c r="D7" s="25">
        <v>40</v>
      </c>
      <c r="F7" s="11"/>
      <c r="G7" s="11"/>
      <c r="H7" s="11"/>
      <c r="I7" s="11">
        <v>155</v>
      </c>
      <c r="J7" s="11">
        <f t="shared" ref="J7:J32" si="0">COUNTIF($B$2:$B$39,$I7)</f>
        <v>1</v>
      </c>
      <c r="K7" s="11">
        <v>45</v>
      </c>
      <c r="L7" s="11">
        <f t="shared" ref="L7:L47" si="1">COUNTIF($C$2:$C$38,$K7)</f>
        <v>0</v>
      </c>
      <c r="M7" s="11">
        <v>38</v>
      </c>
      <c r="N7" s="11">
        <f t="shared" ref="N7:N12" si="2">COUNTIF($D$2:$D$38,$M7)</f>
        <v>4</v>
      </c>
      <c r="S7" s="13">
        <f>S4/U4</f>
        <v>0.68421052631578949</v>
      </c>
      <c r="T7" s="1">
        <f>T4/U4</f>
        <v>0.31578947368421051</v>
      </c>
      <c r="U7" s="1">
        <f>(-(S7)*IMLOG2(S7)-(T7)*IMLOG2(T7))</f>
        <v>0.89974375869826262</v>
      </c>
      <c r="AH7" s="22">
        <v>38</v>
      </c>
      <c r="AM7" s="4" t="s">
        <v>0</v>
      </c>
      <c r="AN7" s="1">
        <v>55</v>
      </c>
      <c r="AO7" s="1">
        <f>COUNTIFS($AJ$9:$AJ$12,$AN7,$AH$9:$AH$12,$AO$6)</f>
        <v>1</v>
      </c>
      <c r="AP7" s="1">
        <f>COUNTIFS($AJ$9:$AJ$12,$AN7,$AH$9:$AH$12,$AP$6)</f>
        <v>0</v>
      </c>
      <c r="AQ7" s="1">
        <f>SUM(AO7:AP7)</f>
        <v>1</v>
      </c>
      <c r="AR7" s="1">
        <f>AO7/AQ7</f>
        <v>1</v>
      </c>
      <c r="AS7" s="1">
        <f>AP7/AQ7</f>
        <v>0</v>
      </c>
      <c r="AT7" s="1">
        <f>AQ7/$AQ$10</f>
        <v>0.25</v>
      </c>
      <c r="AU7" s="1">
        <f>IF(ISERROR(-($AR7)*IMLOG2($AR7)-($AS7)*IMLOG2($AS7)),0,(-($AR7)*IMLOG2($AR7)-($AS7)*IMLOG2($AS7)))</f>
        <v>0</v>
      </c>
      <c r="AV7" s="1">
        <f>AT7*AU7</f>
        <v>0</v>
      </c>
      <c r="AW7" s="1"/>
    </row>
    <row r="8" spans="1:54" x14ac:dyDescent="0.25">
      <c r="A8" s="1" t="s">
        <v>3</v>
      </c>
      <c r="B8" s="1">
        <v>160</v>
      </c>
      <c r="C8" s="1">
        <v>60</v>
      </c>
      <c r="D8" s="23">
        <v>38</v>
      </c>
      <c r="F8" s="11" t="s">
        <v>0</v>
      </c>
      <c r="G8" s="11"/>
      <c r="H8" s="11"/>
      <c r="I8" s="11">
        <v>156</v>
      </c>
      <c r="J8" s="11">
        <f t="shared" si="0"/>
        <v>0</v>
      </c>
      <c r="K8" s="11">
        <v>46</v>
      </c>
      <c r="L8" s="11">
        <f t="shared" si="1"/>
        <v>0</v>
      </c>
      <c r="M8" s="11">
        <v>39</v>
      </c>
      <c r="N8" s="11">
        <f t="shared" si="2"/>
        <v>5</v>
      </c>
      <c r="S8" s="2">
        <f>SUM(S7:T7)</f>
        <v>1</v>
      </c>
      <c r="AE8" s="5" t="s">
        <v>35</v>
      </c>
      <c r="AF8" s="5"/>
      <c r="AH8" s="28" t="s">
        <v>4</v>
      </c>
      <c r="AI8" s="12" t="s">
        <v>5</v>
      </c>
      <c r="AJ8" s="12" t="s">
        <v>0</v>
      </c>
      <c r="AK8" s="29" t="s">
        <v>1</v>
      </c>
      <c r="AM8" s="4"/>
      <c r="AN8" s="1">
        <v>56</v>
      </c>
      <c r="AO8" s="1">
        <f t="shared" ref="AO8:AO9" si="3">COUNTIFS($AJ$9:$AJ$12,$AN8,$AH$9:$AH$12,$AO$6)</f>
        <v>0</v>
      </c>
      <c r="AP8" s="1">
        <f t="shared" ref="AP8:AP9" si="4">COUNTIFS($AJ$9:$AJ$12,$AN8,$AH$9:$AH$12,$AP$6)</f>
        <v>1</v>
      </c>
      <c r="AQ8" s="1">
        <f t="shared" ref="AQ8:AQ9" si="5">SUM(AO8:AP8)</f>
        <v>1</v>
      </c>
      <c r="AR8" s="1">
        <f t="shared" ref="AR8:AR9" si="6">AO8/AQ8</f>
        <v>0</v>
      </c>
      <c r="AS8" s="1">
        <f>AP8/AQ8</f>
        <v>1</v>
      </c>
      <c r="AT8" s="1">
        <f t="shared" ref="AT8:AT9" si="7">AQ8/$AQ$10</f>
        <v>0.25</v>
      </c>
      <c r="AU8" s="1">
        <f t="shared" ref="AU8:AU9" si="8">IF(ISERROR(-($AR8)*IMLOG2($AR8)-($AS8)*IMLOG2($AS8)),0,(-($AR8)*IMLOG2($AR8)-($AS8)*IMLOG2($AS8)))</f>
        <v>0</v>
      </c>
      <c r="AV8" s="1">
        <f t="shared" ref="AV8:AV9" si="9">AT8*AU8</f>
        <v>0</v>
      </c>
      <c r="AW8" s="1"/>
    </row>
    <row r="9" spans="1:54" x14ac:dyDescent="0.25">
      <c r="A9" s="1" t="s">
        <v>3</v>
      </c>
      <c r="B9" s="1">
        <v>154</v>
      </c>
      <c r="C9" s="1">
        <v>54</v>
      </c>
      <c r="D9" s="9">
        <v>37</v>
      </c>
      <c r="F9" s="11" t="s">
        <v>6</v>
      </c>
      <c r="G9" s="11" t="s">
        <v>8</v>
      </c>
      <c r="H9" s="11"/>
      <c r="I9" s="11">
        <v>157</v>
      </c>
      <c r="J9" s="11">
        <f t="shared" si="0"/>
        <v>1</v>
      </c>
      <c r="K9" s="11">
        <v>47</v>
      </c>
      <c r="L9" s="11">
        <f t="shared" si="1"/>
        <v>0</v>
      </c>
      <c r="M9" s="11">
        <v>40</v>
      </c>
      <c r="N9" s="11">
        <f t="shared" si="2"/>
        <v>7</v>
      </c>
      <c r="S9" s="1"/>
      <c r="T9" s="1"/>
      <c r="U9" s="38" t="s">
        <v>4</v>
      </c>
      <c r="V9" s="38"/>
      <c r="W9" s="1"/>
      <c r="X9" s="1"/>
      <c r="Y9" s="1"/>
      <c r="Z9" s="1"/>
      <c r="AA9" s="1"/>
      <c r="AB9" s="1"/>
      <c r="AC9" s="1"/>
      <c r="AE9" s="1">
        <v>37</v>
      </c>
      <c r="AF9" s="2">
        <v>3</v>
      </c>
      <c r="AH9" s="1" t="s">
        <v>2</v>
      </c>
      <c r="AI9" s="1">
        <v>165</v>
      </c>
      <c r="AJ9" s="1">
        <v>55</v>
      </c>
      <c r="AK9" s="23">
        <v>38</v>
      </c>
      <c r="AM9" s="4"/>
      <c r="AN9" s="32">
        <v>60</v>
      </c>
      <c r="AO9" s="1">
        <f t="shared" si="3"/>
        <v>0</v>
      </c>
      <c r="AP9" s="1">
        <f t="shared" si="4"/>
        <v>2</v>
      </c>
      <c r="AQ9" s="8">
        <f t="shared" si="5"/>
        <v>2</v>
      </c>
      <c r="AR9" s="1">
        <f t="shared" si="6"/>
        <v>0</v>
      </c>
      <c r="AS9" s="1">
        <f t="shared" ref="AS8:AS9" si="10">AP9/AQ9</f>
        <v>1</v>
      </c>
      <c r="AT9" s="8">
        <f t="shared" si="7"/>
        <v>0.5</v>
      </c>
      <c r="AU9" s="1">
        <f t="shared" si="8"/>
        <v>0</v>
      </c>
      <c r="AV9" s="1">
        <f t="shared" si="9"/>
        <v>0</v>
      </c>
      <c r="AW9" s="1"/>
      <c r="AY9" s="22">
        <v>38</v>
      </c>
    </row>
    <row r="10" spans="1:54" x14ac:dyDescent="0.25">
      <c r="A10" s="1" t="s">
        <v>3</v>
      </c>
      <c r="B10" s="1">
        <v>166</v>
      </c>
      <c r="C10" s="1">
        <v>65</v>
      </c>
      <c r="D10" s="25">
        <v>40</v>
      </c>
      <c r="F10" s="11">
        <f>MAX($C$2:$C$38)</f>
        <v>85</v>
      </c>
      <c r="G10" s="11">
        <f>MIN($C$2:$C$38)</f>
        <v>44</v>
      </c>
      <c r="H10" s="11"/>
      <c r="I10" s="11">
        <v>158</v>
      </c>
      <c r="J10" s="11">
        <f t="shared" si="0"/>
        <v>0</v>
      </c>
      <c r="K10" s="11">
        <v>48</v>
      </c>
      <c r="L10" s="11">
        <f t="shared" si="1"/>
        <v>0</v>
      </c>
      <c r="M10" s="11">
        <v>41</v>
      </c>
      <c r="N10" s="11">
        <f t="shared" si="2"/>
        <v>3</v>
      </c>
      <c r="S10" s="1"/>
      <c r="T10" s="1"/>
      <c r="U10" s="1" t="s">
        <v>2</v>
      </c>
      <c r="V10" s="1" t="s">
        <v>3</v>
      </c>
      <c r="W10" s="1" t="s">
        <v>21</v>
      </c>
      <c r="X10" s="1" t="s">
        <v>22</v>
      </c>
      <c r="Y10" s="1" t="s">
        <v>23</v>
      </c>
      <c r="Z10" s="1" t="s">
        <v>24</v>
      </c>
      <c r="AA10" s="1" t="s">
        <v>26</v>
      </c>
      <c r="AB10" s="1" t="s">
        <v>25</v>
      </c>
      <c r="AC10" s="1" t="s">
        <v>32</v>
      </c>
      <c r="AE10" s="1">
        <v>38</v>
      </c>
      <c r="AF10" s="2">
        <v>4</v>
      </c>
      <c r="AH10" s="1" t="s">
        <v>3</v>
      </c>
      <c r="AI10" s="1">
        <v>160</v>
      </c>
      <c r="AJ10" s="1">
        <v>60</v>
      </c>
      <c r="AK10" s="23">
        <v>38</v>
      </c>
      <c r="AM10" s="1"/>
      <c r="AN10" s="1" t="s">
        <v>20</v>
      </c>
      <c r="AO10" s="1">
        <f>SUM(AO7:AO9)</f>
        <v>1</v>
      </c>
      <c r="AP10" s="1">
        <f t="shared" ref="AP10:AQ10" si="11">SUM(AP7:AP9)</f>
        <v>3</v>
      </c>
      <c r="AQ10" s="1">
        <f t="shared" si="11"/>
        <v>4</v>
      </c>
      <c r="AR10" s="1"/>
      <c r="AS10" s="1"/>
      <c r="AT10" s="1">
        <f t="shared" ref="AT10:AV10" si="12">SUM(AT7:AT9)</f>
        <v>1</v>
      </c>
      <c r="AU10" s="1"/>
      <c r="AV10" s="1">
        <f t="shared" si="12"/>
        <v>0</v>
      </c>
      <c r="AW10" s="1">
        <f>$U$7-AV10</f>
        <v>0.89974375869826262</v>
      </c>
      <c r="AY10" s="28" t="s">
        <v>4</v>
      </c>
      <c r="AZ10" s="12" t="s">
        <v>5</v>
      </c>
      <c r="BA10" s="12" t="s">
        <v>0</v>
      </c>
      <c r="BB10" s="29" t="s">
        <v>1</v>
      </c>
    </row>
    <row r="11" spans="1:54" x14ac:dyDescent="0.25">
      <c r="A11" s="1" t="s">
        <v>3</v>
      </c>
      <c r="B11" s="1">
        <v>165</v>
      </c>
      <c r="C11" s="1">
        <v>50</v>
      </c>
      <c r="D11" s="25">
        <v>40</v>
      </c>
      <c r="F11" s="11"/>
      <c r="G11" s="11"/>
      <c r="H11" s="11"/>
      <c r="I11" s="11">
        <v>159</v>
      </c>
      <c r="J11" s="11">
        <f t="shared" si="0"/>
        <v>2</v>
      </c>
      <c r="K11" s="11">
        <v>49</v>
      </c>
      <c r="L11" s="11">
        <f t="shared" si="1"/>
        <v>0</v>
      </c>
      <c r="M11" s="11">
        <v>42</v>
      </c>
      <c r="N11" s="11">
        <f t="shared" si="2"/>
        <v>12</v>
      </c>
      <c r="S11" s="33" t="s">
        <v>5</v>
      </c>
      <c r="T11" s="1">
        <v>154</v>
      </c>
      <c r="U11" s="1">
        <f>COUNTIFS($B$2:$B$39,$T11,$A$2:$A$39,$U$10)</f>
        <v>0</v>
      </c>
      <c r="V11" s="1">
        <f>COUNTIFS($B$2:$B$39,$T11,$A$2:$A$39,$V$10)</f>
        <v>2</v>
      </c>
      <c r="W11" s="1">
        <f>SUM(U11:V11)</f>
        <v>2</v>
      </c>
      <c r="X11" s="1">
        <f>$U11/$W11</f>
        <v>0</v>
      </c>
      <c r="Y11" s="1">
        <f>$V11/$W11</f>
        <v>1</v>
      </c>
      <c r="Z11" s="1">
        <f>$W11/$W$27</f>
        <v>5.2631578947368418E-2</v>
      </c>
      <c r="AA11" s="1">
        <f>IF(ISERROR(-($Y11)*IMLOG2($Y11)-($X11)*IMLOG2($X11)),0,(-($Y11)*IMLOG2($Y11)-($X11)*IMLOG2($X11)))</f>
        <v>0</v>
      </c>
      <c r="AB11" s="1">
        <f>$Z11*$AA11</f>
        <v>0</v>
      </c>
      <c r="AC11" s="1"/>
      <c r="AE11" s="1">
        <v>39</v>
      </c>
      <c r="AF11" s="2">
        <v>5</v>
      </c>
      <c r="AH11" s="1" t="s">
        <v>3</v>
      </c>
      <c r="AI11" s="1">
        <v>154</v>
      </c>
      <c r="AJ11" s="1">
        <v>60</v>
      </c>
      <c r="AK11" s="23">
        <v>38</v>
      </c>
      <c r="AY11" s="46" t="s">
        <v>2</v>
      </c>
      <c r="AZ11" s="1">
        <v>165</v>
      </c>
      <c r="BA11" s="46">
        <v>55</v>
      </c>
      <c r="BB11" s="23">
        <v>38</v>
      </c>
    </row>
    <row r="12" spans="1:54" x14ac:dyDescent="0.25">
      <c r="A12" s="1" t="s">
        <v>3</v>
      </c>
      <c r="B12" s="1">
        <v>157</v>
      </c>
      <c r="C12" s="1">
        <v>55</v>
      </c>
      <c r="D12" s="24">
        <v>39</v>
      </c>
      <c r="F12" s="11" t="s">
        <v>1</v>
      </c>
      <c r="G12" s="11"/>
      <c r="H12" s="11"/>
      <c r="I12" s="11">
        <v>160</v>
      </c>
      <c r="J12" s="11">
        <f t="shared" si="0"/>
        <v>5</v>
      </c>
      <c r="K12" s="11">
        <v>50</v>
      </c>
      <c r="L12" s="11">
        <f t="shared" si="1"/>
        <v>3</v>
      </c>
      <c r="M12" s="11">
        <v>43</v>
      </c>
      <c r="N12" s="11">
        <f t="shared" si="2"/>
        <v>3</v>
      </c>
      <c r="S12" s="33"/>
      <c r="T12" s="1">
        <v>155</v>
      </c>
      <c r="U12" s="1">
        <f t="shared" ref="U12:U26" si="13">COUNTIFS($B$2:$B$39,$T12,$A$2:$A$39,$U$10)</f>
        <v>0</v>
      </c>
      <c r="V12" s="1">
        <f t="shared" ref="V12:V26" si="14">COUNTIFS($B$2:$B$39,$T12,$A$2:$A$39,$V$10)</f>
        <v>1</v>
      </c>
      <c r="W12" s="1">
        <f t="shared" ref="W12:W26" si="15">SUM(U12:V12)</f>
        <v>1</v>
      </c>
      <c r="X12" s="1">
        <f t="shared" ref="X12:X26" si="16">$U12/$W12</f>
        <v>0</v>
      </c>
      <c r="Y12" s="1">
        <f t="shared" ref="Y12:Y26" si="17">$V12/$W12</f>
        <v>1</v>
      </c>
      <c r="Z12" s="1">
        <f t="shared" ref="Z12:Z26" si="18">$W12/$W$27</f>
        <v>2.6315789473684209E-2</v>
      </c>
      <c r="AA12" s="1">
        <f t="shared" ref="AA12:AA26" si="19">IF(ISERROR(-($Y12)*IMLOG2($Y12)-($X12)*IMLOG2($X12)),0,(-($Y12)*IMLOG2($Y12)-($X12)*IMLOG2($X12)))</f>
        <v>0</v>
      </c>
      <c r="AB12" s="1">
        <f t="shared" ref="AB12:AB26" si="20">$Z12*$AA12</f>
        <v>0</v>
      </c>
      <c r="AC12" s="1"/>
      <c r="AE12" s="1">
        <v>40</v>
      </c>
      <c r="AF12" s="2">
        <v>7</v>
      </c>
      <c r="AH12" s="1" t="s">
        <v>3</v>
      </c>
      <c r="AI12" s="1">
        <v>164</v>
      </c>
      <c r="AJ12" s="1">
        <v>56</v>
      </c>
      <c r="AK12" s="23">
        <v>38</v>
      </c>
      <c r="AM12" s="22">
        <v>38</v>
      </c>
      <c r="AY12" s="8" t="s">
        <v>3</v>
      </c>
      <c r="AZ12" s="1">
        <v>160</v>
      </c>
      <c r="BA12" s="8">
        <v>60</v>
      </c>
      <c r="BB12" s="23">
        <v>38</v>
      </c>
    </row>
    <row r="13" spans="1:54" x14ac:dyDescent="0.25">
      <c r="A13" s="1" t="s">
        <v>3</v>
      </c>
      <c r="B13" s="1">
        <v>154</v>
      </c>
      <c r="C13" s="1">
        <v>60</v>
      </c>
      <c r="D13" s="23">
        <v>38</v>
      </c>
      <c r="F13" s="11" t="s">
        <v>6</v>
      </c>
      <c r="G13" s="11" t="s">
        <v>8</v>
      </c>
      <c r="H13" s="11"/>
      <c r="I13" s="11">
        <v>161</v>
      </c>
      <c r="J13" s="11">
        <f t="shared" si="0"/>
        <v>0</v>
      </c>
      <c r="K13" s="11">
        <v>51</v>
      </c>
      <c r="L13" s="11">
        <f t="shared" si="1"/>
        <v>0</v>
      </c>
      <c r="M13" s="11" t="s">
        <v>11</v>
      </c>
      <c r="N13" s="11">
        <f>SUM(N6:N12)</f>
        <v>37</v>
      </c>
      <c r="S13" s="33"/>
      <c r="T13" s="1">
        <v>157</v>
      </c>
      <c r="U13" s="1">
        <f t="shared" si="13"/>
        <v>0</v>
      </c>
      <c r="V13" s="1">
        <f t="shared" si="14"/>
        <v>1</v>
      </c>
      <c r="W13" s="1">
        <f t="shared" si="15"/>
        <v>1</v>
      </c>
      <c r="X13" s="1">
        <f t="shared" si="16"/>
        <v>0</v>
      </c>
      <c r="Y13" s="1">
        <f t="shared" si="17"/>
        <v>1</v>
      </c>
      <c r="Z13" s="1">
        <f t="shared" si="18"/>
        <v>2.6315789473684209E-2</v>
      </c>
      <c r="AA13" s="1">
        <f t="shared" si="19"/>
        <v>0</v>
      </c>
      <c r="AB13" s="1">
        <f t="shared" si="20"/>
        <v>0</v>
      </c>
      <c r="AC13" s="1"/>
      <c r="AE13" s="1">
        <v>41</v>
      </c>
      <c r="AF13" s="2">
        <v>4</v>
      </c>
      <c r="AM13" s="1"/>
      <c r="AN13" s="1"/>
      <c r="AO13" s="4" t="s">
        <v>4</v>
      </c>
      <c r="AP13" s="4"/>
      <c r="AQ13" s="1"/>
      <c r="AR13" s="1"/>
      <c r="AS13" s="1"/>
      <c r="AT13" s="1"/>
      <c r="AU13" s="1"/>
      <c r="AV13" s="1"/>
      <c r="AW13" s="1"/>
      <c r="AY13" s="8" t="s">
        <v>3</v>
      </c>
      <c r="AZ13" s="1">
        <v>154</v>
      </c>
      <c r="BA13" s="8">
        <v>60</v>
      </c>
      <c r="BB13" s="23">
        <v>38</v>
      </c>
    </row>
    <row r="14" spans="1:54" x14ac:dyDescent="0.25">
      <c r="A14" s="1" t="s">
        <v>3</v>
      </c>
      <c r="B14" s="1">
        <v>160</v>
      </c>
      <c r="C14" s="1">
        <v>52</v>
      </c>
      <c r="D14" s="24">
        <v>39</v>
      </c>
      <c r="F14" s="11">
        <f>MAX($D$2:$D$38)</f>
        <v>43</v>
      </c>
      <c r="G14" s="11">
        <f>MIN($D$2:$D$38)</f>
        <v>37</v>
      </c>
      <c r="H14" s="11"/>
      <c r="I14" s="11">
        <v>162</v>
      </c>
      <c r="J14" s="11">
        <f t="shared" si="0"/>
        <v>0</v>
      </c>
      <c r="K14" s="11">
        <v>52</v>
      </c>
      <c r="L14" s="11">
        <f t="shared" si="1"/>
        <v>2</v>
      </c>
      <c r="M14" s="11"/>
      <c r="N14" s="11"/>
      <c r="S14" s="33"/>
      <c r="T14" s="1">
        <v>159</v>
      </c>
      <c r="U14" s="1">
        <f t="shared" si="13"/>
        <v>1</v>
      </c>
      <c r="V14" s="1">
        <f t="shared" si="14"/>
        <v>1</v>
      </c>
      <c r="W14" s="1">
        <f t="shared" si="15"/>
        <v>2</v>
      </c>
      <c r="X14" s="1">
        <f t="shared" si="16"/>
        <v>0.5</v>
      </c>
      <c r="Y14" s="1">
        <f t="shared" si="17"/>
        <v>0.5</v>
      </c>
      <c r="Z14" s="1">
        <f t="shared" si="18"/>
        <v>5.2631578947368418E-2</v>
      </c>
      <c r="AA14" s="1">
        <f t="shared" si="19"/>
        <v>1</v>
      </c>
      <c r="AB14" s="1">
        <f t="shared" si="20"/>
        <v>5.2631578947368418E-2</v>
      </c>
      <c r="AC14" s="1"/>
      <c r="AE14" s="1">
        <v>42</v>
      </c>
      <c r="AF14" s="2">
        <v>12</v>
      </c>
      <c r="AH14" s="21">
        <v>39</v>
      </c>
      <c r="AM14" s="1"/>
      <c r="AN14" s="1"/>
      <c r="AO14" s="1" t="s">
        <v>2</v>
      </c>
      <c r="AP14" s="1" t="s">
        <v>3</v>
      </c>
      <c r="AQ14" s="1" t="s">
        <v>20</v>
      </c>
      <c r="AR14" s="1" t="s">
        <v>36</v>
      </c>
      <c r="AS14" s="1" t="s">
        <v>29</v>
      </c>
      <c r="AT14" s="1" t="s">
        <v>37</v>
      </c>
      <c r="AU14" s="1"/>
      <c r="AV14" s="32" t="s">
        <v>39</v>
      </c>
      <c r="AW14" s="1" t="s">
        <v>40</v>
      </c>
      <c r="AY14" s="46" t="s">
        <v>3</v>
      </c>
      <c r="AZ14" s="1">
        <v>164</v>
      </c>
      <c r="BA14" s="46">
        <v>56</v>
      </c>
      <c r="BB14" s="23">
        <v>38</v>
      </c>
    </row>
    <row r="15" spans="1:54" x14ac:dyDescent="0.25">
      <c r="A15" s="1" t="s">
        <v>3</v>
      </c>
      <c r="B15" s="1">
        <v>165</v>
      </c>
      <c r="C15" s="1">
        <v>55</v>
      </c>
      <c r="D15" s="24">
        <v>39</v>
      </c>
      <c r="F15" s="11"/>
      <c r="G15" s="11"/>
      <c r="H15" s="11"/>
      <c r="I15" s="11">
        <v>163</v>
      </c>
      <c r="J15" s="11">
        <f t="shared" si="0"/>
        <v>0</v>
      </c>
      <c r="K15" s="11">
        <v>53</v>
      </c>
      <c r="L15" s="11">
        <f t="shared" si="1"/>
        <v>0</v>
      </c>
      <c r="M15" s="11"/>
      <c r="N15" s="11"/>
      <c r="S15" s="33"/>
      <c r="T15" s="1">
        <v>160</v>
      </c>
      <c r="U15" s="1">
        <f t="shared" si="13"/>
        <v>2</v>
      </c>
      <c r="V15" s="1">
        <f t="shared" si="14"/>
        <v>3</v>
      </c>
      <c r="W15" s="1">
        <f t="shared" si="15"/>
        <v>5</v>
      </c>
      <c r="X15" s="1">
        <f t="shared" si="16"/>
        <v>0.4</v>
      </c>
      <c r="Y15" s="1">
        <f t="shared" si="17"/>
        <v>0.6</v>
      </c>
      <c r="Z15" s="1">
        <f t="shared" si="18"/>
        <v>0.13157894736842105</v>
      </c>
      <c r="AA15" s="1">
        <f t="shared" si="19"/>
        <v>0.97095059445466747</v>
      </c>
      <c r="AB15" s="1">
        <f t="shared" si="20"/>
        <v>0.12775665716508783</v>
      </c>
      <c r="AC15" s="1"/>
      <c r="AE15" s="1">
        <v>43</v>
      </c>
      <c r="AF15" s="2">
        <v>3</v>
      </c>
      <c r="AH15" s="28" t="s">
        <v>4</v>
      </c>
      <c r="AI15" s="12" t="s">
        <v>5</v>
      </c>
      <c r="AJ15" s="12" t="s">
        <v>0</v>
      </c>
      <c r="AK15" s="29" t="s">
        <v>1</v>
      </c>
      <c r="AM15" s="34" t="s">
        <v>5</v>
      </c>
      <c r="AN15" s="1">
        <v>154</v>
      </c>
      <c r="AO15" s="1">
        <f>COUNTIFS($AI$9:$AI$12,$AN15,$AH$9:$AH$12,$AO$14)</f>
        <v>0</v>
      </c>
      <c r="AP15" s="1">
        <f>COUNTIFS($AI$9:$AI$12,$AN15,$AH$9:$AH$12,$AP$14)</f>
        <v>1</v>
      </c>
      <c r="AQ15" s="1">
        <f>SUM(AO15:AP15)</f>
        <v>1</v>
      </c>
      <c r="AR15" s="1">
        <f>AO15/AQ15</f>
        <v>0</v>
      </c>
      <c r="AS15" s="1">
        <f>AP15/AQ15</f>
        <v>1</v>
      </c>
      <c r="AT15" s="1">
        <f>AQ15/$AQ$19</f>
        <v>0.25</v>
      </c>
      <c r="AU15" s="1">
        <f>IF(ISERROR(-($AR15)*IMLOG2($AR15)-($AS15)*IMLOG2($AS15)),0,(-($AR15)*IMLOG2($AR15)-($AS15)*IMLOG2($AS15)))</f>
        <v>0</v>
      </c>
      <c r="AV15" s="1">
        <f>AT15*AU15</f>
        <v>0</v>
      </c>
      <c r="AW15" s="1"/>
    </row>
    <row r="16" spans="1:54" x14ac:dyDescent="0.25">
      <c r="A16" s="1" t="s">
        <v>2</v>
      </c>
      <c r="B16" s="1">
        <v>165</v>
      </c>
      <c r="C16" s="1">
        <v>60</v>
      </c>
      <c r="D16" s="16">
        <v>41</v>
      </c>
      <c r="F16" s="11"/>
      <c r="G16" s="11"/>
      <c r="H16" s="11"/>
      <c r="I16" s="11">
        <v>164</v>
      </c>
      <c r="J16" s="11">
        <f t="shared" si="0"/>
        <v>3</v>
      </c>
      <c r="K16" s="11">
        <v>54</v>
      </c>
      <c r="L16" s="11">
        <f t="shared" si="1"/>
        <v>1</v>
      </c>
      <c r="M16" s="11"/>
      <c r="N16" s="11"/>
      <c r="S16" s="33"/>
      <c r="T16" s="1">
        <v>164</v>
      </c>
      <c r="U16" s="1">
        <f t="shared" si="13"/>
        <v>2</v>
      </c>
      <c r="V16" s="1">
        <f t="shared" si="14"/>
        <v>1</v>
      </c>
      <c r="W16" s="1">
        <f t="shared" si="15"/>
        <v>3</v>
      </c>
      <c r="X16" s="1">
        <f t="shared" si="16"/>
        <v>0.66666666666666663</v>
      </c>
      <c r="Y16" s="1">
        <f t="shared" si="17"/>
        <v>0.33333333333333331</v>
      </c>
      <c r="Z16" s="1">
        <f t="shared" si="18"/>
        <v>7.8947368421052627E-2</v>
      </c>
      <c r="AA16" s="1">
        <f t="shared" si="19"/>
        <v>0.91829583405449056</v>
      </c>
      <c r="AB16" s="1">
        <f t="shared" si="20"/>
        <v>7.2497039530617674E-2</v>
      </c>
      <c r="AC16" s="1"/>
      <c r="AF16" s="2">
        <f>SUM(AF9:AF15)</f>
        <v>38</v>
      </c>
      <c r="AH16" s="1" t="s">
        <v>3</v>
      </c>
      <c r="AI16" s="1">
        <v>157</v>
      </c>
      <c r="AJ16" s="1">
        <v>55</v>
      </c>
      <c r="AK16" s="24">
        <v>39</v>
      </c>
      <c r="AM16" s="35"/>
      <c r="AN16" s="32">
        <v>160</v>
      </c>
      <c r="AO16" s="1">
        <f t="shared" ref="AO16:AO18" si="21">COUNTIFS($AI$9:$AI$12,$AN16,$AH$9:$AH$12,$AO$14)</f>
        <v>0</v>
      </c>
      <c r="AP16" s="1">
        <f t="shared" ref="AP16:AP18" si="22">COUNTIFS($AI$9:$AI$12,$AN16,$AH$9:$AH$12,$AP$14)</f>
        <v>1</v>
      </c>
      <c r="AQ16" s="1">
        <f t="shared" ref="AQ16:AQ18" si="23">SUM(AO16:AP16)</f>
        <v>1</v>
      </c>
      <c r="AR16" s="1">
        <f t="shared" ref="AR16:AR18" si="24">AO16/AQ16</f>
        <v>0</v>
      </c>
      <c r="AS16" s="1">
        <f t="shared" ref="AS16:AS18" si="25">AP16/AQ16</f>
        <v>1</v>
      </c>
      <c r="AT16" s="1">
        <f t="shared" ref="AT16:AT18" si="26">AQ16/$AQ$19</f>
        <v>0.25</v>
      </c>
      <c r="AU16" s="1">
        <f>IF(ISERROR(-($AR16)*IMLOG2($AR16)-($AS16)*IMLOG2($AS16)),0,(-($AR16)*IMLOG2($AR16)-($AS16)*IMLOG2($AS16)))</f>
        <v>0</v>
      </c>
      <c r="AV16" s="1">
        <f t="shared" ref="AV16:AV18" si="27">AT16*AU16</f>
        <v>0</v>
      </c>
      <c r="AW16" s="1"/>
    </row>
    <row r="17" spans="1:54" x14ac:dyDescent="0.25">
      <c r="A17" s="1" t="s">
        <v>2</v>
      </c>
      <c r="B17" s="1">
        <v>172</v>
      </c>
      <c r="C17" s="1">
        <v>72</v>
      </c>
      <c r="D17" s="31">
        <v>43</v>
      </c>
      <c r="F17" s="11"/>
      <c r="G17" s="11"/>
      <c r="H17" s="11"/>
      <c r="I17" s="11">
        <v>165</v>
      </c>
      <c r="J17" s="11">
        <f t="shared" si="0"/>
        <v>7</v>
      </c>
      <c r="K17" s="11">
        <v>55</v>
      </c>
      <c r="L17" s="11">
        <f t="shared" si="1"/>
        <v>6</v>
      </c>
      <c r="M17" s="11"/>
      <c r="N17" s="11"/>
      <c r="S17" s="33"/>
      <c r="T17" s="1">
        <v>165</v>
      </c>
      <c r="U17" s="1">
        <f t="shared" si="13"/>
        <v>5</v>
      </c>
      <c r="V17" s="1">
        <f t="shared" si="14"/>
        <v>2</v>
      </c>
      <c r="W17" s="1">
        <f t="shared" si="15"/>
        <v>7</v>
      </c>
      <c r="X17" s="1">
        <f t="shared" si="16"/>
        <v>0.7142857142857143</v>
      </c>
      <c r="Y17" s="1">
        <f t="shared" si="17"/>
        <v>0.2857142857142857</v>
      </c>
      <c r="Z17" s="1">
        <f t="shared" si="18"/>
        <v>0.18421052631578946</v>
      </c>
      <c r="AA17" s="1">
        <f t="shared" si="19"/>
        <v>0.86312056856663</v>
      </c>
      <c r="AB17" s="1">
        <f t="shared" si="20"/>
        <v>0.15899589420964236</v>
      </c>
      <c r="AC17" s="1"/>
      <c r="AH17" s="1" t="s">
        <v>3</v>
      </c>
      <c r="AI17" s="1">
        <v>160</v>
      </c>
      <c r="AJ17" s="1">
        <v>52</v>
      </c>
      <c r="AK17" s="24">
        <v>39</v>
      </c>
      <c r="AM17" s="35"/>
      <c r="AN17" s="32">
        <v>164</v>
      </c>
      <c r="AO17" s="1">
        <f t="shared" si="21"/>
        <v>0</v>
      </c>
      <c r="AP17" s="1">
        <f t="shared" si="22"/>
        <v>1</v>
      </c>
      <c r="AQ17" s="1">
        <f t="shared" si="23"/>
        <v>1</v>
      </c>
      <c r="AR17" s="1">
        <f t="shared" si="24"/>
        <v>0</v>
      </c>
      <c r="AS17" s="1">
        <f t="shared" si="25"/>
        <v>1</v>
      </c>
      <c r="AT17" s="1">
        <f t="shared" si="26"/>
        <v>0.25</v>
      </c>
      <c r="AU17" s="1">
        <f t="shared" ref="AU16:AU18" si="28">IF(ISERROR(-($AR17)*IMLOG2($AR17)-($AS17)*IMLOG2($AS17)),0,(-($AR17)*IMLOG2($AR17)-($AS17)*IMLOG2($AS17)))</f>
        <v>0</v>
      </c>
      <c r="AV17" s="1">
        <f t="shared" si="27"/>
        <v>0</v>
      </c>
      <c r="AW17" s="1"/>
    </row>
    <row r="18" spans="1:54" x14ac:dyDescent="0.25">
      <c r="A18" s="1" t="s">
        <v>2</v>
      </c>
      <c r="B18" s="1">
        <v>167</v>
      </c>
      <c r="C18" s="1">
        <v>57</v>
      </c>
      <c r="D18" s="16">
        <v>41</v>
      </c>
      <c r="F18" s="11"/>
      <c r="G18" s="11"/>
      <c r="H18" s="11"/>
      <c r="I18" s="11">
        <v>166</v>
      </c>
      <c r="J18" s="11">
        <f t="shared" si="0"/>
        <v>1</v>
      </c>
      <c r="K18" s="11">
        <v>56</v>
      </c>
      <c r="L18" s="11">
        <f t="shared" si="1"/>
        <v>1</v>
      </c>
      <c r="M18" s="11"/>
      <c r="N18" s="11"/>
      <c r="S18" s="33"/>
      <c r="T18" s="1">
        <v>166</v>
      </c>
      <c r="U18" s="1">
        <f t="shared" si="13"/>
        <v>0</v>
      </c>
      <c r="V18" s="1">
        <f t="shared" si="14"/>
        <v>1</v>
      </c>
      <c r="W18" s="1">
        <f t="shared" si="15"/>
        <v>1</v>
      </c>
      <c r="X18" s="1">
        <f t="shared" si="16"/>
        <v>0</v>
      </c>
      <c r="Y18" s="1">
        <f t="shared" si="17"/>
        <v>1</v>
      </c>
      <c r="Z18" s="1">
        <f t="shared" si="18"/>
        <v>2.6315789473684209E-2</v>
      </c>
      <c r="AA18" s="1">
        <f t="shared" si="19"/>
        <v>0</v>
      </c>
      <c r="AB18" s="1">
        <f t="shared" si="20"/>
        <v>0</v>
      </c>
      <c r="AC18" s="1"/>
      <c r="AH18" s="1" t="s">
        <v>3</v>
      </c>
      <c r="AI18" s="1">
        <v>165</v>
      </c>
      <c r="AJ18" s="1">
        <v>55</v>
      </c>
      <c r="AK18" s="24">
        <v>39</v>
      </c>
      <c r="AM18" s="36"/>
      <c r="AN18" s="1">
        <v>165</v>
      </c>
      <c r="AO18" s="1">
        <f t="shared" si="21"/>
        <v>1</v>
      </c>
      <c r="AP18" s="1">
        <f t="shared" si="22"/>
        <v>0</v>
      </c>
      <c r="AQ18" s="1">
        <f t="shared" si="23"/>
        <v>1</v>
      </c>
      <c r="AR18" s="1">
        <f t="shared" si="24"/>
        <v>1</v>
      </c>
      <c r="AS18" s="1">
        <f t="shared" si="25"/>
        <v>0</v>
      </c>
      <c r="AT18" s="1">
        <f t="shared" si="26"/>
        <v>0.25</v>
      </c>
      <c r="AU18" s="1">
        <f t="shared" si="28"/>
        <v>0</v>
      </c>
      <c r="AV18" s="1">
        <f t="shared" si="27"/>
        <v>0</v>
      </c>
      <c r="AW18" s="1"/>
    </row>
    <row r="19" spans="1:54" x14ac:dyDescent="0.25">
      <c r="A19" s="1" t="s">
        <v>2</v>
      </c>
      <c r="B19" s="1">
        <v>169</v>
      </c>
      <c r="C19" s="1">
        <v>64</v>
      </c>
      <c r="D19" s="7">
        <v>42</v>
      </c>
      <c r="F19" s="11"/>
      <c r="G19" s="11"/>
      <c r="H19" s="11"/>
      <c r="I19" s="11">
        <v>167</v>
      </c>
      <c r="J19" s="11">
        <f t="shared" si="0"/>
        <v>2</v>
      </c>
      <c r="K19" s="11">
        <v>57</v>
      </c>
      <c r="L19" s="11">
        <f t="shared" si="1"/>
        <v>4</v>
      </c>
      <c r="M19" s="11"/>
      <c r="N19" s="11"/>
      <c r="S19" s="33"/>
      <c r="T19" s="1">
        <v>167</v>
      </c>
      <c r="U19" s="1">
        <f t="shared" si="13"/>
        <v>2</v>
      </c>
      <c r="V19" s="1">
        <f t="shared" si="14"/>
        <v>0</v>
      </c>
      <c r="W19" s="1">
        <f t="shared" si="15"/>
        <v>2</v>
      </c>
      <c r="X19" s="1">
        <f t="shared" si="16"/>
        <v>1</v>
      </c>
      <c r="Y19" s="1">
        <f t="shared" si="17"/>
        <v>0</v>
      </c>
      <c r="Z19" s="1">
        <f t="shared" si="18"/>
        <v>5.2631578947368418E-2</v>
      </c>
      <c r="AA19" s="1">
        <f t="shared" si="19"/>
        <v>0</v>
      </c>
      <c r="AB19" s="1">
        <f t="shared" si="20"/>
        <v>0</v>
      </c>
      <c r="AC19" s="1"/>
      <c r="AH19" s="1" t="s">
        <v>2</v>
      </c>
      <c r="AI19" s="1">
        <v>160</v>
      </c>
      <c r="AJ19" s="1">
        <v>57</v>
      </c>
      <c r="AK19" s="24">
        <v>39</v>
      </c>
      <c r="AM19" s="1"/>
      <c r="AN19" s="1" t="s">
        <v>20</v>
      </c>
      <c r="AO19" s="1">
        <f>SUM(AO15:AO18)</f>
        <v>1</v>
      </c>
      <c r="AP19" s="1">
        <f t="shared" ref="AP19:AQ19" si="29">SUM(AP15:AP18)</f>
        <v>3</v>
      </c>
      <c r="AQ19" s="1">
        <f t="shared" si="29"/>
        <v>4</v>
      </c>
      <c r="AR19" s="1"/>
      <c r="AS19" s="1"/>
      <c r="AT19" s="1">
        <f t="shared" ref="AT19" si="30">SUM(AT15:AT18)</f>
        <v>1</v>
      </c>
      <c r="AU19" s="1"/>
      <c r="AV19" s="1">
        <f t="shared" ref="AV19" si="31">SUM(AV15:AV18)</f>
        <v>0</v>
      </c>
      <c r="AW19" s="1">
        <f>$U$7-AV19</f>
        <v>0.89974375869826262</v>
      </c>
    </row>
    <row r="20" spans="1:54" x14ac:dyDescent="0.25">
      <c r="A20" s="1" t="s">
        <v>2</v>
      </c>
      <c r="B20" s="1">
        <v>167</v>
      </c>
      <c r="C20" s="1">
        <v>57</v>
      </c>
      <c r="D20" s="7">
        <v>42</v>
      </c>
      <c r="F20" s="11"/>
      <c r="G20" s="11"/>
      <c r="H20" s="11"/>
      <c r="I20" s="11">
        <v>168</v>
      </c>
      <c r="J20" s="11">
        <f t="shared" si="0"/>
        <v>1</v>
      </c>
      <c r="K20" s="11">
        <v>58</v>
      </c>
      <c r="L20" s="11">
        <f t="shared" si="1"/>
        <v>0</v>
      </c>
      <c r="M20" s="11"/>
      <c r="N20" s="11"/>
      <c r="S20" s="33"/>
      <c r="T20" s="1">
        <v>168</v>
      </c>
      <c r="U20" s="1">
        <f t="shared" si="13"/>
        <v>1</v>
      </c>
      <c r="V20" s="1">
        <f t="shared" si="14"/>
        <v>0</v>
      </c>
      <c r="W20" s="1">
        <f t="shared" si="15"/>
        <v>1</v>
      </c>
      <c r="X20" s="1">
        <f t="shared" si="16"/>
        <v>1</v>
      </c>
      <c r="Y20" s="1">
        <f t="shared" si="17"/>
        <v>0</v>
      </c>
      <c r="Z20" s="1">
        <f t="shared" si="18"/>
        <v>2.6315789473684209E-2</v>
      </c>
      <c r="AA20" s="1">
        <f t="shared" si="19"/>
        <v>0</v>
      </c>
      <c r="AB20" s="1">
        <f t="shared" si="20"/>
        <v>0</v>
      </c>
      <c r="AC20" s="1"/>
      <c r="AH20" s="1" t="s">
        <v>2</v>
      </c>
      <c r="AI20" s="1">
        <v>159</v>
      </c>
      <c r="AJ20" s="1">
        <v>44</v>
      </c>
      <c r="AK20" s="24">
        <v>39</v>
      </c>
    </row>
    <row r="21" spans="1:54" x14ac:dyDescent="0.25">
      <c r="A21" s="1" t="s">
        <v>2</v>
      </c>
      <c r="B21" s="1">
        <v>170</v>
      </c>
      <c r="C21" s="1">
        <v>62</v>
      </c>
      <c r="D21" s="7">
        <v>42</v>
      </c>
      <c r="F21" s="11"/>
      <c r="G21" s="11"/>
      <c r="H21" s="11"/>
      <c r="I21" s="11">
        <v>169</v>
      </c>
      <c r="J21" s="11">
        <f t="shared" si="0"/>
        <v>1</v>
      </c>
      <c r="K21" s="11">
        <v>59</v>
      </c>
      <c r="L21" s="11">
        <f t="shared" si="1"/>
        <v>1</v>
      </c>
      <c r="M21" s="11"/>
      <c r="N21" s="11"/>
      <c r="S21" s="33"/>
      <c r="T21" s="1">
        <v>169</v>
      </c>
      <c r="U21" s="1">
        <f t="shared" si="13"/>
        <v>1</v>
      </c>
      <c r="V21" s="1">
        <f t="shared" si="14"/>
        <v>0</v>
      </c>
      <c r="W21" s="1">
        <f t="shared" si="15"/>
        <v>1</v>
      </c>
      <c r="X21" s="1">
        <f t="shared" si="16"/>
        <v>1</v>
      </c>
      <c r="Y21" s="1">
        <f t="shared" si="17"/>
        <v>0</v>
      </c>
      <c r="Z21" s="1">
        <f t="shared" si="18"/>
        <v>2.6315789473684209E-2</v>
      </c>
      <c r="AA21" s="1">
        <f t="shared" si="19"/>
        <v>0</v>
      </c>
      <c r="AB21" s="1">
        <f t="shared" si="20"/>
        <v>0</v>
      </c>
      <c r="AC21" s="1"/>
      <c r="AM21" s="21">
        <v>39</v>
      </c>
    </row>
    <row r="22" spans="1:54" x14ac:dyDescent="0.25">
      <c r="A22" s="1" t="s">
        <v>2</v>
      </c>
      <c r="B22" s="1">
        <v>170</v>
      </c>
      <c r="C22" s="1">
        <v>55</v>
      </c>
      <c r="D22" s="7">
        <v>42</v>
      </c>
      <c r="F22" s="11"/>
      <c r="G22" s="11"/>
      <c r="H22" s="11"/>
      <c r="I22" s="11">
        <v>170</v>
      </c>
      <c r="J22" s="11">
        <f t="shared" si="0"/>
        <v>4</v>
      </c>
      <c r="K22" s="11">
        <v>60</v>
      </c>
      <c r="L22" s="11">
        <f t="shared" si="1"/>
        <v>6</v>
      </c>
      <c r="M22" s="11"/>
      <c r="N22" s="11"/>
      <c r="S22" s="33"/>
      <c r="T22" s="1">
        <v>170</v>
      </c>
      <c r="U22" s="1">
        <f t="shared" si="13"/>
        <v>4</v>
      </c>
      <c r="V22" s="1">
        <f t="shared" si="14"/>
        <v>0</v>
      </c>
      <c r="W22" s="1">
        <f t="shared" si="15"/>
        <v>4</v>
      </c>
      <c r="X22" s="1">
        <f t="shared" si="16"/>
        <v>1</v>
      </c>
      <c r="Y22" s="1">
        <f t="shared" si="17"/>
        <v>0</v>
      </c>
      <c r="Z22" s="1">
        <f t="shared" si="18"/>
        <v>0.10526315789473684</v>
      </c>
      <c r="AA22" s="1">
        <f t="shared" si="19"/>
        <v>0</v>
      </c>
      <c r="AB22" s="1">
        <f t="shared" si="20"/>
        <v>0</v>
      </c>
      <c r="AC22" s="1"/>
      <c r="AH22" s="20">
        <v>40</v>
      </c>
      <c r="AM22" s="1"/>
      <c r="AN22" s="1"/>
      <c r="AO22" s="4" t="s">
        <v>4</v>
      </c>
      <c r="AP22" s="4"/>
      <c r="AQ22" s="1"/>
      <c r="AR22" s="1"/>
      <c r="AS22" s="1"/>
      <c r="AT22" s="1"/>
      <c r="AU22" s="1"/>
      <c r="AV22" s="1"/>
      <c r="AW22" s="1"/>
    </row>
    <row r="23" spans="1:54" x14ac:dyDescent="0.25">
      <c r="A23" s="1" t="s">
        <v>3</v>
      </c>
      <c r="B23" s="1">
        <v>155</v>
      </c>
      <c r="C23" s="1">
        <v>50</v>
      </c>
      <c r="D23" s="9">
        <v>37</v>
      </c>
      <c r="F23" s="11"/>
      <c r="G23" s="11"/>
      <c r="H23" s="11"/>
      <c r="I23" s="11">
        <v>171</v>
      </c>
      <c r="J23" s="11">
        <f t="shared" si="0"/>
        <v>2</v>
      </c>
      <c r="K23" s="11">
        <v>61</v>
      </c>
      <c r="L23" s="11">
        <f t="shared" si="1"/>
        <v>0</v>
      </c>
      <c r="M23" s="11"/>
      <c r="N23" s="11"/>
      <c r="S23" s="33"/>
      <c r="T23" s="1">
        <v>171</v>
      </c>
      <c r="U23" s="1">
        <f t="shared" si="13"/>
        <v>2</v>
      </c>
      <c r="V23" s="1">
        <f t="shared" si="14"/>
        <v>0</v>
      </c>
      <c r="W23" s="1">
        <f t="shared" si="15"/>
        <v>2</v>
      </c>
      <c r="X23" s="1">
        <f t="shared" si="16"/>
        <v>1</v>
      </c>
      <c r="Y23" s="1">
        <f t="shared" si="17"/>
        <v>0</v>
      </c>
      <c r="Z23" s="1">
        <f t="shared" si="18"/>
        <v>5.2631578947368418E-2</v>
      </c>
      <c r="AA23" s="1">
        <f t="shared" si="19"/>
        <v>0</v>
      </c>
      <c r="AB23" s="1">
        <f t="shared" si="20"/>
        <v>0</v>
      </c>
      <c r="AC23" s="1"/>
      <c r="AH23" s="28" t="s">
        <v>4</v>
      </c>
      <c r="AI23" s="12" t="s">
        <v>5</v>
      </c>
      <c r="AJ23" s="12" t="s">
        <v>0</v>
      </c>
      <c r="AK23" s="29" t="s">
        <v>1</v>
      </c>
      <c r="AM23" s="1"/>
      <c r="AN23" s="1"/>
      <c r="AO23" s="1" t="s">
        <v>2</v>
      </c>
      <c r="AP23" s="1" t="s">
        <v>3</v>
      </c>
      <c r="AQ23" s="1" t="s">
        <v>20</v>
      </c>
      <c r="AR23" s="1" t="s">
        <v>36</v>
      </c>
      <c r="AS23" s="1" t="s">
        <v>29</v>
      </c>
      <c r="AT23" s="1" t="s">
        <v>37</v>
      </c>
      <c r="AU23" s="1"/>
      <c r="AV23" s="32" t="s">
        <v>38</v>
      </c>
      <c r="AW23" s="32" t="s">
        <v>40</v>
      </c>
    </row>
    <row r="24" spans="1:54" x14ac:dyDescent="0.25">
      <c r="A24" s="1" t="s">
        <v>2</v>
      </c>
      <c r="B24" s="1">
        <v>165</v>
      </c>
      <c r="C24" s="1">
        <v>75</v>
      </c>
      <c r="D24" s="16">
        <v>41</v>
      </c>
      <c r="F24" s="11"/>
      <c r="G24" s="11"/>
      <c r="H24" s="11"/>
      <c r="I24" s="11">
        <v>172</v>
      </c>
      <c r="J24" s="11">
        <f t="shared" si="0"/>
        <v>4</v>
      </c>
      <c r="K24" s="11">
        <v>62</v>
      </c>
      <c r="L24" s="11">
        <f t="shared" si="1"/>
        <v>1</v>
      </c>
      <c r="M24" s="11"/>
      <c r="N24" s="11"/>
      <c r="S24" s="33"/>
      <c r="T24" s="1">
        <v>172</v>
      </c>
      <c r="U24" s="1">
        <f t="shared" si="13"/>
        <v>4</v>
      </c>
      <c r="V24" s="1">
        <f t="shared" si="14"/>
        <v>0</v>
      </c>
      <c r="W24" s="1">
        <f t="shared" si="15"/>
        <v>4</v>
      </c>
      <c r="X24" s="1">
        <f t="shared" si="16"/>
        <v>1</v>
      </c>
      <c r="Y24" s="1">
        <f t="shared" si="17"/>
        <v>0</v>
      </c>
      <c r="Z24" s="1">
        <f t="shared" si="18"/>
        <v>0.10526315789473684</v>
      </c>
      <c r="AA24" s="1">
        <f t="shared" si="19"/>
        <v>0</v>
      </c>
      <c r="AB24" s="1">
        <f t="shared" si="20"/>
        <v>0</v>
      </c>
      <c r="AC24" s="1"/>
      <c r="AH24" s="1" t="s">
        <v>2</v>
      </c>
      <c r="AI24" s="1">
        <v>165</v>
      </c>
      <c r="AJ24" s="1">
        <v>60</v>
      </c>
      <c r="AK24" s="25">
        <v>40</v>
      </c>
      <c r="AM24" s="34" t="s">
        <v>0</v>
      </c>
      <c r="AN24" s="32">
        <v>44</v>
      </c>
      <c r="AO24" s="1">
        <f>COUNTIFS($AJ$16:$AJ$20,$AN24,$AH$16:$AH$20,$AO$23)</f>
        <v>1</v>
      </c>
      <c r="AP24" s="1">
        <f>COUNTIFS($AJ$16:$AJ$20,$AN24,$AH$16:$AH$20,$AP$23)</f>
        <v>0</v>
      </c>
      <c r="AQ24" s="1">
        <f>SUM(AO24:AP24)</f>
        <v>1</v>
      </c>
      <c r="AR24" s="1">
        <f>AO24/AQ24</f>
        <v>1</v>
      </c>
      <c r="AS24" s="1">
        <f>AP24/AQ24</f>
        <v>0</v>
      </c>
      <c r="AT24" s="1">
        <f>AQ24/$AQ$28</f>
        <v>0.2</v>
      </c>
      <c r="AU24" s="1">
        <f>IF(ISERROR(-($AR24)*IMLOG2($AR24)-($AS24)*IMLOG2($AS24)),0,(-($AR24)*IMLOG2($AR24)-($AS24)*IMLOG2($AS24)))</f>
        <v>0</v>
      </c>
      <c r="AV24" s="1">
        <f>AT24*AU24</f>
        <v>0</v>
      </c>
      <c r="AW24" s="1"/>
    </row>
    <row r="25" spans="1:54" x14ac:dyDescent="0.25">
      <c r="A25" s="1" t="s">
        <v>2</v>
      </c>
      <c r="B25" s="1">
        <v>164</v>
      </c>
      <c r="C25" s="1">
        <v>59</v>
      </c>
      <c r="D25" s="25">
        <v>40</v>
      </c>
      <c r="F25" s="11"/>
      <c r="G25" s="11"/>
      <c r="H25" s="11"/>
      <c r="I25" s="11">
        <v>173</v>
      </c>
      <c r="J25" s="11">
        <f t="shared" si="0"/>
        <v>0</v>
      </c>
      <c r="K25" s="11">
        <v>63</v>
      </c>
      <c r="L25" s="11">
        <f t="shared" si="1"/>
        <v>1</v>
      </c>
      <c r="M25" s="11"/>
      <c r="N25" s="11"/>
      <c r="S25" s="33"/>
      <c r="T25" s="1">
        <v>174</v>
      </c>
      <c r="U25" s="1">
        <f t="shared" si="13"/>
        <v>1</v>
      </c>
      <c r="V25" s="1">
        <f t="shared" si="14"/>
        <v>0</v>
      </c>
      <c r="W25" s="1">
        <f t="shared" si="15"/>
        <v>1</v>
      </c>
      <c r="X25" s="1">
        <f t="shared" si="16"/>
        <v>1</v>
      </c>
      <c r="Y25" s="1">
        <f t="shared" si="17"/>
        <v>0</v>
      </c>
      <c r="Z25" s="1">
        <f t="shared" si="18"/>
        <v>2.6315789473684209E-2</v>
      </c>
      <c r="AA25" s="1">
        <f t="shared" si="19"/>
        <v>0</v>
      </c>
      <c r="AB25" s="1">
        <f t="shared" si="20"/>
        <v>0</v>
      </c>
      <c r="AC25" s="1"/>
      <c r="AH25" s="1" t="s">
        <v>2</v>
      </c>
      <c r="AI25" s="1">
        <v>160</v>
      </c>
      <c r="AJ25" s="1">
        <v>55</v>
      </c>
      <c r="AK25" s="25">
        <v>40</v>
      </c>
      <c r="AM25" s="35"/>
      <c r="AN25" s="32">
        <v>52</v>
      </c>
      <c r="AO25" s="1">
        <f t="shared" ref="AO25:AO27" si="32">COUNTIFS($AJ$16:$AJ$20,$AN25,$AH$16:$AH$20,$AO$23)</f>
        <v>0</v>
      </c>
      <c r="AP25" s="1">
        <f t="shared" ref="AP25:AP27" si="33">COUNTIFS($AJ$16:$AJ$20,$AN25,$AH$16:$AH$20,$AP$23)</f>
        <v>1</v>
      </c>
      <c r="AQ25" s="1">
        <f t="shared" ref="AQ25:AQ27" si="34">SUM(AO25:AP25)</f>
        <v>1</v>
      </c>
      <c r="AR25" s="1">
        <f t="shared" ref="AR25:AR27" si="35">AO25/AQ25</f>
        <v>0</v>
      </c>
      <c r="AS25" s="1">
        <f t="shared" ref="AS25:AS27" si="36">AP25/AQ25</f>
        <v>1</v>
      </c>
      <c r="AT25" s="1">
        <f t="shared" ref="AT25:AT27" si="37">AQ25/$AQ$28</f>
        <v>0.2</v>
      </c>
      <c r="AU25" s="1">
        <f t="shared" ref="AU25:AU27" si="38">IF(ISERROR(-($AR25)*IMLOG2($AR25)-($AS25)*IMLOG2($AS25)),0,(-($AR25)*IMLOG2($AR25)-($AS25)*IMLOG2($AS25)))</f>
        <v>0</v>
      </c>
      <c r="AV25" s="1">
        <f t="shared" ref="AV25:AV27" si="39">AT25*AU25</f>
        <v>0</v>
      </c>
      <c r="AW25" s="1"/>
    </row>
    <row r="26" spans="1:54" x14ac:dyDescent="0.25">
      <c r="A26" s="1" t="s">
        <v>2</v>
      </c>
      <c r="B26" s="1">
        <v>160</v>
      </c>
      <c r="C26" s="1">
        <v>57</v>
      </c>
      <c r="D26" s="24">
        <v>39</v>
      </c>
      <c r="F26" s="11"/>
      <c r="G26" s="11"/>
      <c r="H26" s="11"/>
      <c r="I26" s="11">
        <v>174</v>
      </c>
      <c r="J26" s="11">
        <f t="shared" si="0"/>
        <v>1</v>
      </c>
      <c r="K26" s="11">
        <v>64</v>
      </c>
      <c r="L26" s="11">
        <f t="shared" si="1"/>
        <v>1</v>
      </c>
      <c r="M26" s="11"/>
      <c r="N26" s="11"/>
      <c r="S26" s="33"/>
      <c r="T26" s="1">
        <v>180</v>
      </c>
      <c r="U26" s="1">
        <f t="shared" si="13"/>
        <v>1</v>
      </c>
      <c r="V26" s="1">
        <f t="shared" si="14"/>
        <v>0</v>
      </c>
      <c r="W26" s="1">
        <f t="shared" si="15"/>
        <v>1</v>
      </c>
      <c r="X26" s="1">
        <f t="shared" si="16"/>
        <v>1</v>
      </c>
      <c r="Y26" s="1">
        <f t="shared" si="17"/>
        <v>0</v>
      </c>
      <c r="Z26" s="1">
        <f t="shared" si="18"/>
        <v>2.6315789473684209E-2</v>
      </c>
      <c r="AA26" s="1">
        <f t="shared" si="19"/>
        <v>0</v>
      </c>
      <c r="AB26" s="1">
        <f t="shared" si="20"/>
        <v>0</v>
      </c>
      <c r="AC26" s="1"/>
      <c r="AH26" s="1" t="s">
        <v>2</v>
      </c>
      <c r="AI26" s="1">
        <v>170</v>
      </c>
      <c r="AJ26" s="1">
        <v>50</v>
      </c>
      <c r="AK26" s="25">
        <v>40</v>
      </c>
      <c r="AM26" s="35"/>
      <c r="AN26" s="32">
        <v>55</v>
      </c>
      <c r="AO26" s="1">
        <f t="shared" si="32"/>
        <v>0</v>
      </c>
      <c r="AP26" s="1">
        <f t="shared" si="33"/>
        <v>2</v>
      </c>
      <c r="AQ26" s="1">
        <f t="shared" si="34"/>
        <v>2</v>
      </c>
      <c r="AR26" s="1">
        <f t="shared" si="35"/>
        <v>0</v>
      </c>
      <c r="AS26" s="1">
        <f t="shared" si="36"/>
        <v>1</v>
      </c>
      <c r="AT26" s="1">
        <f t="shared" si="37"/>
        <v>0.4</v>
      </c>
      <c r="AU26" s="1">
        <f t="shared" si="38"/>
        <v>0</v>
      </c>
      <c r="AV26" s="1">
        <f t="shared" si="39"/>
        <v>0</v>
      </c>
      <c r="AW26" s="1"/>
      <c r="AY26" s="21">
        <v>39</v>
      </c>
    </row>
    <row r="27" spans="1:54" x14ac:dyDescent="0.25">
      <c r="A27" s="1" t="s">
        <v>2</v>
      </c>
      <c r="B27" s="1">
        <v>170</v>
      </c>
      <c r="C27" s="1">
        <v>78</v>
      </c>
      <c r="D27" s="7">
        <v>42</v>
      </c>
      <c r="F27" s="11"/>
      <c r="G27" s="11"/>
      <c r="H27" s="11"/>
      <c r="I27" s="11">
        <v>175</v>
      </c>
      <c r="J27" s="11">
        <f t="shared" si="0"/>
        <v>0</v>
      </c>
      <c r="K27" s="11">
        <v>65</v>
      </c>
      <c r="L27" s="11">
        <f t="shared" si="1"/>
        <v>2</v>
      </c>
      <c r="M27" s="11"/>
      <c r="N27" s="11"/>
      <c r="S27" s="1"/>
      <c r="T27" s="1" t="s">
        <v>21</v>
      </c>
      <c r="U27" s="1">
        <f>SUM(U11:U26)</f>
        <v>26</v>
      </c>
      <c r="V27" s="1">
        <f>SUM(V11:V26)</f>
        <v>12</v>
      </c>
      <c r="W27" s="1">
        <f>SUM(W11:W26)</f>
        <v>38</v>
      </c>
      <c r="X27" s="1"/>
      <c r="Y27" s="1"/>
      <c r="Z27" s="1">
        <f t="shared" ref="X27:AA27" si="40">SUM(Z11:Z26)</f>
        <v>0.99999999999999989</v>
      </c>
      <c r="AA27" s="1"/>
      <c r="AB27" s="1">
        <f>SUM(AB11:AB26)</f>
        <v>0.41188116985271628</v>
      </c>
      <c r="AC27" s="10">
        <f>$U$7-AB27</f>
        <v>0.48786258884554634</v>
      </c>
      <c r="AH27" s="1" t="s">
        <v>3</v>
      </c>
      <c r="AI27" s="1">
        <v>166</v>
      </c>
      <c r="AJ27" s="1">
        <v>65</v>
      </c>
      <c r="AK27" s="25">
        <v>40</v>
      </c>
      <c r="AM27" s="36"/>
      <c r="AN27" s="32">
        <v>57</v>
      </c>
      <c r="AO27" s="1">
        <f t="shared" si="32"/>
        <v>1</v>
      </c>
      <c r="AP27" s="1">
        <f t="shared" si="33"/>
        <v>0</v>
      </c>
      <c r="AQ27" s="1">
        <f t="shared" si="34"/>
        <v>1</v>
      </c>
      <c r="AR27" s="1">
        <f t="shared" si="35"/>
        <v>1</v>
      </c>
      <c r="AS27" s="1">
        <f t="shared" si="36"/>
        <v>0</v>
      </c>
      <c r="AT27" s="1">
        <f t="shared" si="37"/>
        <v>0.2</v>
      </c>
      <c r="AU27" s="1">
        <f t="shared" si="38"/>
        <v>0</v>
      </c>
      <c r="AV27" s="1">
        <f t="shared" si="39"/>
        <v>0</v>
      </c>
      <c r="AW27" s="1"/>
      <c r="AY27" s="28" t="s">
        <v>4</v>
      </c>
      <c r="AZ27" s="12" t="s">
        <v>5</v>
      </c>
      <c r="BA27" s="12" t="s">
        <v>0</v>
      </c>
      <c r="BB27" s="29" t="s">
        <v>1</v>
      </c>
    </row>
    <row r="28" spans="1:54" x14ac:dyDescent="0.25">
      <c r="A28" s="1" t="s">
        <v>3</v>
      </c>
      <c r="B28" s="1">
        <v>160</v>
      </c>
      <c r="C28" s="1">
        <v>57</v>
      </c>
      <c r="D28" s="25">
        <v>40</v>
      </c>
      <c r="F28" s="11"/>
      <c r="G28" s="11"/>
      <c r="H28" s="11"/>
      <c r="I28" s="11">
        <v>176</v>
      </c>
      <c r="J28" s="11">
        <f t="shared" si="0"/>
        <v>0</v>
      </c>
      <c r="K28" s="11">
        <v>66</v>
      </c>
      <c r="L28" s="11">
        <f t="shared" si="1"/>
        <v>0</v>
      </c>
      <c r="M28" s="11"/>
      <c r="N28" s="11"/>
      <c r="AH28" s="1" t="s">
        <v>3</v>
      </c>
      <c r="AI28" s="1">
        <v>165</v>
      </c>
      <c r="AJ28" s="1">
        <v>50</v>
      </c>
      <c r="AK28" s="25">
        <v>40</v>
      </c>
      <c r="AM28" s="1"/>
      <c r="AN28" s="1" t="s">
        <v>20</v>
      </c>
      <c r="AO28" s="32">
        <f>SUM(AO24:AO27)</f>
        <v>2</v>
      </c>
      <c r="AP28" s="32">
        <f t="shared" ref="AP28:AQ28" si="41">SUM(AP24:AP27)</f>
        <v>3</v>
      </c>
      <c r="AQ28" s="32">
        <f t="shared" si="41"/>
        <v>5</v>
      </c>
      <c r="AR28" s="32"/>
      <c r="AS28" s="32"/>
      <c r="AT28" s="32">
        <f t="shared" ref="AT28" si="42">SUM(AT24:AT27)</f>
        <v>1</v>
      </c>
      <c r="AU28" s="1"/>
      <c r="AV28" s="32">
        <f>SUM(AV24:AV27)</f>
        <v>0</v>
      </c>
      <c r="AW28" s="8">
        <f>$U$7-AV28</f>
        <v>0.89974375869826262</v>
      </c>
      <c r="AY28" s="8" t="s">
        <v>3</v>
      </c>
      <c r="AZ28" s="1">
        <v>157</v>
      </c>
      <c r="BA28" s="8">
        <v>55</v>
      </c>
      <c r="BB28" s="24">
        <v>39</v>
      </c>
    </row>
    <row r="29" spans="1:54" x14ac:dyDescent="0.25">
      <c r="A29" s="1" t="s">
        <v>2</v>
      </c>
      <c r="B29" s="1">
        <v>172</v>
      </c>
      <c r="C29" s="1">
        <v>72</v>
      </c>
      <c r="D29" s="7">
        <v>42</v>
      </c>
      <c r="F29" s="11"/>
      <c r="G29" s="11"/>
      <c r="H29" s="11"/>
      <c r="I29" s="11">
        <v>177</v>
      </c>
      <c r="J29" s="11">
        <f t="shared" si="0"/>
        <v>0</v>
      </c>
      <c r="K29" s="11">
        <v>67</v>
      </c>
      <c r="L29" s="11">
        <f t="shared" si="1"/>
        <v>1</v>
      </c>
      <c r="M29" s="11"/>
      <c r="N29" s="11"/>
      <c r="S29" s="1"/>
      <c r="T29" s="1"/>
      <c r="U29" s="3" t="s">
        <v>4</v>
      </c>
      <c r="V29" s="3"/>
      <c r="W29" s="1"/>
      <c r="X29" s="1"/>
      <c r="Y29" s="1"/>
      <c r="Z29" s="1"/>
      <c r="AA29" s="1"/>
      <c r="AB29" s="1"/>
      <c r="AC29" s="1"/>
      <c r="AH29" s="1" t="s">
        <v>2</v>
      </c>
      <c r="AI29" s="1">
        <v>164</v>
      </c>
      <c r="AJ29" s="1">
        <v>59</v>
      </c>
      <c r="AK29" s="25">
        <v>40</v>
      </c>
      <c r="AY29" s="46" t="s">
        <v>3</v>
      </c>
      <c r="AZ29" s="1">
        <v>160</v>
      </c>
      <c r="BA29" s="46">
        <v>52</v>
      </c>
      <c r="BB29" s="24">
        <v>39</v>
      </c>
    </row>
    <row r="30" spans="1:54" x14ac:dyDescent="0.25">
      <c r="A30" s="1" t="s">
        <v>2</v>
      </c>
      <c r="B30" s="1">
        <v>159</v>
      </c>
      <c r="C30" s="1">
        <v>44</v>
      </c>
      <c r="D30" s="24">
        <v>39</v>
      </c>
      <c r="F30" s="11"/>
      <c r="G30" s="11"/>
      <c r="H30" s="11"/>
      <c r="I30" s="11">
        <v>178</v>
      </c>
      <c r="J30" s="11">
        <f t="shared" si="0"/>
        <v>0</v>
      </c>
      <c r="K30" s="11">
        <v>68</v>
      </c>
      <c r="L30" s="11">
        <f t="shared" si="1"/>
        <v>0</v>
      </c>
      <c r="M30" s="11"/>
      <c r="N30" s="11"/>
      <c r="S30" s="1"/>
      <c r="T30" s="1"/>
      <c r="U30" s="1" t="s">
        <v>27</v>
      </c>
      <c r="V30" s="1" t="s">
        <v>28</v>
      </c>
      <c r="W30" s="1" t="s">
        <v>20</v>
      </c>
      <c r="X30" s="1" t="s">
        <v>22</v>
      </c>
      <c r="Y30" s="1" t="s">
        <v>29</v>
      </c>
      <c r="Z30" s="1" t="s">
        <v>31</v>
      </c>
      <c r="AA30" s="1" t="s">
        <v>26</v>
      </c>
      <c r="AB30" s="1" t="s">
        <v>30</v>
      </c>
      <c r="AC30" s="1" t="s">
        <v>32</v>
      </c>
      <c r="AH30" s="1" t="s">
        <v>3</v>
      </c>
      <c r="AI30" s="1">
        <v>160</v>
      </c>
      <c r="AJ30" s="1">
        <v>57</v>
      </c>
      <c r="AK30" s="25">
        <v>40</v>
      </c>
      <c r="AM30" s="21">
        <v>39</v>
      </c>
      <c r="AY30" s="8" t="s">
        <v>3</v>
      </c>
      <c r="AZ30" s="1">
        <v>165</v>
      </c>
      <c r="BA30" s="8">
        <v>55</v>
      </c>
      <c r="BB30" s="24">
        <v>39</v>
      </c>
    </row>
    <row r="31" spans="1:54" x14ac:dyDescent="0.25">
      <c r="A31" s="1" t="s">
        <v>2</v>
      </c>
      <c r="B31" s="1">
        <v>171</v>
      </c>
      <c r="C31" s="1">
        <v>85</v>
      </c>
      <c r="D31" s="7">
        <v>42</v>
      </c>
      <c r="F31" s="11"/>
      <c r="G31" s="11"/>
      <c r="H31" s="11"/>
      <c r="I31" s="11">
        <v>179</v>
      </c>
      <c r="J31" s="11">
        <f t="shared" si="0"/>
        <v>0</v>
      </c>
      <c r="K31" s="11">
        <v>69</v>
      </c>
      <c r="L31" s="11">
        <f t="shared" si="1"/>
        <v>0</v>
      </c>
      <c r="M31" s="11"/>
      <c r="N31" s="11"/>
      <c r="Q31" s="1" t="s">
        <v>17</v>
      </c>
      <c r="S31" s="4" t="s">
        <v>0</v>
      </c>
      <c r="T31" s="1">
        <v>44</v>
      </c>
      <c r="U31" s="1">
        <f>COUNTIFS($C$2:$C$39,$T31,$A$2:$A$39,$U$30)</f>
        <v>1</v>
      </c>
      <c r="V31" s="1">
        <f>COUNTIFS($C$2:$C$39,$T31,$A$2:$A$39,$V$30)</f>
        <v>0</v>
      </c>
      <c r="W31" s="1">
        <f>SUM(U31:V31)</f>
        <v>1</v>
      </c>
      <c r="X31" s="1">
        <f>U31/W31</f>
        <v>1</v>
      </c>
      <c r="Y31" s="1">
        <f>V31/W31</f>
        <v>0</v>
      </c>
      <c r="Z31" s="1">
        <f>W31/$W$50</f>
        <v>2.6315789473684209E-2</v>
      </c>
      <c r="AA31" s="1">
        <f>IF(ISERROR(-($X31)*IMLOG2($X31)-($Y31)*IMLOG2($Y31)),0,(-($X31)*IMLOG2($X31)-($Y31)*IMLOG2($Y31)))</f>
        <v>0</v>
      </c>
      <c r="AB31" s="1">
        <f>$Z31*$AA31</f>
        <v>0</v>
      </c>
      <c r="AC31" s="1"/>
      <c r="AM31" s="1"/>
      <c r="AN31" s="1"/>
      <c r="AO31" s="4" t="s">
        <v>4</v>
      </c>
      <c r="AP31" s="4"/>
      <c r="AQ31" s="1"/>
      <c r="AR31" s="1"/>
      <c r="AS31" s="1"/>
      <c r="AT31" s="1"/>
      <c r="AU31" s="1"/>
      <c r="AV31" s="1"/>
      <c r="AW31" s="1"/>
      <c r="AY31" s="46" t="s">
        <v>2</v>
      </c>
      <c r="AZ31" s="1">
        <v>160</v>
      </c>
      <c r="BA31" s="46">
        <v>57</v>
      </c>
      <c r="BB31" s="24">
        <v>39</v>
      </c>
    </row>
    <row r="32" spans="1:54" x14ac:dyDescent="0.25">
      <c r="A32" s="1" t="s">
        <v>2</v>
      </c>
      <c r="B32" s="1">
        <v>172</v>
      </c>
      <c r="C32" s="1">
        <v>73</v>
      </c>
      <c r="D32" s="7">
        <v>42</v>
      </c>
      <c r="F32" s="11"/>
      <c r="G32" s="11"/>
      <c r="H32" s="11"/>
      <c r="I32" s="11">
        <v>180</v>
      </c>
      <c r="J32" s="11">
        <f t="shared" si="0"/>
        <v>1</v>
      </c>
      <c r="K32" s="11">
        <v>70</v>
      </c>
      <c r="L32" s="11">
        <f t="shared" si="1"/>
        <v>0</v>
      </c>
      <c r="M32" s="11"/>
      <c r="N32" s="11"/>
      <c r="S32" s="4"/>
      <c r="T32" s="1">
        <v>50</v>
      </c>
      <c r="U32" s="1">
        <f t="shared" ref="U32:U49" si="43">COUNTIFS($C$2:$C$39,$T32,$A$2:$A$39,$U$30)</f>
        <v>1</v>
      </c>
      <c r="V32" s="1">
        <f t="shared" ref="V32:V49" si="44">COUNTIFS($C$2:$C$39,$T32,$A$2:$A$39,$V$30)</f>
        <v>2</v>
      </c>
      <c r="W32" s="1">
        <f t="shared" ref="W32:W49" si="45">SUM(U32:V32)</f>
        <v>3</v>
      </c>
      <c r="X32" s="1">
        <f t="shared" ref="X32:X49" si="46">U32/W32</f>
        <v>0.33333333333333331</v>
      </c>
      <c r="Y32" s="1">
        <f t="shared" ref="Y32:Y49" si="47">V32/W32</f>
        <v>0.66666666666666663</v>
      </c>
      <c r="Z32" s="1">
        <f t="shared" ref="Z32:Z49" si="48">W32/$W$50</f>
        <v>7.8947368421052627E-2</v>
      </c>
      <c r="AA32" s="1">
        <f t="shared" ref="AA32:AA49" si="49">IF(ISERROR(-($X32)*IMLOG2($X32)-($Y32)*IMLOG2($Y32)),0,(-($X32)*IMLOG2($X32)-($Y32)*IMLOG2($Y32)))</f>
        <v>0.91829583405449056</v>
      </c>
      <c r="AB32" s="1">
        <f t="shared" ref="AB32:AB49" si="50">$Z32*$AA32</f>
        <v>7.2497039530617674E-2</v>
      </c>
      <c r="AC32" s="1"/>
      <c r="AH32" s="26">
        <v>41</v>
      </c>
      <c r="AM32" s="1"/>
      <c r="AN32" s="1"/>
      <c r="AO32" s="1" t="s">
        <v>2</v>
      </c>
      <c r="AP32" s="1" t="s">
        <v>3</v>
      </c>
      <c r="AQ32" s="1" t="s">
        <v>20</v>
      </c>
      <c r="AR32" s="1" t="s">
        <v>36</v>
      </c>
      <c r="AS32" s="1" t="s">
        <v>29</v>
      </c>
      <c r="AT32" s="1" t="s">
        <v>37</v>
      </c>
      <c r="AU32" s="1"/>
      <c r="AV32" s="32" t="s">
        <v>38</v>
      </c>
      <c r="AW32" s="32" t="s">
        <v>40</v>
      </c>
      <c r="AY32" s="46" t="s">
        <v>2</v>
      </c>
      <c r="AZ32" s="1">
        <v>159</v>
      </c>
      <c r="BA32" s="46">
        <v>44</v>
      </c>
      <c r="BB32" s="24">
        <v>39</v>
      </c>
    </row>
    <row r="33" spans="1:60" x14ac:dyDescent="0.25">
      <c r="A33" s="1" t="s">
        <v>2</v>
      </c>
      <c r="B33" s="1">
        <v>165</v>
      </c>
      <c r="C33" s="1">
        <v>63</v>
      </c>
      <c r="D33" s="7">
        <v>42</v>
      </c>
      <c r="F33" s="11"/>
      <c r="G33" s="11"/>
      <c r="H33" s="11"/>
      <c r="I33" s="11" t="s">
        <v>11</v>
      </c>
      <c r="J33" s="11">
        <f>SUM(J6:J32)</f>
        <v>38</v>
      </c>
      <c r="K33" s="11">
        <v>71</v>
      </c>
      <c r="L33" s="11">
        <f t="shared" si="1"/>
        <v>0</v>
      </c>
      <c r="M33" s="11"/>
      <c r="N33" s="11"/>
      <c r="S33" s="4"/>
      <c r="T33" s="1">
        <v>52</v>
      </c>
      <c r="U33" s="1">
        <f t="shared" si="43"/>
        <v>1</v>
      </c>
      <c r="V33" s="1">
        <f t="shared" si="44"/>
        <v>2</v>
      </c>
      <c r="W33" s="1">
        <f t="shared" si="45"/>
        <v>3</v>
      </c>
      <c r="X33" s="1">
        <f t="shared" si="46"/>
        <v>0.33333333333333331</v>
      </c>
      <c r="Y33" s="1">
        <f t="shared" si="47"/>
        <v>0.66666666666666663</v>
      </c>
      <c r="Z33" s="1">
        <f t="shared" si="48"/>
        <v>7.8947368421052627E-2</v>
      </c>
      <c r="AA33" s="1">
        <f t="shared" si="49"/>
        <v>0.91829583405449056</v>
      </c>
      <c r="AB33" s="1">
        <f t="shared" si="50"/>
        <v>7.2497039530617674E-2</v>
      </c>
      <c r="AC33" s="1"/>
      <c r="AH33" s="28" t="s">
        <v>4</v>
      </c>
      <c r="AI33" s="12" t="s">
        <v>5</v>
      </c>
      <c r="AJ33" s="12" t="s">
        <v>0</v>
      </c>
      <c r="AK33" s="29" t="s">
        <v>1</v>
      </c>
      <c r="AM33" s="40" t="s">
        <v>41</v>
      </c>
      <c r="AN33" s="1">
        <v>157</v>
      </c>
      <c r="AO33" s="1">
        <f>COUNTIFS($AI$16:$AI$20,$AN33,$AH$16:$AH$20,$AO$32)</f>
        <v>0</v>
      </c>
      <c r="AP33" s="1">
        <f>COUNTIFS($AI$16:$AI$20,$AN33,$AH$16:$AH$20,$AP$32)</f>
        <v>1</v>
      </c>
      <c r="AQ33" s="1">
        <f>SUM(AO33:AP33)</f>
        <v>1</v>
      </c>
      <c r="AR33" s="1">
        <f>AO33/AQ33</f>
        <v>0</v>
      </c>
      <c r="AS33" s="1">
        <f>AP33/AQ33</f>
        <v>1</v>
      </c>
      <c r="AT33" s="1">
        <f>AQ33/$AQ$37</f>
        <v>0.2</v>
      </c>
      <c r="AU33" s="1">
        <f>IF(ISERROR(-($AR33)*IMLOG2($AR33)-($AS33)*IMLOG2($AS33)),0,(-($AR33)*IMLOG2($AR33)-($AS33)*IMLOG2($AS33)))</f>
        <v>0</v>
      </c>
      <c r="AV33" s="1">
        <f>AT33*AU33</f>
        <v>0</v>
      </c>
      <c r="AW33" s="1"/>
    </row>
    <row r="34" spans="1:60" x14ac:dyDescent="0.25">
      <c r="A34" s="1" t="s">
        <v>3</v>
      </c>
      <c r="B34" s="1">
        <v>164</v>
      </c>
      <c r="C34" s="1">
        <v>56</v>
      </c>
      <c r="D34" s="23">
        <v>38</v>
      </c>
      <c r="F34" s="11"/>
      <c r="G34" s="11"/>
      <c r="H34" s="11"/>
      <c r="I34" s="11"/>
      <c r="J34" s="11"/>
      <c r="K34" s="11">
        <v>72</v>
      </c>
      <c r="L34" s="11">
        <f t="shared" si="1"/>
        <v>2</v>
      </c>
      <c r="M34" s="11"/>
      <c r="N34" s="11"/>
      <c r="S34" s="4"/>
      <c r="T34" s="1">
        <v>54</v>
      </c>
      <c r="U34" s="1">
        <f t="shared" si="43"/>
        <v>0</v>
      </c>
      <c r="V34" s="1">
        <f t="shared" si="44"/>
        <v>1</v>
      </c>
      <c r="W34" s="1">
        <f t="shared" si="45"/>
        <v>1</v>
      </c>
      <c r="X34" s="1">
        <f t="shared" si="46"/>
        <v>0</v>
      </c>
      <c r="Y34" s="1">
        <f t="shared" si="47"/>
        <v>1</v>
      </c>
      <c r="Z34" s="1">
        <f t="shared" si="48"/>
        <v>2.6315789473684209E-2</v>
      </c>
      <c r="AA34" s="1">
        <f t="shared" si="49"/>
        <v>0</v>
      </c>
      <c r="AB34" s="1">
        <f t="shared" si="50"/>
        <v>0</v>
      </c>
      <c r="AC34" s="1"/>
      <c r="AH34" s="1" t="s">
        <v>2</v>
      </c>
      <c r="AI34" s="1">
        <v>165</v>
      </c>
      <c r="AJ34" s="1">
        <v>60</v>
      </c>
      <c r="AK34" s="16">
        <v>41</v>
      </c>
      <c r="AM34" s="41"/>
      <c r="AN34" s="32">
        <v>159</v>
      </c>
      <c r="AO34" s="1">
        <f t="shared" ref="AO34:AO36" si="51">COUNTIFS($AI$16:$AI$20,$AN34,$AH$16:$AH$20,$AO$32)</f>
        <v>1</v>
      </c>
      <c r="AP34" s="1">
        <f t="shared" ref="AP34:AP36" si="52">COUNTIFS($AI$16:$AI$20,$AN34,$AH$16:$AH$20,$AP$32)</f>
        <v>0</v>
      </c>
      <c r="AQ34" s="1">
        <f t="shared" ref="AQ34:AQ36" si="53">SUM(AO34:AP34)</f>
        <v>1</v>
      </c>
      <c r="AR34" s="1">
        <f t="shared" ref="AR34:AR36" si="54">AO34/AQ34</f>
        <v>1</v>
      </c>
      <c r="AS34" s="1">
        <f t="shared" ref="AS34:AS36" si="55">AP34/AQ34</f>
        <v>0</v>
      </c>
      <c r="AT34" s="1">
        <f t="shared" ref="AT34:AT36" si="56">AQ34/$AQ$37</f>
        <v>0.2</v>
      </c>
      <c r="AU34" s="1">
        <f t="shared" ref="AU34:AU36" si="57">IF(ISERROR(-($AR34)*IMLOG2($AR34)-($AS34)*IMLOG2($AS34)),0,(-($AR34)*IMLOG2($AR34)-($AS34)*IMLOG2($AS34)))</f>
        <v>0</v>
      </c>
      <c r="AV34" s="1">
        <f t="shared" ref="AV34:AV36" si="58">AT34*AU34</f>
        <v>0</v>
      </c>
      <c r="AW34" s="1"/>
    </row>
    <row r="35" spans="1:60" x14ac:dyDescent="0.25">
      <c r="A35" s="1" t="s">
        <v>3</v>
      </c>
      <c r="B35" s="1">
        <v>159</v>
      </c>
      <c r="C35" s="1">
        <v>52</v>
      </c>
      <c r="D35" s="9">
        <v>37</v>
      </c>
      <c r="F35" s="11"/>
      <c r="G35" s="11"/>
      <c r="H35" s="11"/>
      <c r="I35" s="11"/>
      <c r="J35" s="11"/>
      <c r="K35" s="11">
        <v>73</v>
      </c>
      <c r="L35" s="11">
        <f t="shared" si="1"/>
        <v>1</v>
      </c>
      <c r="M35" s="11"/>
      <c r="N35" s="11"/>
      <c r="S35" s="4"/>
      <c r="T35" s="1">
        <v>55</v>
      </c>
      <c r="U35" s="1">
        <f t="shared" si="43"/>
        <v>4</v>
      </c>
      <c r="V35" s="1">
        <f t="shared" si="44"/>
        <v>2</v>
      </c>
      <c r="W35" s="1">
        <f t="shared" si="45"/>
        <v>6</v>
      </c>
      <c r="X35" s="1">
        <f t="shared" si="46"/>
        <v>0.66666666666666663</v>
      </c>
      <c r="Y35" s="1">
        <f t="shared" si="47"/>
        <v>0.33333333333333331</v>
      </c>
      <c r="Z35" s="1">
        <f t="shared" si="48"/>
        <v>0.15789473684210525</v>
      </c>
      <c r="AA35" s="1">
        <f t="shared" si="49"/>
        <v>0.91829583405449056</v>
      </c>
      <c r="AB35" s="1">
        <f t="shared" si="50"/>
        <v>0.14499407906123535</v>
      </c>
      <c r="AC35" s="1"/>
      <c r="AH35" s="1" t="s">
        <v>2</v>
      </c>
      <c r="AI35" s="1">
        <v>167</v>
      </c>
      <c r="AJ35" s="1">
        <v>57</v>
      </c>
      <c r="AK35" s="16">
        <v>41</v>
      </c>
      <c r="AM35" s="41"/>
      <c r="AN35" s="1">
        <v>160</v>
      </c>
      <c r="AO35" s="1">
        <f t="shared" si="51"/>
        <v>1</v>
      </c>
      <c r="AP35" s="1">
        <f t="shared" si="52"/>
        <v>1</v>
      </c>
      <c r="AQ35" s="1">
        <f t="shared" si="53"/>
        <v>2</v>
      </c>
      <c r="AR35" s="1">
        <f t="shared" si="54"/>
        <v>0.5</v>
      </c>
      <c r="AS35" s="1">
        <f t="shared" si="55"/>
        <v>0.5</v>
      </c>
      <c r="AT35" s="1">
        <f t="shared" si="56"/>
        <v>0.4</v>
      </c>
      <c r="AU35" s="1">
        <f t="shared" si="57"/>
        <v>1</v>
      </c>
      <c r="AV35" s="1">
        <f t="shared" si="58"/>
        <v>0.4</v>
      </c>
      <c r="AW35" s="1"/>
    </row>
    <row r="36" spans="1:60" x14ac:dyDescent="0.25">
      <c r="A36" s="1" t="s">
        <v>2</v>
      </c>
      <c r="B36" s="1">
        <v>174</v>
      </c>
      <c r="C36" s="1">
        <v>60</v>
      </c>
      <c r="D36" s="7">
        <v>42</v>
      </c>
      <c r="F36" s="11"/>
      <c r="G36" s="11"/>
      <c r="H36" s="11"/>
      <c r="I36" s="11"/>
      <c r="J36" s="11"/>
      <c r="K36" s="11">
        <v>74</v>
      </c>
      <c r="L36" s="11">
        <f t="shared" si="1"/>
        <v>0</v>
      </c>
      <c r="M36" s="11"/>
      <c r="N36" s="11"/>
      <c r="S36" s="4"/>
      <c r="T36" s="1">
        <v>56</v>
      </c>
      <c r="U36" s="1">
        <f t="shared" si="43"/>
        <v>0</v>
      </c>
      <c r="V36" s="1">
        <f t="shared" si="44"/>
        <v>1</v>
      </c>
      <c r="W36" s="1">
        <f t="shared" si="45"/>
        <v>1</v>
      </c>
      <c r="X36" s="1">
        <f t="shared" si="46"/>
        <v>0</v>
      </c>
      <c r="Y36" s="1">
        <f t="shared" si="47"/>
        <v>1</v>
      </c>
      <c r="Z36" s="1">
        <f t="shared" si="48"/>
        <v>2.6315789473684209E-2</v>
      </c>
      <c r="AA36" s="1">
        <f t="shared" si="49"/>
        <v>0</v>
      </c>
      <c r="AB36" s="1">
        <f t="shared" si="50"/>
        <v>0</v>
      </c>
      <c r="AC36" s="1"/>
      <c r="AH36" s="1" t="s">
        <v>2</v>
      </c>
      <c r="AI36" s="1">
        <v>165</v>
      </c>
      <c r="AJ36" s="1">
        <v>75</v>
      </c>
      <c r="AK36" s="16">
        <v>41</v>
      </c>
      <c r="AM36" s="42"/>
      <c r="AN36" s="32">
        <v>165</v>
      </c>
      <c r="AO36" s="1">
        <f t="shared" si="51"/>
        <v>0</v>
      </c>
      <c r="AP36" s="1">
        <f t="shared" si="52"/>
        <v>1</v>
      </c>
      <c r="AQ36" s="1">
        <f t="shared" si="53"/>
        <v>1</v>
      </c>
      <c r="AR36" s="1">
        <f t="shared" si="54"/>
        <v>0</v>
      </c>
      <c r="AS36" s="1">
        <f t="shared" si="55"/>
        <v>1</v>
      </c>
      <c r="AT36" s="1">
        <f t="shared" si="56"/>
        <v>0.2</v>
      </c>
      <c r="AU36" s="1">
        <f t="shared" si="57"/>
        <v>0</v>
      </c>
      <c r="AV36" s="1">
        <f t="shared" si="58"/>
        <v>0</v>
      </c>
      <c r="AW36" s="1"/>
    </row>
    <row r="37" spans="1:60" x14ac:dyDescent="0.25">
      <c r="A37" s="1" t="s">
        <v>2</v>
      </c>
      <c r="B37" s="1">
        <v>168</v>
      </c>
      <c r="C37" s="1">
        <v>65</v>
      </c>
      <c r="D37" s="7">
        <v>42</v>
      </c>
      <c r="F37" s="11"/>
      <c r="G37" s="11"/>
      <c r="H37" s="11"/>
      <c r="I37" s="11"/>
      <c r="J37" s="11"/>
      <c r="K37" s="11">
        <v>75</v>
      </c>
      <c r="L37" s="11">
        <f t="shared" si="1"/>
        <v>1</v>
      </c>
      <c r="M37" s="11"/>
      <c r="N37" s="11"/>
      <c r="S37" s="4"/>
      <c r="T37" s="1">
        <v>57</v>
      </c>
      <c r="U37" s="1">
        <f t="shared" si="43"/>
        <v>3</v>
      </c>
      <c r="V37" s="1">
        <f t="shared" si="44"/>
        <v>1</v>
      </c>
      <c r="W37" s="1">
        <f t="shared" si="45"/>
        <v>4</v>
      </c>
      <c r="X37" s="1">
        <f t="shared" si="46"/>
        <v>0.75</v>
      </c>
      <c r="Y37" s="1">
        <f t="shared" si="47"/>
        <v>0.25</v>
      </c>
      <c r="Z37" s="1">
        <f t="shared" si="48"/>
        <v>0.10526315789473684</v>
      </c>
      <c r="AA37" s="1">
        <f t="shared" si="49"/>
        <v>0.81127812445913294</v>
      </c>
      <c r="AB37" s="1">
        <f t="shared" si="50"/>
        <v>8.5397697311487678E-2</v>
      </c>
      <c r="AC37" s="1"/>
      <c r="AH37" s="1" t="s">
        <v>2</v>
      </c>
      <c r="AI37" s="1">
        <v>164</v>
      </c>
      <c r="AJ37" s="1">
        <v>52</v>
      </c>
      <c r="AK37" s="16">
        <v>41</v>
      </c>
      <c r="AM37" s="1"/>
      <c r="AN37" s="1" t="s">
        <v>20</v>
      </c>
      <c r="AO37" s="32">
        <f>SUM(AO33:AO36)</f>
        <v>2</v>
      </c>
      <c r="AP37" s="32">
        <f t="shared" ref="AP37:AQ37" si="59">SUM(AP33:AP36)</f>
        <v>3</v>
      </c>
      <c r="AQ37" s="32">
        <f t="shared" si="59"/>
        <v>5</v>
      </c>
      <c r="AR37" s="32"/>
      <c r="AS37" s="32"/>
      <c r="AT37" s="32">
        <f t="shared" ref="AT37" si="60">SUM(AT33:AT36)</f>
        <v>1</v>
      </c>
      <c r="AU37" s="32"/>
      <c r="AV37" s="32">
        <f t="shared" ref="AV37" si="61">SUM(AV33:AV36)</f>
        <v>0.4</v>
      </c>
      <c r="AW37" s="1">
        <f>$U$7-AV37</f>
        <v>0.4997437586982626</v>
      </c>
    </row>
    <row r="38" spans="1:60" x14ac:dyDescent="0.25">
      <c r="A38" s="1" t="s">
        <v>2</v>
      </c>
      <c r="B38" s="1">
        <v>180</v>
      </c>
      <c r="C38" s="1">
        <v>67</v>
      </c>
      <c r="D38" s="7">
        <v>42</v>
      </c>
      <c r="F38" s="11"/>
      <c r="G38" s="11"/>
      <c r="H38" s="11"/>
      <c r="I38" s="11"/>
      <c r="J38" s="11"/>
      <c r="K38" s="11">
        <v>76</v>
      </c>
      <c r="L38" s="11">
        <f t="shared" si="1"/>
        <v>0</v>
      </c>
      <c r="M38" s="11"/>
      <c r="N38" s="11"/>
      <c r="S38" s="4"/>
      <c r="T38" s="1">
        <v>59</v>
      </c>
      <c r="U38" s="1">
        <f t="shared" si="43"/>
        <v>1</v>
      </c>
      <c r="V38" s="1">
        <f t="shared" si="44"/>
        <v>0</v>
      </c>
      <c r="W38" s="1">
        <f t="shared" si="45"/>
        <v>1</v>
      </c>
      <c r="X38" s="1">
        <f t="shared" si="46"/>
        <v>1</v>
      </c>
      <c r="Y38" s="1">
        <f t="shared" si="47"/>
        <v>0</v>
      </c>
      <c r="Z38" s="1">
        <f t="shared" si="48"/>
        <v>2.6315789473684209E-2</v>
      </c>
      <c r="AA38" s="1">
        <f t="shared" si="49"/>
        <v>0</v>
      </c>
      <c r="AB38" s="1">
        <f t="shared" si="50"/>
        <v>0</v>
      </c>
      <c r="AC38" s="1"/>
    </row>
    <row r="39" spans="1:60" x14ac:dyDescent="0.25">
      <c r="A39" s="1" t="s">
        <v>2</v>
      </c>
      <c r="B39" s="1">
        <v>164</v>
      </c>
      <c r="C39" s="1">
        <v>52</v>
      </c>
      <c r="D39" s="16">
        <v>41</v>
      </c>
      <c r="F39" s="11"/>
      <c r="G39" s="11"/>
      <c r="H39" s="11"/>
      <c r="I39" s="11"/>
      <c r="J39" s="11"/>
      <c r="K39" s="11">
        <v>77</v>
      </c>
      <c r="L39" s="11">
        <f t="shared" si="1"/>
        <v>0</v>
      </c>
      <c r="M39" s="11"/>
      <c r="N39" s="11"/>
      <c r="S39" s="4"/>
      <c r="T39" s="1">
        <v>60</v>
      </c>
      <c r="U39" s="1">
        <f t="shared" si="43"/>
        <v>4</v>
      </c>
      <c r="V39" s="1">
        <f t="shared" si="44"/>
        <v>2</v>
      </c>
      <c r="W39" s="1">
        <f t="shared" si="45"/>
        <v>6</v>
      </c>
      <c r="X39" s="1">
        <f t="shared" si="46"/>
        <v>0.66666666666666663</v>
      </c>
      <c r="Y39" s="1">
        <f t="shared" si="47"/>
        <v>0.33333333333333331</v>
      </c>
      <c r="Z39" s="1">
        <f t="shared" si="48"/>
        <v>0.15789473684210525</v>
      </c>
      <c r="AA39" s="1">
        <f t="shared" si="49"/>
        <v>0.91829583405449056</v>
      </c>
      <c r="AB39" s="1">
        <f t="shared" si="50"/>
        <v>0.14499407906123535</v>
      </c>
      <c r="AC39" s="1"/>
      <c r="AH39" s="27">
        <v>42</v>
      </c>
      <c r="AM39" s="39">
        <v>40</v>
      </c>
    </row>
    <row r="40" spans="1:60" x14ac:dyDescent="0.25">
      <c r="A40" s="14"/>
      <c r="F40" s="11"/>
      <c r="G40" s="11"/>
      <c r="H40" s="11"/>
      <c r="I40" s="11"/>
      <c r="J40" s="11"/>
      <c r="K40" s="11">
        <v>78</v>
      </c>
      <c r="L40" s="11">
        <f t="shared" si="1"/>
        <v>1</v>
      </c>
      <c r="M40" s="11"/>
      <c r="N40" s="11"/>
      <c r="S40" s="4"/>
      <c r="T40" s="1">
        <v>62</v>
      </c>
      <c r="U40" s="1">
        <f t="shared" si="43"/>
        <v>1</v>
      </c>
      <c r="V40" s="1">
        <f t="shared" si="44"/>
        <v>0</v>
      </c>
      <c r="W40" s="1">
        <f t="shared" si="45"/>
        <v>1</v>
      </c>
      <c r="X40" s="1">
        <f t="shared" si="46"/>
        <v>1</v>
      </c>
      <c r="Y40" s="1">
        <f t="shared" si="47"/>
        <v>0</v>
      </c>
      <c r="Z40" s="1">
        <f t="shared" si="48"/>
        <v>2.6315789473684209E-2</v>
      </c>
      <c r="AA40" s="1">
        <f t="shared" si="49"/>
        <v>0</v>
      </c>
      <c r="AB40" s="1">
        <f t="shared" si="50"/>
        <v>0</v>
      </c>
      <c r="AC40" s="1"/>
      <c r="AH40" s="28" t="s">
        <v>4</v>
      </c>
      <c r="AI40" s="12" t="s">
        <v>5</v>
      </c>
      <c r="AJ40" s="12" t="s">
        <v>0</v>
      </c>
      <c r="AK40" s="29" t="s">
        <v>1</v>
      </c>
      <c r="AM40" s="1"/>
      <c r="AN40" s="1"/>
      <c r="AO40" s="33" t="s">
        <v>4</v>
      </c>
      <c r="AP40" s="33"/>
      <c r="AQ40" s="1"/>
      <c r="AR40" s="1"/>
      <c r="AS40" s="1"/>
      <c r="AT40" s="1"/>
      <c r="AU40" s="1"/>
      <c r="AV40" s="1"/>
      <c r="AW40" s="1"/>
    </row>
    <row r="41" spans="1:60" x14ac:dyDescent="0.25">
      <c r="A41" s="14"/>
      <c r="F41" s="11"/>
      <c r="G41" s="11"/>
      <c r="H41" s="11"/>
      <c r="I41" s="11"/>
      <c r="J41" s="11"/>
      <c r="K41" s="11">
        <v>79</v>
      </c>
      <c r="L41" s="11">
        <f t="shared" si="1"/>
        <v>0</v>
      </c>
      <c r="M41" s="11"/>
      <c r="N41" s="11"/>
      <c r="S41" s="4"/>
      <c r="T41" s="1">
        <v>63</v>
      </c>
      <c r="U41" s="1">
        <f t="shared" si="43"/>
        <v>1</v>
      </c>
      <c r="V41" s="1">
        <f t="shared" si="44"/>
        <v>0</v>
      </c>
      <c r="W41" s="1">
        <f t="shared" si="45"/>
        <v>1</v>
      </c>
      <c r="X41" s="1">
        <f t="shared" si="46"/>
        <v>1</v>
      </c>
      <c r="Y41" s="1">
        <f t="shared" si="47"/>
        <v>0</v>
      </c>
      <c r="Z41" s="1">
        <f t="shared" si="48"/>
        <v>2.6315789473684209E-2</v>
      </c>
      <c r="AA41" s="1">
        <f t="shared" si="49"/>
        <v>0</v>
      </c>
      <c r="AB41" s="1">
        <f t="shared" si="50"/>
        <v>0</v>
      </c>
      <c r="AC41" s="1"/>
      <c r="AH41" s="1" t="s">
        <v>2</v>
      </c>
      <c r="AI41" s="1">
        <v>169</v>
      </c>
      <c r="AJ41" s="1">
        <v>64</v>
      </c>
      <c r="AK41" s="7">
        <v>42</v>
      </c>
      <c r="AM41" s="1"/>
      <c r="AN41" s="1"/>
      <c r="AO41" s="1" t="s">
        <v>2</v>
      </c>
      <c r="AP41" s="1" t="s">
        <v>3</v>
      </c>
      <c r="AQ41" s="1" t="s">
        <v>20</v>
      </c>
      <c r="AR41" s="1" t="s">
        <v>36</v>
      </c>
      <c r="AS41" s="1" t="s">
        <v>29</v>
      </c>
      <c r="AT41" s="1" t="s">
        <v>37</v>
      </c>
      <c r="AU41" s="1"/>
      <c r="AV41" s="32" t="s">
        <v>38</v>
      </c>
      <c r="AW41" s="32" t="s">
        <v>40</v>
      </c>
    </row>
    <row r="42" spans="1:60" x14ac:dyDescent="0.25">
      <c r="A42" s="14"/>
      <c r="F42" s="11"/>
      <c r="G42" s="11"/>
      <c r="H42" s="11"/>
      <c r="I42" s="11"/>
      <c r="J42" s="11"/>
      <c r="K42" s="11">
        <v>80</v>
      </c>
      <c r="L42" s="11">
        <f t="shared" si="1"/>
        <v>0</v>
      </c>
      <c r="M42" s="11"/>
      <c r="N42" s="11"/>
      <c r="S42" s="4"/>
      <c r="T42" s="1">
        <v>64</v>
      </c>
      <c r="U42" s="1">
        <f t="shared" si="43"/>
        <v>1</v>
      </c>
      <c r="V42" s="1">
        <f t="shared" si="44"/>
        <v>0</v>
      </c>
      <c r="W42" s="1">
        <f t="shared" si="45"/>
        <v>1</v>
      </c>
      <c r="X42" s="1">
        <f t="shared" si="46"/>
        <v>1</v>
      </c>
      <c r="Y42" s="1">
        <f t="shared" si="47"/>
        <v>0</v>
      </c>
      <c r="Z42" s="1">
        <f t="shared" si="48"/>
        <v>2.6315789473684209E-2</v>
      </c>
      <c r="AA42" s="1">
        <f t="shared" si="49"/>
        <v>0</v>
      </c>
      <c r="AB42" s="1">
        <f t="shared" si="50"/>
        <v>0</v>
      </c>
      <c r="AC42" s="1"/>
      <c r="AH42" s="1" t="s">
        <v>2</v>
      </c>
      <c r="AI42" s="1">
        <v>167</v>
      </c>
      <c r="AJ42" s="1">
        <v>57</v>
      </c>
      <c r="AK42" s="7">
        <v>42</v>
      </c>
      <c r="AM42" s="33" t="s">
        <v>0</v>
      </c>
      <c r="AN42" s="1">
        <v>60</v>
      </c>
      <c r="AO42" s="1">
        <f>COUNTIFS($AJ$24:$AJ$30,$AN42,$AH$24:$AH$30,$AO$41)</f>
        <v>1</v>
      </c>
      <c r="AP42" s="1">
        <f>COUNTIFS($AJ$24:$AJ$30,$AN42,$AH$24:$AH$30,$AP$41)</f>
        <v>0</v>
      </c>
      <c r="AQ42" s="1">
        <f>SUM(AO42:AP42)</f>
        <v>1</v>
      </c>
      <c r="AR42" s="1">
        <f>AO42/AQ42</f>
        <v>1</v>
      </c>
      <c r="AS42" s="1">
        <f>AP42/AQ42</f>
        <v>0</v>
      </c>
      <c r="AT42" s="1">
        <f>AQ42/$AQ$48</f>
        <v>0.14285714285714285</v>
      </c>
      <c r="AU42" s="1">
        <f>IF(ISERROR(-($AR42)*IMLOG2($AR42)-($AS42)*IMLOG2($AS42)),0,(-($AR42)*IMLOG2($AR42)-($AS42)*IMLOG2($AS42)))</f>
        <v>0</v>
      </c>
      <c r="AV42" s="1">
        <f>AT42*AU42</f>
        <v>0</v>
      </c>
      <c r="AW42" s="1"/>
    </row>
    <row r="43" spans="1:60" x14ac:dyDescent="0.25">
      <c r="A43" s="14"/>
      <c r="F43" s="11"/>
      <c r="G43" s="11"/>
      <c r="H43" s="11"/>
      <c r="I43" s="11"/>
      <c r="J43" s="11"/>
      <c r="K43" s="11">
        <v>81</v>
      </c>
      <c r="L43" s="11">
        <f t="shared" si="1"/>
        <v>0</v>
      </c>
      <c r="M43" s="11"/>
      <c r="N43" s="11"/>
      <c r="S43" s="4"/>
      <c r="T43" s="1">
        <v>65</v>
      </c>
      <c r="U43" s="1">
        <f t="shared" si="43"/>
        <v>1</v>
      </c>
      <c r="V43" s="1">
        <f t="shared" si="44"/>
        <v>1</v>
      </c>
      <c r="W43" s="1">
        <f t="shared" si="45"/>
        <v>2</v>
      </c>
      <c r="X43" s="1">
        <f t="shared" si="46"/>
        <v>0.5</v>
      </c>
      <c r="Y43" s="1">
        <f t="shared" si="47"/>
        <v>0.5</v>
      </c>
      <c r="Z43" s="1">
        <f t="shared" si="48"/>
        <v>5.2631578947368418E-2</v>
      </c>
      <c r="AA43" s="1">
        <f t="shared" si="49"/>
        <v>1</v>
      </c>
      <c r="AB43" s="1">
        <f t="shared" si="50"/>
        <v>5.2631578947368418E-2</v>
      </c>
      <c r="AC43" s="1"/>
      <c r="AE43" s="1"/>
      <c r="AH43" s="1" t="s">
        <v>2</v>
      </c>
      <c r="AI43" s="1">
        <v>170</v>
      </c>
      <c r="AJ43" s="1">
        <v>62</v>
      </c>
      <c r="AK43" s="7">
        <v>42</v>
      </c>
      <c r="AM43" s="33"/>
      <c r="AN43" s="1">
        <v>55</v>
      </c>
      <c r="AO43" s="1">
        <f t="shared" ref="AO43:AO47" si="62">COUNTIFS($AJ$24:$AJ$30,$AN43,$AH$24:$AH$30,$AO$41)</f>
        <v>1</v>
      </c>
      <c r="AP43" s="1">
        <f t="shared" ref="AP43:AP47" si="63">COUNTIFS($AJ$24:$AJ$30,$AN43,$AH$24:$AH$30,$AP$41)</f>
        <v>0</v>
      </c>
      <c r="AQ43" s="1">
        <f t="shared" ref="AQ43:AQ47" si="64">SUM(AO43:AP43)</f>
        <v>1</v>
      </c>
      <c r="AR43" s="1">
        <f t="shared" ref="AR43:AR47" si="65">AO43/AQ43</f>
        <v>1</v>
      </c>
      <c r="AS43" s="1">
        <f t="shared" ref="AS43:AS47" si="66">AP43/AQ43</f>
        <v>0</v>
      </c>
      <c r="AT43" s="1">
        <f t="shared" ref="AT43:AT47" si="67">AQ43/$AQ$48</f>
        <v>0.14285714285714285</v>
      </c>
      <c r="AU43" s="1">
        <f t="shared" ref="AU43:AU47" si="68">IF(ISERROR(-($AR43)*IMLOG2($AR43)-($AS43)*IMLOG2($AS43)),0,(-($AR43)*IMLOG2($AR43)-($AS43)*IMLOG2($AS43)))</f>
        <v>0</v>
      </c>
      <c r="AV43" s="1">
        <f t="shared" ref="AV43:AV47" si="69">AT43*AU43</f>
        <v>0</v>
      </c>
      <c r="AW43" s="1"/>
    </row>
    <row r="44" spans="1:60" x14ac:dyDescent="0.25">
      <c r="F44" s="11"/>
      <c r="G44" s="11"/>
      <c r="H44" s="11"/>
      <c r="I44" s="11"/>
      <c r="J44" s="11"/>
      <c r="K44" s="11">
        <v>82</v>
      </c>
      <c r="L44" s="11">
        <f t="shared" si="1"/>
        <v>0</v>
      </c>
      <c r="M44" s="11"/>
      <c r="N44" s="11"/>
      <c r="S44" s="4"/>
      <c r="T44" s="1">
        <v>67</v>
      </c>
      <c r="U44" s="1">
        <f t="shared" si="43"/>
        <v>1</v>
      </c>
      <c r="V44" s="1">
        <f t="shared" si="44"/>
        <v>0</v>
      </c>
      <c r="W44" s="1">
        <f t="shared" si="45"/>
        <v>1</v>
      </c>
      <c r="X44" s="1">
        <f t="shared" si="46"/>
        <v>1</v>
      </c>
      <c r="Y44" s="1">
        <f t="shared" si="47"/>
        <v>0</v>
      </c>
      <c r="Z44" s="1">
        <f t="shared" si="48"/>
        <v>2.6315789473684209E-2</v>
      </c>
      <c r="AA44" s="1">
        <f t="shared" si="49"/>
        <v>0</v>
      </c>
      <c r="AB44" s="1">
        <f t="shared" si="50"/>
        <v>0</v>
      </c>
      <c r="AC44" s="1"/>
      <c r="AH44" s="1" t="s">
        <v>2</v>
      </c>
      <c r="AI44" s="1">
        <v>170</v>
      </c>
      <c r="AJ44" s="1">
        <v>55</v>
      </c>
      <c r="AK44" s="7">
        <v>42</v>
      </c>
      <c r="AM44" s="33"/>
      <c r="AN44" s="1">
        <v>50</v>
      </c>
      <c r="AO44" s="1">
        <f t="shared" si="62"/>
        <v>1</v>
      </c>
      <c r="AP44" s="1">
        <f t="shared" si="63"/>
        <v>1</v>
      </c>
      <c r="AQ44" s="1">
        <f t="shared" si="64"/>
        <v>2</v>
      </c>
      <c r="AR44" s="1">
        <f t="shared" si="65"/>
        <v>0.5</v>
      </c>
      <c r="AS44" s="1">
        <f t="shared" si="66"/>
        <v>0.5</v>
      </c>
      <c r="AT44" s="1">
        <f t="shared" si="67"/>
        <v>0.2857142857142857</v>
      </c>
      <c r="AU44" s="1">
        <f t="shared" si="68"/>
        <v>1</v>
      </c>
      <c r="AV44" s="1">
        <f t="shared" si="69"/>
        <v>0.2857142857142857</v>
      </c>
      <c r="AW44" s="1"/>
    </row>
    <row r="45" spans="1:60" x14ac:dyDescent="0.25">
      <c r="F45" s="11"/>
      <c r="G45" s="11"/>
      <c r="H45" s="11"/>
      <c r="I45" s="11"/>
      <c r="J45" s="11"/>
      <c r="K45" s="11">
        <v>83</v>
      </c>
      <c r="L45" s="11">
        <f t="shared" si="1"/>
        <v>0</v>
      </c>
      <c r="M45" s="11"/>
      <c r="N45" s="11"/>
      <c r="S45" s="4"/>
      <c r="T45" s="1">
        <v>72</v>
      </c>
      <c r="U45" s="1">
        <f t="shared" si="43"/>
        <v>2</v>
      </c>
      <c r="V45" s="1">
        <f t="shared" si="44"/>
        <v>0</v>
      </c>
      <c r="W45" s="1">
        <f t="shared" si="45"/>
        <v>2</v>
      </c>
      <c r="X45" s="1">
        <f t="shared" si="46"/>
        <v>1</v>
      </c>
      <c r="Y45" s="1">
        <f t="shared" si="47"/>
        <v>0</v>
      </c>
      <c r="Z45" s="1">
        <f t="shared" si="48"/>
        <v>5.2631578947368418E-2</v>
      </c>
      <c r="AA45" s="1">
        <f t="shared" si="49"/>
        <v>0</v>
      </c>
      <c r="AB45" s="1">
        <f t="shared" si="50"/>
        <v>0</v>
      </c>
      <c r="AC45" s="1"/>
      <c r="AH45" s="1" t="s">
        <v>2</v>
      </c>
      <c r="AI45" s="1">
        <v>170</v>
      </c>
      <c r="AJ45" s="1">
        <v>78</v>
      </c>
      <c r="AK45" s="7">
        <v>42</v>
      </c>
      <c r="AM45" s="33"/>
      <c r="AN45" s="1">
        <v>65</v>
      </c>
      <c r="AO45" s="1">
        <f t="shared" si="62"/>
        <v>0</v>
      </c>
      <c r="AP45" s="1">
        <f t="shared" si="63"/>
        <v>1</v>
      </c>
      <c r="AQ45" s="1">
        <f t="shared" si="64"/>
        <v>1</v>
      </c>
      <c r="AR45" s="1">
        <f t="shared" si="65"/>
        <v>0</v>
      </c>
      <c r="AS45" s="1">
        <f t="shared" si="66"/>
        <v>1</v>
      </c>
      <c r="AT45" s="1">
        <f t="shared" si="67"/>
        <v>0.14285714285714285</v>
      </c>
      <c r="AU45" s="1">
        <f t="shared" si="68"/>
        <v>0</v>
      </c>
      <c r="AV45" s="1">
        <f t="shared" si="69"/>
        <v>0</v>
      </c>
      <c r="AW45" s="1"/>
      <c r="AY45" s="20">
        <v>40</v>
      </c>
      <c r="BE45" s="20">
        <v>40</v>
      </c>
    </row>
    <row r="46" spans="1:60" x14ac:dyDescent="0.25">
      <c r="F46" s="11"/>
      <c r="G46" s="11"/>
      <c r="H46" s="11"/>
      <c r="I46" s="11"/>
      <c r="J46" s="11"/>
      <c r="K46" s="11">
        <v>84</v>
      </c>
      <c r="L46" s="11">
        <f t="shared" si="1"/>
        <v>0</v>
      </c>
      <c r="M46" s="11"/>
      <c r="N46" s="11"/>
      <c r="S46" s="4"/>
      <c r="T46" s="1">
        <v>73</v>
      </c>
      <c r="U46" s="1">
        <f t="shared" si="43"/>
        <v>1</v>
      </c>
      <c r="V46" s="1">
        <f t="shared" si="44"/>
        <v>0</v>
      </c>
      <c r="W46" s="1">
        <f t="shared" si="45"/>
        <v>1</v>
      </c>
      <c r="X46" s="1">
        <f t="shared" si="46"/>
        <v>1</v>
      </c>
      <c r="Y46" s="1">
        <f t="shared" si="47"/>
        <v>0</v>
      </c>
      <c r="Z46" s="1">
        <f t="shared" si="48"/>
        <v>2.6315789473684209E-2</v>
      </c>
      <c r="AA46" s="1">
        <f t="shared" si="49"/>
        <v>0</v>
      </c>
      <c r="AB46" s="1">
        <f t="shared" si="50"/>
        <v>0</v>
      </c>
      <c r="AC46" s="1"/>
      <c r="AH46" s="1" t="s">
        <v>2</v>
      </c>
      <c r="AI46" s="1">
        <v>172</v>
      </c>
      <c r="AJ46" s="1">
        <v>72</v>
      </c>
      <c r="AK46" s="7">
        <v>42</v>
      </c>
      <c r="AM46" s="33"/>
      <c r="AN46" s="1">
        <v>59</v>
      </c>
      <c r="AO46" s="1">
        <f t="shared" si="62"/>
        <v>1</v>
      </c>
      <c r="AP46" s="1">
        <f t="shared" si="63"/>
        <v>0</v>
      </c>
      <c r="AQ46" s="1">
        <f t="shared" si="64"/>
        <v>1</v>
      </c>
      <c r="AR46" s="1">
        <f t="shared" si="65"/>
        <v>1</v>
      </c>
      <c r="AS46" s="1">
        <f t="shared" si="66"/>
        <v>0</v>
      </c>
      <c r="AT46" s="1">
        <f t="shared" si="67"/>
        <v>0.14285714285714285</v>
      </c>
      <c r="AU46" s="1">
        <f t="shared" si="68"/>
        <v>0</v>
      </c>
      <c r="AV46" s="1">
        <f t="shared" si="69"/>
        <v>0</v>
      </c>
      <c r="AW46" s="1"/>
      <c r="AY46" s="28" t="s">
        <v>4</v>
      </c>
      <c r="AZ46" s="12" t="s">
        <v>5</v>
      </c>
      <c r="BA46" s="12" t="s">
        <v>0</v>
      </c>
      <c r="BB46" s="29" t="s">
        <v>1</v>
      </c>
      <c r="BE46" s="28" t="s">
        <v>4</v>
      </c>
      <c r="BF46" s="12" t="s">
        <v>5</v>
      </c>
      <c r="BG46" s="12" t="s">
        <v>0</v>
      </c>
      <c r="BH46" s="29" t="s">
        <v>1</v>
      </c>
    </row>
    <row r="47" spans="1:60" x14ac:dyDescent="0.25">
      <c r="F47" s="11"/>
      <c r="G47" s="11"/>
      <c r="H47" s="11"/>
      <c r="I47" s="11"/>
      <c r="J47" s="11"/>
      <c r="K47" s="11">
        <v>85</v>
      </c>
      <c r="L47" s="11">
        <f t="shared" si="1"/>
        <v>1</v>
      </c>
      <c r="M47" s="11"/>
      <c r="N47" s="11"/>
      <c r="S47" s="4"/>
      <c r="T47" s="1">
        <v>75</v>
      </c>
      <c r="U47" s="1">
        <f t="shared" si="43"/>
        <v>1</v>
      </c>
      <c r="V47" s="1">
        <f t="shared" si="44"/>
        <v>0</v>
      </c>
      <c r="W47" s="1">
        <f t="shared" si="45"/>
        <v>1</v>
      </c>
      <c r="X47" s="1">
        <f t="shared" si="46"/>
        <v>1</v>
      </c>
      <c r="Y47" s="1">
        <f t="shared" si="47"/>
        <v>0</v>
      </c>
      <c r="Z47" s="1">
        <f t="shared" si="48"/>
        <v>2.6315789473684209E-2</v>
      </c>
      <c r="AA47" s="1">
        <f t="shared" si="49"/>
        <v>0</v>
      </c>
      <c r="AB47" s="1">
        <f t="shared" si="50"/>
        <v>0</v>
      </c>
      <c r="AC47" s="1"/>
      <c r="AH47" s="1" t="s">
        <v>2</v>
      </c>
      <c r="AI47" s="1">
        <v>171</v>
      </c>
      <c r="AJ47" s="1">
        <v>85</v>
      </c>
      <c r="AK47" s="7">
        <v>42</v>
      </c>
      <c r="AM47" s="33"/>
      <c r="AN47" s="1">
        <v>57</v>
      </c>
      <c r="AO47" s="1">
        <f t="shared" si="62"/>
        <v>0</v>
      </c>
      <c r="AP47" s="1">
        <f t="shared" si="63"/>
        <v>1</v>
      </c>
      <c r="AQ47" s="1">
        <f t="shared" si="64"/>
        <v>1</v>
      </c>
      <c r="AR47" s="1">
        <f t="shared" si="65"/>
        <v>0</v>
      </c>
      <c r="AS47" s="1">
        <f t="shared" si="66"/>
        <v>1</v>
      </c>
      <c r="AT47" s="1">
        <f t="shared" si="67"/>
        <v>0.14285714285714285</v>
      </c>
      <c r="AU47" s="1">
        <f t="shared" si="68"/>
        <v>0</v>
      </c>
      <c r="AV47" s="1">
        <f t="shared" si="69"/>
        <v>0</v>
      </c>
      <c r="AW47" s="1"/>
      <c r="AY47" s="46" t="s">
        <v>2</v>
      </c>
      <c r="AZ47" s="1">
        <v>165</v>
      </c>
      <c r="BA47" s="46">
        <v>60</v>
      </c>
      <c r="BB47" s="25">
        <v>40</v>
      </c>
      <c r="BE47" s="47" t="s">
        <v>2</v>
      </c>
      <c r="BF47" s="1">
        <v>170</v>
      </c>
      <c r="BG47" s="8">
        <v>50</v>
      </c>
      <c r="BH47" s="25">
        <v>40</v>
      </c>
    </row>
    <row r="48" spans="1:60" x14ac:dyDescent="0.25">
      <c r="F48" s="11"/>
      <c r="G48" s="11"/>
      <c r="H48" s="11"/>
      <c r="I48" s="11"/>
      <c r="J48" s="11"/>
      <c r="K48" s="11" t="s">
        <v>11</v>
      </c>
      <c r="L48" s="11">
        <f>SUM(L6:L47)</f>
        <v>37</v>
      </c>
      <c r="M48" s="11"/>
      <c r="N48" s="11"/>
      <c r="S48" s="4"/>
      <c r="T48" s="1">
        <v>78</v>
      </c>
      <c r="U48" s="1">
        <f t="shared" si="43"/>
        <v>1</v>
      </c>
      <c r="V48" s="1">
        <f t="shared" si="44"/>
        <v>0</v>
      </c>
      <c r="W48" s="1">
        <f t="shared" si="45"/>
        <v>1</v>
      </c>
      <c r="X48" s="1">
        <f t="shared" si="46"/>
        <v>1</v>
      </c>
      <c r="Y48" s="1">
        <f t="shared" si="47"/>
        <v>0</v>
      </c>
      <c r="Z48" s="1">
        <f t="shared" si="48"/>
        <v>2.6315789473684209E-2</v>
      </c>
      <c r="AA48" s="1">
        <f t="shared" si="49"/>
        <v>0</v>
      </c>
      <c r="AB48" s="1">
        <f t="shared" si="50"/>
        <v>0</v>
      </c>
      <c r="AC48" s="1"/>
      <c r="AH48" s="1" t="s">
        <v>2</v>
      </c>
      <c r="AI48" s="1">
        <v>172</v>
      </c>
      <c r="AJ48" s="1">
        <v>73</v>
      </c>
      <c r="AK48" s="7">
        <v>42</v>
      </c>
      <c r="AM48" s="1"/>
      <c r="AN48" s="1" t="s">
        <v>20</v>
      </c>
      <c r="AO48" s="1">
        <f>SUM(AO42:AO47)</f>
        <v>4</v>
      </c>
      <c r="AP48" s="1">
        <f>SUM(AP42:AP47)</f>
        <v>3</v>
      </c>
      <c r="AQ48" s="1">
        <f>SUM(AQ42:AQ47)</f>
        <v>7</v>
      </c>
      <c r="AR48" s="1"/>
      <c r="AS48" s="1"/>
      <c r="AT48" s="1">
        <f t="shared" ref="AR48:AT48" si="70">SUM(AT42:AT47)</f>
        <v>0.99999999999999978</v>
      </c>
      <c r="AU48" s="1"/>
      <c r="AV48" s="1">
        <f t="shared" ref="AV48" si="71">SUM(AV42:AV47)</f>
        <v>0.2857142857142857</v>
      </c>
      <c r="AW48" s="8">
        <f>$U$7-AV48</f>
        <v>0.61402947298397692</v>
      </c>
      <c r="AY48" s="46" t="s">
        <v>2</v>
      </c>
      <c r="AZ48" s="1">
        <v>160</v>
      </c>
      <c r="BA48" s="46">
        <v>55</v>
      </c>
      <c r="BB48" s="25">
        <v>40</v>
      </c>
      <c r="BE48" s="46" t="s">
        <v>3</v>
      </c>
      <c r="BF48" s="1">
        <v>165</v>
      </c>
      <c r="BG48" s="8">
        <v>50</v>
      </c>
      <c r="BH48" s="25">
        <v>40</v>
      </c>
    </row>
    <row r="49" spans="6:60" x14ac:dyDescent="0.25">
      <c r="F49" s="11"/>
      <c r="G49" s="11"/>
      <c r="H49" s="11"/>
      <c r="I49" s="11"/>
      <c r="J49" s="11"/>
      <c r="K49" s="11"/>
      <c r="L49" s="11"/>
      <c r="M49" s="11"/>
      <c r="N49" s="11"/>
      <c r="S49" s="4"/>
      <c r="T49" s="1">
        <v>85</v>
      </c>
      <c r="U49" s="1">
        <f t="shared" si="43"/>
        <v>1</v>
      </c>
      <c r="V49" s="1">
        <f t="shared" si="44"/>
        <v>0</v>
      </c>
      <c r="W49" s="1">
        <f t="shared" si="45"/>
        <v>1</v>
      </c>
      <c r="X49" s="1">
        <f t="shared" si="46"/>
        <v>1</v>
      </c>
      <c r="Y49" s="1">
        <f t="shared" si="47"/>
        <v>0</v>
      </c>
      <c r="Z49" s="1">
        <f t="shared" si="48"/>
        <v>2.6315789473684209E-2</v>
      </c>
      <c r="AA49" s="1">
        <f>IF(ISERROR(-($X49)*IMLOG2($X49)-($Y49)*IMLOG2($Y49)),0,(-($X49)*IMLOG2($X49)-($Y49)*IMLOG2($Y49)))</f>
        <v>0</v>
      </c>
      <c r="AB49" s="1">
        <f t="shared" si="50"/>
        <v>0</v>
      </c>
      <c r="AC49" s="1"/>
      <c r="AH49" s="1" t="s">
        <v>2</v>
      </c>
      <c r="AI49" s="1">
        <v>165</v>
      </c>
      <c r="AJ49" s="1">
        <v>63</v>
      </c>
      <c r="AK49" s="7">
        <v>42</v>
      </c>
      <c r="AY49" s="8" t="s">
        <v>2</v>
      </c>
      <c r="AZ49" s="8">
        <v>170</v>
      </c>
      <c r="BA49" s="8">
        <v>50</v>
      </c>
      <c r="BB49" s="25">
        <v>40</v>
      </c>
      <c r="BE49" s="45"/>
      <c r="BF49" s="45"/>
      <c r="BG49" s="45"/>
      <c r="BH49" s="45"/>
    </row>
    <row r="50" spans="6:60" x14ac:dyDescent="0.25">
      <c r="S50" s="1"/>
      <c r="T50" s="1" t="s">
        <v>20</v>
      </c>
      <c r="U50" s="1">
        <f>SUM(U31:U49)</f>
        <v>26</v>
      </c>
      <c r="V50" s="1">
        <f>SUM(V31:V49)</f>
        <v>12</v>
      </c>
      <c r="W50" s="1">
        <f>SUM(W31:W49)</f>
        <v>38</v>
      </c>
      <c r="X50" s="1"/>
      <c r="Y50" s="1"/>
      <c r="Z50" s="1">
        <f t="shared" ref="Z50" si="72">SUM(Z31:Z49)</f>
        <v>0.99999999999999978</v>
      </c>
      <c r="AA50" s="1"/>
      <c r="AB50" s="1">
        <f>SUM(AB31:AB49)</f>
        <v>0.57301151344256218</v>
      </c>
      <c r="AC50" s="1">
        <f>$U$7-AB50</f>
        <v>0.32673224525570044</v>
      </c>
      <c r="AH50" s="1" t="s">
        <v>2</v>
      </c>
      <c r="AI50" s="1">
        <v>174</v>
      </c>
      <c r="AJ50" s="1">
        <v>60</v>
      </c>
      <c r="AK50" s="7">
        <v>42</v>
      </c>
      <c r="AM50" s="39">
        <v>40</v>
      </c>
      <c r="AY50" s="46" t="s">
        <v>3</v>
      </c>
      <c r="AZ50" s="1">
        <v>166</v>
      </c>
      <c r="BA50" s="46">
        <v>65</v>
      </c>
      <c r="BB50" s="25">
        <v>40</v>
      </c>
      <c r="BE50" s="18"/>
      <c r="BF50" s="18"/>
      <c r="BG50" s="18"/>
      <c r="BH50" s="18"/>
    </row>
    <row r="51" spans="6:60" x14ac:dyDescent="0.25">
      <c r="AH51" s="1" t="s">
        <v>2</v>
      </c>
      <c r="AI51" s="1">
        <v>168</v>
      </c>
      <c r="AJ51" s="1">
        <v>65</v>
      </c>
      <c r="AK51" s="7">
        <v>42</v>
      </c>
      <c r="AM51" s="1"/>
      <c r="AN51" s="1"/>
      <c r="AO51" s="4" t="s">
        <v>4</v>
      </c>
      <c r="AP51" s="4"/>
      <c r="AQ51" s="1"/>
      <c r="AR51" s="1"/>
      <c r="AS51" s="1"/>
      <c r="AT51" s="1"/>
      <c r="AU51" s="1"/>
      <c r="AV51" s="1"/>
      <c r="AW51" s="1"/>
      <c r="AY51" s="8" t="s">
        <v>3</v>
      </c>
      <c r="AZ51" s="8">
        <v>165</v>
      </c>
      <c r="BA51" s="8">
        <v>50</v>
      </c>
      <c r="BB51" s="25">
        <v>40</v>
      </c>
      <c r="BE51" s="15"/>
      <c r="BF51" s="15"/>
      <c r="BG51" s="15"/>
      <c r="BH51" s="15"/>
    </row>
    <row r="52" spans="6:60" x14ac:dyDescent="0.25">
      <c r="Q52" s="1" t="s">
        <v>18</v>
      </c>
      <c r="S52" s="1"/>
      <c r="T52" s="1"/>
      <c r="U52" s="3" t="s">
        <v>4</v>
      </c>
      <c r="V52" s="3"/>
      <c r="W52" s="1"/>
      <c r="X52" s="1"/>
      <c r="Y52" s="1"/>
      <c r="Z52" s="1"/>
      <c r="AA52" s="1"/>
      <c r="AB52" s="1"/>
      <c r="AC52" s="1"/>
      <c r="AH52" s="1" t="s">
        <v>2</v>
      </c>
      <c r="AI52" s="1">
        <v>180</v>
      </c>
      <c r="AJ52" s="1">
        <v>67</v>
      </c>
      <c r="AK52" s="7">
        <v>42</v>
      </c>
      <c r="AM52" s="1"/>
      <c r="AN52" s="1"/>
      <c r="AO52" s="1" t="s">
        <v>2</v>
      </c>
      <c r="AP52" s="1" t="s">
        <v>3</v>
      </c>
      <c r="AQ52" s="1" t="s">
        <v>20</v>
      </c>
      <c r="AR52" s="1" t="s">
        <v>36</v>
      </c>
      <c r="AS52" s="1" t="s">
        <v>29</v>
      </c>
      <c r="AT52" s="1" t="s">
        <v>43</v>
      </c>
      <c r="AU52" s="1"/>
      <c r="AV52" s="32" t="s">
        <v>38</v>
      </c>
      <c r="AW52" s="32" t="s">
        <v>40</v>
      </c>
      <c r="AY52" s="46" t="s">
        <v>2</v>
      </c>
      <c r="AZ52" s="1">
        <v>164</v>
      </c>
      <c r="BA52" s="46">
        <v>59</v>
      </c>
      <c r="BB52" s="25">
        <v>40</v>
      </c>
      <c r="BE52" s="18"/>
      <c r="BF52" s="18"/>
      <c r="BG52" s="18"/>
      <c r="BH52" s="18"/>
    </row>
    <row r="53" spans="6:60" x14ac:dyDescent="0.25">
      <c r="S53" s="1"/>
      <c r="T53" s="1"/>
      <c r="U53" s="1" t="s">
        <v>2</v>
      </c>
      <c r="V53" s="1" t="s">
        <v>3</v>
      </c>
      <c r="W53" s="1" t="s">
        <v>20</v>
      </c>
      <c r="X53" s="1" t="s">
        <v>22</v>
      </c>
      <c r="Y53" s="1" t="s">
        <v>29</v>
      </c>
      <c r="Z53" s="1" t="s">
        <v>31</v>
      </c>
      <c r="AA53" s="1" t="s">
        <v>26</v>
      </c>
      <c r="AB53" s="1" t="s">
        <v>30</v>
      </c>
      <c r="AC53" s="1" t="s">
        <v>32</v>
      </c>
      <c r="AM53" s="34" t="s">
        <v>41</v>
      </c>
      <c r="AN53" s="1">
        <v>165</v>
      </c>
      <c r="AO53" s="1">
        <f>COUNTIFS($AI$24:$AI$30,$AN53,$AH$24:$AH$30,$AO$52)</f>
        <v>1</v>
      </c>
      <c r="AP53" s="1">
        <f>COUNTIFS($AI$24:$AI$30,$AN53,$AH$24:$AH$30,$AP$52)</f>
        <v>1</v>
      </c>
      <c r="AQ53" s="1">
        <f>SUM(AO53:AP53)</f>
        <v>2</v>
      </c>
      <c r="AR53" s="1">
        <f>AO53/AQ53</f>
        <v>0.5</v>
      </c>
      <c r="AS53" s="1">
        <f>AP53/AQ53</f>
        <v>0.5</v>
      </c>
      <c r="AT53" s="1">
        <f>AQ53/$AQ$58</f>
        <v>0.2857142857142857</v>
      </c>
      <c r="AU53" s="1">
        <f>IF(ISERROR(-($AR53)*IMLOG2($AR53)-($AS53)*IMLOG2($AS53)),0,(-($AR53)*IMLOG2($AR53)-($AS53)*IMLOG2($AS53)))</f>
        <v>1</v>
      </c>
      <c r="AV53" s="1">
        <f>AT53*AU53</f>
        <v>0.2857142857142857</v>
      </c>
      <c r="AW53" s="1"/>
      <c r="AY53" s="46" t="s">
        <v>3</v>
      </c>
      <c r="AZ53" s="1">
        <v>160</v>
      </c>
      <c r="BA53" s="46">
        <v>57</v>
      </c>
      <c r="BB53" s="25">
        <v>40</v>
      </c>
      <c r="BE53" s="18"/>
      <c r="BF53" s="18"/>
      <c r="BG53" s="18"/>
      <c r="BH53" s="18"/>
    </row>
    <row r="54" spans="6:60" x14ac:dyDescent="0.25">
      <c r="S54" s="4" t="s">
        <v>1</v>
      </c>
      <c r="T54" s="1">
        <v>37</v>
      </c>
      <c r="U54" s="1">
        <f>COUNTIFS($D$2:$D$39,$T54,$A$2:$A$39,$U$53)</f>
        <v>0</v>
      </c>
      <c r="V54" s="1">
        <f>COUNTIFS($D$2:$D$39,$T54,$A$2:$A$39,$V$53)</f>
        <v>3</v>
      </c>
      <c r="W54" s="1">
        <f>SUM(U54:V54)</f>
        <v>3</v>
      </c>
      <c r="X54" s="1">
        <f>U54/W54</f>
        <v>0</v>
      </c>
      <c r="Y54" s="1">
        <f>V54/W54</f>
        <v>1</v>
      </c>
      <c r="Z54" s="1">
        <f>W54/$W$61</f>
        <v>7.8947368421052627E-2</v>
      </c>
      <c r="AA54" s="1">
        <f>IF(ISERROR(-($X54)*IMLOG2($X54)-($Y54)*IMLOG2($Y54)),0,(-($X54)*IMLOG2($X54)-($Y54)*IMLOG2($Y54)))</f>
        <v>0</v>
      </c>
      <c r="AB54" s="1">
        <f>Z54*AA54</f>
        <v>0</v>
      </c>
      <c r="AC54" s="1" t="s">
        <v>42</v>
      </c>
      <c r="AH54" s="30">
        <v>43</v>
      </c>
      <c r="AM54" s="35"/>
      <c r="AN54" s="1">
        <v>160</v>
      </c>
      <c r="AO54" s="1">
        <f t="shared" ref="AO54:AO59" si="73">COUNTIFS($AI$24:$AI$30,$AN54,$AH$24:$AH$30,$AO$52)</f>
        <v>1</v>
      </c>
      <c r="AP54" s="1">
        <f t="shared" ref="AP54:AP59" si="74">COUNTIFS($AI$24:$AI$30,$AN54,$AH$24:$AH$30,$AP$52)</f>
        <v>1</v>
      </c>
      <c r="AQ54" s="1">
        <f t="shared" ref="AQ54:AQ57" si="75">SUM(AO54:AP54)</f>
        <v>2</v>
      </c>
      <c r="AR54" s="1">
        <f t="shared" ref="AR54:AR57" si="76">AO54/AQ54</f>
        <v>0.5</v>
      </c>
      <c r="AS54" s="1">
        <f t="shared" ref="AS54:AS57" si="77">AP54/AQ54</f>
        <v>0.5</v>
      </c>
      <c r="AT54" s="1">
        <f t="shared" ref="AT54:AT57" si="78">AQ54/$AQ$58</f>
        <v>0.2857142857142857</v>
      </c>
      <c r="AU54" s="1">
        <f t="shared" ref="AU54:AU57" si="79">IF(ISERROR(-($AR54)*IMLOG2($AR54)-($AS54)*IMLOG2($AS54)),0,(-($AR54)*IMLOG2($AR54)-($AS54)*IMLOG2($AS54)))</f>
        <v>1</v>
      </c>
      <c r="AV54" s="1">
        <f t="shared" ref="AV54:AV57" si="80">AT54*AU54</f>
        <v>0.2857142857142857</v>
      </c>
      <c r="AW54" s="1"/>
    </row>
    <row r="55" spans="6:60" x14ac:dyDescent="0.25">
      <c r="S55" s="4"/>
      <c r="T55" s="1">
        <v>38</v>
      </c>
      <c r="U55" s="1">
        <f t="shared" ref="U55:U60" si="81">COUNTIFS($D$2:$D$39,$T55,$A$2:$A$39,$U$53)</f>
        <v>1</v>
      </c>
      <c r="V55" s="1">
        <f t="shared" ref="V55:V60" si="82">COUNTIFS($D$2:$D$39,$T55,$A$2:$A$39,$V$53)</f>
        <v>3</v>
      </c>
      <c r="W55" s="1">
        <f t="shared" ref="W55:W60" si="83">SUM(U55:V55)</f>
        <v>4</v>
      </c>
      <c r="X55" s="1">
        <f t="shared" ref="X55:X60" si="84">U55/W55</f>
        <v>0.25</v>
      </c>
      <c r="Y55" s="1">
        <f t="shared" ref="Y55:Y60" si="85">V55/W55</f>
        <v>0.75</v>
      </c>
      <c r="Z55" s="1">
        <f t="shared" ref="Z55:Z60" si="86">W55/$W$61</f>
        <v>0.10526315789473684</v>
      </c>
      <c r="AA55" s="1">
        <f t="shared" ref="AA55:AA60" si="87">IF(ISERROR(-($X55)*IMLOG2($X55)-($Y55)*IMLOG2($Y55)),0,(-($X55)*IMLOG2($X55)-($Y55)*IMLOG2($Y55)))</f>
        <v>0.81127812445913294</v>
      </c>
      <c r="AB55" s="1">
        <f t="shared" ref="AB55:AB60" si="88">Z55*AA55</f>
        <v>8.5397697311487678E-2</v>
      </c>
      <c r="AC55" s="1" t="s">
        <v>42</v>
      </c>
      <c r="AH55" s="28" t="s">
        <v>4</v>
      </c>
      <c r="AI55" s="12" t="s">
        <v>5</v>
      </c>
      <c r="AJ55" s="12" t="s">
        <v>0</v>
      </c>
      <c r="AK55" s="29" t="s">
        <v>1</v>
      </c>
      <c r="AM55" s="35"/>
      <c r="AN55" s="1">
        <v>170</v>
      </c>
      <c r="AO55" s="1">
        <f t="shared" si="73"/>
        <v>1</v>
      </c>
      <c r="AP55" s="1">
        <f t="shared" si="74"/>
        <v>0</v>
      </c>
      <c r="AQ55" s="1">
        <f t="shared" si="75"/>
        <v>1</v>
      </c>
      <c r="AR55" s="1">
        <f t="shared" si="76"/>
        <v>1</v>
      </c>
      <c r="AS55" s="1">
        <f t="shared" si="77"/>
        <v>0</v>
      </c>
      <c r="AT55" s="1">
        <f t="shared" si="78"/>
        <v>0.14285714285714285</v>
      </c>
      <c r="AU55" s="1">
        <f t="shared" si="79"/>
        <v>0</v>
      </c>
      <c r="AV55" s="1">
        <f t="shared" si="80"/>
        <v>0</v>
      </c>
      <c r="AW55" s="1"/>
    </row>
    <row r="56" spans="6:60" x14ac:dyDescent="0.25">
      <c r="S56" s="4"/>
      <c r="T56" s="1">
        <v>39</v>
      </c>
      <c r="U56" s="1">
        <f t="shared" si="81"/>
        <v>2</v>
      </c>
      <c r="V56" s="1">
        <f t="shared" si="82"/>
        <v>3</v>
      </c>
      <c r="W56" s="1">
        <f t="shared" si="83"/>
        <v>5</v>
      </c>
      <c r="X56" s="1">
        <f t="shared" si="84"/>
        <v>0.4</v>
      </c>
      <c r="Y56" s="1">
        <f t="shared" si="85"/>
        <v>0.6</v>
      </c>
      <c r="Z56" s="1">
        <f t="shared" si="86"/>
        <v>0.13157894736842105</v>
      </c>
      <c r="AA56" s="1">
        <f t="shared" si="87"/>
        <v>0.97095059445466747</v>
      </c>
      <c r="AB56" s="1">
        <f t="shared" si="88"/>
        <v>0.12775665716508783</v>
      </c>
      <c r="AC56" s="1" t="s">
        <v>42</v>
      </c>
      <c r="AH56" s="1" t="s">
        <v>2</v>
      </c>
      <c r="AI56" s="1">
        <v>171</v>
      </c>
      <c r="AJ56" s="1">
        <v>55</v>
      </c>
      <c r="AK56" s="31">
        <v>43</v>
      </c>
      <c r="AM56" s="35"/>
      <c r="AN56" s="1">
        <v>166</v>
      </c>
      <c r="AO56" s="1">
        <f t="shared" si="73"/>
        <v>0</v>
      </c>
      <c r="AP56" s="1">
        <f t="shared" si="74"/>
        <v>1</v>
      </c>
      <c r="AQ56" s="1">
        <f t="shared" si="75"/>
        <v>1</v>
      </c>
      <c r="AR56" s="1">
        <f t="shared" si="76"/>
        <v>0</v>
      </c>
      <c r="AS56" s="1">
        <f t="shared" si="77"/>
        <v>1</v>
      </c>
      <c r="AT56" s="1">
        <f t="shared" si="78"/>
        <v>0.14285714285714285</v>
      </c>
      <c r="AU56" s="1">
        <f t="shared" si="79"/>
        <v>0</v>
      </c>
      <c r="AV56" s="1">
        <f t="shared" si="80"/>
        <v>0</v>
      </c>
      <c r="AW56" s="1"/>
    </row>
    <row r="57" spans="6:60" x14ac:dyDescent="0.25">
      <c r="S57" s="4"/>
      <c r="T57" s="1">
        <v>40</v>
      </c>
      <c r="U57" s="1">
        <f t="shared" si="81"/>
        <v>4</v>
      </c>
      <c r="V57" s="1">
        <f t="shared" si="82"/>
        <v>3</v>
      </c>
      <c r="W57" s="1">
        <f t="shared" si="83"/>
        <v>7</v>
      </c>
      <c r="X57" s="1">
        <f t="shared" si="84"/>
        <v>0.5714285714285714</v>
      </c>
      <c r="Y57" s="1">
        <f t="shared" si="85"/>
        <v>0.42857142857142855</v>
      </c>
      <c r="Z57" s="1">
        <f t="shared" si="86"/>
        <v>0.18421052631578946</v>
      </c>
      <c r="AA57" s="1">
        <f t="shared" si="87"/>
        <v>0.9852281360342523</v>
      </c>
      <c r="AB57" s="1">
        <f t="shared" si="88"/>
        <v>0.18148939347999382</v>
      </c>
      <c r="AC57" s="1" t="s">
        <v>42</v>
      </c>
      <c r="AH57" s="1" t="s">
        <v>2</v>
      </c>
      <c r="AI57" s="1">
        <v>172</v>
      </c>
      <c r="AJ57" s="1">
        <v>60</v>
      </c>
      <c r="AK57" s="31">
        <v>43</v>
      </c>
      <c r="AM57" s="35"/>
      <c r="AN57" s="1">
        <v>164</v>
      </c>
      <c r="AO57" s="1">
        <f>COUNTIFS($AI$24:$AI$30,AN57,$AH$24:$AH$30,$AO$52)</f>
        <v>1</v>
      </c>
      <c r="AP57" s="1">
        <f>COUNTIFS($AI$24:$AI$30,AN57,$AH$24:$AH$30,$AP$52)</f>
        <v>0</v>
      </c>
      <c r="AQ57" s="1">
        <f t="shared" si="75"/>
        <v>1</v>
      </c>
      <c r="AR57" s="1">
        <f t="shared" si="76"/>
        <v>1</v>
      </c>
      <c r="AS57" s="1">
        <f t="shared" si="77"/>
        <v>0</v>
      </c>
      <c r="AT57" s="1">
        <f t="shared" si="78"/>
        <v>0.14285714285714285</v>
      </c>
      <c r="AU57" s="1">
        <f t="shared" si="79"/>
        <v>0</v>
      </c>
      <c r="AV57" s="1">
        <f t="shared" si="80"/>
        <v>0</v>
      </c>
      <c r="AW57" s="1"/>
    </row>
    <row r="58" spans="6:60" x14ac:dyDescent="0.25">
      <c r="S58" s="4"/>
      <c r="T58" s="1">
        <v>41</v>
      </c>
      <c r="U58" s="1">
        <f t="shared" si="81"/>
        <v>4</v>
      </c>
      <c r="V58" s="1">
        <f t="shared" si="82"/>
        <v>0</v>
      </c>
      <c r="W58" s="1">
        <f t="shared" si="83"/>
        <v>4</v>
      </c>
      <c r="X58" s="1">
        <f t="shared" si="84"/>
        <v>1</v>
      </c>
      <c r="Y58" s="1">
        <f t="shared" si="85"/>
        <v>0</v>
      </c>
      <c r="Z58" s="1">
        <f t="shared" si="86"/>
        <v>0.10526315789473684</v>
      </c>
      <c r="AA58" s="1">
        <f t="shared" si="87"/>
        <v>0</v>
      </c>
      <c r="AB58" s="1">
        <f t="shared" si="88"/>
        <v>0</v>
      </c>
      <c r="AC58" s="1" t="s">
        <v>42</v>
      </c>
      <c r="AH58" s="1" t="s">
        <v>2</v>
      </c>
      <c r="AI58" s="1">
        <v>172</v>
      </c>
      <c r="AJ58" s="1">
        <v>72</v>
      </c>
      <c r="AK58" s="31">
        <v>43</v>
      </c>
      <c r="AM58" s="37"/>
      <c r="AN58" s="43" t="s">
        <v>20</v>
      </c>
      <c r="AO58" s="43">
        <f>SUM(AO53:AO57)</f>
        <v>4</v>
      </c>
      <c r="AP58" s="43">
        <f>SUM(AP53:AP57)</f>
        <v>3</v>
      </c>
      <c r="AQ58" s="43">
        <f>SUM(AQ53:AQ57)</f>
        <v>7</v>
      </c>
      <c r="AR58" s="43"/>
      <c r="AS58" s="43"/>
      <c r="AT58" s="43">
        <f t="shared" ref="AR58:AT58" si="89">SUM(AT53:AT57)</f>
        <v>0.99999999999999978</v>
      </c>
      <c r="AU58" s="43"/>
      <c r="AV58" s="43">
        <f t="shared" ref="AV58" si="90">SUM(AV53:AV57)</f>
        <v>0.5714285714285714</v>
      </c>
      <c r="AW58" s="43">
        <f>$U$7-AV58</f>
        <v>0.32831518726969122</v>
      </c>
    </row>
    <row r="59" spans="6:60" x14ac:dyDescent="0.25">
      <c r="S59" s="4"/>
      <c r="T59" s="1">
        <v>42</v>
      </c>
      <c r="U59" s="1">
        <f t="shared" si="81"/>
        <v>12</v>
      </c>
      <c r="V59" s="1">
        <f t="shared" si="82"/>
        <v>0</v>
      </c>
      <c r="W59" s="1">
        <f t="shared" si="83"/>
        <v>12</v>
      </c>
      <c r="X59" s="1">
        <f t="shared" si="84"/>
        <v>1</v>
      </c>
      <c r="Y59" s="1">
        <f t="shared" si="85"/>
        <v>0</v>
      </c>
      <c r="Z59" s="1">
        <f t="shared" si="86"/>
        <v>0.31578947368421051</v>
      </c>
      <c r="AA59" s="1">
        <f t="shared" si="87"/>
        <v>0</v>
      </c>
      <c r="AB59" s="1">
        <f t="shared" si="88"/>
        <v>0</v>
      </c>
      <c r="AC59" s="1" t="s">
        <v>42</v>
      </c>
      <c r="AM59" s="44"/>
      <c r="AN59" s="45"/>
      <c r="AO59" s="45"/>
      <c r="AP59" s="45"/>
      <c r="AQ59" s="45"/>
      <c r="AR59" s="45"/>
      <c r="AS59" s="45"/>
      <c r="AT59" s="45"/>
      <c r="AU59" s="45"/>
      <c r="AV59" s="45"/>
      <c r="AW59" s="45"/>
    </row>
    <row r="60" spans="6:60" x14ac:dyDescent="0.25">
      <c r="S60" s="4"/>
      <c r="T60" s="1">
        <v>43</v>
      </c>
      <c r="U60" s="1">
        <f t="shared" si="81"/>
        <v>3</v>
      </c>
      <c r="V60" s="1">
        <f t="shared" si="82"/>
        <v>0</v>
      </c>
      <c r="W60" s="1">
        <f t="shared" si="83"/>
        <v>3</v>
      </c>
      <c r="X60" s="1">
        <f t="shared" si="84"/>
        <v>1</v>
      </c>
      <c r="Y60" s="1">
        <f t="shared" si="85"/>
        <v>0</v>
      </c>
      <c r="Z60" s="1">
        <f t="shared" si="86"/>
        <v>7.8947368421052627E-2</v>
      </c>
      <c r="AA60" s="1">
        <f t="shared" si="87"/>
        <v>0</v>
      </c>
      <c r="AB60" s="1">
        <f t="shared" si="88"/>
        <v>0</v>
      </c>
      <c r="AC60" s="1" t="s">
        <v>42</v>
      </c>
    </row>
    <row r="61" spans="6:60" x14ac:dyDescent="0.25">
      <c r="S61" s="1"/>
      <c r="T61" s="1" t="s">
        <v>20</v>
      </c>
      <c r="U61" s="1">
        <f>SUM(U54:U60)</f>
        <v>26</v>
      </c>
      <c r="V61" s="1">
        <f>SUM(V54:V60)</f>
        <v>12</v>
      </c>
      <c r="W61" s="1">
        <f>SUM(W54:W60)</f>
        <v>38</v>
      </c>
      <c r="X61" s="1"/>
      <c r="Y61" s="1"/>
      <c r="Z61" s="1">
        <f t="shared" ref="X61:Z61" si="91">SUM(Z54:Z60)</f>
        <v>1</v>
      </c>
      <c r="AA61" s="1"/>
      <c r="AB61" s="1">
        <f>SUM(AB54:AB60)</f>
        <v>0.39464374795656931</v>
      </c>
      <c r="AC61" s="1">
        <f>$U$7-AB61</f>
        <v>0.50510001074169331</v>
      </c>
    </row>
  </sheetData>
  <mergeCells count="16">
    <mergeCell ref="AM33:AM36"/>
    <mergeCell ref="AO51:AP51"/>
    <mergeCell ref="AM53:AM57"/>
    <mergeCell ref="S54:S60"/>
    <mergeCell ref="AE8:AF8"/>
    <mergeCell ref="AM7:AM9"/>
    <mergeCell ref="AO5:AP5"/>
    <mergeCell ref="AO13:AP13"/>
    <mergeCell ref="AM15:AM18"/>
    <mergeCell ref="AO22:AP22"/>
    <mergeCell ref="AM24:AM27"/>
    <mergeCell ref="AO31:AP31"/>
    <mergeCell ref="S1:T1"/>
    <mergeCell ref="U29:V29"/>
    <mergeCell ref="S31:S49"/>
    <mergeCell ref="U52:V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syarief</dc:creator>
  <cp:lastModifiedBy>syarief</cp:lastModifiedBy>
  <dcterms:created xsi:type="dcterms:W3CDTF">2019-01-21T16:06:54Z</dcterms:created>
  <dcterms:modified xsi:type="dcterms:W3CDTF">2019-01-24T05:22:23Z</dcterms:modified>
</cp:coreProperties>
</file>