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8D0D5803-A85A-46A6-BFA2-D7AF91DE9DAA}" xr6:coauthVersionLast="47" xr6:coauthVersionMax="47" xr10:uidLastSave="{00000000-0000-0000-0000-000000000000}"/>
  <bookViews>
    <workbookView xWindow="-108" yWindow="-108" windowWidth="23256" windowHeight="12456" xr2:uid="{E8CF1CA2-D953-46E5-99F4-DA96611E7E6D}"/>
  </bookViews>
  <sheets>
    <sheet name="goal_data" sheetId="4" r:id="rId1"/>
    <sheet name="goal_data_5" sheetId="1" r:id="rId2"/>
    <sheet name="util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G13" i="4"/>
  <c r="H13" i="4"/>
  <c r="F14" i="4"/>
  <c r="G14" i="4"/>
  <c r="H14" i="4"/>
  <c r="F15" i="4"/>
  <c r="G15" i="4"/>
  <c r="H15" i="4"/>
  <c r="H27" i="4"/>
  <c r="G27" i="4"/>
  <c r="F27" i="4"/>
  <c r="F7" i="4"/>
  <c r="G7" i="4"/>
  <c r="H7" i="4"/>
  <c r="F8" i="4"/>
  <c r="G8" i="4"/>
  <c r="H8" i="4"/>
  <c r="F9" i="4"/>
  <c r="G9" i="4"/>
  <c r="H9" i="4"/>
  <c r="H11" i="4"/>
  <c r="G11" i="4"/>
  <c r="F11" i="4"/>
  <c r="B14" i="4"/>
  <c r="C14" i="4"/>
  <c r="D14" i="4"/>
  <c r="B15" i="4"/>
  <c r="C15" i="4"/>
  <c r="D15" i="4"/>
  <c r="B16" i="4"/>
  <c r="C16" i="4"/>
  <c r="D16" i="4"/>
  <c r="D27" i="4"/>
  <c r="C27" i="4"/>
  <c r="B27" i="4"/>
  <c r="B10" i="2"/>
  <c r="B11" i="2" s="1"/>
  <c r="B8" i="4"/>
  <c r="C8" i="4"/>
  <c r="D8" i="4"/>
  <c r="B9" i="4"/>
  <c r="C9" i="4"/>
  <c r="D9" i="4"/>
  <c r="B10" i="4"/>
  <c r="C10" i="4"/>
  <c r="D10" i="4"/>
  <c r="D11" i="4"/>
  <c r="C11" i="4"/>
  <c r="B11" i="4"/>
  <c r="D8" i="2"/>
  <c r="V8" i="2"/>
  <c r="P8" i="2"/>
  <c r="T8" i="2"/>
  <c r="B8" i="2"/>
  <c r="N8" i="2"/>
  <c r="U8" i="2"/>
  <c r="C8" i="2"/>
  <c r="C23" i="4" s="1"/>
  <c r="I27" i="4"/>
  <c r="B23" i="4"/>
  <c r="D23" i="4"/>
  <c r="I23" i="4"/>
  <c r="B24" i="4"/>
  <c r="D24" i="4"/>
  <c r="I24" i="4"/>
  <c r="B25" i="4"/>
  <c r="D25" i="4"/>
  <c r="I25" i="4"/>
  <c r="B26" i="4"/>
  <c r="D26" i="4"/>
  <c r="I26" i="4"/>
  <c r="H2" i="1"/>
  <c r="G2" i="1"/>
  <c r="F2" i="1"/>
  <c r="B13" i="4"/>
  <c r="B3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D3" i="1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2" i="4"/>
  <c r="D21" i="4"/>
  <c r="D20" i="4"/>
  <c r="D19" i="4"/>
  <c r="D18" i="4"/>
  <c r="D17" i="4"/>
  <c r="D13" i="4"/>
  <c r="D12" i="4"/>
  <c r="D7" i="4"/>
  <c r="D6" i="4"/>
  <c r="D5" i="4"/>
  <c r="D4" i="4"/>
  <c r="D3" i="4"/>
  <c r="D2" i="4"/>
  <c r="C24" i="4" l="1"/>
  <c r="C22" i="4"/>
  <c r="C25" i="4"/>
  <c r="C12" i="4"/>
  <c r="C26" i="4"/>
  <c r="B7" i="4"/>
  <c r="B20" i="4"/>
  <c r="B4" i="4"/>
  <c r="B17" i="4"/>
  <c r="B22" i="4"/>
  <c r="B2" i="4"/>
  <c r="B18" i="4"/>
  <c r="B21" i="4"/>
  <c r="B5" i="4"/>
  <c r="B3" i="4"/>
  <c r="B6" i="4"/>
  <c r="B12" i="4"/>
  <c r="B19" i="4"/>
  <c r="C2" i="4"/>
  <c r="C5" i="4"/>
  <c r="C18" i="4"/>
  <c r="C21" i="4"/>
  <c r="C13" i="4"/>
  <c r="C4" i="4"/>
  <c r="C7" i="4"/>
  <c r="C17" i="4"/>
  <c r="C20" i="4"/>
  <c r="O8" i="2"/>
  <c r="C3" i="4"/>
  <c r="C6" i="4"/>
  <c r="C19" i="4"/>
  <c r="C3" i="1"/>
  <c r="T12" i="2"/>
  <c r="D5" i="1"/>
  <c r="B5" i="1"/>
  <c r="C5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K10" i="2"/>
  <c r="E10" i="2"/>
  <c r="N12" i="2"/>
  <c r="D4" i="1" l="1"/>
  <c r="C4" i="1"/>
  <c r="B4" i="1"/>
  <c r="H12" i="2"/>
  <c r="B12" i="2"/>
  <c r="H10" i="2" l="1"/>
  <c r="I10" i="2"/>
  <c r="J10" i="2"/>
  <c r="P10" i="2" s="1"/>
  <c r="V10" i="2" s="1"/>
  <c r="V11" i="2" s="1"/>
  <c r="D10" i="2"/>
  <c r="D11" i="2" s="1"/>
  <c r="C10" i="2"/>
  <c r="C11" i="2" s="1"/>
  <c r="E11" i="2"/>
  <c r="N10" i="2"/>
  <c r="T10" i="2" s="1"/>
  <c r="H23" i="4" l="1"/>
  <c r="H25" i="4"/>
  <c r="H26" i="4"/>
  <c r="H24" i="4"/>
  <c r="F25" i="4"/>
  <c r="F26" i="4"/>
  <c r="F23" i="4"/>
  <c r="F24" i="4"/>
  <c r="G24" i="4"/>
  <c r="G25" i="4"/>
  <c r="G26" i="4"/>
  <c r="G23" i="4"/>
  <c r="H6" i="1"/>
  <c r="I19" i="4"/>
  <c r="I3" i="4"/>
  <c r="I22" i="4"/>
  <c r="I20" i="4"/>
  <c r="I17" i="4"/>
  <c r="I14" i="4"/>
  <c r="I7" i="4"/>
  <c r="I4" i="4"/>
  <c r="I13" i="4"/>
  <c r="I10" i="4"/>
  <c r="I9" i="4"/>
  <c r="I3" i="1"/>
  <c r="I21" i="4"/>
  <c r="I18" i="4"/>
  <c r="I15" i="4"/>
  <c r="I5" i="4"/>
  <c r="I2" i="4"/>
  <c r="I12" i="4"/>
  <c r="I11" i="4"/>
  <c r="I8" i="4"/>
  <c r="I16" i="4"/>
  <c r="I6" i="4"/>
  <c r="I2" i="1"/>
  <c r="H3" i="1"/>
  <c r="H21" i="4"/>
  <c r="H17" i="4"/>
  <c r="H12" i="4"/>
  <c r="H3" i="4"/>
  <c r="H18" i="4"/>
  <c r="H4" i="4"/>
  <c r="H20" i="4"/>
  <c r="H16" i="4"/>
  <c r="H6" i="4"/>
  <c r="H2" i="4"/>
  <c r="H22" i="4"/>
  <c r="H19" i="4"/>
  <c r="H10" i="4"/>
  <c r="H5" i="4"/>
  <c r="F3" i="1"/>
  <c r="F19" i="4"/>
  <c r="F3" i="4"/>
  <c r="F20" i="4"/>
  <c r="F16" i="4"/>
  <c r="F12" i="4"/>
  <c r="F4" i="4"/>
  <c r="F22" i="4"/>
  <c r="F18" i="4"/>
  <c r="F10" i="4"/>
  <c r="F6" i="4"/>
  <c r="F2" i="4"/>
  <c r="F21" i="4"/>
  <c r="F17" i="4"/>
  <c r="F5" i="4"/>
  <c r="G20" i="4"/>
  <c r="G16" i="4"/>
  <c r="G12" i="4"/>
  <c r="G4" i="4"/>
  <c r="G3" i="4"/>
  <c r="G3" i="1"/>
  <c r="G21" i="4"/>
  <c r="G17" i="4"/>
  <c r="G5" i="4"/>
  <c r="G22" i="4"/>
  <c r="G18" i="4"/>
  <c r="G10" i="4"/>
  <c r="G6" i="4"/>
  <c r="G2" i="4"/>
  <c r="G19" i="4"/>
  <c r="T11" i="2"/>
  <c r="F7" i="1"/>
  <c r="F8" i="1"/>
  <c r="F9" i="1"/>
  <c r="F10" i="1"/>
  <c r="F11" i="1"/>
  <c r="F12" i="1"/>
  <c r="F13" i="1"/>
  <c r="F14" i="1"/>
  <c r="F5" i="1"/>
  <c r="H9" i="1"/>
  <c r="H5" i="1"/>
  <c r="H7" i="1"/>
  <c r="H11" i="1"/>
  <c r="H13" i="1"/>
  <c r="H8" i="1"/>
  <c r="H10" i="1"/>
  <c r="H12" i="1"/>
  <c r="H14" i="1"/>
  <c r="G5" i="1"/>
  <c r="G13" i="1"/>
  <c r="G7" i="1"/>
  <c r="G9" i="1"/>
  <c r="G11" i="1"/>
  <c r="G14" i="1"/>
  <c r="G8" i="1"/>
  <c r="G10" i="1"/>
  <c r="G12" i="1"/>
  <c r="I11" i="1"/>
  <c r="I12" i="1"/>
  <c r="I6" i="1"/>
  <c r="I7" i="1"/>
  <c r="I13" i="1"/>
  <c r="I9" i="1"/>
  <c r="I10" i="1"/>
  <c r="I8" i="1"/>
  <c r="I14" i="1"/>
  <c r="I5" i="1"/>
  <c r="I11" i="2"/>
  <c r="O10" i="2"/>
  <c r="J11" i="2"/>
  <c r="P11" i="2"/>
  <c r="K11" i="2"/>
  <c r="Q10" i="2"/>
  <c r="N11" i="2"/>
  <c r="E15" i="2"/>
  <c r="H11" i="2"/>
  <c r="K15" i="2"/>
  <c r="I4" i="1"/>
  <c r="F38" i="4" l="1"/>
  <c r="F32" i="4"/>
  <c r="F42" i="4"/>
  <c r="F36" i="4"/>
  <c r="F30" i="4"/>
  <c r="F41" i="4"/>
  <c r="F35" i="4"/>
  <c r="F29" i="4"/>
  <c r="F40" i="4"/>
  <c r="F34" i="4"/>
  <c r="F28" i="4"/>
  <c r="F39" i="4"/>
  <c r="F33" i="4"/>
  <c r="F37" i="4"/>
  <c r="F31" i="4"/>
  <c r="H42" i="4"/>
  <c r="H36" i="4"/>
  <c r="H30" i="4"/>
  <c r="H40" i="4"/>
  <c r="H34" i="4"/>
  <c r="H28" i="4"/>
  <c r="H39" i="4"/>
  <c r="H33" i="4"/>
  <c r="H38" i="4"/>
  <c r="H32" i="4"/>
  <c r="H41" i="4"/>
  <c r="H35" i="4"/>
  <c r="H29" i="4"/>
  <c r="H37" i="4"/>
  <c r="H31" i="4"/>
  <c r="Q11" i="2"/>
  <c r="W10" i="2"/>
  <c r="W11" i="2" s="1"/>
  <c r="I41" i="4"/>
  <c r="I35" i="4"/>
  <c r="I29" i="4"/>
  <c r="I34" i="4"/>
  <c r="I39" i="4"/>
  <c r="I33" i="4"/>
  <c r="I38" i="4"/>
  <c r="I32" i="4"/>
  <c r="I37" i="4"/>
  <c r="I31" i="4"/>
  <c r="I42" i="4"/>
  <c r="I36" i="4"/>
  <c r="I30" i="4"/>
  <c r="I40" i="4"/>
  <c r="I28" i="4"/>
  <c r="G37" i="4"/>
  <c r="G31" i="4"/>
  <c r="G30" i="4"/>
  <c r="G41" i="4"/>
  <c r="G35" i="4"/>
  <c r="G29" i="4"/>
  <c r="G40" i="4"/>
  <c r="G34" i="4"/>
  <c r="G28" i="4"/>
  <c r="G39" i="4"/>
  <c r="G33" i="4"/>
  <c r="G38" i="4"/>
  <c r="G32" i="4"/>
  <c r="G42" i="4"/>
  <c r="G36" i="4"/>
  <c r="H4" i="1"/>
  <c r="F4" i="1"/>
  <c r="F6" i="1"/>
  <c r="O11" i="2"/>
  <c r="U10" i="2"/>
  <c r="G19" i="1"/>
  <c r="G25" i="1"/>
  <c r="G31" i="1"/>
  <c r="G18" i="1"/>
  <c r="G24" i="1"/>
  <c r="G30" i="1"/>
  <c r="G33" i="1"/>
  <c r="G17" i="1"/>
  <c r="G23" i="1"/>
  <c r="G29" i="1"/>
  <c r="G16" i="1"/>
  <c r="G22" i="1"/>
  <c r="G28" i="1"/>
  <c r="G34" i="1"/>
  <c r="G15" i="1"/>
  <c r="G21" i="1"/>
  <c r="G27" i="1"/>
  <c r="G20" i="1"/>
  <c r="G26" i="1"/>
  <c r="G32" i="1"/>
  <c r="H20" i="1"/>
  <c r="H26" i="1"/>
  <c r="H32" i="1"/>
  <c r="H19" i="1"/>
  <c r="H25" i="1"/>
  <c r="H31" i="1"/>
  <c r="H15" i="1"/>
  <c r="H21" i="1"/>
  <c r="H27" i="1"/>
  <c r="H33" i="1"/>
  <c r="H18" i="1"/>
  <c r="H24" i="1"/>
  <c r="H30" i="1"/>
  <c r="H17" i="1"/>
  <c r="H23" i="1"/>
  <c r="H29" i="1"/>
  <c r="H16" i="1"/>
  <c r="H22" i="1"/>
  <c r="H28" i="1"/>
  <c r="H34" i="1"/>
  <c r="F17" i="1"/>
  <c r="F16" i="1"/>
  <c r="F19" i="1"/>
  <c r="F20" i="1"/>
  <c r="F21" i="1"/>
  <c r="F22" i="1"/>
  <c r="F24" i="1"/>
  <c r="F25" i="1"/>
  <c r="F28" i="1"/>
  <c r="F30" i="1"/>
  <c r="F15" i="1"/>
  <c r="F26" i="1"/>
  <c r="F32" i="1"/>
  <c r="F34" i="1"/>
  <c r="F18" i="1"/>
  <c r="F23" i="1"/>
  <c r="F27" i="1"/>
  <c r="F29" i="1"/>
  <c r="F31" i="1"/>
  <c r="F33" i="1"/>
  <c r="I17" i="1"/>
  <c r="I23" i="1"/>
  <c r="I29" i="1"/>
  <c r="I24" i="1"/>
  <c r="I30" i="1"/>
  <c r="I22" i="1"/>
  <c r="I28" i="1"/>
  <c r="I18" i="1"/>
  <c r="I19" i="1"/>
  <c r="I25" i="1"/>
  <c r="I31" i="1"/>
  <c r="I15" i="1"/>
  <c r="I27" i="1"/>
  <c r="I33" i="1"/>
  <c r="I34" i="1"/>
  <c r="I20" i="1"/>
  <c r="I26" i="1"/>
  <c r="I32" i="1"/>
  <c r="I21" i="1"/>
  <c r="I16" i="1"/>
  <c r="Q15" i="2"/>
  <c r="G4" i="1" l="1"/>
  <c r="U11" i="2"/>
  <c r="W15" i="2"/>
  <c r="B17" i="2" s="1"/>
  <c r="G6" i="1" l="1"/>
</calcChain>
</file>

<file path=xl/sharedStrings.xml><?xml version="1.0" encoding="utf-8"?>
<sst xmlns="http://schemas.openxmlformats.org/spreadsheetml/2006/main" count="129" uniqueCount="28">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</sst>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3FD-C9AE-45F0-8773-EECC728085CE}">
  <dimension ref="A1:I42"/>
  <sheetViews>
    <sheetView tabSelected="1" topLeftCell="A16" workbookViewId="0">
      <selection activeCell="F12" sqref="F12:H15"/>
    </sheetView>
  </sheetViews>
  <sheetFormatPr defaultRowHeight="15" x14ac:dyDescent="0.25"/>
  <cols>
    <col min="6" max="6" width="16.7109375" customWidth="1"/>
    <col min="9" max="9" width="8.710937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f>utilities!$B$8</f>
        <v>6</v>
      </c>
      <c r="C2">
        <f>utilities!$C$8</f>
        <v>8</v>
      </c>
      <c r="D2">
        <f>utilities!$D$8</f>
        <v>9</v>
      </c>
      <c r="E2">
        <v>0</v>
      </c>
      <c r="F2" s="4">
        <f>utilities!$B$11</f>
        <v>0.16666666666666666</v>
      </c>
      <c r="G2" s="4">
        <f>utilities!$C$11</f>
        <v>0.1</v>
      </c>
      <c r="H2" s="4">
        <f>utilities!$D$11</f>
        <v>0.04</v>
      </c>
      <c r="I2" s="9">
        <f>utilities!$E$11</f>
        <v>1E-3</v>
      </c>
    </row>
    <row r="3" spans="1:9" x14ac:dyDescent="0.25">
      <c r="A3">
        <v>2</v>
      </c>
      <c r="B3">
        <f>utilities!$B$8</f>
        <v>6</v>
      </c>
      <c r="C3">
        <f>utilities!$C$8</f>
        <v>8</v>
      </c>
      <c r="D3">
        <f>utilities!$D$8</f>
        <v>9</v>
      </c>
      <c r="E3">
        <v>11</v>
      </c>
      <c r="F3" s="4">
        <f>utilities!$B$11</f>
        <v>0.16666666666666666</v>
      </c>
      <c r="G3" s="4">
        <f>utilities!$C$11</f>
        <v>0.1</v>
      </c>
      <c r="H3" s="4">
        <f>utilities!$D$11</f>
        <v>0.04</v>
      </c>
      <c r="I3" s="9">
        <f>utilities!$E$11</f>
        <v>1E-3</v>
      </c>
    </row>
    <row r="4" spans="1:9" x14ac:dyDescent="0.25">
      <c r="A4">
        <v>3</v>
      </c>
      <c r="B4">
        <f>utilities!$B$8</f>
        <v>6</v>
      </c>
      <c r="C4">
        <f>utilities!$C$8</f>
        <v>8</v>
      </c>
      <c r="D4">
        <f>utilities!$D$8</f>
        <v>9</v>
      </c>
      <c r="E4">
        <v>11</v>
      </c>
      <c r="F4" s="4">
        <f>utilities!$B$11</f>
        <v>0.16666666666666666</v>
      </c>
      <c r="G4" s="4">
        <f>utilities!$C$11</f>
        <v>0.1</v>
      </c>
      <c r="H4" s="4">
        <f>utilities!$D$11</f>
        <v>0.04</v>
      </c>
      <c r="I4" s="9">
        <f>utilities!$E$11</f>
        <v>1E-3</v>
      </c>
    </row>
    <row r="5" spans="1:9" x14ac:dyDescent="0.25">
      <c r="A5">
        <v>4</v>
      </c>
      <c r="B5">
        <f>utilities!$B$8</f>
        <v>6</v>
      </c>
      <c r="C5">
        <f>utilities!$C$8</f>
        <v>8</v>
      </c>
      <c r="D5">
        <f>utilities!$D$8</f>
        <v>9</v>
      </c>
      <c r="E5">
        <v>11</v>
      </c>
      <c r="F5" s="4">
        <f>utilities!$B$11</f>
        <v>0.16666666666666666</v>
      </c>
      <c r="G5" s="4">
        <f>utilities!$C$11</f>
        <v>0.1</v>
      </c>
      <c r="H5" s="4">
        <f>utilities!$D$11</f>
        <v>0.04</v>
      </c>
      <c r="I5" s="9">
        <f>utilities!$E$11</f>
        <v>1E-3</v>
      </c>
    </row>
    <row r="6" spans="1:9" x14ac:dyDescent="0.25">
      <c r="A6">
        <v>5</v>
      </c>
      <c r="B6">
        <f>utilities!$B$8</f>
        <v>6</v>
      </c>
      <c r="C6">
        <f>utilities!$C$8</f>
        <v>8</v>
      </c>
      <c r="D6">
        <f>utilities!$D$8</f>
        <v>9</v>
      </c>
      <c r="E6">
        <v>11</v>
      </c>
      <c r="F6" s="4">
        <f>utilities!$B$11</f>
        <v>0.16666666666666666</v>
      </c>
      <c r="G6" s="4">
        <f>utilities!$C$11</f>
        <v>0.1</v>
      </c>
      <c r="H6" s="4">
        <f>utilities!$D$11</f>
        <v>0.04</v>
      </c>
      <c r="I6" s="9">
        <f>utilities!$E$11</f>
        <v>1E-3</v>
      </c>
    </row>
    <row r="7" spans="1:9" x14ac:dyDescent="0.25">
      <c r="A7">
        <v>6</v>
      </c>
      <c r="B7">
        <f>utilities!$B$8</f>
        <v>6</v>
      </c>
      <c r="C7">
        <f>utilities!$C$8</f>
        <v>8</v>
      </c>
      <c r="D7">
        <f>utilities!$D$8</f>
        <v>9</v>
      </c>
      <c r="E7">
        <v>11</v>
      </c>
      <c r="F7" s="4">
        <f>utilities!$B$11</f>
        <v>0.16666666666666666</v>
      </c>
      <c r="G7" s="4">
        <f>utilities!$C$11</f>
        <v>0.1</v>
      </c>
      <c r="H7" s="4">
        <f>utilities!$D$11</f>
        <v>0.04</v>
      </c>
      <c r="I7" s="9">
        <f>utilities!$E$11</f>
        <v>1E-3</v>
      </c>
    </row>
    <row r="8" spans="1:9" x14ac:dyDescent="0.25">
      <c r="A8">
        <v>7</v>
      </c>
      <c r="B8">
        <f>utilities!$B$8</f>
        <v>6</v>
      </c>
      <c r="C8">
        <f>utilities!$C$8</f>
        <v>8</v>
      </c>
      <c r="D8">
        <f>utilities!$D$8</f>
        <v>9</v>
      </c>
      <c r="E8">
        <v>11</v>
      </c>
      <c r="F8" s="4">
        <f>utilities!$B$11</f>
        <v>0.16666666666666666</v>
      </c>
      <c r="G8" s="4">
        <f>utilities!$C$11</f>
        <v>0.1</v>
      </c>
      <c r="H8" s="4">
        <f>utilities!$D$11</f>
        <v>0.04</v>
      </c>
      <c r="I8" s="9">
        <f>utilities!$E$11</f>
        <v>1E-3</v>
      </c>
    </row>
    <row r="9" spans="1:9" x14ac:dyDescent="0.25">
      <c r="A9">
        <v>8</v>
      </c>
      <c r="B9">
        <f>utilities!$B$8</f>
        <v>6</v>
      </c>
      <c r="C9">
        <f>utilities!$C$8</f>
        <v>8</v>
      </c>
      <c r="D9">
        <f>utilities!$D$8</f>
        <v>9</v>
      </c>
      <c r="E9">
        <v>11</v>
      </c>
      <c r="F9" s="4">
        <f>utilities!$B$11</f>
        <v>0.16666666666666666</v>
      </c>
      <c r="G9" s="4">
        <f>utilities!$C$11</f>
        <v>0.1</v>
      </c>
      <c r="H9" s="4">
        <f>utilities!$D$11</f>
        <v>0.04</v>
      </c>
      <c r="I9" s="9">
        <f>utilities!$E$11</f>
        <v>1E-3</v>
      </c>
    </row>
    <row r="10" spans="1:9" x14ac:dyDescent="0.25">
      <c r="A10">
        <v>9</v>
      </c>
      <c r="B10">
        <f>utilities!$B$8</f>
        <v>6</v>
      </c>
      <c r="C10">
        <f>utilities!$C$8</f>
        <v>8</v>
      </c>
      <c r="D10">
        <f>utilities!$D$8</f>
        <v>9</v>
      </c>
      <c r="E10">
        <v>11</v>
      </c>
      <c r="F10" s="4">
        <f>utilities!$B$11</f>
        <v>0.16666666666666666</v>
      </c>
      <c r="G10" s="4">
        <f>utilities!$C$11</f>
        <v>0.1</v>
      </c>
      <c r="H10" s="4">
        <f>utilities!$D$11</f>
        <v>0.04</v>
      </c>
      <c r="I10" s="9">
        <f>utilities!$E$11</f>
        <v>1E-3</v>
      </c>
    </row>
    <row r="11" spans="1:9" x14ac:dyDescent="0.25">
      <c r="A11">
        <v>10</v>
      </c>
      <c r="B11">
        <f>utilities!$N$8</f>
        <v>66</v>
      </c>
      <c r="C11">
        <f>utilities!$O$8</f>
        <v>98</v>
      </c>
      <c r="D11">
        <f>utilities!$P$8</f>
        <v>159</v>
      </c>
      <c r="E11">
        <v>11</v>
      </c>
      <c r="F11" s="4">
        <f>utilities!$N$11</f>
        <v>0.39772727272727271</v>
      </c>
      <c r="G11" s="4">
        <f>utilities!$O$11</f>
        <v>0.1640625</v>
      </c>
      <c r="H11" s="4">
        <f>utilities!$P$11</f>
        <v>1.7213114754098362E-2</v>
      </c>
      <c r="I11" s="9">
        <f>utilities!$E$11</f>
        <v>1E-3</v>
      </c>
    </row>
    <row r="12" spans="1:9" x14ac:dyDescent="0.25">
      <c r="A12">
        <v>11</v>
      </c>
      <c r="B12">
        <f>utilities!$B$8</f>
        <v>6</v>
      </c>
      <c r="C12">
        <f>utilities!$C$8</f>
        <v>8</v>
      </c>
      <c r="D12">
        <f>utilities!$D$8</f>
        <v>9</v>
      </c>
      <c r="E12">
        <v>11</v>
      </c>
      <c r="F12" s="4">
        <f>utilities!$B$11</f>
        <v>0.16666666666666666</v>
      </c>
      <c r="G12" s="4">
        <f>utilities!$C$11</f>
        <v>0.1</v>
      </c>
      <c r="H12" s="4">
        <f>utilities!$D$11</f>
        <v>0.04</v>
      </c>
      <c r="I12" s="9">
        <f>utilities!$E$11</f>
        <v>1E-3</v>
      </c>
    </row>
    <row r="13" spans="1:9" x14ac:dyDescent="0.25">
      <c r="A13">
        <v>12</v>
      </c>
      <c r="B13">
        <f>utilities!$B$8</f>
        <v>6</v>
      </c>
      <c r="C13">
        <f>utilities!$C$8</f>
        <v>8</v>
      </c>
      <c r="D13">
        <f>utilities!$D$8</f>
        <v>9</v>
      </c>
      <c r="E13">
        <v>11</v>
      </c>
      <c r="F13" s="4">
        <f>utilities!$B$11</f>
        <v>0.16666666666666666</v>
      </c>
      <c r="G13" s="4">
        <f>utilities!$C$11</f>
        <v>0.1</v>
      </c>
      <c r="H13" s="4">
        <f>utilities!$D$11</f>
        <v>0.04</v>
      </c>
      <c r="I13" s="9">
        <f>utilities!$E$11</f>
        <v>1E-3</v>
      </c>
    </row>
    <row r="14" spans="1:9" x14ac:dyDescent="0.25">
      <c r="A14">
        <v>13</v>
      </c>
      <c r="B14">
        <f>utilities!$B$8</f>
        <v>6</v>
      </c>
      <c r="C14">
        <f>utilities!$C$8</f>
        <v>8</v>
      </c>
      <c r="D14">
        <f>utilities!$D$8</f>
        <v>9</v>
      </c>
      <c r="E14">
        <v>11</v>
      </c>
      <c r="F14" s="4">
        <f>utilities!$B$11</f>
        <v>0.16666666666666666</v>
      </c>
      <c r="G14" s="4">
        <f>utilities!$C$11</f>
        <v>0.1</v>
      </c>
      <c r="H14" s="4">
        <f>utilities!$D$11</f>
        <v>0.04</v>
      </c>
      <c r="I14" s="9">
        <f>utilities!$E$11</f>
        <v>1E-3</v>
      </c>
    </row>
    <row r="15" spans="1:9" x14ac:dyDescent="0.25">
      <c r="A15">
        <v>13</v>
      </c>
      <c r="B15">
        <f>utilities!$B$8</f>
        <v>6</v>
      </c>
      <c r="C15">
        <f>utilities!$C$8</f>
        <v>8</v>
      </c>
      <c r="D15">
        <f>utilities!$D$8</f>
        <v>9</v>
      </c>
      <c r="E15">
        <v>11</v>
      </c>
      <c r="F15" s="4">
        <f>utilities!$B$11</f>
        <v>0.16666666666666666</v>
      </c>
      <c r="G15" s="4">
        <f>utilities!$C$11</f>
        <v>0.1</v>
      </c>
      <c r="H15" s="4">
        <f>utilities!$D$11</f>
        <v>0.04</v>
      </c>
      <c r="I15" s="9">
        <f>utilities!$E$11</f>
        <v>1E-3</v>
      </c>
    </row>
    <row r="16" spans="1:9" x14ac:dyDescent="0.25">
      <c r="A16">
        <v>14</v>
      </c>
      <c r="B16">
        <f>utilities!$B$8</f>
        <v>6</v>
      </c>
      <c r="C16">
        <f>utilities!$C$8</f>
        <v>8</v>
      </c>
      <c r="D16">
        <f>utilities!$D$8</f>
        <v>9</v>
      </c>
      <c r="E16">
        <v>11</v>
      </c>
      <c r="F16" s="4">
        <f>utilities!$B$11</f>
        <v>0.16666666666666666</v>
      </c>
      <c r="G16" s="4">
        <f>utilities!$C$11</f>
        <v>0.1</v>
      </c>
      <c r="H16" s="4">
        <f>utilities!$D$11</f>
        <v>0.04</v>
      </c>
      <c r="I16" s="9">
        <f>utilities!$E$11</f>
        <v>1E-3</v>
      </c>
    </row>
    <row r="17" spans="1:9" x14ac:dyDescent="0.25">
      <c r="A17">
        <v>15</v>
      </c>
      <c r="B17">
        <f>utilities!$B$8</f>
        <v>6</v>
      </c>
      <c r="C17">
        <f>utilities!$C$8</f>
        <v>8</v>
      </c>
      <c r="D17">
        <f>utilities!$D$8</f>
        <v>9</v>
      </c>
      <c r="E17">
        <v>11</v>
      </c>
      <c r="F17" s="4">
        <f>utilities!$B$11</f>
        <v>0.16666666666666666</v>
      </c>
      <c r="G17" s="4">
        <f>utilities!$C$11</f>
        <v>0.1</v>
      </c>
      <c r="H17" s="4">
        <f>utilities!$D$11</f>
        <v>0.04</v>
      </c>
      <c r="I17" s="9">
        <f>utilities!$E$11</f>
        <v>1E-3</v>
      </c>
    </row>
    <row r="18" spans="1:9" x14ac:dyDescent="0.25">
      <c r="A18">
        <v>16</v>
      </c>
      <c r="B18">
        <f>utilities!$B$8</f>
        <v>6</v>
      </c>
      <c r="C18">
        <f>utilities!$C$8</f>
        <v>8</v>
      </c>
      <c r="D18">
        <f>utilities!$D$8</f>
        <v>9</v>
      </c>
      <c r="E18">
        <v>11</v>
      </c>
      <c r="F18" s="4">
        <f>utilities!$B$11</f>
        <v>0.16666666666666666</v>
      </c>
      <c r="G18" s="4">
        <f>utilities!$C$11</f>
        <v>0.1</v>
      </c>
      <c r="H18" s="4">
        <f>utilities!$D$11</f>
        <v>0.04</v>
      </c>
      <c r="I18" s="9">
        <f>utilities!$E$11</f>
        <v>1E-3</v>
      </c>
    </row>
    <row r="19" spans="1:9" x14ac:dyDescent="0.25">
      <c r="A19">
        <v>17</v>
      </c>
      <c r="B19">
        <f>utilities!$B$8</f>
        <v>6</v>
      </c>
      <c r="C19">
        <f>utilities!$C$8</f>
        <v>8</v>
      </c>
      <c r="D19">
        <f>utilities!$D$8</f>
        <v>9</v>
      </c>
      <c r="E19">
        <v>11</v>
      </c>
      <c r="F19" s="4">
        <f>utilities!$B$11</f>
        <v>0.16666666666666666</v>
      </c>
      <c r="G19" s="4">
        <f>utilities!$C$11</f>
        <v>0.1</v>
      </c>
      <c r="H19" s="4">
        <f>utilities!$D$11</f>
        <v>0.04</v>
      </c>
      <c r="I19" s="9">
        <f>utilities!$E$11</f>
        <v>1E-3</v>
      </c>
    </row>
    <row r="20" spans="1:9" x14ac:dyDescent="0.25">
      <c r="A20">
        <v>18</v>
      </c>
      <c r="B20">
        <f>utilities!$B$8</f>
        <v>6</v>
      </c>
      <c r="C20">
        <f>utilities!$C$8</f>
        <v>8</v>
      </c>
      <c r="D20">
        <f>utilities!$D$8</f>
        <v>9</v>
      </c>
      <c r="E20">
        <v>11</v>
      </c>
      <c r="F20" s="4">
        <f>utilities!$B$11</f>
        <v>0.16666666666666666</v>
      </c>
      <c r="G20" s="4">
        <f>utilities!$C$11</f>
        <v>0.1</v>
      </c>
      <c r="H20" s="4">
        <f>utilities!$D$11</f>
        <v>0.04</v>
      </c>
      <c r="I20" s="9">
        <f>utilities!$E$11</f>
        <v>1E-3</v>
      </c>
    </row>
    <row r="21" spans="1:9" x14ac:dyDescent="0.25">
      <c r="A21">
        <v>19</v>
      </c>
      <c r="B21">
        <f>utilities!$B$8</f>
        <v>6</v>
      </c>
      <c r="C21">
        <f>utilities!$C$8</f>
        <v>8</v>
      </c>
      <c r="D21">
        <f>utilities!$D$8</f>
        <v>9</v>
      </c>
      <c r="E21">
        <v>11</v>
      </c>
      <c r="F21" s="4">
        <f>utilities!$B$11</f>
        <v>0.16666666666666666</v>
      </c>
      <c r="G21" s="4">
        <f>utilities!$C$11</f>
        <v>0.1</v>
      </c>
      <c r="H21" s="4">
        <f>utilities!$D$11</f>
        <v>0.04</v>
      </c>
      <c r="I21" s="9">
        <f>utilities!$E$11</f>
        <v>1E-3</v>
      </c>
    </row>
    <row r="22" spans="1:9" x14ac:dyDescent="0.25">
      <c r="A22">
        <v>20</v>
      </c>
      <c r="B22">
        <f>utilities!$B$8</f>
        <v>6</v>
      </c>
      <c r="C22">
        <f>utilities!$C$8</f>
        <v>8</v>
      </c>
      <c r="D22">
        <f>utilities!$D$8</f>
        <v>9</v>
      </c>
      <c r="E22">
        <v>11</v>
      </c>
      <c r="F22" s="4">
        <f>utilities!$B$11</f>
        <v>0.16666666666666666</v>
      </c>
      <c r="G22" s="4">
        <f>utilities!$C$11</f>
        <v>0.1</v>
      </c>
      <c r="H22" s="4">
        <f>utilities!$D$11</f>
        <v>0.04</v>
      </c>
      <c r="I22" s="9">
        <f>utilities!$E$11</f>
        <v>1E-3</v>
      </c>
    </row>
    <row r="23" spans="1:9" x14ac:dyDescent="0.25">
      <c r="A23">
        <v>21</v>
      </c>
      <c r="B23">
        <f>utilities!$B$8</f>
        <v>6</v>
      </c>
      <c r="C23">
        <f>utilities!$C$8</f>
        <v>8</v>
      </c>
      <c r="D23">
        <f>utilities!$D$8</f>
        <v>9</v>
      </c>
      <c r="E23">
        <v>11</v>
      </c>
      <c r="F23" s="4">
        <f>utilities!$B$11</f>
        <v>0.16666666666666666</v>
      </c>
      <c r="G23" s="4">
        <f>utilities!$C$11</f>
        <v>0.1</v>
      </c>
      <c r="H23" s="4">
        <f>utilities!$D$11</f>
        <v>0.04</v>
      </c>
      <c r="I23" s="9">
        <f>utilities!$E$11</f>
        <v>1E-3</v>
      </c>
    </row>
    <row r="24" spans="1:9" x14ac:dyDescent="0.25">
      <c r="A24">
        <v>22</v>
      </c>
      <c r="B24">
        <f>utilities!$B$8</f>
        <v>6</v>
      </c>
      <c r="C24">
        <f>utilities!$C$8</f>
        <v>8</v>
      </c>
      <c r="D24">
        <f>utilities!$D$8</f>
        <v>9</v>
      </c>
      <c r="E24">
        <v>11</v>
      </c>
      <c r="F24" s="4">
        <f>utilities!$B$11</f>
        <v>0.16666666666666666</v>
      </c>
      <c r="G24" s="4">
        <f>utilities!$C$11</f>
        <v>0.1</v>
      </c>
      <c r="H24" s="4">
        <f>utilities!$D$11</f>
        <v>0.04</v>
      </c>
      <c r="I24" s="9">
        <f>utilities!$E$11</f>
        <v>1E-3</v>
      </c>
    </row>
    <row r="25" spans="1:9" x14ac:dyDescent="0.25">
      <c r="A25">
        <v>23</v>
      </c>
      <c r="B25">
        <f>utilities!$B$8</f>
        <v>6</v>
      </c>
      <c r="C25">
        <f>utilities!$C$8</f>
        <v>8</v>
      </c>
      <c r="D25">
        <f>utilities!$D$8</f>
        <v>9</v>
      </c>
      <c r="E25">
        <v>11</v>
      </c>
      <c r="F25" s="4">
        <f>utilities!$B$11</f>
        <v>0.16666666666666666</v>
      </c>
      <c r="G25" s="4">
        <f>utilities!$C$11</f>
        <v>0.1</v>
      </c>
      <c r="H25" s="4">
        <f>utilities!$D$11</f>
        <v>0.04</v>
      </c>
      <c r="I25" s="9">
        <f>utilities!$E$11</f>
        <v>1E-3</v>
      </c>
    </row>
    <row r="26" spans="1:9" x14ac:dyDescent="0.25">
      <c r="A26">
        <v>24</v>
      </c>
      <c r="B26">
        <f>utilities!$B$8</f>
        <v>6</v>
      </c>
      <c r="C26">
        <f>utilities!$C$8</f>
        <v>8</v>
      </c>
      <c r="D26">
        <f>utilities!$D$8</f>
        <v>9</v>
      </c>
      <c r="E26">
        <v>11</v>
      </c>
      <c r="F26" s="4">
        <f>utilities!$B$11</f>
        <v>0.16666666666666666</v>
      </c>
      <c r="G26" s="4">
        <f>utilities!$C$11</f>
        <v>0.1</v>
      </c>
      <c r="H26" s="4">
        <f>utilities!$D$11</f>
        <v>0.04</v>
      </c>
      <c r="I26" s="9">
        <f>utilities!$E$11</f>
        <v>1E-3</v>
      </c>
    </row>
    <row r="27" spans="1:9" x14ac:dyDescent="0.25">
      <c r="A27">
        <v>25</v>
      </c>
      <c r="B27">
        <f>utilities!$T$8</f>
        <v>96</v>
      </c>
      <c r="C27">
        <f>utilities!$U$8</f>
        <v>143</v>
      </c>
      <c r="D27">
        <f>utilities!$V$8</f>
        <v>259</v>
      </c>
      <c r="E27">
        <v>11</v>
      </c>
      <c r="F27" s="4">
        <f>utilities!T$11</f>
        <v>0.2734375</v>
      </c>
      <c r="G27" s="4">
        <f>utilities!$U$11</f>
        <v>0.11170212765957446</v>
      </c>
      <c r="H27" s="4">
        <f>utilities!$V$11</f>
        <v>9.0517241379310352E-3</v>
      </c>
      <c r="I27" s="9">
        <f>utilities!$E$11</f>
        <v>1E-3</v>
      </c>
    </row>
    <row r="28" spans="1:9" x14ac:dyDescent="0.25">
      <c r="A28">
        <v>26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27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28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29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30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31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32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  <row r="35" spans="1:9" x14ac:dyDescent="0.25">
      <c r="A35">
        <v>33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 s="4" t="e">
        <f>utilities!$H$11</f>
        <v>#DIV/0!</v>
      </c>
      <c r="G35" s="4" t="e">
        <f>utilities!$I$11</f>
        <v>#DIV/0!</v>
      </c>
      <c r="H35" s="4" t="e">
        <f>utilities!$J$11</f>
        <v>#DIV/0!</v>
      </c>
      <c r="I35" s="9">
        <f>utilities!$K$11</f>
        <v>1E-3</v>
      </c>
    </row>
    <row r="36" spans="1:9" x14ac:dyDescent="0.25">
      <c r="A36">
        <v>34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 s="4" t="e">
        <f>utilities!$H$11</f>
        <v>#DIV/0!</v>
      </c>
      <c r="G36" s="4" t="e">
        <f>utilities!$I$11</f>
        <v>#DIV/0!</v>
      </c>
      <c r="H36" s="4" t="e">
        <f>utilities!$J$11</f>
        <v>#DIV/0!</v>
      </c>
      <c r="I36" s="9">
        <f>utilities!$K$11</f>
        <v>1E-3</v>
      </c>
    </row>
    <row r="37" spans="1:9" x14ac:dyDescent="0.25">
      <c r="A37">
        <v>35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 s="4" t="e">
        <f>utilities!$H$11</f>
        <v>#DIV/0!</v>
      </c>
      <c r="G37" s="4" t="e">
        <f>utilities!$I$11</f>
        <v>#DIV/0!</v>
      </c>
      <c r="H37" s="4" t="e">
        <f>utilities!$J$11</f>
        <v>#DIV/0!</v>
      </c>
      <c r="I37" s="9">
        <f>utilities!$K$11</f>
        <v>1E-3</v>
      </c>
    </row>
    <row r="38" spans="1:9" x14ac:dyDescent="0.25">
      <c r="A38">
        <v>36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 s="4" t="e">
        <f>utilities!$H$11</f>
        <v>#DIV/0!</v>
      </c>
      <c r="G38" s="4" t="e">
        <f>utilities!$I$11</f>
        <v>#DIV/0!</v>
      </c>
      <c r="H38" s="4" t="e">
        <f>utilities!$J$11</f>
        <v>#DIV/0!</v>
      </c>
      <c r="I38" s="9">
        <f>utilities!$K$11</f>
        <v>1E-3</v>
      </c>
    </row>
    <row r="39" spans="1:9" x14ac:dyDescent="0.25">
      <c r="A39">
        <v>37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 s="4" t="e">
        <f>utilities!$H$11</f>
        <v>#DIV/0!</v>
      </c>
      <c r="G39" s="4" t="e">
        <f>utilities!$I$11</f>
        <v>#DIV/0!</v>
      </c>
      <c r="H39" s="4" t="e">
        <f>utilities!$J$11</f>
        <v>#DIV/0!</v>
      </c>
      <c r="I39" s="9">
        <f>utilities!$K$11</f>
        <v>1E-3</v>
      </c>
    </row>
    <row r="40" spans="1:9" x14ac:dyDescent="0.25">
      <c r="A40">
        <v>38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 s="4" t="e">
        <f>utilities!$H$11</f>
        <v>#DIV/0!</v>
      </c>
      <c r="G40" s="4" t="e">
        <f>utilities!$I$11</f>
        <v>#DIV/0!</v>
      </c>
      <c r="H40" s="4" t="e">
        <f>utilities!$J$11</f>
        <v>#DIV/0!</v>
      </c>
      <c r="I40" s="9">
        <f>utilities!$K$11</f>
        <v>1E-3</v>
      </c>
    </row>
    <row r="41" spans="1:9" x14ac:dyDescent="0.25">
      <c r="A41">
        <v>39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 s="4" t="e">
        <f>utilities!$H$11</f>
        <v>#DIV/0!</v>
      </c>
      <c r="G41" s="4" t="e">
        <f>utilities!$I$11</f>
        <v>#DIV/0!</v>
      </c>
      <c r="H41" s="4" t="e">
        <f>utilities!$J$11</f>
        <v>#DIV/0!</v>
      </c>
      <c r="I41" s="9">
        <f>utilities!$K$11</f>
        <v>1E-3</v>
      </c>
    </row>
    <row r="42" spans="1:9" x14ac:dyDescent="0.25">
      <c r="A42">
        <v>40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 s="4" t="e">
        <f>utilities!$H$11</f>
        <v>#DIV/0!</v>
      </c>
      <c r="G42" s="4" t="e">
        <f>utilities!$I$11</f>
        <v>#DIV/0!</v>
      </c>
      <c r="H42" s="4" t="e">
        <f>utilities!$J$11</f>
        <v>#DIV/0!</v>
      </c>
      <c r="I42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0B56-DF8B-44CF-9758-6EDE70A13051}">
  <dimension ref="A1:I34"/>
  <sheetViews>
    <sheetView workbookViewId="0">
      <selection activeCell="H3" sqref="H3"/>
    </sheetView>
  </sheetViews>
  <sheetFormatPr defaultRowHeight="15" x14ac:dyDescent="0.25"/>
  <cols>
    <col min="6" max="6" width="16.7109375" customWidth="1"/>
    <col min="9" max="9" width="8.8554687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v>12</v>
      </c>
      <c r="C2">
        <v>16</v>
      </c>
      <c r="D2">
        <v>18</v>
      </c>
      <c r="E2">
        <v>10</v>
      </c>
      <c r="F2" s="4">
        <f>1.04166666666667/1</f>
        <v>1.0416666666666701</v>
      </c>
      <c r="G2" s="4">
        <f>0.625/1</f>
        <v>0.625</v>
      </c>
      <c r="H2" s="4">
        <f>0.25/1</f>
        <v>0.25</v>
      </c>
      <c r="I2" s="9">
        <f>utilities!$E$11</f>
        <v>1E-3</v>
      </c>
    </row>
    <row r="3" spans="1:9" x14ac:dyDescent="0.25">
      <c r="A3">
        <v>2</v>
      </c>
      <c r="B3">
        <f>utilities!$B$8</f>
        <v>6</v>
      </c>
      <c r="C3">
        <f>utilities!$C$8</f>
        <v>8</v>
      </c>
      <c r="D3">
        <f>utilities!$D$8</f>
        <v>9</v>
      </c>
      <c r="E3">
        <v>30</v>
      </c>
      <c r="F3" s="4">
        <f>utilities!$B$11</f>
        <v>0.16666666666666666</v>
      </c>
      <c r="G3" s="4">
        <f>utilities!$C$11</f>
        <v>0.1</v>
      </c>
      <c r="H3" s="4">
        <f>utilities!$D$11</f>
        <v>0.04</v>
      </c>
      <c r="I3" s="9">
        <f>utilities!$E$11</f>
        <v>1E-3</v>
      </c>
    </row>
    <row r="4" spans="1:9" x14ac:dyDescent="0.25">
      <c r="A4">
        <v>3</v>
      </c>
      <c r="B4">
        <f>utilities!$N$8</f>
        <v>66</v>
      </c>
      <c r="C4">
        <f>utilities!$O$8</f>
        <v>98</v>
      </c>
      <c r="D4">
        <f>utilities!$P$8</f>
        <v>159</v>
      </c>
      <c r="E4">
        <v>30</v>
      </c>
      <c r="F4" s="4">
        <f>utilities!N11</f>
        <v>0.39772727272727271</v>
      </c>
      <c r="G4" s="4">
        <f>utilities!O11</f>
        <v>0.1640625</v>
      </c>
      <c r="H4" s="4">
        <f>utilities!P11</f>
        <v>1.7213114754098362E-2</v>
      </c>
      <c r="I4" s="9">
        <f>utilities!$E$11</f>
        <v>1E-3</v>
      </c>
    </row>
    <row r="5" spans="1:9" ht="15.75" thickBot="1" x14ac:dyDescent="0.3">
      <c r="A5">
        <v>4</v>
      </c>
      <c r="B5">
        <f>utilities!$B$8</f>
        <v>6</v>
      </c>
      <c r="C5">
        <f>utilities!$C$8</f>
        <v>8</v>
      </c>
      <c r="D5">
        <f>utilities!$D$8</f>
        <v>9</v>
      </c>
      <c r="E5">
        <v>30</v>
      </c>
      <c r="F5" s="4">
        <f>utilities!$B$11</f>
        <v>0.16666666666666666</v>
      </c>
      <c r="G5" s="4">
        <f>utilities!$C$11</f>
        <v>0.1</v>
      </c>
      <c r="H5" s="4">
        <f>utilities!$D$11</f>
        <v>0.04</v>
      </c>
      <c r="I5" s="9">
        <f>utilities!$E$11</f>
        <v>1E-3</v>
      </c>
    </row>
    <row r="6" spans="1:9" ht="15.75" thickBot="1" x14ac:dyDescent="0.3">
      <c r="A6">
        <v>5</v>
      </c>
      <c r="B6" s="12">
        <v>87</v>
      </c>
      <c r="C6" s="12">
        <v>151</v>
      </c>
      <c r="D6" s="12">
        <v>168</v>
      </c>
      <c r="E6">
        <v>20</v>
      </c>
      <c r="F6" s="4">
        <f>utilities!T11</f>
        <v>0.2734375</v>
      </c>
      <c r="G6" s="4">
        <f>utilities!U11</f>
        <v>0.11170212765957446</v>
      </c>
      <c r="H6" s="4">
        <f>utilities!V11</f>
        <v>9.0517241379310352E-3</v>
      </c>
      <c r="I6" s="9">
        <f>utilities!$E$11</f>
        <v>1E-3</v>
      </c>
    </row>
    <row r="7" spans="1:9" x14ac:dyDescent="0.25">
      <c r="A7">
        <v>13</v>
      </c>
      <c r="B7">
        <f>utilities!$H$8</f>
        <v>0</v>
      </c>
      <c r="C7">
        <f>utilities!$I$8</f>
        <v>0</v>
      </c>
      <c r="D7">
        <f>utilities!$J$8</f>
        <v>0</v>
      </c>
      <c r="E7">
        <v>-8</v>
      </c>
      <c r="F7" s="4">
        <f>utilities!$B$11</f>
        <v>0.16666666666666666</v>
      </c>
      <c r="G7" s="4">
        <f>utilities!$C$11</f>
        <v>0.1</v>
      </c>
      <c r="H7" s="4">
        <f>utilities!$D$11</f>
        <v>0.04</v>
      </c>
      <c r="I7" s="9">
        <f>utilities!$E$11</f>
        <v>1E-3</v>
      </c>
    </row>
    <row r="8" spans="1:9" x14ac:dyDescent="0.25">
      <c r="A8">
        <v>14</v>
      </c>
      <c r="B8">
        <f>utilities!$H$8</f>
        <v>0</v>
      </c>
      <c r="C8">
        <f>utilities!$I$8</f>
        <v>0</v>
      </c>
      <c r="D8">
        <f>utilities!$J$8</f>
        <v>0</v>
      </c>
      <c r="E8">
        <v>-7</v>
      </c>
      <c r="F8" s="4">
        <f>utilities!$B$11</f>
        <v>0.16666666666666666</v>
      </c>
      <c r="G8" s="4">
        <f>utilities!$C$11</f>
        <v>0.1</v>
      </c>
      <c r="H8" s="4">
        <f>utilities!$D$11</f>
        <v>0.04</v>
      </c>
      <c r="I8" s="9">
        <f>utilities!$E$11</f>
        <v>1E-3</v>
      </c>
    </row>
    <row r="9" spans="1:9" x14ac:dyDescent="0.25">
      <c r="A9">
        <v>15</v>
      </c>
      <c r="B9">
        <f>utilities!$H$8</f>
        <v>0</v>
      </c>
      <c r="C9">
        <f>utilities!$I$8</f>
        <v>0</v>
      </c>
      <c r="D9">
        <f>utilities!$J$8</f>
        <v>0</v>
      </c>
      <c r="E9">
        <v>-6</v>
      </c>
      <c r="F9" s="4">
        <f>utilities!$B$11</f>
        <v>0.16666666666666666</v>
      </c>
      <c r="G9" s="4">
        <f>utilities!$C$11</f>
        <v>0.1</v>
      </c>
      <c r="H9" s="4">
        <f>utilities!$D$11</f>
        <v>0.04</v>
      </c>
      <c r="I9" s="9">
        <f>utilities!$E$11</f>
        <v>1E-3</v>
      </c>
    </row>
    <row r="10" spans="1:9" x14ac:dyDescent="0.25">
      <c r="A10">
        <v>16</v>
      </c>
      <c r="B10">
        <f>utilities!$H$8</f>
        <v>0</v>
      </c>
      <c r="C10">
        <f>utilities!$I$8</f>
        <v>0</v>
      </c>
      <c r="D10">
        <f>utilities!$J$8</f>
        <v>0</v>
      </c>
      <c r="E10">
        <v>-5</v>
      </c>
      <c r="F10" s="4">
        <f>utilities!$B$11</f>
        <v>0.16666666666666666</v>
      </c>
      <c r="G10" s="4">
        <f>utilities!$C$11</f>
        <v>0.1</v>
      </c>
      <c r="H10" s="4">
        <f>utilities!$D$11</f>
        <v>0.04</v>
      </c>
      <c r="I10" s="9">
        <f>utilities!$E$11</f>
        <v>1E-3</v>
      </c>
    </row>
    <row r="11" spans="1:9" x14ac:dyDescent="0.25">
      <c r="A11">
        <v>17</v>
      </c>
      <c r="B11">
        <f>utilities!$H$8</f>
        <v>0</v>
      </c>
      <c r="C11">
        <f>utilities!$I$8</f>
        <v>0</v>
      </c>
      <c r="D11">
        <f>utilities!$J$8</f>
        <v>0</v>
      </c>
      <c r="E11">
        <v>-4</v>
      </c>
      <c r="F11" s="4">
        <f>utilities!$B$11</f>
        <v>0.16666666666666666</v>
      </c>
      <c r="G11" s="4">
        <f>utilities!$C$11</f>
        <v>0.1</v>
      </c>
      <c r="H11" s="4">
        <f>utilities!$D$11</f>
        <v>0.04</v>
      </c>
      <c r="I11" s="9">
        <f>utilities!$E$11</f>
        <v>1E-3</v>
      </c>
    </row>
    <row r="12" spans="1:9" x14ac:dyDescent="0.25">
      <c r="A12">
        <v>18</v>
      </c>
      <c r="B12">
        <f>utilities!$H$8</f>
        <v>0</v>
      </c>
      <c r="C12">
        <f>utilities!$I$8</f>
        <v>0</v>
      </c>
      <c r="D12">
        <f>utilities!$J$8</f>
        <v>0</v>
      </c>
      <c r="E12">
        <v>-3</v>
      </c>
      <c r="F12" s="4">
        <f>utilities!$B$11</f>
        <v>0.16666666666666666</v>
      </c>
      <c r="G12" s="4">
        <f>utilities!$C$11</f>
        <v>0.1</v>
      </c>
      <c r="H12" s="4">
        <f>utilities!$D$11</f>
        <v>0.04</v>
      </c>
      <c r="I12" s="9">
        <f>utilities!$E$11</f>
        <v>1E-3</v>
      </c>
    </row>
    <row r="13" spans="1:9" x14ac:dyDescent="0.25">
      <c r="A13">
        <v>19</v>
      </c>
      <c r="B13">
        <f>utilities!$H$8</f>
        <v>0</v>
      </c>
      <c r="C13">
        <f>utilities!$I$8</f>
        <v>0</v>
      </c>
      <c r="D13">
        <f>utilities!$J$8</f>
        <v>0</v>
      </c>
      <c r="E13">
        <v>-2</v>
      </c>
      <c r="F13" s="4">
        <f>utilities!$B$11</f>
        <v>0.16666666666666666</v>
      </c>
      <c r="G13" s="4">
        <f>utilities!$C$11</f>
        <v>0.1</v>
      </c>
      <c r="H13" s="4">
        <f>utilities!$D$11</f>
        <v>0.04</v>
      </c>
      <c r="I13" s="9">
        <f>utilities!$E$11</f>
        <v>1E-3</v>
      </c>
    </row>
    <row r="14" spans="1:9" x14ac:dyDescent="0.25">
      <c r="A14">
        <v>20</v>
      </c>
      <c r="B14">
        <f>utilities!$H$8</f>
        <v>0</v>
      </c>
      <c r="C14">
        <f>utilities!$I$8</f>
        <v>0</v>
      </c>
      <c r="D14">
        <f>utilities!$J$8</f>
        <v>0</v>
      </c>
      <c r="E14">
        <v>-1</v>
      </c>
      <c r="F14" s="4">
        <f>utilities!$B$11</f>
        <v>0.16666666666666666</v>
      </c>
      <c r="G14" s="4">
        <f>utilities!$C$11</f>
        <v>0.1</v>
      </c>
      <c r="H14" s="4">
        <f>utilities!$D$11</f>
        <v>0.04</v>
      </c>
      <c r="I14" s="9">
        <f>utilities!$E$11</f>
        <v>1E-3</v>
      </c>
    </row>
    <row r="15" spans="1:9" x14ac:dyDescent="0.25">
      <c r="A15">
        <v>21</v>
      </c>
      <c r="B15">
        <f>utilities!$H$8</f>
        <v>0</v>
      </c>
      <c r="C15">
        <f>utilities!$I$8</f>
        <v>0</v>
      </c>
      <c r="D15">
        <f>utilities!$J$8</f>
        <v>0</v>
      </c>
      <c r="E15">
        <v>0</v>
      </c>
      <c r="F15" s="4" t="e">
        <f>utilities!$H$11</f>
        <v>#DIV/0!</v>
      </c>
      <c r="G15" s="4" t="e">
        <f>utilities!$I$11</f>
        <v>#DIV/0!</v>
      </c>
      <c r="H15" s="4" t="e">
        <f>utilities!$J$11</f>
        <v>#DIV/0!</v>
      </c>
      <c r="I15" s="9">
        <f>utilities!$K$11</f>
        <v>1E-3</v>
      </c>
    </row>
    <row r="16" spans="1:9" x14ac:dyDescent="0.25">
      <c r="A16">
        <v>22</v>
      </c>
      <c r="B16">
        <f>utilities!$H$8</f>
        <v>0</v>
      </c>
      <c r="C16">
        <f>utilities!$I$8</f>
        <v>0</v>
      </c>
      <c r="D16">
        <f>utilities!$J$8</f>
        <v>0</v>
      </c>
      <c r="E16">
        <v>0</v>
      </c>
      <c r="F16" s="4" t="e">
        <f>utilities!$H$11</f>
        <v>#DIV/0!</v>
      </c>
      <c r="G16" s="4" t="e">
        <f>utilities!$I$11</f>
        <v>#DIV/0!</v>
      </c>
      <c r="H16" s="4" t="e">
        <f>utilities!$J$11</f>
        <v>#DIV/0!</v>
      </c>
      <c r="I16" s="9">
        <f>utilities!$K$11</f>
        <v>1E-3</v>
      </c>
    </row>
    <row r="17" spans="1:9" x14ac:dyDescent="0.25">
      <c r="A17">
        <v>23</v>
      </c>
      <c r="B17">
        <f>utilities!$H$8</f>
        <v>0</v>
      </c>
      <c r="C17">
        <f>utilities!$I$8</f>
        <v>0</v>
      </c>
      <c r="D17">
        <f>utilities!$J$8</f>
        <v>0</v>
      </c>
      <c r="E17">
        <v>0</v>
      </c>
      <c r="F17" s="4" t="e">
        <f>utilities!$H$11</f>
        <v>#DIV/0!</v>
      </c>
      <c r="G17" s="4" t="e">
        <f>utilities!$I$11</f>
        <v>#DIV/0!</v>
      </c>
      <c r="H17" s="4" t="e">
        <f>utilities!$J$11</f>
        <v>#DIV/0!</v>
      </c>
      <c r="I17" s="9">
        <f>utilities!$K$11</f>
        <v>1E-3</v>
      </c>
    </row>
    <row r="18" spans="1:9" x14ac:dyDescent="0.25">
      <c r="A18">
        <v>24</v>
      </c>
      <c r="B18">
        <f>utilities!$H$8</f>
        <v>0</v>
      </c>
      <c r="C18">
        <f>utilities!$I$8</f>
        <v>0</v>
      </c>
      <c r="D18">
        <f>utilities!$J$8</f>
        <v>0</v>
      </c>
      <c r="E18">
        <v>0</v>
      </c>
      <c r="F18" s="4" t="e">
        <f>utilities!$H$11</f>
        <v>#DIV/0!</v>
      </c>
      <c r="G18" s="4" t="e">
        <f>utilities!$I$11</f>
        <v>#DIV/0!</v>
      </c>
      <c r="H18" s="4" t="e">
        <f>utilities!$J$11</f>
        <v>#DIV/0!</v>
      </c>
      <c r="I18" s="9">
        <f>utilities!$K$11</f>
        <v>1E-3</v>
      </c>
    </row>
    <row r="19" spans="1:9" x14ac:dyDescent="0.25">
      <c r="A19">
        <v>25</v>
      </c>
      <c r="B19">
        <f>utilities!$H$8</f>
        <v>0</v>
      </c>
      <c r="C19">
        <f>utilities!$I$8</f>
        <v>0</v>
      </c>
      <c r="D19">
        <f>utilities!$J$8</f>
        <v>0</v>
      </c>
      <c r="E19">
        <v>0</v>
      </c>
      <c r="F19" s="4" t="e">
        <f>utilities!$H$11</f>
        <v>#DIV/0!</v>
      </c>
      <c r="G19" s="4" t="e">
        <f>utilities!$I$11</f>
        <v>#DIV/0!</v>
      </c>
      <c r="H19" s="4" t="e">
        <f>utilities!$J$11</f>
        <v>#DIV/0!</v>
      </c>
      <c r="I19" s="9">
        <f>utilities!$K$11</f>
        <v>1E-3</v>
      </c>
    </row>
    <row r="20" spans="1:9" x14ac:dyDescent="0.25">
      <c r="A20">
        <v>26</v>
      </c>
      <c r="B20">
        <f>utilities!$H$8</f>
        <v>0</v>
      </c>
      <c r="C20">
        <f>utilities!$I$8</f>
        <v>0</v>
      </c>
      <c r="D20">
        <f>utilities!$J$8</f>
        <v>0</v>
      </c>
      <c r="E20">
        <v>0</v>
      </c>
      <c r="F20" s="4" t="e">
        <f>utilities!$H$11</f>
        <v>#DIV/0!</v>
      </c>
      <c r="G20" s="4" t="e">
        <f>utilities!$I$11</f>
        <v>#DIV/0!</v>
      </c>
      <c r="H20" s="4" t="e">
        <f>utilities!$J$11</f>
        <v>#DIV/0!</v>
      </c>
      <c r="I20" s="9">
        <f>utilities!$K$11</f>
        <v>1E-3</v>
      </c>
    </row>
    <row r="21" spans="1:9" x14ac:dyDescent="0.25">
      <c r="A21">
        <v>27</v>
      </c>
      <c r="B21">
        <f>utilities!$H$8</f>
        <v>0</v>
      </c>
      <c r="C21">
        <f>utilities!$I$8</f>
        <v>0</v>
      </c>
      <c r="D21">
        <f>utilities!$J$8</f>
        <v>0</v>
      </c>
      <c r="E21">
        <v>0</v>
      </c>
      <c r="F21" s="4" t="e">
        <f>utilities!$H$11</f>
        <v>#DIV/0!</v>
      </c>
      <c r="G21" s="4" t="e">
        <f>utilities!$I$11</f>
        <v>#DIV/0!</v>
      </c>
      <c r="H21" s="4" t="e">
        <f>utilities!$J$11</f>
        <v>#DIV/0!</v>
      </c>
      <c r="I21" s="9">
        <f>utilities!$K$11</f>
        <v>1E-3</v>
      </c>
    </row>
    <row r="22" spans="1:9" x14ac:dyDescent="0.25">
      <c r="A22">
        <v>28</v>
      </c>
      <c r="B22">
        <f>utilities!$H$8</f>
        <v>0</v>
      </c>
      <c r="C22">
        <f>utilities!$I$8</f>
        <v>0</v>
      </c>
      <c r="D22">
        <f>utilities!$J$8</f>
        <v>0</v>
      </c>
      <c r="E22">
        <v>0</v>
      </c>
      <c r="F22" s="4" t="e">
        <f>utilities!$H$11</f>
        <v>#DIV/0!</v>
      </c>
      <c r="G22" s="4" t="e">
        <f>utilities!$I$11</f>
        <v>#DIV/0!</v>
      </c>
      <c r="H22" s="4" t="e">
        <f>utilities!$J$11</f>
        <v>#DIV/0!</v>
      </c>
      <c r="I22" s="9">
        <f>utilities!$K$11</f>
        <v>1E-3</v>
      </c>
    </row>
    <row r="23" spans="1:9" x14ac:dyDescent="0.25">
      <c r="A23">
        <v>29</v>
      </c>
      <c r="B23">
        <f>utilities!$H$8</f>
        <v>0</v>
      </c>
      <c r="C23">
        <f>utilities!$I$8</f>
        <v>0</v>
      </c>
      <c r="D23">
        <f>utilities!$J$8</f>
        <v>0</v>
      </c>
      <c r="E23">
        <v>0</v>
      </c>
      <c r="F23" s="4" t="e">
        <f>utilities!$H$11</f>
        <v>#DIV/0!</v>
      </c>
      <c r="G23" s="4" t="e">
        <f>utilities!$I$11</f>
        <v>#DIV/0!</v>
      </c>
      <c r="H23" s="4" t="e">
        <f>utilities!$J$11</f>
        <v>#DIV/0!</v>
      </c>
      <c r="I23" s="9">
        <f>utilities!$K$11</f>
        <v>1E-3</v>
      </c>
    </row>
    <row r="24" spans="1:9" x14ac:dyDescent="0.25">
      <c r="A24">
        <v>30</v>
      </c>
      <c r="B24">
        <f>utilities!$H$8</f>
        <v>0</v>
      </c>
      <c r="C24">
        <f>utilities!$I$8</f>
        <v>0</v>
      </c>
      <c r="D24">
        <f>utilities!$J$8</f>
        <v>0</v>
      </c>
      <c r="E24">
        <v>0</v>
      </c>
      <c r="F24" s="4" t="e">
        <f>utilities!$H$11</f>
        <v>#DIV/0!</v>
      </c>
      <c r="G24" s="4" t="e">
        <f>utilities!$I$11</f>
        <v>#DIV/0!</v>
      </c>
      <c r="H24" s="4" t="e">
        <f>utilities!$J$11</f>
        <v>#DIV/0!</v>
      </c>
      <c r="I24" s="9">
        <f>utilities!$K$11</f>
        <v>1E-3</v>
      </c>
    </row>
    <row r="25" spans="1:9" x14ac:dyDescent="0.25">
      <c r="A25">
        <v>31</v>
      </c>
      <c r="B25">
        <f>utilities!$H$8</f>
        <v>0</v>
      </c>
      <c r="C25">
        <f>utilities!$I$8</f>
        <v>0</v>
      </c>
      <c r="D25">
        <f>utilities!$J$8</f>
        <v>0</v>
      </c>
      <c r="E25">
        <v>0</v>
      </c>
      <c r="F25" s="4" t="e">
        <f>utilities!$H$11</f>
        <v>#DIV/0!</v>
      </c>
      <c r="G25" s="4" t="e">
        <f>utilities!$I$11</f>
        <v>#DIV/0!</v>
      </c>
      <c r="H25" s="4" t="e">
        <f>utilities!$J$11</f>
        <v>#DIV/0!</v>
      </c>
      <c r="I25" s="9">
        <f>utilities!$K$11</f>
        <v>1E-3</v>
      </c>
    </row>
    <row r="26" spans="1:9" x14ac:dyDescent="0.25">
      <c r="A26">
        <v>32</v>
      </c>
      <c r="B26">
        <f>utilities!$H$8</f>
        <v>0</v>
      </c>
      <c r="C26">
        <f>utilities!$I$8</f>
        <v>0</v>
      </c>
      <c r="D26">
        <f>utilities!$J$8</f>
        <v>0</v>
      </c>
      <c r="E26">
        <v>0</v>
      </c>
      <c r="F26" s="4" t="e">
        <f>utilities!$H$11</f>
        <v>#DIV/0!</v>
      </c>
      <c r="G26" s="4" t="e">
        <f>utilities!$I$11</f>
        <v>#DIV/0!</v>
      </c>
      <c r="H26" s="4" t="e">
        <f>utilities!$J$11</f>
        <v>#DIV/0!</v>
      </c>
      <c r="I26" s="9">
        <f>utilities!$K$11</f>
        <v>1E-3</v>
      </c>
    </row>
    <row r="27" spans="1:9" x14ac:dyDescent="0.25">
      <c r="A27">
        <v>33</v>
      </c>
      <c r="B27">
        <f>utilities!$H$8</f>
        <v>0</v>
      </c>
      <c r="C27">
        <f>utilities!$I$8</f>
        <v>0</v>
      </c>
      <c r="D27">
        <f>utilities!$J$8</f>
        <v>0</v>
      </c>
      <c r="E27">
        <v>0</v>
      </c>
      <c r="F27" s="4" t="e">
        <f>utilities!$H$11</f>
        <v>#DIV/0!</v>
      </c>
      <c r="G27" s="4" t="e">
        <f>utilities!$I$11</f>
        <v>#DIV/0!</v>
      </c>
      <c r="H27" s="4" t="e">
        <f>utilities!$J$11</f>
        <v>#DIV/0!</v>
      </c>
      <c r="I27" s="9">
        <f>utilities!$K$11</f>
        <v>1E-3</v>
      </c>
    </row>
    <row r="28" spans="1:9" x14ac:dyDescent="0.25">
      <c r="A28">
        <v>34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35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36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37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38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39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40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33"/>
  <sheetViews>
    <sheetView workbookViewId="0">
      <selection activeCell="E15" sqref="E15"/>
    </sheetView>
  </sheetViews>
  <sheetFormatPr defaultRowHeight="15" x14ac:dyDescent="0.25"/>
  <cols>
    <col min="1" max="1" width="12.140625" customWidth="1"/>
    <col min="2" max="2" width="9.85546875" bestFit="1" customWidth="1"/>
    <col min="3" max="3" width="10.7109375" customWidth="1"/>
    <col min="16" max="16" width="9.42578125" bestFit="1" customWidth="1"/>
  </cols>
  <sheetData>
    <row r="1" spans="1:23" x14ac:dyDescent="0.25">
      <c r="A1" s="2" t="s">
        <v>16</v>
      </c>
      <c r="D1" s="2"/>
      <c r="H1" s="2"/>
    </row>
    <row r="2" spans="1:23" x14ac:dyDescent="0.25">
      <c r="A2" t="s">
        <v>17</v>
      </c>
      <c r="B2" t="s">
        <v>12</v>
      </c>
      <c r="C2" t="s">
        <v>13</v>
      </c>
    </row>
    <row r="3" spans="1:23" x14ac:dyDescent="0.25">
      <c r="A3">
        <v>25</v>
      </c>
      <c r="B3">
        <v>5</v>
      </c>
      <c r="C3">
        <v>1</v>
      </c>
      <c r="D3">
        <v>1E-3</v>
      </c>
    </row>
    <row r="4" spans="1:23" x14ac:dyDescent="0.25">
      <c r="A4" s="8"/>
      <c r="B4" s="8"/>
      <c r="C4" s="8"/>
      <c r="D4" s="5"/>
    </row>
    <row r="6" spans="1:23" x14ac:dyDescent="0.25">
      <c r="A6" s="2" t="s">
        <v>9</v>
      </c>
      <c r="G6" s="2" t="s">
        <v>11</v>
      </c>
      <c r="M6" s="2" t="s">
        <v>10</v>
      </c>
      <c r="S6" s="2" t="s">
        <v>26</v>
      </c>
    </row>
    <row r="7" spans="1:23" ht="15.75" thickBot="1" x14ac:dyDescent="0.3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ht="15.75" thickBot="1" x14ac:dyDescent="0.3">
      <c r="A8" t="s">
        <v>14</v>
      </c>
      <c r="B8">
        <f>6</f>
        <v>6</v>
      </c>
      <c r="C8">
        <f>8</f>
        <v>8</v>
      </c>
      <c r="D8">
        <f>9</f>
        <v>9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60+B8</f>
        <v>66</v>
      </c>
      <c r="O8">
        <f>90+C8</f>
        <v>98</v>
      </c>
      <c r="P8">
        <f>150+D8</f>
        <v>159</v>
      </c>
      <c r="S8" t="s">
        <v>14</v>
      </c>
      <c r="T8" s="12">
        <f>90+B8</f>
        <v>96</v>
      </c>
      <c r="U8" s="12">
        <f>135+C8</f>
        <v>143</v>
      </c>
      <c r="V8" s="12">
        <f>250+D8</f>
        <v>259</v>
      </c>
    </row>
    <row r="9" spans="1:23" x14ac:dyDescent="0.25">
      <c r="A9" t="s">
        <v>25</v>
      </c>
      <c r="B9">
        <v>1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25">
      <c r="A10" t="s">
        <v>22</v>
      </c>
      <c r="B10" s="3">
        <f>A3/$B$12*B$9</f>
        <v>1</v>
      </c>
      <c r="C10" s="3">
        <f>B3/$B$12*B9</f>
        <v>0.2</v>
      </c>
      <c r="D10" s="3">
        <f>C3/$B$12*B9</f>
        <v>0.04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25">
      <c r="A11" t="s">
        <v>15</v>
      </c>
      <c r="B11" s="4">
        <f>B10/B8</f>
        <v>0.16666666666666666</v>
      </c>
      <c r="C11" s="7">
        <f>C10/(C8-B8)</f>
        <v>0.1</v>
      </c>
      <c r="D11" s="7">
        <f>D10/(D8-C8)</f>
        <v>0.04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0.39772727272727271</v>
      </c>
      <c r="O11" s="7">
        <f>O10/(O8-N8)</f>
        <v>0.1640625</v>
      </c>
      <c r="P11" s="7">
        <f>P10/(P8-O8)</f>
        <v>1.7213114754098362E-2</v>
      </c>
      <c r="Q11" s="9">
        <f>Q10</f>
        <v>1E-3</v>
      </c>
      <c r="S11" t="s">
        <v>15</v>
      </c>
      <c r="T11" s="4">
        <f>T10/T8</f>
        <v>0.2734375</v>
      </c>
      <c r="U11" s="7">
        <f>U10/(U8-T8)</f>
        <v>0.11170212765957446</v>
      </c>
      <c r="V11" s="7">
        <f>V10/(V8-U8)</f>
        <v>9.0517241379310352E-3</v>
      </c>
      <c r="W11" s="9">
        <f>W10</f>
        <v>1E-3</v>
      </c>
    </row>
    <row r="12" spans="1:23" x14ac:dyDescent="0.25">
      <c r="A12" t="s">
        <v>18</v>
      </c>
      <c r="B12">
        <f>B14-B13+1</f>
        <v>25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25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10</v>
      </c>
      <c r="S13" t="s">
        <v>20</v>
      </c>
      <c r="T13">
        <v>25</v>
      </c>
    </row>
    <row r="14" spans="1:23" x14ac:dyDescent="0.25">
      <c r="A14" t="s">
        <v>21</v>
      </c>
      <c r="B14">
        <v>25</v>
      </c>
      <c r="C14" s="7"/>
      <c r="G14" t="s">
        <v>21</v>
      </c>
      <c r="H14">
        <v>40</v>
      </c>
      <c r="M14" t="s">
        <v>21</v>
      </c>
      <c r="N14">
        <v>10</v>
      </c>
      <c r="S14" t="s">
        <v>21</v>
      </c>
      <c r="T14">
        <v>25</v>
      </c>
    </row>
    <row r="15" spans="1:23" x14ac:dyDescent="0.25">
      <c r="A15" t="s">
        <v>24</v>
      </c>
      <c r="E15" s="4">
        <f>SUM(B10:E10)*B12</f>
        <v>31.024999999999999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23" x14ac:dyDescent="0.25">
      <c r="A17" s="2" t="s">
        <v>23</v>
      </c>
      <c r="B17" s="7">
        <f>E15+Q15+W15</f>
        <v>96.126999999999981</v>
      </c>
    </row>
    <row r="18" spans="1:23" x14ac:dyDescent="0.25">
      <c r="B18" s="7"/>
    </row>
    <row r="21" spans="1:23" x14ac:dyDescent="0.25">
      <c r="A21" t="s">
        <v>27</v>
      </c>
      <c r="P21" s="10"/>
    </row>
    <row r="22" spans="1:23" s="2" customFormat="1" x14ac:dyDescent="0.25">
      <c r="A22" s="2" t="s">
        <v>9</v>
      </c>
      <c r="G22" s="2" t="s">
        <v>11</v>
      </c>
      <c r="M22" s="2" t="s">
        <v>10</v>
      </c>
      <c r="S22" s="2" t="s">
        <v>26</v>
      </c>
    </row>
    <row r="23" spans="1:23" x14ac:dyDescent="0.25">
      <c r="B23" t="s">
        <v>17</v>
      </c>
      <c r="C23" t="s">
        <v>12</v>
      </c>
      <c r="D23" t="s">
        <v>13</v>
      </c>
      <c r="E23" t="s">
        <v>19</v>
      </c>
      <c r="H23" t="s">
        <v>17</v>
      </c>
      <c r="I23" t="s">
        <v>12</v>
      </c>
      <c r="J23" t="s">
        <v>13</v>
      </c>
      <c r="K23" t="s">
        <v>19</v>
      </c>
      <c r="N23" t="s">
        <v>17</v>
      </c>
      <c r="O23" t="s">
        <v>12</v>
      </c>
      <c r="P23" t="s">
        <v>13</v>
      </c>
      <c r="Q23" t="s">
        <v>19</v>
      </c>
      <c r="T23" t="s">
        <v>17</v>
      </c>
      <c r="U23" t="s">
        <v>12</v>
      </c>
      <c r="V23" t="s">
        <v>13</v>
      </c>
      <c r="W23" t="s">
        <v>19</v>
      </c>
    </row>
    <row r="24" spans="1:23" x14ac:dyDescent="0.25">
      <c r="A24" t="s">
        <v>14</v>
      </c>
      <c r="B24">
        <v>6</v>
      </c>
      <c r="C24">
        <v>8</v>
      </c>
      <c r="D24">
        <v>9</v>
      </c>
      <c r="G24" t="s">
        <v>14</v>
      </c>
      <c r="H24">
        <v>0</v>
      </c>
      <c r="I24">
        <v>0</v>
      </c>
      <c r="J24">
        <v>0</v>
      </c>
      <c r="M24" t="s">
        <v>14</v>
      </c>
      <c r="N24">
        <v>56</v>
      </c>
      <c r="O24">
        <v>98</v>
      </c>
      <c r="P24">
        <v>109</v>
      </c>
      <c r="S24" t="s">
        <v>14</v>
      </c>
      <c r="T24">
        <v>81</v>
      </c>
      <c r="U24">
        <v>143</v>
      </c>
      <c r="V24">
        <v>159</v>
      </c>
    </row>
    <row r="25" spans="1:23" x14ac:dyDescent="0.25">
      <c r="A25" t="s">
        <v>25</v>
      </c>
      <c r="B25">
        <v>2</v>
      </c>
      <c r="G25" t="s">
        <v>25</v>
      </c>
      <c r="H25">
        <v>1</v>
      </c>
      <c r="M25" t="s">
        <v>25</v>
      </c>
      <c r="N25">
        <v>1</v>
      </c>
      <c r="S25" t="s">
        <v>25</v>
      </c>
      <c r="T25">
        <v>1</v>
      </c>
    </row>
    <row r="26" spans="1:23" x14ac:dyDescent="0.25">
      <c r="A26" t="s">
        <v>22</v>
      </c>
      <c r="B26">
        <v>4.166666666666667</v>
      </c>
      <c r="C26">
        <v>0.83333333333333337</v>
      </c>
      <c r="D26">
        <v>0.16666666666666666</v>
      </c>
      <c r="E26">
        <v>1E-3</v>
      </c>
      <c r="G26" t="s">
        <v>16</v>
      </c>
      <c r="H26">
        <v>1.25</v>
      </c>
      <c r="I26">
        <v>0.25</v>
      </c>
      <c r="J26">
        <v>0.05</v>
      </c>
      <c r="K26">
        <v>1E-3</v>
      </c>
      <c r="M26" t="s">
        <v>16</v>
      </c>
      <c r="N26">
        <v>26.25</v>
      </c>
      <c r="O26">
        <v>5.25</v>
      </c>
      <c r="P26">
        <v>1.05</v>
      </c>
      <c r="Q26">
        <v>1E-3</v>
      </c>
      <c r="S26" t="s">
        <v>16</v>
      </c>
      <c r="T26">
        <v>26.25</v>
      </c>
      <c r="U26">
        <v>5.25</v>
      </c>
      <c r="V26">
        <v>1.05</v>
      </c>
      <c r="W26">
        <v>1E-3</v>
      </c>
    </row>
    <row r="27" spans="1:23" x14ac:dyDescent="0.25">
      <c r="A27" t="s">
        <v>15</v>
      </c>
      <c r="B27">
        <v>0.69444444444444453</v>
      </c>
      <c r="C27">
        <v>0.41666666666666669</v>
      </c>
      <c r="D27">
        <v>0.16666666666666666</v>
      </c>
      <c r="E27">
        <v>1E-3</v>
      </c>
      <c r="G27" t="s">
        <v>15</v>
      </c>
      <c r="H27" t="e">
        <v>#DIV/0!</v>
      </c>
      <c r="I27" t="e">
        <v>#DIV/0!</v>
      </c>
      <c r="J27" t="e">
        <v>#DIV/0!</v>
      </c>
      <c r="K27">
        <v>1E-3</v>
      </c>
      <c r="M27" t="s">
        <v>15</v>
      </c>
      <c r="N27">
        <v>0.46875</v>
      </c>
      <c r="O27">
        <v>0.125</v>
      </c>
      <c r="P27">
        <v>9.5454545454545459E-2</v>
      </c>
      <c r="Q27">
        <v>1E-3</v>
      </c>
      <c r="S27" t="s">
        <v>15</v>
      </c>
      <c r="T27">
        <v>0.32407407407407407</v>
      </c>
      <c r="U27">
        <v>8.4677419354838704E-2</v>
      </c>
      <c r="V27">
        <v>6.5625000000000003E-2</v>
      </c>
      <c r="W27">
        <v>1E-3</v>
      </c>
    </row>
    <row r="28" spans="1:23" x14ac:dyDescent="0.25">
      <c r="A28" t="s">
        <v>18</v>
      </c>
      <c r="B28">
        <v>12</v>
      </c>
      <c r="G28" t="s">
        <v>18</v>
      </c>
      <c r="H28">
        <v>20</v>
      </c>
      <c r="M28" t="s">
        <v>18</v>
      </c>
      <c r="N28">
        <v>1</v>
      </c>
      <c r="S28" t="s">
        <v>18</v>
      </c>
      <c r="T28">
        <v>1</v>
      </c>
    </row>
    <row r="29" spans="1:23" x14ac:dyDescent="0.25">
      <c r="A29" t="s">
        <v>20</v>
      </c>
      <c r="B29">
        <v>1</v>
      </c>
      <c r="G29" t="s">
        <v>20</v>
      </c>
      <c r="H29">
        <v>21</v>
      </c>
      <c r="M29" t="s">
        <v>20</v>
      </c>
      <c r="N29">
        <v>6</v>
      </c>
      <c r="S29" t="s">
        <v>20</v>
      </c>
      <c r="T29">
        <v>6</v>
      </c>
    </row>
    <row r="30" spans="1:23" x14ac:dyDescent="0.25">
      <c r="A30" t="s">
        <v>21</v>
      </c>
      <c r="B30">
        <v>12</v>
      </c>
      <c r="G30" t="s">
        <v>21</v>
      </c>
      <c r="H30">
        <v>40</v>
      </c>
      <c r="M30" t="s">
        <v>21</v>
      </c>
      <c r="N30">
        <v>6</v>
      </c>
      <c r="S30" t="s">
        <v>21</v>
      </c>
      <c r="T30">
        <v>6</v>
      </c>
    </row>
    <row r="31" spans="1:23" x14ac:dyDescent="0.25">
      <c r="A31" t="s">
        <v>24</v>
      </c>
      <c r="E31">
        <v>62.012000000000008</v>
      </c>
      <c r="G31" t="s">
        <v>24</v>
      </c>
      <c r="K31">
        <v>31.02</v>
      </c>
      <c r="M31" t="s">
        <v>24</v>
      </c>
      <c r="Q31">
        <v>32.550999999999995</v>
      </c>
      <c r="S31" t="s">
        <v>24</v>
      </c>
      <c r="W31">
        <v>32.550999999999995</v>
      </c>
    </row>
    <row r="33" spans="1:2" x14ac:dyDescent="0.25">
      <c r="A33" t="s">
        <v>23</v>
      </c>
      <c r="B33">
        <v>127.114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goal_data</vt:lpstr>
      <vt:lpstr>goal_data_5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</cp:lastModifiedBy>
  <dcterms:created xsi:type="dcterms:W3CDTF">2024-04-27T17:24:19Z</dcterms:created>
  <dcterms:modified xsi:type="dcterms:W3CDTF">2024-06-10T21:11:07Z</dcterms:modified>
</cp:coreProperties>
</file>